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N:\Quality\Master BGA documents\Master Copies\00 AA Launch files\230301 Launch TNK BBU LNG TCH UCC LPG GCC OSS ROR 2023\"/>
    </mc:Choice>
  </mc:AlternateContent>
  <xr:revisionPtr revIDLastSave="0" documentId="13_ncr:1_{845E4D5B-FB63-498C-9CE5-6A2FF059DFF9}" xr6:coauthVersionLast="47" xr6:coauthVersionMax="47" xr10:uidLastSave="{00000000-0000-0000-0000-000000000000}"/>
  <bookViews>
    <workbookView xWindow="25080" yWindow="-120" windowWidth="25440" windowHeight="15390" tabRatio="952" xr2:uid="{00000000-000D-0000-FFFF-FFFF00000000}"/>
  </bookViews>
  <sheets>
    <sheet name="Checklist - Basic Office Chem" sheetId="16" r:id="rId1"/>
    <sheet name="Checklist - Ranking Office Chem" sheetId="4" r:id="rId2"/>
    <sheet name="Office - Total Score Review" sheetId="36" r:id="rId3"/>
    <sheet name="Office - CO2 - GloMEEP" sheetId="43" r:id="rId4"/>
  </sheets>
  <definedNames>
    <definedName name="_xlnm.Print_Area" localSheetId="0">'Checklist - Basic Office Chem'!$A$1:$Z$110</definedName>
    <definedName name="_xlnm.Print_Area" localSheetId="1">'Checklist - Ranking Office Chem'!$A$1:$AB$618</definedName>
    <definedName name="_xlnm.Print_Area" localSheetId="3">'Office - CO2 - GloMEEP'!$A$1:$E$74</definedName>
    <definedName name="_xlnm.Print_Area" localSheetId="2">'Office - Total Score Review'!$A$1:$AB$73</definedName>
    <definedName name="_xlnm.Print_Titles" localSheetId="0">'Checklist - Basic Office Chem'!$1:$3</definedName>
    <definedName name="_xlnm.Print_Titles" localSheetId="1">'Checklist - Ranking Office Chem'!$1:$3</definedName>
    <definedName name="_xlnm.Print_Titles" localSheetId="3">'Office - CO2 - GloMEEP'!$1:$1</definedName>
    <definedName name="_xlnm.Print_Titles" localSheetId="2">'Office - Total Score Review'!$1:$3</definedName>
    <definedName name="PropulsionImprovements" localSheetId="3">'Office - CO2 - GloMEEP'!$D$29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67" i="4" l="1"/>
  <c r="AA466" i="4"/>
  <c r="Y466" i="4"/>
  <c r="AA465" i="4"/>
  <c r="Z465" i="4"/>
  <c r="Y465" i="4"/>
  <c r="AA464" i="4"/>
  <c r="Z464" i="4"/>
  <c r="Y464" i="4"/>
  <c r="Y467" i="4" l="1"/>
  <c r="AA382" i="4"/>
  <c r="Y382" i="4"/>
  <c r="AA380" i="4"/>
  <c r="Z380" i="4"/>
  <c r="Y380" i="4"/>
  <c r="AA379" i="4"/>
  <c r="Z379" i="4"/>
  <c r="Y379" i="4"/>
  <c r="AA378" i="4"/>
  <c r="Z378" i="4"/>
  <c r="Y378" i="4"/>
  <c r="AA377" i="4"/>
  <c r="Z377" i="4"/>
  <c r="Y377" i="4"/>
  <c r="Z383" i="4" l="1"/>
  <c r="Y383" i="4"/>
  <c r="F144" i="4"/>
  <c r="Z141" i="4"/>
  <c r="AA141" i="4"/>
  <c r="U26" i="36" l="1"/>
  <c r="C26" i="36"/>
  <c r="B26" i="36"/>
  <c r="Z212" i="4"/>
  <c r="R26" i="36" s="1"/>
  <c r="AA211" i="4"/>
  <c r="Y211" i="4"/>
  <c r="AA210" i="4"/>
  <c r="Y210" i="4"/>
  <c r="AA209" i="4"/>
  <c r="Y209" i="4"/>
  <c r="AA208" i="4"/>
  <c r="Y208" i="4"/>
  <c r="Y212" i="4" l="1"/>
  <c r="O26" i="36" s="1"/>
  <c r="F402" i="4" l="1"/>
  <c r="Y400" i="4"/>
  <c r="X400" i="4"/>
  <c r="Z400" i="4" s="1"/>
  <c r="Y399" i="4"/>
  <c r="Y398" i="4"/>
  <c r="Y397" i="4"/>
  <c r="X397" i="4"/>
  <c r="X398" i="4" s="1"/>
  <c r="AA396" i="4"/>
  <c r="Z396" i="4"/>
  <c r="Y396" i="4"/>
  <c r="Y394" i="4"/>
  <c r="Y393" i="4"/>
  <c r="X393" i="4"/>
  <c r="X394" i="4" s="1"/>
  <c r="AA392" i="4"/>
  <c r="Z392" i="4"/>
  <c r="Y392" i="4"/>
  <c r="AA400" i="4" l="1"/>
  <c r="AA393" i="4"/>
  <c r="AA397" i="4"/>
  <c r="Y401" i="4"/>
  <c r="AA394" i="4"/>
  <c r="Z394" i="4"/>
  <c r="Z393" i="4"/>
  <c r="Z398" i="4"/>
  <c r="AA398" i="4"/>
  <c r="X399" i="4"/>
  <c r="Z397" i="4"/>
  <c r="AA351" i="4"/>
  <c r="Y351" i="4"/>
  <c r="AA399" i="4" l="1"/>
  <c r="Z399" i="4"/>
  <c r="Z401" i="4" s="1"/>
  <c r="Y612" i="4" l="1"/>
  <c r="AA612" i="4"/>
  <c r="Y608" i="4"/>
  <c r="AA608" i="4"/>
  <c r="U39" i="36" l="1"/>
  <c r="C39" i="36"/>
  <c r="B39" i="36"/>
  <c r="U33" i="36"/>
  <c r="C33" i="36"/>
  <c r="B33" i="36"/>
  <c r="Z603" i="4" l="1"/>
  <c r="AA602" i="4"/>
  <c r="Y602" i="4"/>
  <c r="AA601" i="4"/>
  <c r="Y601" i="4"/>
  <c r="AA599" i="4"/>
  <c r="Y599" i="4"/>
  <c r="AA598" i="4"/>
  <c r="Y598" i="4"/>
  <c r="AA597" i="4"/>
  <c r="Y597" i="4"/>
  <c r="AA595" i="4"/>
  <c r="Y595" i="4"/>
  <c r="AA594" i="4"/>
  <c r="Y594" i="4"/>
  <c r="AA593" i="4"/>
  <c r="Y593" i="4"/>
  <c r="Z406" i="4"/>
  <c r="R39" i="36" s="1"/>
  <c r="AA405" i="4"/>
  <c r="Y405" i="4"/>
  <c r="Y406" i="4" s="1"/>
  <c r="O39" i="36" s="1"/>
  <c r="Y603" i="4" l="1"/>
  <c r="Y364" i="4"/>
  <c r="X364" i="4"/>
  <c r="Z364" i="4" s="1"/>
  <c r="Y363" i="4"/>
  <c r="X363" i="4"/>
  <c r="Z363" i="4" s="1"/>
  <c r="Y361" i="4"/>
  <c r="X361" i="4"/>
  <c r="Z361" i="4" s="1"/>
  <c r="AA359" i="4"/>
  <c r="Z359" i="4"/>
  <c r="Y359" i="4"/>
  <c r="AA357" i="4"/>
  <c r="Z357" i="4"/>
  <c r="Y357" i="4"/>
  <c r="Z233" i="4"/>
  <c r="AA232" i="4"/>
  <c r="Y232" i="4"/>
  <c r="AA231" i="4"/>
  <c r="Y231" i="4"/>
  <c r="AA230" i="4"/>
  <c r="Y230" i="4"/>
  <c r="AA228" i="4"/>
  <c r="Y228" i="4"/>
  <c r="AA227" i="4"/>
  <c r="Y227" i="4"/>
  <c r="AA226" i="4"/>
  <c r="Y226" i="4"/>
  <c r="AA225" i="4"/>
  <c r="Y225" i="4"/>
  <c r="AA224" i="4"/>
  <c r="Y224" i="4"/>
  <c r="AA222" i="4"/>
  <c r="Y222" i="4"/>
  <c r="AA220" i="4"/>
  <c r="Y220" i="4"/>
  <c r="AA217" i="4"/>
  <c r="Y217" i="4"/>
  <c r="AA216" i="4"/>
  <c r="Y216" i="4"/>
  <c r="AA184" i="4"/>
  <c r="Y184" i="4"/>
  <c r="AA183" i="4"/>
  <c r="Y183" i="4"/>
  <c r="AA181" i="4"/>
  <c r="Y181" i="4"/>
  <c r="AA180" i="4"/>
  <c r="Y180" i="4"/>
  <c r="AA178" i="4"/>
  <c r="Y178" i="4"/>
  <c r="AA176" i="4"/>
  <c r="Y176" i="4"/>
  <c r="AA174" i="4"/>
  <c r="Y174" i="4"/>
  <c r="AA171" i="4"/>
  <c r="Y171" i="4"/>
  <c r="AA170" i="4"/>
  <c r="Z170" i="4"/>
  <c r="Y170" i="4"/>
  <c r="AA169" i="4"/>
  <c r="Z169" i="4"/>
  <c r="Y169" i="4"/>
  <c r="Z69" i="4"/>
  <c r="AA68" i="4"/>
  <c r="Y68" i="4"/>
  <c r="AA67" i="4"/>
  <c r="Y67" i="4"/>
  <c r="AA66" i="4"/>
  <c r="Y66" i="4"/>
  <c r="AA65" i="4"/>
  <c r="Y65" i="4"/>
  <c r="AA64" i="4"/>
  <c r="Y64" i="4"/>
  <c r="AA63" i="4"/>
  <c r="Y63" i="4"/>
  <c r="AA62" i="4"/>
  <c r="Y62" i="4"/>
  <c r="AA61" i="4"/>
  <c r="Y61" i="4"/>
  <c r="AA60" i="4"/>
  <c r="Y60" i="4"/>
  <c r="AA59" i="4"/>
  <c r="Y59" i="4"/>
  <c r="AA58" i="4"/>
  <c r="Y58" i="4"/>
  <c r="Y233" i="4" l="1"/>
  <c r="AA363" i="4"/>
  <c r="Y365" i="4"/>
  <c r="O33" i="36" s="1"/>
  <c r="Z365" i="4"/>
  <c r="R33" i="36" s="1"/>
  <c r="AA364" i="4"/>
  <c r="AA361" i="4"/>
  <c r="Z185" i="4"/>
  <c r="Y69" i="4"/>
  <c r="Y185" i="4"/>
  <c r="AA614" i="4" l="1"/>
  <c r="AA615" i="4"/>
  <c r="AA616" i="4"/>
  <c r="Y616" i="4"/>
  <c r="Y615" i="4"/>
  <c r="Y614" i="4"/>
  <c r="AA613" i="4"/>
  <c r="Y613" i="4"/>
  <c r="AA611" i="4"/>
  <c r="Y611" i="4"/>
  <c r="AA610" i="4"/>
  <c r="Y610" i="4"/>
  <c r="AA609" i="4"/>
  <c r="Y609" i="4"/>
  <c r="AA607" i="4"/>
  <c r="Y607" i="4"/>
  <c r="F166" i="4" l="1"/>
  <c r="Z164" i="4"/>
  <c r="Y164" i="4"/>
  <c r="X164" i="4"/>
  <c r="AA164" i="4" s="1"/>
  <c r="Z163" i="4"/>
  <c r="Y163" i="4"/>
  <c r="X163" i="4"/>
  <c r="AA163" i="4" s="1"/>
  <c r="Z162" i="4"/>
  <c r="Y162" i="4"/>
  <c r="X162" i="4"/>
  <c r="AA162" i="4" s="1"/>
  <c r="Z161" i="4"/>
  <c r="Y161" i="4"/>
  <c r="X161" i="4"/>
  <c r="AA161" i="4" s="1"/>
  <c r="Z160" i="4"/>
  <c r="Y160" i="4"/>
  <c r="X160" i="4"/>
  <c r="AA160" i="4" s="1"/>
  <c r="AA159" i="4"/>
  <c r="Z159" i="4"/>
  <c r="Y159" i="4"/>
  <c r="Z165" i="4" l="1"/>
  <c r="Y165" i="4"/>
  <c r="D5" i="43" l="1"/>
  <c r="D4" i="43"/>
  <c r="D3" i="43"/>
  <c r="C47" i="36" l="1"/>
  <c r="B47" i="36"/>
  <c r="U46" i="36"/>
  <c r="C46" i="36"/>
  <c r="B46" i="36"/>
  <c r="U45" i="36"/>
  <c r="C45" i="36"/>
  <c r="B45" i="36"/>
  <c r="C44" i="36"/>
  <c r="B44" i="36"/>
  <c r="U43" i="36"/>
  <c r="C43" i="36"/>
  <c r="B43" i="36"/>
  <c r="C36" i="36"/>
  <c r="B36" i="36"/>
  <c r="U36" i="36"/>
  <c r="C32" i="36"/>
  <c r="U32" i="36"/>
  <c r="B32" i="36"/>
  <c r="C31" i="36"/>
  <c r="B31" i="36"/>
  <c r="U31" i="36"/>
  <c r="C29" i="36"/>
  <c r="B29" i="36"/>
  <c r="C28" i="36"/>
  <c r="B28" i="36"/>
  <c r="U14" i="36"/>
  <c r="C14" i="36"/>
  <c r="B14" i="36"/>
  <c r="U9" i="36"/>
  <c r="C9" i="36"/>
  <c r="B9" i="36"/>
  <c r="F483" i="4"/>
  <c r="U47" i="36" s="1"/>
  <c r="Z481" i="4"/>
  <c r="Y481" i="4"/>
  <c r="Z480" i="4"/>
  <c r="Y480" i="4"/>
  <c r="Y479" i="4"/>
  <c r="X479" i="4"/>
  <c r="AA480" i="4" s="1"/>
  <c r="Y477" i="4"/>
  <c r="X477" i="4"/>
  <c r="AA477" i="4" s="1"/>
  <c r="Y476" i="4"/>
  <c r="X476" i="4"/>
  <c r="Z476" i="4" s="1"/>
  <c r="Y475" i="4"/>
  <c r="X475" i="4"/>
  <c r="Z475" i="4" s="1"/>
  <c r="Y474" i="4"/>
  <c r="X474" i="4"/>
  <c r="Z474" i="4" s="1"/>
  <c r="Y473" i="4"/>
  <c r="X473" i="4"/>
  <c r="Z473" i="4" s="1"/>
  <c r="Y472" i="4"/>
  <c r="X472" i="4"/>
  <c r="Z472" i="4" s="1"/>
  <c r="AA471" i="4"/>
  <c r="Z471" i="4"/>
  <c r="Y471" i="4"/>
  <c r="R46" i="36"/>
  <c r="AA462" i="4"/>
  <c r="Y462" i="4"/>
  <c r="AA461" i="4"/>
  <c r="Y461" i="4"/>
  <c r="AA460" i="4"/>
  <c r="Y460" i="4"/>
  <c r="Z456" i="4"/>
  <c r="R45" i="36" s="1"/>
  <c r="AA455" i="4"/>
  <c r="Y455" i="4"/>
  <c r="AA454" i="4"/>
  <c r="Y454" i="4"/>
  <c r="AA453" i="4"/>
  <c r="Y453" i="4"/>
  <c r="AA452" i="4"/>
  <c r="Y452" i="4"/>
  <c r="F450" i="4"/>
  <c r="U44" i="36" s="1"/>
  <c r="Y448" i="4"/>
  <c r="Y446" i="4"/>
  <c r="X446" i="4"/>
  <c r="AA446" i="4" s="1"/>
  <c r="AA445" i="4"/>
  <c r="Y445" i="4"/>
  <c r="AA444" i="4"/>
  <c r="Z444" i="4"/>
  <c r="Y444" i="4"/>
  <c r="Y442" i="4"/>
  <c r="X442" i="4"/>
  <c r="AA442" i="4" s="1"/>
  <c r="AA441" i="4"/>
  <c r="Z441" i="4"/>
  <c r="Y441" i="4"/>
  <c r="AA439" i="4"/>
  <c r="Z439" i="4"/>
  <c r="Y439" i="4"/>
  <c r="Y437" i="4"/>
  <c r="X437" i="4"/>
  <c r="AA437" i="4" s="1"/>
  <c r="AA436" i="4"/>
  <c r="Z436" i="4"/>
  <c r="Y436" i="4"/>
  <c r="Z432" i="4"/>
  <c r="R43" i="36" s="1"/>
  <c r="AA431" i="4"/>
  <c r="Y431" i="4"/>
  <c r="AA430" i="4"/>
  <c r="Y430" i="4"/>
  <c r="AA429" i="4"/>
  <c r="Y429" i="4"/>
  <c r="AA428" i="4"/>
  <c r="Y428" i="4"/>
  <c r="AA338" i="4"/>
  <c r="AA339" i="4"/>
  <c r="AA340" i="4"/>
  <c r="AA341" i="4"/>
  <c r="AA342" i="4"/>
  <c r="AA337" i="4"/>
  <c r="AA347" i="4"/>
  <c r="AA348" i="4"/>
  <c r="AA346" i="4"/>
  <c r="AA329" i="4"/>
  <c r="AA330" i="4"/>
  <c r="AA331" i="4"/>
  <c r="AA332" i="4"/>
  <c r="AA333" i="4"/>
  <c r="AA328" i="4"/>
  <c r="AA316" i="4"/>
  <c r="AA317" i="4"/>
  <c r="AA318" i="4"/>
  <c r="AA319" i="4"/>
  <c r="AA320" i="4"/>
  <c r="AA321" i="4"/>
  <c r="AA322" i="4"/>
  <c r="AA323" i="4"/>
  <c r="AA315" i="4"/>
  <c r="AA304" i="4"/>
  <c r="AA305" i="4"/>
  <c r="AA306" i="4"/>
  <c r="AA307" i="4"/>
  <c r="AA308" i="4"/>
  <c r="AA309" i="4"/>
  <c r="AA310" i="4"/>
  <c r="AA311" i="4"/>
  <c r="AA303" i="4"/>
  <c r="AA294" i="4"/>
  <c r="AA295" i="4"/>
  <c r="AA296" i="4"/>
  <c r="AA297" i="4"/>
  <c r="AA293" i="4"/>
  <c r="AA350" i="4"/>
  <c r="AA349" i="4"/>
  <c r="AA344" i="4"/>
  <c r="Y344" i="4"/>
  <c r="AA343" i="4"/>
  <c r="AA335" i="4"/>
  <c r="Y335" i="4"/>
  <c r="AA334" i="4"/>
  <c r="AA326" i="4"/>
  <c r="Y326" i="4"/>
  <c r="AA324" i="4"/>
  <c r="AA313" i="4"/>
  <c r="Y313" i="4"/>
  <c r="AA312" i="4"/>
  <c r="AA301" i="4"/>
  <c r="Y301" i="4"/>
  <c r="AA299" i="4"/>
  <c r="Z299" i="4"/>
  <c r="Y299" i="4"/>
  <c r="AA298" i="4"/>
  <c r="Z298" i="4"/>
  <c r="Y298" i="4"/>
  <c r="AA291" i="4"/>
  <c r="Z291" i="4"/>
  <c r="Y291" i="4"/>
  <c r="AA288" i="4"/>
  <c r="Z288" i="4"/>
  <c r="Y288" i="4"/>
  <c r="AA287" i="4"/>
  <c r="Z287" i="4"/>
  <c r="Y287" i="4"/>
  <c r="AA286" i="4"/>
  <c r="Z286" i="4"/>
  <c r="Y286" i="4"/>
  <c r="AA280" i="4"/>
  <c r="AA281" i="4"/>
  <c r="AA279" i="4"/>
  <c r="Z282" i="4"/>
  <c r="R31" i="36" s="1"/>
  <c r="AA277" i="4"/>
  <c r="Y277" i="4"/>
  <c r="Y282" i="4" s="1"/>
  <c r="O31" i="36" s="1"/>
  <c r="F270" i="4"/>
  <c r="U29" i="36" s="1"/>
  <c r="Y268" i="4"/>
  <c r="X268" i="4"/>
  <c r="AA268" i="4" s="1"/>
  <c r="AA267" i="4"/>
  <c r="Z267" i="4"/>
  <c r="Y267" i="4"/>
  <c r="Y266" i="4"/>
  <c r="X266" i="4"/>
  <c r="AA266" i="4" s="1"/>
  <c r="Y265" i="4"/>
  <c r="X265" i="4"/>
  <c r="Z265" i="4" s="1"/>
  <c r="AA264" i="4"/>
  <c r="Z264" i="4"/>
  <c r="Y264" i="4"/>
  <c r="Y261" i="4"/>
  <c r="X261" i="4"/>
  <c r="AA261" i="4" s="1"/>
  <c r="AA259" i="4"/>
  <c r="Z259" i="4"/>
  <c r="Y259" i="4"/>
  <c r="F256" i="4"/>
  <c r="U28" i="36" s="1"/>
  <c r="Y254" i="4"/>
  <c r="X254" i="4"/>
  <c r="AA254" i="4" s="1"/>
  <c r="Y253" i="4"/>
  <c r="X253" i="4"/>
  <c r="AA253" i="4" s="1"/>
  <c r="AA252" i="4"/>
  <c r="Z252" i="4"/>
  <c r="Y252" i="4"/>
  <c r="Y250" i="4"/>
  <c r="X250" i="4"/>
  <c r="Z250" i="4" s="1"/>
  <c r="Y249" i="4"/>
  <c r="X249" i="4"/>
  <c r="Z249" i="4" s="1"/>
  <c r="AA248" i="4"/>
  <c r="Z248" i="4"/>
  <c r="Y248" i="4"/>
  <c r="Y245" i="4"/>
  <c r="X245" i="4"/>
  <c r="AA245" i="4" s="1"/>
  <c r="Y239" i="4"/>
  <c r="X239" i="4"/>
  <c r="AA242" i="4" s="1"/>
  <c r="AA237" i="4"/>
  <c r="Z237" i="4"/>
  <c r="Y237" i="4"/>
  <c r="Z109" i="4"/>
  <c r="R14" i="36" s="1"/>
  <c r="AA108" i="4"/>
  <c r="Y108" i="4"/>
  <c r="AA106" i="4"/>
  <c r="Y106" i="4"/>
  <c r="AA105" i="4"/>
  <c r="Y105" i="4"/>
  <c r="AA103" i="4"/>
  <c r="Y103" i="4"/>
  <c r="AA102" i="4"/>
  <c r="Y102" i="4"/>
  <c r="AA101" i="4"/>
  <c r="Y101" i="4"/>
  <c r="AA98" i="4"/>
  <c r="Y98" i="4"/>
  <c r="AA97" i="4"/>
  <c r="Y97" i="4"/>
  <c r="AA96" i="4"/>
  <c r="Y96" i="4"/>
  <c r="AA95" i="4"/>
  <c r="Y95" i="4"/>
  <c r="AA94" i="4"/>
  <c r="Y94" i="4"/>
  <c r="Z44" i="4"/>
  <c r="R9" i="36" s="1"/>
  <c r="AA43" i="4"/>
  <c r="Y43" i="4"/>
  <c r="AA42" i="4"/>
  <c r="Y42" i="4"/>
  <c r="Z352" i="4" l="1"/>
  <c r="R32" i="36" s="1"/>
  <c r="Y352" i="4"/>
  <c r="AA479" i="4"/>
  <c r="AA474" i="4"/>
  <c r="AA476" i="4"/>
  <c r="Z446" i="4"/>
  <c r="Y456" i="4"/>
  <c r="O45" i="36" s="1"/>
  <c r="Y432" i="4"/>
  <c r="O43" i="36" s="1"/>
  <c r="AA473" i="4"/>
  <c r="Y449" i="4"/>
  <c r="O44" i="36" s="1"/>
  <c r="Z442" i="4"/>
  <c r="AA475" i="4"/>
  <c r="AA472" i="4"/>
  <c r="Z477" i="4"/>
  <c r="Y482" i="4"/>
  <c r="O47" i="36" s="1"/>
  <c r="O46" i="36"/>
  <c r="AA448" i="4"/>
  <c r="Z479" i="4"/>
  <c r="Z437" i="4"/>
  <c r="AA481" i="4"/>
  <c r="Z239" i="4"/>
  <c r="AA239" i="4"/>
  <c r="O36" i="36"/>
  <c r="R36" i="36"/>
  <c r="Y44" i="4"/>
  <c r="O9" i="36" s="1"/>
  <c r="Z254" i="4"/>
  <c r="O32" i="36"/>
  <c r="Z245" i="4"/>
  <c r="AA241" i="4"/>
  <c r="AA243" i="4"/>
  <c r="AA265" i="4"/>
  <c r="Y255" i="4"/>
  <c r="O28" i="36" s="1"/>
  <c r="Y109" i="4"/>
  <c r="O14" i="36" s="1"/>
  <c r="AA250" i="4"/>
  <c r="Y269" i="4"/>
  <c r="O29" i="36" s="1"/>
  <c r="Z253" i="4"/>
  <c r="Z266" i="4"/>
  <c r="AA249" i="4"/>
  <c r="Z261" i="4"/>
  <c r="Z268" i="4"/>
  <c r="Z482" i="4" l="1"/>
  <c r="R47" i="36" s="1"/>
  <c r="Z449" i="4"/>
  <c r="R44" i="36" s="1"/>
  <c r="Z255" i="4"/>
  <c r="R28" i="36" s="1"/>
  <c r="Z269" i="4"/>
  <c r="R29" i="36" s="1"/>
  <c r="AA27" i="4" l="1"/>
  <c r="AA28" i="4"/>
  <c r="AA29" i="4"/>
  <c r="Y29" i="4"/>
  <c r="Y28" i="4"/>
  <c r="Y27" i="4"/>
  <c r="Z90" i="4" l="1"/>
  <c r="AA87" i="4"/>
  <c r="Z32" i="4" l="1"/>
  <c r="B11" i="36" l="1"/>
  <c r="U11" i="36"/>
  <c r="C11" i="36"/>
  <c r="R11" i="36"/>
  <c r="U7" i="36"/>
  <c r="R7" i="36"/>
  <c r="C7" i="36"/>
  <c r="B7" i="36"/>
  <c r="AA31" i="4"/>
  <c r="Y31" i="4"/>
  <c r="AA30" i="4"/>
  <c r="Y30" i="4"/>
  <c r="AA26" i="4"/>
  <c r="Y26" i="4"/>
  <c r="Y32" i="4" l="1"/>
  <c r="O7" i="36" s="1"/>
  <c r="O11" i="36"/>
  <c r="F138" i="4"/>
  <c r="Z136" i="4"/>
  <c r="Z135" i="4"/>
  <c r="Z134" i="4"/>
  <c r="Z133" i="4"/>
  <c r="Z132" i="4"/>
  <c r="Z131" i="4"/>
  <c r="Z130" i="4"/>
  <c r="Z129" i="4"/>
  <c r="U37" i="36" l="1"/>
  <c r="C37" i="36"/>
  <c r="B37" i="36"/>
  <c r="U17" i="36"/>
  <c r="C17" i="36"/>
  <c r="B17" i="36"/>
  <c r="U13" i="36"/>
  <c r="C13" i="36"/>
  <c r="B13" i="36"/>
  <c r="B12" i="36"/>
  <c r="B10" i="36"/>
  <c r="U12" i="36"/>
  <c r="C12" i="36"/>
  <c r="Z413" i="4"/>
  <c r="AA412" i="4"/>
  <c r="Y412" i="4"/>
  <c r="AA411" i="4"/>
  <c r="Y411" i="4"/>
  <c r="AA410" i="4"/>
  <c r="Y410" i="4"/>
  <c r="Z125" i="4" l="1"/>
  <c r="AA387" i="4" l="1"/>
  <c r="Y387" i="4"/>
  <c r="AA386" i="4"/>
  <c r="Y386" i="4"/>
  <c r="Z388" i="4"/>
  <c r="R37" i="36" s="1"/>
  <c r="AA588" i="4"/>
  <c r="Y588" i="4"/>
  <c r="Y141" i="4"/>
  <c r="AA140" i="4"/>
  <c r="Y140" i="4"/>
  <c r="AA136" i="4"/>
  <c r="Y136" i="4"/>
  <c r="AA135" i="4"/>
  <c r="Y135" i="4"/>
  <c r="AA134" i="4"/>
  <c r="Y134" i="4"/>
  <c r="AA133" i="4"/>
  <c r="Y133" i="4"/>
  <c r="AA132" i="4"/>
  <c r="Y132" i="4"/>
  <c r="AA131" i="4"/>
  <c r="Y131" i="4"/>
  <c r="AA130" i="4"/>
  <c r="Y130" i="4"/>
  <c r="AA129" i="4"/>
  <c r="Y129" i="4"/>
  <c r="Z137" i="4"/>
  <c r="R17" i="36" s="1"/>
  <c r="AA124" i="4"/>
  <c r="Y124" i="4"/>
  <c r="AA123" i="4"/>
  <c r="Y123" i="4"/>
  <c r="AA122" i="4"/>
  <c r="Y122" i="4"/>
  <c r="AA121" i="4"/>
  <c r="Y121" i="4"/>
  <c r="AA120" i="4"/>
  <c r="Y120" i="4"/>
  <c r="AA119" i="4"/>
  <c r="Y119" i="4"/>
  <c r="AA118" i="4"/>
  <c r="Y118" i="4"/>
  <c r="AA117" i="4"/>
  <c r="Y117" i="4"/>
  <c r="AA116" i="4"/>
  <c r="Y116" i="4"/>
  <c r="AA115" i="4"/>
  <c r="Y115" i="4"/>
  <c r="AA114" i="4"/>
  <c r="Y114" i="4"/>
  <c r="AA113" i="4"/>
  <c r="Y113" i="4"/>
  <c r="Y82" i="16"/>
  <c r="AA587" i="4"/>
  <c r="Y587" i="4"/>
  <c r="AA586" i="4"/>
  <c r="Y586" i="4"/>
  <c r="AA585" i="4"/>
  <c r="Y585" i="4"/>
  <c r="AA584" i="4"/>
  <c r="Y584" i="4"/>
  <c r="AA583" i="4"/>
  <c r="Y583" i="4"/>
  <c r="Z580" i="4"/>
  <c r="R57" i="36" s="1"/>
  <c r="AA579" i="4"/>
  <c r="Y579" i="4"/>
  <c r="AA578" i="4"/>
  <c r="Y578" i="4"/>
  <c r="AA577" i="4"/>
  <c r="Y577" i="4"/>
  <c r="AA576" i="4"/>
  <c r="Y576" i="4"/>
  <c r="AA575" i="4"/>
  <c r="Y575" i="4"/>
  <c r="AA574" i="4"/>
  <c r="Y574" i="4"/>
  <c r="AA573" i="4"/>
  <c r="Y573" i="4"/>
  <c r="AA572" i="4"/>
  <c r="Y572" i="4"/>
  <c r="AA571" i="4"/>
  <c r="Y571" i="4"/>
  <c r="AA570" i="4"/>
  <c r="Y570" i="4"/>
  <c r="AA569" i="4"/>
  <c r="Y569" i="4"/>
  <c r="AA568" i="4"/>
  <c r="Y568" i="4"/>
  <c r="AA567" i="4"/>
  <c r="Y567" i="4"/>
  <c r="AA566" i="4"/>
  <c r="Y566" i="4"/>
  <c r="AA565" i="4"/>
  <c r="Y565" i="4"/>
  <c r="AA559" i="4"/>
  <c r="Y559" i="4"/>
  <c r="AA558" i="4"/>
  <c r="Y558" i="4"/>
  <c r="AA557" i="4"/>
  <c r="Y557" i="4"/>
  <c r="AA556" i="4"/>
  <c r="Y556" i="4"/>
  <c r="AA555" i="4"/>
  <c r="Y555" i="4"/>
  <c r="AA554" i="4"/>
  <c r="Y554" i="4"/>
  <c r="AA553" i="4"/>
  <c r="Y553" i="4"/>
  <c r="AA552" i="4"/>
  <c r="Y552" i="4"/>
  <c r="Y110" i="16"/>
  <c r="Y109" i="16"/>
  <c r="R13" i="36"/>
  <c r="AA89" i="4"/>
  <c r="Y89" i="4"/>
  <c r="AA88" i="4"/>
  <c r="Y88" i="4"/>
  <c r="AA86" i="4"/>
  <c r="Y86" i="4"/>
  <c r="AA85" i="4"/>
  <c r="Y85" i="4"/>
  <c r="Z82" i="4"/>
  <c r="R12" i="36" s="1"/>
  <c r="AA81" i="4"/>
  <c r="Y81" i="4"/>
  <c r="AA80" i="4"/>
  <c r="Y80" i="4"/>
  <c r="AA79" i="4"/>
  <c r="Y79" i="4"/>
  <c r="AA78" i="4"/>
  <c r="Y78" i="4"/>
  <c r="AA76" i="4"/>
  <c r="Y76" i="4"/>
  <c r="AA75" i="4"/>
  <c r="Y75" i="4"/>
  <c r="AA74" i="4"/>
  <c r="Y74" i="4"/>
  <c r="AA73" i="4"/>
  <c r="Y73" i="4"/>
  <c r="Y91" i="16"/>
  <c r="Y90" i="16"/>
  <c r="C23" i="36"/>
  <c r="Z540" i="4"/>
  <c r="R53" i="36" s="1"/>
  <c r="X531" i="4"/>
  <c r="X530" i="4"/>
  <c r="X535" i="4"/>
  <c r="Y535" i="4"/>
  <c r="X534" i="4"/>
  <c r="Y534" i="4"/>
  <c r="Y533" i="4"/>
  <c r="Y531" i="4"/>
  <c r="Y530" i="4"/>
  <c r="Y529" i="4"/>
  <c r="X273" i="4"/>
  <c r="Y273" i="4" s="1"/>
  <c r="Y272" i="4"/>
  <c r="AA272" i="4"/>
  <c r="C60" i="36"/>
  <c r="Y563" i="4"/>
  <c r="Y564" i="4"/>
  <c r="Y544" i="4"/>
  <c r="Y546" i="4"/>
  <c r="Y547" i="4"/>
  <c r="Y548" i="4"/>
  <c r="Y536" i="4"/>
  <c r="Y537" i="4"/>
  <c r="Y538" i="4"/>
  <c r="Y539" i="4"/>
  <c r="Y521" i="4"/>
  <c r="Y519" i="4"/>
  <c r="Y520" i="4"/>
  <c r="Y522" i="4"/>
  <c r="Y523" i="4"/>
  <c r="Y524" i="4"/>
  <c r="Y512" i="4"/>
  <c r="Y506" i="4"/>
  <c r="Y507" i="4"/>
  <c r="Y508" i="4"/>
  <c r="Y509" i="4"/>
  <c r="Y510" i="4"/>
  <c r="Y511" i="4"/>
  <c r="Y513" i="4"/>
  <c r="Y514" i="4"/>
  <c r="Y515" i="4"/>
  <c r="Y495" i="4"/>
  <c r="Y496" i="4"/>
  <c r="Y497" i="4"/>
  <c r="Y498" i="4"/>
  <c r="Y499" i="4"/>
  <c r="Y500" i="4"/>
  <c r="Y501" i="4"/>
  <c r="Y502" i="4"/>
  <c r="Y486" i="4"/>
  <c r="Y487" i="4"/>
  <c r="Y488" i="4"/>
  <c r="Y489" i="4"/>
  <c r="Y490" i="4"/>
  <c r="Y491" i="4"/>
  <c r="Y420" i="4"/>
  <c r="Y421" i="4"/>
  <c r="Y422" i="4"/>
  <c r="Y423" i="4"/>
  <c r="Y424" i="4"/>
  <c r="Y416" i="4"/>
  <c r="Y417" i="4" s="1"/>
  <c r="O41" i="36" s="1"/>
  <c r="Y372" i="4"/>
  <c r="Y373" i="4" s="1"/>
  <c r="O35" i="36" s="1"/>
  <c r="Y368" i="4"/>
  <c r="Y369" i="4" s="1"/>
  <c r="O34" i="36" s="1"/>
  <c r="Y189" i="4"/>
  <c r="Y190" i="4"/>
  <c r="Y191" i="4"/>
  <c r="Y192" i="4"/>
  <c r="Y193" i="4"/>
  <c r="Y194" i="4"/>
  <c r="Y195" i="4"/>
  <c r="Y196" i="4"/>
  <c r="Y197" i="4"/>
  <c r="Y198" i="4"/>
  <c r="Y199" i="4"/>
  <c r="Y200" i="4"/>
  <c r="Y201" i="4"/>
  <c r="Y202" i="4"/>
  <c r="Y203" i="4"/>
  <c r="Y151" i="4"/>
  <c r="Y152" i="4"/>
  <c r="Y153" i="4"/>
  <c r="Y154" i="4"/>
  <c r="Y155" i="4"/>
  <c r="Y146" i="4"/>
  <c r="Y147" i="4" s="1"/>
  <c r="O19" i="36" s="1"/>
  <c r="Y142" i="4"/>
  <c r="Y47" i="4"/>
  <c r="Y48" i="4"/>
  <c r="Y49" i="4"/>
  <c r="Y50" i="4"/>
  <c r="Y51" i="4"/>
  <c r="Y52" i="4"/>
  <c r="Y53" i="4"/>
  <c r="Y54" i="4"/>
  <c r="Y35" i="4"/>
  <c r="Y36" i="4"/>
  <c r="Y37" i="4"/>
  <c r="Y38" i="4"/>
  <c r="Y21" i="4"/>
  <c r="Y22" i="4"/>
  <c r="Y17" i="4"/>
  <c r="Y6" i="4"/>
  <c r="Y7" i="4"/>
  <c r="Y8" i="4"/>
  <c r="Y9" i="4"/>
  <c r="Y10" i="4"/>
  <c r="Y11" i="4"/>
  <c r="Y12" i="4"/>
  <c r="Y13" i="4"/>
  <c r="Y14" i="4"/>
  <c r="Y15" i="4"/>
  <c r="Y16" i="4"/>
  <c r="U53" i="36"/>
  <c r="AA539" i="4"/>
  <c r="AA538" i="4"/>
  <c r="AA537" i="4"/>
  <c r="AA536" i="4"/>
  <c r="B23" i="36"/>
  <c r="Z617" i="4"/>
  <c r="R61" i="36" s="1"/>
  <c r="R59" i="36"/>
  <c r="Z589" i="4"/>
  <c r="R58" i="36" s="1"/>
  <c r="Z560" i="4"/>
  <c r="R56" i="36" s="1"/>
  <c r="R55" i="36"/>
  <c r="Z525" i="4"/>
  <c r="R52" i="36" s="1"/>
  <c r="Z516" i="4"/>
  <c r="R51" i="36" s="1"/>
  <c r="Z503" i="4"/>
  <c r="R50" i="36" s="1"/>
  <c r="Z492" i="4"/>
  <c r="R49" i="36" s="1"/>
  <c r="Z425" i="4"/>
  <c r="R42" i="36" s="1"/>
  <c r="Z417" i="4"/>
  <c r="R41" i="36" s="1"/>
  <c r="R40" i="36"/>
  <c r="R38" i="36"/>
  <c r="Z373" i="4"/>
  <c r="R35" i="36" s="1"/>
  <c r="Z369" i="4"/>
  <c r="R34" i="36" s="1"/>
  <c r="Z274" i="4"/>
  <c r="R30" i="36" s="1"/>
  <c r="R27" i="36"/>
  <c r="Z204" i="4"/>
  <c r="R24" i="36" s="1"/>
  <c r="R22" i="36"/>
  <c r="Z156" i="4"/>
  <c r="R21" i="36" s="1"/>
  <c r="Z147" i="4"/>
  <c r="R19" i="36" s="1"/>
  <c r="Z143" i="4"/>
  <c r="R18" i="36" s="1"/>
  <c r="R16" i="36"/>
  <c r="Z55" i="4"/>
  <c r="R10" i="36" s="1"/>
  <c r="Z39" i="4"/>
  <c r="R8" i="36" s="1"/>
  <c r="Z23" i="4"/>
  <c r="R6" i="36" s="1"/>
  <c r="Z18" i="4"/>
  <c r="R5" i="36" s="1"/>
  <c r="U61" i="36"/>
  <c r="U59" i="36"/>
  <c r="U58" i="36"/>
  <c r="U57" i="36"/>
  <c r="U56" i="36"/>
  <c r="U55" i="36"/>
  <c r="U52" i="36"/>
  <c r="U51" i="36"/>
  <c r="U50" i="36"/>
  <c r="U49" i="36"/>
  <c r="U42" i="36"/>
  <c r="U41" i="36"/>
  <c r="U40" i="36"/>
  <c r="U38" i="36"/>
  <c r="U35" i="36"/>
  <c r="U34" i="36"/>
  <c r="U30" i="36"/>
  <c r="U27" i="36"/>
  <c r="U24" i="36"/>
  <c r="U22" i="36"/>
  <c r="U21" i="36"/>
  <c r="U19" i="36"/>
  <c r="U18" i="36"/>
  <c r="U16" i="36"/>
  <c r="U10" i="36"/>
  <c r="U8" i="36"/>
  <c r="U6" i="36"/>
  <c r="U5" i="36"/>
  <c r="C61" i="36"/>
  <c r="C59" i="36"/>
  <c r="C58" i="36"/>
  <c r="C57" i="36"/>
  <c r="C56" i="36"/>
  <c r="C55" i="36"/>
  <c r="C53" i="36"/>
  <c r="C52" i="36"/>
  <c r="C51" i="36"/>
  <c r="C50" i="36"/>
  <c r="C49" i="36"/>
  <c r="C30" i="36"/>
  <c r="C42" i="36"/>
  <c r="C41" i="36"/>
  <c r="C38" i="36"/>
  <c r="C40" i="36"/>
  <c r="C35" i="36"/>
  <c r="C34" i="36"/>
  <c r="C27" i="36"/>
  <c r="C24" i="36"/>
  <c r="C22" i="36"/>
  <c r="C21" i="36"/>
  <c r="C19" i="36"/>
  <c r="C18" i="36"/>
  <c r="C16" i="36"/>
  <c r="C10" i="36"/>
  <c r="C8" i="36"/>
  <c r="C5" i="36"/>
  <c r="C6" i="36"/>
  <c r="B60" i="36"/>
  <c r="B61" i="36"/>
  <c r="B59" i="36"/>
  <c r="B58" i="36"/>
  <c r="B57" i="36"/>
  <c r="B56" i="36"/>
  <c r="B55" i="36"/>
  <c r="B50" i="36"/>
  <c r="B49" i="36"/>
  <c r="B53" i="36"/>
  <c r="B52" i="36"/>
  <c r="B51" i="36"/>
  <c r="B38" i="36"/>
  <c r="B40" i="36"/>
  <c r="B34" i="36"/>
  <c r="B35" i="36"/>
  <c r="B30" i="36"/>
  <c r="B27" i="36"/>
  <c r="B22" i="36"/>
  <c r="B21" i="36"/>
  <c r="B19" i="36"/>
  <c r="B18" i="36"/>
  <c r="B16" i="36"/>
  <c r="B8" i="36"/>
  <c r="B6" i="36"/>
  <c r="B5" i="36"/>
  <c r="B42" i="36"/>
  <c r="B41" i="36"/>
  <c r="B24" i="36"/>
  <c r="C54" i="36"/>
  <c r="C48" i="36"/>
  <c r="C25" i="36"/>
  <c r="C20" i="36"/>
  <c r="C15" i="36"/>
  <c r="C4" i="36"/>
  <c r="B48" i="36"/>
  <c r="B54" i="36"/>
  <c r="B25" i="36"/>
  <c r="B20" i="36"/>
  <c r="B15" i="36"/>
  <c r="B4" i="36"/>
  <c r="AA521" i="4"/>
  <c r="AA502" i="4"/>
  <c r="AA501" i="4"/>
  <c r="AA500" i="4"/>
  <c r="AA499" i="4"/>
  <c r="AA498" i="4"/>
  <c r="AA497" i="4"/>
  <c r="AA496" i="4"/>
  <c r="AA495" i="4"/>
  <c r="AA17" i="4"/>
  <c r="AA16" i="4"/>
  <c r="AA15" i="4"/>
  <c r="AA14" i="4"/>
  <c r="AA13" i="4"/>
  <c r="AA12" i="4"/>
  <c r="AA11" i="4"/>
  <c r="AA10" i="4"/>
  <c r="AA9" i="4"/>
  <c r="AA8" i="4"/>
  <c r="AA7" i="4"/>
  <c r="AA6" i="4"/>
  <c r="A1" i="36"/>
  <c r="D1" i="36"/>
  <c r="Z1" i="36"/>
  <c r="Z1" i="4"/>
  <c r="D1" i="4"/>
  <c r="A1" i="4"/>
  <c r="AA564" i="4"/>
  <c r="AA563" i="4"/>
  <c r="AA491" i="4"/>
  <c r="AA490" i="4"/>
  <c r="AA489" i="4"/>
  <c r="AA488" i="4"/>
  <c r="AA487" i="4"/>
  <c r="AA486" i="4"/>
  <c r="AA203" i="4"/>
  <c r="AA202" i="4"/>
  <c r="AA201" i="4"/>
  <c r="AA200" i="4"/>
  <c r="AA199" i="4"/>
  <c r="AA198" i="4"/>
  <c r="AA197" i="4"/>
  <c r="AA196" i="4"/>
  <c r="AA195" i="4"/>
  <c r="AA194" i="4"/>
  <c r="AA193" i="4"/>
  <c r="AA192" i="4"/>
  <c r="AA191" i="4"/>
  <c r="AA190" i="4"/>
  <c r="AA189" i="4"/>
  <c r="AA142" i="4"/>
  <c r="Y77" i="16"/>
  <c r="Y76" i="16"/>
  <c r="Y107" i="16"/>
  <c r="Y106" i="16"/>
  <c r="Y105" i="16"/>
  <c r="Y104" i="16"/>
  <c r="Y103" i="16"/>
  <c r="Y101" i="16"/>
  <c r="Y100" i="16"/>
  <c r="Y99" i="16"/>
  <c r="Y98" i="16"/>
  <c r="Y97" i="16"/>
  <c r="Y96" i="16"/>
  <c r="AA416" i="4"/>
  <c r="AA424" i="4"/>
  <c r="AA524" i="4"/>
  <c r="AA523" i="4"/>
  <c r="AA522" i="4"/>
  <c r="AA520" i="4"/>
  <c r="AA519" i="4"/>
  <c r="AA423" i="4"/>
  <c r="AA422" i="4"/>
  <c r="AA421" i="4"/>
  <c r="AA420" i="4"/>
  <c r="AA372" i="4"/>
  <c r="AA368" i="4"/>
  <c r="AA151" i="4"/>
  <c r="Y6" i="16"/>
  <c r="Y8" i="16"/>
  <c r="Y9" i="16"/>
  <c r="Y10" i="16"/>
  <c r="Y12" i="16"/>
  <c r="Y13" i="16"/>
  <c r="Y14" i="16"/>
  <c r="Y15" i="16"/>
  <c r="Y17" i="16"/>
  <c r="Y18" i="16"/>
  <c r="Y20" i="16"/>
  <c r="Y21" i="16"/>
  <c r="Y22" i="16"/>
  <c r="Y25" i="16"/>
  <c r="Y26" i="16"/>
  <c r="Y27" i="16"/>
  <c r="Y28" i="16"/>
  <c r="Y29" i="16"/>
  <c r="Y30" i="16"/>
  <c r="Y31" i="16"/>
  <c r="Y32" i="16"/>
  <c r="Y33" i="16"/>
  <c r="Y34" i="16"/>
  <c r="Y35" i="16"/>
  <c r="Y36" i="16"/>
  <c r="Y37" i="16"/>
  <c r="Y38" i="16"/>
  <c r="Y39" i="16"/>
  <c r="Y41" i="16"/>
  <c r="Y42" i="16"/>
  <c r="Y45" i="16"/>
  <c r="Y46" i="16"/>
  <c r="Y47" i="16"/>
  <c r="Y48" i="16"/>
  <c r="Y50" i="16"/>
  <c r="Y51" i="16"/>
  <c r="Y52" i="16"/>
  <c r="Y53" i="16"/>
  <c r="Y54" i="16"/>
  <c r="Y56" i="16"/>
  <c r="Y57" i="16"/>
  <c r="Y58" i="16"/>
  <c r="Y59" i="16"/>
  <c r="Y60" i="16"/>
  <c r="Y61" i="16"/>
  <c r="Y63" i="16"/>
  <c r="Y64" i="16"/>
  <c r="Y65" i="16"/>
  <c r="Y66" i="16"/>
  <c r="Y68" i="16"/>
  <c r="Y69" i="16"/>
  <c r="Y70" i="16"/>
  <c r="Y71" i="16"/>
  <c r="Y72" i="16"/>
  <c r="Y79" i="16"/>
  <c r="Y94" i="16"/>
  <c r="AA512" i="4"/>
  <c r="AA21" i="4"/>
  <c r="AA548" i="4"/>
  <c r="AA547" i="4"/>
  <c r="AA546" i="4"/>
  <c r="AA544" i="4"/>
  <c r="AA515" i="4"/>
  <c r="AA514" i="4"/>
  <c r="AA22" i="4"/>
  <c r="AA513" i="4"/>
  <c r="AA511" i="4"/>
  <c r="AA510" i="4"/>
  <c r="AA509" i="4"/>
  <c r="AA508" i="4"/>
  <c r="AA507" i="4"/>
  <c r="AA506" i="4"/>
  <c r="AA155" i="4"/>
  <c r="AA154" i="4"/>
  <c r="AA153" i="4"/>
  <c r="AA152" i="4"/>
  <c r="AA146" i="4"/>
  <c r="AA54" i="4"/>
  <c r="AA53" i="4"/>
  <c r="AA52" i="4"/>
  <c r="AA51" i="4"/>
  <c r="AA50" i="4"/>
  <c r="AA49" i="4"/>
  <c r="AA48" i="4"/>
  <c r="AA47" i="4"/>
  <c r="AA38" i="4"/>
  <c r="AA37" i="4"/>
  <c r="AA36" i="4"/>
  <c r="AA35" i="4"/>
  <c r="U62" i="36" l="1"/>
  <c r="Y388" i="4"/>
  <c r="O37" i="36" s="1"/>
  <c r="Y137" i="4"/>
  <c r="O17" i="36" s="1"/>
  <c r="Y90" i="4"/>
  <c r="O13" i="36" s="1"/>
  <c r="AA534" i="4"/>
  <c r="Y589" i="4"/>
  <c r="O58" i="36" s="1"/>
  <c r="Y23" i="4"/>
  <c r="O6" i="36" s="1"/>
  <c r="O59" i="36"/>
  <c r="Y617" i="4"/>
  <c r="O61" i="36" s="1"/>
  <c r="Y549" i="4"/>
  <c r="O55" i="36" s="1"/>
  <c r="Y274" i="4"/>
  <c r="O30" i="36" s="1"/>
  <c r="O38" i="36"/>
  <c r="Y413" i="4"/>
  <c r="O40" i="36" s="1"/>
  <c r="AA533" i="4"/>
  <c r="Y55" i="4"/>
  <c r="O10" i="36" s="1"/>
  <c r="Y143" i="4"/>
  <c r="O18" i="36" s="1"/>
  <c r="Y204" i="4"/>
  <c r="O24" i="36" s="1"/>
  <c r="Y492" i="4"/>
  <c r="O49" i="36" s="1"/>
  <c r="Y503" i="4"/>
  <c r="O50" i="36" s="1"/>
  <c r="AA530" i="4"/>
  <c r="Y82" i="4"/>
  <c r="O12" i="36" s="1"/>
  <c r="AA273" i="4"/>
  <c r="Y18" i="4"/>
  <c r="O5" i="36" s="1"/>
  <c r="Y125" i="4"/>
  <c r="O16" i="36" s="1"/>
  <c r="Y156" i="4"/>
  <c r="O21" i="36" s="1"/>
  <c r="Y525" i="4"/>
  <c r="O52" i="36" s="1"/>
  <c r="Y580" i="4"/>
  <c r="O57" i="36" s="1"/>
  <c r="AA535" i="4"/>
  <c r="Y39" i="4"/>
  <c r="O8" i="36" s="1"/>
  <c r="O22" i="36"/>
  <c r="Y425" i="4"/>
  <c r="O42" i="36" s="1"/>
  <c r="Y516" i="4"/>
  <c r="O51" i="36" s="1"/>
  <c r="Y560" i="4"/>
  <c r="O56" i="36" s="1"/>
  <c r="Y540" i="4"/>
  <c r="O53" i="36" s="1"/>
  <c r="O27" i="36"/>
  <c r="AA529" i="4"/>
  <c r="AA531" i="4"/>
  <c r="R62" i="36" l="1"/>
  <c r="O62" i="36"/>
  <c r="AF64" i="36" l="1"/>
  <c r="Y83" i="16" l="1"/>
  <c r="X86" i="16"/>
  <c r="Y86" i="16" s="1"/>
  <c r="X87" i="16"/>
  <c r="Y87" i="16" s="1"/>
  <c r="X85" i="16"/>
  <c r="Y85" i="16" s="1"/>
</calcChain>
</file>

<file path=xl/sharedStrings.xml><?xml version="1.0" encoding="utf-8"?>
<sst xmlns="http://schemas.openxmlformats.org/spreadsheetml/2006/main" count="1707" uniqueCount="1192">
  <si>
    <t xml:space="preserve">GA Code: </t>
  </si>
  <si>
    <t xml:space="preserve">Certificate Holder name:   </t>
  </si>
  <si>
    <t xml:space="preserve">Date of Office Audit:   </t>
  </si>
  <si>
    <t>The Total Score Review has been moved to another tab named "Office - Total Score Review"</t>
  </si>
  <si>
    <r>
      <t>For existing vessels:</t>
    </r>
    <r>
      <rPr>
        <b/>
        <sz val="16"/>
        <rFont val="Arial"/>
        <family val="2"/>
      </rPr>
      <t xml:space="preserve"> </t>
    </r>
    <r>
      <rPr>
        <sz val="16"/>
        <rFont val="Arial"/>
        <family val="2"/>
      </rPr>
      <t>Are ballast tanks coated with a hard coating of a light colour?</t>
    </r>
  </si>
  <si>
    <t>7300.4</t>
  </si>
  <si>
    <t>106.12</t>
  </si>
  <si>
    <t>N</t>
  </si>
  <si>
    <t>7300.10</t>
  </si>
  <si>
    <t>Does the company have procedures/instructions for hull / ship's construction condition-inspections to be carried out by ship's personnel?</t>
  </si>
  <si>
    <t>2120.3</t>
  </si>
  <si>
    <t>Chemical Tanker Cargo Operations &amp; Additional Green Award requirements</t>
  </si>
  <si>
    <t>4100.18</t>
  </si>
  <si>
    <t>Does the company have cargo related safety instructions for visitors? (access on board, PPE, access on deck; all in relation to nature of cargo)</t>
  </si>
  <si>
    <t>4100.19</t>
  </si>
  <si>
    <t>Does the company require a Shipping Document (SD) from charterer/shipper?</t>
  </si>
  <si>
    <t>4100.20</t>
  </si>
  <si>
    <t>Does the Shipping Document contain cargo specifications as required by the IBC code?</t>
  </si>
  <si>
    <t>4100.21</t>
  </si>
  <si>
    <t>Are relevant Shipping Documents distributed to the respective vessels prior cargo loading operations?</t>
  </si>
  <si>
    <t>4100.22</t>
  </si>
  <si>
    <t>Is the annual MEPC circular on new substances sent to the vessels?</t>
  </si>
  <si>
    <t>4100.23</t>
  </si>
  <si>
    <t>In case of new products, are relevant "tripartite addendums" sent to the relevant vessels?</t>
  </si>
  <si>
    <t>4100.24</t>
  </si>
  <si>
    <t>Does the company maintain a cargo product list (database/system) which encompasses IBC Ch 17/18/19, MEPC.2 circulars and products/mixtures assessed under the Tripartite Agreement?</t>
  </si>
  <si>
    <t>4100.25</t>
  </si>
  <si>
    <t>5460</t>
  </si>
  <si>
    <t>Lubrication and Use of Oils (Element nr.: 5810, 5811 &amp; 5812)</t>
  </si>
  <si>
    <t>Stern tube lubrication</t>
  </si>
  <si>
    <t>5810.1</t>
  </si>
  <si>
    <t>ELEMENTS WITH NO 
MINIMUM SCORE</t>
  </si>
  <si>
    <t>Is the Master of a vessel fully conversant with the Company's Management Systems?</t>
  </si>
  <si>
    <t>Do office personnel receive training/courses with regard to the ISM Code and are they consistent with the  MS manuals?</t>
  </si>
  <si>
    <t>Is communication with media included in the emergency procedures?</t>
  </si>
  <si>
    <t xml:space="preserve">Are shore-ship communications, defined levels of authority and lines of communication documented and working effectively ?               </t>
  </si>
  <si>
    <t>RESOURCES AND PERSONNEL AND STCW</t>
  </si>
  <si>
    <t>Does the system cover the arrangements needed to ensure that the company, day and night, is prepared to respond effectively to hazards, accidents or emergencies involving their ships?</t>
  </si>
  <si>
    <t>Does the company have instructions for navigating in sensitive areas? (IMO SN/Circulars)</t>
  </si>
  <si>
    <t>Does the company have procedures/instructions for mooring/unmooring operations?</t>
  </si>
  <si>
    <t>Are tasks &amp; responsibilities of shipboard personnel assigned to ballast water exchange operations defined, documented &amp; controlled ?</t>
  </si>
  <si>
    <t>MAINTENANCE / SURVEYS</t>
  </si>
  <si>
    <t>6100.1</t>
  </si>
  <si>
    <t>Have the owners/managers established documented policies concerning shore/ship personnel?</t>
  </si>
  <si>
    <t>7300.8</t>
  </si>
  <si>
    <t>5440.6</t>
  </si>
  <si>
    <t>Revision Code</t>
  </si>
  <si>
    <r>
      <t>Particulate Matter (PM) Emissions</t>
    </r>
    <r>
      <rPr>
        <b/>
        <sz val="18"/>
        <rFont val="Arial"/>
        <family val="2"/>
      </rPr>
      <t xml:space="preserve">   </t>
    </r>
  </si>
  <si>
    <t>111.1</t>
  </si>
  <si>
    <t>111.2</t>
  </si>
  <si>
    <t>6200.11</t>
  </si>
  <si>
    <t>Are adequate system back-up’s for office administrative PC systems made (where applicable) and are procedures for this documented ?</t>
  </si>
  <si>
    <r>
      <t xml:space="preserve">Compressor for the refilling of air cylinders for breathing apparatus or Alternative, </t>
    </r>
    <r>
      <rPr>
        <sz val="16"/>
        <rFont val="Arial"/>
        <family val="2"/>
      </rPr>
      <t>Additional Green Award requirement</t>
    </r>
  </si>
  <si>
    <t xml:space="preserve">Ships required to carry out Fuel Change Over to low sulphur MARINE DIESEL OIL or low sulphur MARINE GAS OIL  ( low sulphur Distillates )  </t>
  </si>
  <si>
    <t>Environmental Ship Index (ESI)</t>
  </si>
  <si>
    <t>7400.1</t>
  </si>
  <si>
    <t>7400.2</t>
  </si>
  <si>
    <t>7500.1</t>
  </si>
  <si>
    <t>1200.1</t>
  </si>
  <si>
    <t>1600.5</t>
  </si>
  <si>
    <t>1600.6</t>
  </si>
  <si>
    <t>1200.2</t>
  </si>
  <si>
    <t>2100.14</t>
  </si>
  <si>
    <t>2300.1</t>
  </si>
  <si>
    <t>106.11</t>
  </si>
  <si>
    <t>NOT APPLICABLE</t>
  </si>
  <si>
    <t>6300.5</t>
  </si>
  <si>
    <t>Is a checklist used for bunker operations (company format) ?</t>
  </si>
  <si>
    <t>Are masters entitled to use non-compulsory pilot services? (must be stated in a company procedure)</t>
  </si>
  <si>
    <t>1200.14</t>
  </si>
  <si>
    <t>Are all personnel entering an enclosed space provided with a personal gas detector which can measure oxygen?</t>
  </si>
  <si>
    <t>1200.15</t>
  </si>
  <si>
    <t xml:space="preserve">MAXIMUM OBTAINABLE RANKING SCORE </t>
  </si>
  <si>
    <t>Navigation</t>
  </si>
  <si>
    <t>Are ship inspections held at defined intervals? (minimum of twice a year or equivalent)</t>
  </si>
  <si>
    <t>6400</t>
  </si>
  <si>
    <t>6300</t>
  </si>
  <si>
    <r>
      <t xml:space="preserve">Indicates that the minimum score for the relevant element is "0", hence a finding will </t>
    </r>
    <r>
      <rPr>
        <i/>
        <sz val="16"/>
        <rFont val="Arial"/>
        <family val="2"/>
      </rPr>
      <t>not</t>
    </r>
    <r>
      <rPr>
        <sz val="16"/>
        <rFont val="Arial"/>
        <family val="2"/>
      </rPr>
      <t xml:space="preserve"> be issued.</t>
    </r>
  </si>
  <si>
    <t>Are arrangements for shore and vessel systems documented ? (configuration scheme)</t>
  </si>
  <si>
    <t>O</t>
  </si>
  <si>
    <t>Total score</t>
  </si>
  <si>
    <t>Is/are (a) designated person(s) assigned in the office?</t>
  </si>
  <si>
    <t>104.3</t>
  </si>
  <si>
    <t>105.1</t>
  </si>
  <si>
    <t>105.6</t>
  </si>
  <si>
    <t>4100.7</t>
  </si>
  <si>
    <t>PREVENTION OF POLLUTION</t>
  </si>
  <si>
    <t>Is the working language between the office and the vessels defined?</t>
  </si>
  <si>
    <t>Is it company policy to have  safety stock inventory reports for critical equipment and stand-by equipment?</t>
  </si>
  <si>
    <t>For Owner/Managers</t>
  </si>
  <si>
    <r>
      <t>6400.10, 6400.11 &amp; 6400.12 are alternatives to 6400.1, 6400.8 &amp; 6400.9</t>
    </r>
    <r>
      <rPr>
        <b/>
        <sz val="16"/>
        <rFont val="Arial"/>
        <family val="2"/>
      </rPr>
      <t xml:space="preserve">
For 3rd-party Ship Managers</t>
    </r>
  </si>
  <si>
    <t>6400.10</t>
  </si>
  <si>
    <t>6400.11</t>
  </si>
  <si>
    <t>6400.12</t>
  </si>
  <si>
    <t>5810.3</t>
  </si>
  <si>
    <t>Are valid documents available at all relevant locations?</t>
  </si>
  <si>
    <t>111.3</t>
  </si>
  <si>
    <t>Are changes to documents reviewed and approved by authorised personnel?</t>
  </si>
  <si>
    <t>Are the Management System (MS) Manuals maintained and updated?</t>
  </si>
  <si>
    <t>Newbuild policy</t>
  </si>
  <si>
    <t>5450.1</t>
  </si>
  <si>
    <t xml:space="preserve">Is there an appropriate procedure in place for entering the pump room ?  </t>
  </si>
  <si>
    <t>MACHINERY / ENGINE OPERATIONS</t>
  </si>
  <si>
    <t>3100.1</t>
  </si>
  <si>
    <t>3100.2</t>
  </si>
  <si>
    <t>3100.3</t>
  </si>
  <si>
    <t>Is the cargo product database made available and updated for the company vessels?</t>
  </si>
  <si>
    <t>4100.26</t>
  </si>
  <si>
    <t>Are document control procedures applicable to the cargo product database?</t>
  </si>
  <si>
    <t>6100</t>
  </si>
  <si>
    <r>
      <t xml:space="preserve">Does company policy require </t>
    </r>
    <r>
      <rPr>
        <b/>
        <sz val="16"/>
        <rFont val="Arial"/>
        <family val="2"/>
      </rPr>
      <t xml:space="preserve">updated </t>
    </r>
    <r>
      <rPr>
        <sz val="16"/>
        <rFont val="Arial"/>
        <family val="2"/>
      </rPr>
      <t xml:space="preserve">fuel change over procedures (company approved) to be available onboard for the main engine, auxiliary engines and boilers?  (procedures should be available for each fuel type used onboard) </t>
    </r>
  </si>
  <si>
    <t xml:space="preserve">Are tasks,qualifications and responsibilities described in the manuals and in the job descriptions? </t>
  </si>
  <si>
    <t>Are corrective and/or preventive actions taken ?</t>
  </si>
  <si>
    <t>Does the MS require ship-critical equipment and systems to be identified?</t>
  </si>
  <si>
    <t>6200.7</t>
  </si>
  <si>
    <t>Is an evaluation report of vessel's performance sent to the company?</t>
  </si>
  <si>
    <t>Is ship's crew trained and drilled periodically according to enclosed space entry procedures ?</t>
  </si>
  <si>
    <t>Does training also include rescue and first aid?</t>
  </si>
  <si>
    <t>COMPANY RESPONSIBILITIES AND AUTHORITY</t>
  </si>
  <si>
    <t>217.1</t>
  </si>
  <si>
    <t>217.3</t>
  </si>
  <si>
    <t>217.5</t>
  </si>
  <si>
    <t>217.7</t>
  </si>
  <si>
    <t>217.9</t>
  </si>
  <si>
    <t>217</t>
  </si>
  <si>
    <t>1200.6</t>
  </si>
  <si>
    <t>1200.9</t>
  </si>
  <si>
    <t>1300</t>
  </si>
  <si>
    <t>1200</t>
  </si>
  <si>
    <t>1500.10</t>
  </si>
  <si>
    <t>1600.7</t>
  </si>
  <si>
    <t>1600.8</t>
  </si>
  <si>
    <t>3100.5</t>
  </si>
  <si>
    <t>3200.13</t>
  </si>
  <si>
    <t>5460.1</t>
  </si>
  <si>
    <t>5700.5</t>
  </si>
  <si>
    <t>5700.6</t>
  </si>
  <si>
    <t>5900.1</t>
  </si>
  <si>
    <t>5900.12</t>
  </si>
  <si>
    <t>5900.2</t>
  </si>
  <si>
    <t>5900.13</t>
  </si>
  <si>
    <t>5910.2</t>
  </si>
  <si>
    <t>5910.4</t>
  </si>
  <si>
    <t>5910.5</t>
  </si>
  <si>
    <t>5910.7</t>
  </si>
  <si>
    <t>6200.8</t>
  </si>
  <si>
    <t>6200.9</t>
  </si>
  <si>
    <t>6200.12</t>
  </si>
  <si>
    <t>6400.1</t>
  </si>
  <si>
    <t>6400.8</t>
  </si>
  <si>
    <t>6400.9</t>
  </si>
  <si>
    <t>6400.3</t>
  </si>
  <si>
    <t>6400.4</t>
  </si>
  <si>
    <t>6400.5</t>
  </si>
  <si>
    <t>6400.6</t>
  </si>
  <si>
    <t>7400.4</t>
  </si>
  <si>
    <t>201.1</t>
  </si>
  <si>
    <t>201</t>
  </si>
  <si>
    <t>1200.7</t>
  </si>
  <si>
    <t>2120.2</t>
  </si>
  <si>
    <t>GENERAL</t>
  </si>
  <si>
    <t>Provisions concerning Reports on Incidents Involving Harmful Substances (Protocol 1)</t>
  </si>
  <si>
    <t>REPORTS AND ANALYSES OF NON-CONFORMATIES, ACCIDENTS AND  HAZARDOUS OCCURENCES</t>
  </si>
  <si>
    <t>Are computer systems, in relation to IMO MSC/Circ.891, certified by a recognised organisation?</t>
  </si>
  <si>
    <t>DESIGNATED PERSONS</t>
  </si>
  <si>
    <t>Does the company have the overriding authority of the master clearly defined? (ISM Code 2002 5.2)</t>
  </si>
  <si>
    <t>Are obsolete documents removed promptly?</t>
  </si>
  <si>
    <r>
      <t>For existing vessels:</t>
    </r>
    <r>
      <rPr>
        <sz val="16"/>
        <rFont val="Arial"/>
        <family val="2"/>
      </rPr>
      <t xml:space="preserve"> Are ballast tanks coated with dark epoxy maintained with a modified epoxy coating of a light colour, after safety benefit assessment is carried out?</t>
    </r>
  </si>
  <si>
    <t xml:space="preserve">Does the company give instructions for internal inspections and do these inspections take manufacturer’s recommendations into account? </t>
  </si>
  <si>
    <t>Is there an Enclosed Space Entry and Hot  Work  permit to work system, taking account of IMO and industry guidelines and where relevant local port / terminal requirements?</t>
  </si>
  <si>
    <t>Is company approval of the Hot Work permit required before work can begin?</t>
  </si>
  <si>
    <t>7300.1</t>
  </si>
  <si>
    <t>Does the company require a responsible officer to be designated for all aspects of the operation?</t>
  </si>
  <si>
    <t>Does the company have instructions/procedures for the reporting of 
non-conformities/ near misses?</t>
  </si>
  <si>
    <t>Does the company have procedures to control documents and data relevant to the 
Man.System?</t>
  </si>
  <si>
    <t>3200.5</t>
  </si>
  <si>
    <t xml:space="preserve">Does the office support the master in cases where the ship cannot reasonably be expected to carry out ballast water exchange? </t>
  </si>
  <si>
    <t>Is company aware of cargo specifications which are required by the charterer of the ship?</t>
  </si>
  <si>
    <t>4100.6</t>
  </si>
  <si>
    <t xml:space="preserve"> Prevention of pollution by oil</t>
  </si>
  <si>
    <t>* for detailed interpretations of the colours and the usage of the checklist, please refer to the pdf-file named "Instruction Notes" located on www.greenaward.org under "Certification/ Download".</t>
  </si>
  <si>
    <t>Is it company policy to install Clean Water Tank (to enable Oily Bilge Water to be processed while in port and special areas)?</t>
  </si>
  <si>
    <t>Does the company distribute relevant cargo instructions to the vessel? (e.g.  is ship compatible for intended cargo)</t>
  </si>
  <si>
    <r>
      <t xml:space="preserve">TOTAL SCORE REVIEW
</t>
    </r>
    <r>
      <rPr>
        <b/>
        <sz val="28"/>
        <rFont val="Arial"/>
        <family val="2"/>
      </rPr>
      <t>OFFICE AUDIT - CHEMICAL TANKER</t>
    </r>
  </si>
  <si>
    <r>
      <t>Ballast Water Management</t>
    </r>
    <r>
      <rPr>
        <sz val="14"/>
        <rFont val="Arial"/>
        <family val="2"/>
      </rPr>
      <t/>
    </r>
  </si>
  <si>
    <t>Mooring Equipment</t>
  </si>
  <si>
    <t>Corrosion Prevention of Seawater Ballast Tanks</t>
  </si>
  <si>
    <t>Employment of Personnel</t>
  </si>
  <si>
    <t>Is it company procedure that the ship shore safety checklist has to be used before loading/unloading operations?</t>
  </si>
  <si>
    <t>Is an updated list of persons to be contacted available? (coastal States, port contacts, company interest contacts)</t>
  </si>
  <si>
    <t xml:space="preserve">Fuel Change Over / Ballast Water Exchange                       </t>
  </si>
  <si>
    <t>2120.1</t>
  </si>
  <si>
    <t>6100.7</t>
  </si>
  <si>
    <t>Are there procedures/instructions for the internal transfer of fuel oil between main storage tanks?</t>
  </si>
  <si>
    <t>Is a management review done?</t>
  </si>
  <si>
    <t>Are internal audits carried out to verify whether safety and pollution-prevention activities, and other procedures, comply with the Management System (MS)?</t>
  </si>
  <si>
    <t>Scoring (%)</t>
  </si>
  <si>
    <t>Does the company have information regarding the relevant maintenance level of the vessel?</t>
  </si>
  <si>
    <t>Has a company procedure been implemented within the Management System that a Final Survey, by an independent organization, will be carried out on the "Inventory of Hazardous Materials" (Part I, Part II and Part III) before delivery to either the recycling facility or cash buyer?</t>
  </si>
  <si>
    <t>(Preparation of vessel before delivery) Has a company procedure been implemented to ensure that the vessel's cargo spaces &amp; other compartments where possible, will be delivered to either the recycling facility or cash-buyer in a "gas-free &amp; safe for entry and hot work" condition?</t>
  </si>
  <si>
    <t>(Preparation of vessel before delivery) Has a company procedure been implemented to clearly mark all compartments which could have an oxygen deficient or dangerous atmosphere? ( e.g. cofferdams, fuel oil tanks, waste oil tanks, black/grey water tanks, etc.)</t>
  </si>
  <si>
    <t>TOTAL SCORES</t>
  </si>
  <si>
    <t>3100.4</t>
  </si>
  <si>
    <t>3200.1</t>
  </si>
  <si>
    <t>CARGOES / CARGO OPERATIONS</t>
  </si>
  <si>
    <t>4100.1</t>
  </si>
  <si>
    <t>102.3</t>
  </si>
  <si>
    <t>103.1</t>
  </si>
  <si>
    <t>103.2</t>
  </si>
  <si>
    <t>Does the company policy for newbuilds implement additional measures to reduce harmful air emissions (NOx, SOx and PM) and improve energy efficiency (reduce CO2 or fuel consumption)?</t>
  </si>
  <si>
    <t>Are tasks, qualifications and responsibilities defined in the manuals and in the job descriptions?</t>
  </si>
  <si>
    <t>Are non-conformities reported including their possible cause?</t>
  </si>
  <si>
    <t>MAINTENANCE OF THE SHIP AND EQUIPMENT</t>
  </si>
  <si>
    <t>DOCUMENTATION</t>
  </si>
  <si>
    <t>COMPANY VERIFICATION, REVIEW AND EVALUATION</t>
  </si>
  <si>
    <t>IMO ELEMENTS</t>
  </si>
  <si>
    <t>110.2</t>
  </si>
  <si>
    <t>110.3</t>
  </si>
  <si>
    <t>SOLAS 1974</t>
  </si>
  <si>
    <t>SOLAS Certificates</t>
  </si>
  <si>
    <t>MARPOL 73/78</t>
  </si>
  <si>
    <t>Prevention of pollution by garbage</t>
  </si>
  <si>
    <t>Does the company MS specify a safe-maximum percentage fill for bunker tanks? (max. limit 95%)</t>
  </si>
  <si>
    <t>INS- / CLAIM DEPT.</t>
  </si>
  <si>
    <t>5821.7</t>
  </si>
  <si>
    <t>5821.8</t>
  </si>
  <si>
    <t>5821.9</t>
  </si>
  <si>
    <t>Is it a company policy to always deliver all bilge water to reception facilities?</t>
  </si>
  <si>
    <t>5822</t>
  </si>
  <si>
    <t>Outfitting of sludge handling system</t>
  </si>
  <si>
    <t>5822.1</t>
  </si>
  <si>
    <t>Is it company policy to install a sludge collecting pump as per MEPC.1/Circ.642? (with the sole purpose of collecting the sludge from different ER tanks to the Oil Residue (Sludge) Tank)?</t>
  </si>
  <si>
    <t>5822.2</t>
  </si>
  <si>
    <t>Is it company policy to install a separate sludge discharge pump with the purpose of discharging the sludge to reception facility?</t>
  </si>
  <si>
    <t>5822.3</t>
  </si>
  <si>
    <t>5812.1</t>
  </si>
  <si>
    <t>5812.2</t>
  </si>
  <si>
    <t>5812.3</t>
  </si>
  <si>
    <t>5812.4</t>
  </si>
  <si>
    <t>5812.6</t>
  </si>
  <si>
    <t>5811.1</t>
  </si>
  <si>
    <t>The checklist was filled in incorrectly, thus shows "error".</t>
  </si>
  <si>
    <t>Shows which elements are minimum = maximum. Hence scores on all items is required to fully comply.</t>
  </si>
  <si>
    <t>111.4</t>
  </si>
  <si>
    <t>112.1</t>
  </si>
  <si>
    <t>112.2</t>
  </si>
  <si>
    <t>5900.10</t>
  </si>
  <si>
    <t>5910.6</t>
  </si>
  <si>
    <t>6200.10</t>
  </si>
  <si>
    <t>1200.10</t>
  </si>
  <si>
    <t>3200.11</t>
  </si>
  <si>
    <t>6300.8</t>
  </si>
  <si>
    <t>Is it company policy that ballast tanks of vessels delivered after 01-07-2012, are coated with a hard coating of a light colour?</t>
  </si>
  <si>
    <t>6300.6</t>
  </si>
  <si>
    <t>6300.7</t>
  </si>
  <si>
    <t>Does the company have records of past ship repairs for each of their ships?</t>
  </si>
  <si>
    <t>Does the company use weather routing services for ships on long haul voyages?</t>
  </si>
  <si>
    <t>109.4</t>
  </si>
  <si>
    <t>109.5</t>
  </si>
  <si>
    <t>110.1</t>
  </si>
  <si>
    <t>CREW</t>
  </si>
  <si>
    <t xml:space="preserve">                                </t>
  </si>
  <si>
    <t>7100.1</t>
  </si>
  <si>
    <t>7100.2</t>
  </si>
  <si>
    <t>7100.3</t>
  </si>
  <si>
    <t>7100.4</t>
  </si>
  <si>
    <t xml:space="preserve"> </t>
  </si>
  <si>
    <t>7200.1</t>
  </si>
  <si>
    <t>7200.2</t>
  </si>
  <si>
    <t>7200.3</t>
  </si>
  <si>
    <t>7200.4</t>
  </si>
  <si>
    <t>Does the bunker procedure include a bunker plan (company format) ?</t>
  </si>
  <si>
    <t>Does the company have objective evidence to show their support of the shipboard personnel in reporting of non-conformities / near misses?</t>
  </si>
  <si>
    <t>Are there procedures to ensure that a sufficient number of personnel is available in case of emergency during port stay?</t>
  </si>
  <si>
    <t>Safety of Navigation / SOLAS chart carriage requirements</t>
  </si>
  <si>
    <t>Has the level of competency been defined and documented for office personnel performing functions pertinent to safety and the environment?</t>
  </si>
  <si>
    <t>Is the enclosed space tested for HC and related cargo vapours before entering?</t>
  </si>
  <si>
    <t>1400.4</t>
  </si>
  <si>
    <t>2120</t>
  </si>
  <si>
    <t>Is the plan reviewed for oil pollution emergency procedures? (periodic and event review)</t>
  </si>
  <si>
    <t>Is office personnel familiar with the oil pollution emergency procedures?</t>
  </si>
  <si>
    <t>320</t>
  </si>
  <si>
    <t>Prevention of pollution by Cargo</t>
  </si>
  <si>
    <t>320.1</t>
  </si>
  <si>
    <t xml:space="preserve">Is a shipboard marine pollution emergency plan developed? (SMPEP) </t>
  </si>
  <si>
    <t>320.2</t>
  </si>
  <si>
    <t>Is training and testing of the pollution emergency plan done?</t>
  </si>
  <si>
    <t>320.3</t>
  </si>
  <si>
    <t>320.4</t>
  </si>
  <si>
    <t>Is office personnel familiar with the shipboard marine pollution emergency plan?</t>
  </si>
  <si>
    <t>320.5</t>
  </si>
  <si>
    <t>Is a Procedures and Arrangements (P&amp;A) manual flag-approved? (per ship)</t>
  </si>
  <si>
    <t>201.2</t>
  </si>
  <si>
    <t>Compliance with the IBC code</t>
  </si>
  <si>
    <t xml:space="preserve">Do relevant ERT member(s) participate in an ERS training course as provided by the ERS service provider (class) ? </t>
  </si>
  <si>
    <t>4100.3</t>
  </si>
  <si>
    <t>4100.4</t>
  </si>
  <si>
    <t>4100.5</t>
  </si>
  <si>
    <t>112.3</t>
  </si>
  <si>
    <t>112.4</t>
  </si>
  <si>
    <t>MINIMUM RANKING SCORE REQUIRED</t>
  </si>
  <si>
    <t>Are the results of audits and reviews brought to the attention of all personnel having responsibility in the area involved?</t>
  </si>
  <si>
    <t>112.5</t>
  </si>
  <si>
    <t>212.1</t>
  </si>
  <si>
    <t>301.1</t>
  </si>
  <si>
    <t>310.1</t>
  </si>
  <si>
    <t>Is the coating approved according to the IMO performance standard? (type approval or statement of compliance according to Res. MSC 215(82) in Coating Technical File)</t>
  </si>
  <si>
    <t>Does the company have a system which ensures an adequate level of corrosion prevention of the seawater ballast tanks? (Protective coatings provided in ballast tanks has to be in a GOOD condition)</t>
  </si>
  <si>
    <t>350.2</t>
  </si>
  <si>
    <t>Enclosed Space Entry &amp; Hot Work</t>
  </si>
  <si>
    <t>Control of drugs &amp; alcohol onboard</t>
  </si>
  <si>
    <t>Emergency Response System</t>
  </si>
  <si>
    <t>M</t>
  </si>
  <si>
    <t>5820</t>
  </si>
  <si>
    <t>Management of bilge water and sludge handling onboard</t>
  </si>
  <si>
    <t>5820.3</t>
  </si>
  <si>
    <t>5820.4</t>
  </si>
  <si>
    <t>5820.5</t>
  </si>
  <si>
    <t>Is it company policy to include Sludge/Bilge and Soot collection tanks in the PMS for regular cleaning / inspection?</t>
  </si>
  <si>
    <t>5820.6</t>
  </si>
  <si>
    <t>5821</t>
  </si>
  <si>
    <t>Outfitting of bilge water system</t>
  </si>
  <si>
    <t>5821.1</t>
  </si>
  <si>
    <t>6200.5</t>
  </si>
  <si>
    <t>6200.6</t>
  </si>
  <si>
    <t>Is an annual ERT drill performed at the office which includes participation by the ERS service provider (class) and one company vessel ?</t>
  </si>
  <si>
    <t>NAVIGATION / BRIDGE OPERATIONS</t>
  </si>
  <si>
    <t>2100.6</t>
  </si>
  <si>
    <t>2100.7</t>
  </si>
  <si>
    <t>2100.8</t>
  </si>
  <si>
    <t>2100.9</t>
  </si>
  <si>
    <t>New buildings - For Owner / Managers and 3rd-party Ship Managers
For 5900.1, 5900.12 and 5900.2</t>
  </si>
  <si>
    <t>Does the company provide the ship(s) with an automatic wire rope lubricator?</t>
  </si>
  <si>
    <t>6200.1</t>
  </si>
  <si>
    <t>6200.2</t>
  </si>
  <si>
    <t>Does the company provide the ship with a winch brake test kit?</t>
  </si>
  <si>
    <t>6300.1</t>
  </si>
  <si>
    <t>6300.4</t>
  </si>
  <si>
    <t>GENERAL MAN.</t>
  </si>
  <si>
    <t>QUALITY DEPT.</t>
  </si>
  <si>
    <t>5822.6</t>
  </si>
  <si>
    <t>Is it a company selection process to assign ships that always deliver all sludge to reception facilities?</t>
  </si>
  <si>
    <t>6110</t>
  </si>
  <si>
    <t>Critical and Stand-by Equipment</t>
  </si>
  <si>
    <t>6110.1</t>
  </si>
  <si>
    <t>Is the risk assessment carried out in order to create a list of critical equipment for every ship after intermediate survey (at least every 2.5 years)?</t>
  </si>
  <si>
    <t>6110.2</t>
  </si>
  <si>
    <t>310.3</t>
  </si>
  <si>
    <t>310.4</t>
  </si>
  <si>
    <t>Is the plan reviewed? (periodic and event review)</t>
  </si>
  <si>
    <t>310.5</t>
  </si>
  <si>
    <t>310.6</t>
  </si>
  <si>
    <t>310.7</t>
  </si>
  <si>
    <t>Does the company have a policy concerning the retention and disposal of oil residues (sludge)?</t>
  </si>
  <si>
    <t>DEVELOPMENT OF PLANS FOR SHIPBOARD OPERATIONS</t>
  </si>
  <si>
    <t>EMERGENCY PREPAREDNESS</t>
  </si>
  <si>
    <t>Are company vessels in receipt of an evaluation report of an annual drill between company, ERS service provider (class) and a company vessel ?</t>
  </si>
  <si>
    <t>Is it company policy that maintenance meetings are carried out on board? (e.g. each month and at (all) sections on board)</t>
  </si>
  <si>
    <t xml:space="preserve">Do arrangements include training and an introduction to the quality system for the executive management ? </t>
  </si>
  <si>
    <t>Are records of this training/courses available?</t>
  </si>
  <si>
    <t>109.3</t>
  </si>
  <si>
    <t>LEGEND</t>
  </si>
  <si>
    <t>Score</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</si>
  <si>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</si>
  <si>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</si>
  <si>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</si>
  <si>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Indicates that an alternative is used, hence the score for that item is a "0".</t>
  </si>
  <si>
    <t>Alternative for 7100.1 (7100.2, 7100.3, 7100.4)</t>
  </si>
  <si>
    <t>Does the company have a procedure in order to report an incident to the nearest coastal state in the event of the ship being abandoned or if a report from the ship is incomplete or unobtainable?</t>
  </si>
  <si>
    <t>105.7</t>
  </si>
  <si>
    <t>Are master's reviews reported and evaluated?</t>
  </si>
  <si>
    <t>106.1</t>
  </si>
  <si>
    <t>106.2</t>
  </si>
  <si>
    <t>106.3</t>
  </si>
  <si>
    <t>106.4</t>
  </si>
  <si>
    <t>Is crew on board provided with suitable personal protective equipment and suitable equipment for testing the atmosphere of an enclosed space? (e.g. breathing apparatus, protective clothing and approved + calibrated atmosphere testing equipment)</t>
  </si>
  <si>
    <t>Are inspection, maintenance and discard criteria for mooring wires and tails / fibre ropes established and carried out by a competent person? (time interval for inspection should be in the PMS)</t>
  </si>
  <si>
    <t xml:space="preserve">OFFICE RANKING SCORE </t>
  </si>
  <si>
    <t>Is personnel promotion policy (ship &amp; office) documented in company procedures?</t>
  </si>
  <si>
    <t>Is the responsibility of the master clearly defined and documented?</t>
  </si>
  <si>
    <t>MASTER'S RESPONSIBILITY AND AUTHORITY</t>
  </si>
  <si>
    <t>Does the company have procedures for the preparation of plans and instructions for key shipboard operations concerning safety of the ship and prevention of pollution?</t>
  </si>
  <si>
    <t>Is a maintenance checklist used regarding the (monthly) maintenance inspection?</t>
  </si>
  <si>
    <t>Compliance with General Provisions</t>
  </si>
  <si>
    <t>103.3</t>
  </si>
  <si>
    <t>103.4</t>
  </si>
  <si>
    <t>104.1</t>
  </si>
  <si>
    <t>Mooring wire lubrication</t>
  </si>
  <si>
    <t>Is it company policy to use a mooring wire lubricant / grease that  is certified according to the EEL?</t>
  </si>
  <si>
    <t>Deck equipment lubrication (use of oils)</t>
  </si>
  <si>
    <t>Is it company policy to use grease that is certified according to the EEL (all deck equipment)?</t>
  </si>
  <si>
    <t>Is it company policy to use gear oil that is certified according to the EEL (all deck equipment)?</t>
  </si>
  <si>
    <t>Bunker Operations</t>
  </si>
  <si>
    <r>
      <t xml:space="preserve">Condition Assessment Program, Maintenance    </t>
    </r>
    <r>
      <rPr>
        <sz val="16"/>
        <rFont val="Arial"/>
        <family val="2"/>
      </rPr>
      <t xml:space="preserve">Additional Green Award requirements </t>
    </r>
  </si>
  <si>
    <t>7500.2</t>
  </si>
  <si>
    <t>Has a company policy been implemented that the "contract of sale" will include the requirement to develop a "Ship Recycling Plan" by the recycling facility (in consultation with the owner) or does the "contract of sale" with the cash buyer include the obligation to request such a plan upon sale to the recycling facility?</t>
  </si>
  <si>
    <t>1200.3</t>
  </si>
  <si>
    <t>1200.4</t>
  </si>
  <si>
    <t>1300.1</t>
  </si>
  <si>
    <t>1400.1</t>
  </si>
  <si>
    <t>1400.2</t>
  </si>
  <si>
    <t>NOx Emissions</t>
  </si>
  <si>
    <t>Are responsibilities and authorities of all office personnel clearly defined ?</t>
  </si>
  <si>
    <t>Is the designated person provided with shore-based support and adequate resources?</t>
  </si>
  <si>
    <t>Indicates that the whole element did not reach the minimum score, hence a finding is issued. The number shows the scores obtained.</t>
  </si>
  <si>
    <t xml:space="preserve">NOT APPLICABLE </t>
  </si>
  <si>
    <t>Is an overview of the valid certificates per ship available and is the overview updated?</t>
  </si>
  <si>
    <t>Measures taken to reduce PM emissions</t>
  </si>
  <si>
    <t>Are operational instructions on board written in a language understood by officers and shipboard personnel?</t>
  </si>
  <si>
    <t>106.14</t>
  </si>
  <si>
    <t>106.17</t>
  </si>
  <si>
    <t>107.1</t>
  </si>
  <si>
    <t>107.3</t>
  </si>
  <si>
    <t>108.1</t>
  </si>
  <si>
    <t>108.2</t>
  </si>
  <si>
    <t>108.3</t>
  </si>
  <si>
    <t>108.4</t>
  </si>
  <si>
    <t>7300.9</t>
  </si>
  <si>
    <t>1200.5</t>
  </si>
  <si>
    <t>Is it company policy that a safety meeting, attended by all personnel involved, is held prior to entering the space or commencement of hot work in order to review procedures and PPE (including those specific for the intended work) ?</t>
  </si>
  <si>
    <r>
      <t>Alternative for 6200.7:</t>
    </r>
    <r>
      <rPr>
        <sz val="16"/>
        <rFont val="Arial"/>
        <family val="2"/>
      </rPr>
      <t xml:space="preserve"> (for fibre ropes) Are there procedures for care of fibre ropes?</t>
    </r>
  </si>
  <si>
    <t>5801</t>
  </si>
  <si>
    <t>5421.1</t>
  </si>
  <si>
    <t>5421.2</t>
  </si>
  <si>
    <t xml:space="preserve">Has the company carried out a safety assessment with respective manufacturers, for any necessary modifications to the vessel's boilers and each fuel system onboard?  (modifications should be class approved) </t>
  </si>
  <si>
    <t>2100.12</t>
  </si>
  <si>
    <t>2100.13</t>
  </si>
  <si>
    <t>Is a company policy concerning safety and the environment and which is signed by the Man. Dir., available?</t>
  </si>
  <si>
    <r>
      <t>SOLAS, General Provisions</t>
    </r>
    <r>
      <rPr>
        <sz val="16"/>
        <rFont val="Arial"/>
        <family val="2"/>
      </rPr>
      <t xml:space="preserve">   </t>
    </r>
    <r>
      <rPr>
        <b/>
        <sz val="16"/>
        <rFont val="Arial"/>
        <family val="2"/>
      </rPr>
      <t xml:space="preserve">                                                                                                                </t>
    </r>
  </si>
  <si>
    <t>Is this policy maintained and implemented at all shore-based levels as well as all 
ship-based levels ?</t>
  </si>
  <si>
    <t>MANAGEMENT ELEMENTS (continued)</t>
  </si>
  <si>
    <r>
      <t>Alternative for  1300.1:</t>
    </r>
    <r>
      <rPr>
        <sz val="16"/>
        <rFont val="Arial"/>
        <family val="2"/>
      </rPr>
      <t xml:space="preserve"> sufficient number of air cylinders for the sole purpose of safety drills.</t>
    </r>
  </si>
  <si>
    <r>
      <t>Computer Systems, Networks, Data Security and Training.</t>
    </r>
    <r>
      <rPr>
        <sz val="16"/>
        <rFont val="Arial"/>
        <family val="2"/>
      </rPr>
      <t xml:space="preserve"> GA requirement</t>
    </r>
  </si>
  <si>
    <t>310</t>
  </si>
  <si>
    <t>Is there an instruction that all persons involved are to be familiar with the intended bunker operation and/or internal transfer operation and their duties?</t>
  </si>
  <si>
    <t xml:space="preserve">Is there a policy that system back-ups for vessel computer-based systems are made (where applicable)? </t>
  </si>
  <si>
    <t>Is there a policy that system back-ups for vessel administrative PC systems are made?</t>
  </si>
  <si>
    <t>Is a system administrator designated for administrative PC systems in the office ?</t>
  </si>
  <si>
    <t>Is the working language monitored and checked by the ship's staff and verified during internal audits?</t>
  </si>
  <si>
    <t xml:space="preserve">Are the lubricants &amp; cleaning products compatible with the wire and approved by the wire manufacturer? </t>
  </si>
  <si>
    <t>1500.4</t>
  </si>
  <si>
    <t>1500.5</t>
  </si>
  <si>
    <t>1500.9</t>
  </si>
  <si>
    <t>1600.1</t>
  </si>
  <si>
    <t>1600.2</t>
  </si>
  <si>
    <t>1600.3</t>
  </si>
  <si>
    <t>Is training provided at a level required to effectively operate and maintain the system and cover normal, abnormal and emergency conditions?</t>
  </si>
  <si>
    <t>Does the company have instructions for smoking areas on board?</t>
  </si>
  <si>
    <t>Does the company have procedures/instructions in relation to the entire cargo tank operations?</t>
  </si>
  <si>
    <t>Is it company policy to use hydraulic oil that  is certified according to the EEL in mooring and anchor appliances?</t>
  </si>
  <si>
    <t>Is it company policy to use hydraulic oil that is certified according to the EEL in crane appliances?</t>
  </si>
  <si>
    <t>Due to characteristics of environmentally friendly lubricants (EEL certified) are extra measures taken into account for the applicable system if needed? (e.g. condition of seals &amp; filters, temperature &amp; condition of oil, prevention of humidity ingress etc.)</t>
  </si>
  <si>
    <t>PURCHASING DEPT.</t>
  </si>
  <si>
    <t>TECHNICAL DEPT.</t>
  </si>
  <si>
    <t>Are all senior and deck officers conversant with the English language for maritime communication?</t>
  </si>
  <si>
    <t>106.13</t>
  </si>
  <si>
    <t>Is an updated list of national &amp; local authorities, as required in the SOPEP &amp; the emergency response plan, available in the office ?</t>
  </si>
  <si>
    <t>Is the internal audit scheme applicable to the IT department?</t>
  </si>
  <si>
    <t>Does the MS provide for specific measures aimed at promoting the reliability of ship-critical equipment and systems?</t>
  </si>
  <si>
    <t>Is the risk assessment and relevant onboard procedures + instructions reviewed on a regular basis (at least once a year or if circumstances require a review) ?</t>
  </si>
  <si>
    <t>Does the company require the shipyard to include in these procedures that the "Material Declaration" contains information on the safe removal of hazardous materials? (requirement to be part of the building contract)</t>
  </si>
  <si>
    <t>Does the company have a procedure to verify the integrity of the sea staff certification and medical fitness before being assigned to the ship?</t>
  </si>
  <si>
    <t>Do arrangements include a provision for masters and officers to receive an adequate introduction and continuous update of the company's safety and environmental system?</t>
  </si>
  <si>
    <r>
      <t>MANAGEMENT</t>
    </r>
    <r>
      <rPr>
        <b/>
        <sz val="16"/>
        <color indexed="57"/>
        <rFont val="Arial"/>
        <family val="2"/>
      </rPr>
      <t xml:space="preserve"> </t>
    </r>
    <r>
      <rPr>
        <b/>
        <sz val="16"/>
        <color indexed="10"/>
        <rFont val="Arial"/>
        <family val="2"/>
      </rPr>
      <t>ELEMENTS</t>
    </r>
  </si>
  <si>
    <r>
      <t xml:space="preserve">Training / Courses for Personnel, </t>
    </r>
    <r>
      <rPr>
        <sz val="16"/>
        <rFont val="Arial"/>
        <family val="2"/>
      </rPr>
      <t>Additional Green Award Requirements &amp; IMO Model Courses</t>
    </r>
  </si>
  <si>
    <t>NAUTICAL DEPT.</t>
  </si>
  <si>
    <t>OPER./CHART DEPT.</t>
  </si>
  <si>
    <t>FINANCIAL DEPT.</t>
  </si>
  <si>
    <t>Does the company require the corrosion prevention system to be part of the vessel maintenance system?</t>
  </si>
  <si>
    <t>Does the company require the shipyard to have procedures to require equipment-/machinery-suppliers to provide a "Material Declaration"? (used by the yard to develop the Inventory Part I)  (requirement to be part of the building contract)</t>
  </si>
  <si>
    <t xml:space="preserve">Ship Recycling - Policy for ships due to be recycled    </t>
  </si>
  <si>
    <t>For Owner / Managers only (Not applicable to 3rd-party ship managers)</t>
  </si>
  <si>
    <t>Ship Recycling - Inventory of Hazardous Materials</t>
  </si>
  <si>
    <t>7300.2</t>
  </si>
  <si>
    <t>5821.4</t>
  </si>
  <si>
    <t>5821.5</t>
  </si>
  <si>
    <t>5821.6</t>
  </si>
  <si>
    <t>5821.2</t>
  </si>
  <si>
    <t>Are management instructions regarding disposal of soot and soot-water mixtures available onboard for ships equipped with Soot separation / collection tank?</t>
  </si>
  <si>
    <r>
      <t>Programme of Inspections</t>
    </r>
    <r>
      <rPr>
        <sz val="16"/>
        <rFont val="Arial"/>
        <family val="2"/>
      </rPr>
      <t xml:space="preserve">                                                                                                                                                                                                                                       </t>
    </r>
  </si>
  <si>
    <t>Has the company developed an internal technical inspection program?</t>
  </si>
  <si>
    <t>Does the company have relevant previous survey and internal technical inspection reports?</t>
  </si>
  <si>
    <t>Is an owner's inspection report available?</t>
  </si>
  <si>
    <t>7300</t>
  </si>
  <si>
    <t>Are masters required to attend a fire training that specifically addresses chemical fires?</t>
  </si>
  <si>
    <t>Points that add up 
to minimum score
(indication only)</t>
  </si>
  <si>
    <t>a</t>
  </si>
  <si>
    <t>Is it company policy for ships to participate in the Environmental Ship Index, where applicable?  (The ESI is a project from the World Port Climate Initiative; its aim is to recognise ships whose air emissions are below regulatory limits and in doing so contribute to improvements in air quality and reduction of greenhouse gas emissions in the shipping sector).</t>
  </si>
  <si>
    <t>7300.6</t>
  </si>
  <si>
    <t>7300.7</t>
  </si>
  <si>
    <t>Is it company policy to employ all ship-personnel on a permanent basis?</t>
  </si>
  <si>
    <t>Is it company policy to employ senior officers on a permanent basis?</t>
  </si>
  <si>
    <t>Does the list of critical equipment include and specify stand-by equipment for every ship?</t>
  </si>
  <si>
    <t>6110.3</t>
  </si>
  <si>
    <t>Is the feedback from the ship considered in the process of creating a list of critical equipment? (eg. PMS reports)</t>
  </si>
  <si>
    <t>6110.4</t>
  </si>
  <si>
    <t>Is it company policy to categorize the ship into departments as per TMSA (OCIMF) in the process of creating a list of critical equipment?</t>
  </si>
  <si>
    <t>6110.5</t>
  </si>
  <si>
    <t>Is it company policy to install a Computer Based Program to register failures, break downs and near misses in order to have a constant event report on the systems?</t>
  </si>
  <si>
    <t>6110.6</t>
  </si>
  <si>
    <t>Are those event reports considered in creating a list of critical equipment?</t>
  </si>
  <si>
    <t>6110.7</t>
  </si>
  <si>
    <t>Is it company policy to install a Computer Based Program for spare parts management of critical equipment and stand-by equipment?</t>
  </si>
  <si>
    <t>6110.8</t>
  </si>
  <si>
    <t>Have the management personnel, responsible for the area involved, taken timely corrective actions on deficiencies found?</t>
  </si>
  <si>
    <t>Mooring Operations</t>
  </si>
  <si>
    <t>101.1</t>
  </si>
  <si>
    <t>102.1</t>
  </si>
  <si>
    <t>102.2</t>
  </si>
  <si>
    <t>1300.2</t>
  </si>
  <si>
    <t>1600.4</t>
  </si>
  <si>
    <t>Is the entity who is responsible for the operations of the ship clearly defined ? (Owner or entity)</t>
  </si>
  <si>
    <t>SAFETY AND ENVIRONMENTAL PROTECTION POLICY</t>
  </si>
  <si>
    <t>Does SMPEP include oil pollution emergency procedures?</t>
  </si>
  <si>
    <t>Is training and testing of the oil pollution emergency procedures done?</t>
  </si>
  <si>
    <t>Do these criteria take manufacturer’s recommendations into account ?</t>
  </si>
  <si>
    <t>Are procedures for an "Emergency room" in the office defined?</t>
  </si>
  <si>
    <t>109.1</t>
  </si>
  <si>
    <t>Are safety and environmental inspections carried out, documented and reported?</t>
  </si>
  <si>
    <t>109.2</t>
  </si>
  <si>
    <t>Is it company policy that the vessels have a compressor for the refilling of air cylinders for breathing apparatus?</t>
  </si>
  <si>
    <t>Are internal audits held on board the ships?</t>
  </si>
  <si>
    <t>106.9</t>
  </si>
  <si>
    <t xml:space="preserve">Is standard composition of crew documented in company policy?  </t>
  </si>
  <si>
    <t>106.10</t>
  </si>
  <si>
    <t>Measures taken to reduce NOx emissions</t>
  </si>
  <si>
    <t>Is objective evidence available that the safety and environmental aspects of the operation of each ship is monitored and that the required adequate resources and shore-based support is applied?</t>
  </si>
  <si>
    <t>Is a log for "workingdays" of mooring wires and tails / fibre ropes maintained? (to predict the point of discard &amp; for evaluation of wire/rope performance )</t>
  </si>
  <si>
    <t>Is it company policy to employ officers on a permanent basis?</t>
  </si>
  <si>
    <t>Is it company policy to employ ratings on a permanent basis?</t>
  </si>
  <si>
    <t>Does the company have instructions for carrying out winch brake tests (to be carried out at least once a year or after an excessive load)?</t>
  </si>
  <si>
    <t xml:space="preserve">Does the company give guidance for an additional examination after unusual events such as long periods of inactivity, excessive loads, heat exposure, loading/discharge at swell ports, etc? </t>
  </si>
  <si>
    <t>Is appropriate corrective action taken?</t>
  </si>
  <si>
    <t>110.4</t>
  </si>
  <si>
    <t>Are records of these activities maintained?</t>
  </si>
  <si>
    <t>110.5</t>
  </si>
  <si>
    <t>110.6</t>
  </si>
  <si>
    <t>Norm item</t>
  </si>
  <si>
    <t>106.5</t>
  </si>
  <si>
    <t>106.6</t>
  </si>
  <si>
    <t>106.7</t>
  </si>
  <si>
    <t>106.8</t>
  </si>
  <si>
    <t xml:space="preserve">Are objectives concerning safety and the environment described? </t>
  </si>
  <si>
    <t xml:space="preserve">                    </t>
  </si>
  <si>
    <t>Doc. &amp; Impl.</t>
  </si>
  <si>
    <t xml:space="preserve">RANKING SCORE </t>
  </si>
  <si>
    <t>RANKING MAX. SCORE</t>
  </si>
  <si>
    <t>7300.5</t>
  </si>
  <si>
    <t>Does the company periodically evaluate the efficiency of the MS and review the MS, in accordance with procedures established by the company, when necessary?</t>
  </si>
  <si>
    <t>6100.2</t>
  </si>
  <si>
    <t>6100.3</t>
  </si>
  <si>
    <t>6100.4</t>
  </si>
  <si>
    <t>6100.6</t>
  </si>
  <si>
    <t>IT  DEPT.</t>
  </si>
  <si>
    <t xml:space="preserve">PERSONNEL DEPT. </t>
  </si>
  <si>
    <t>Is an evaluation of the Hot Work permit made (permit shows the appropriate safety precautions relevant to the location of work)?</t>
  </si>
  <si>
    <t>1200.12</t>
  </si>
  <si>
    <t>Is the HSQ Manager designated to authorise hot work?</t>
  </si>
  <si>
    <t>218</t>
  </si>
  <si>
    <t xml:space="preserve">Noise Levels On Board Ships </t>
  </si>
  <si>
    <t>218.1</t>
  </si>
  <si>
    <t>Is it company policy that the ships are surveyed for the measurement of noise level and the results recorded in the noise survey report in accordance with the Res MSC.337(91)?</t>
  </si>
  <si>
    <t>218.2</t>
  </si>
  <si>
    <t>Is it company policy to identify areas of the vessels based on the noise levels and to place relevant visible warning notices at the entrance to these areas? (IMO noise symbols)</t>
  </si>
  <si>
    <t>1700</t>
  </si>
  <si>
    <t>Noise and Vibration Management</t>
  </si>
  <si>
    <t>1700.1</t>
  </si>
  <si>
    <t>Is it company policy to verify the noise survey report every 5 years?</t>
  </si>
  <si>
    <t>1700.2</t>
  </si>
  <si>
    <t>Is it company policy that the crew entering spaces where noise levels exceed 85db(a) should wear hearing protectors which meet the requirements of the HML(High-Medium-Low) method (ISO 4869-2:1994)?</t>
  </si>
  <si>
    <t>1700.3</t>
  </si>
  <si>
    <t>Is it company policy to periodically inspect the noise and vibration of all machinery equipment and rectify any abnormalities?</t>
  </si>
  <si>
    <t>1700.4</t>
  </si>
  <si>
    <t xml:space="preserve">Is it company policy to take appropriate measures in order to protect the crew from cargo handling equipment noise if it exceeds 85db(a) (by taking into account technical solutions and/or exposure limits)? </t>
  </si>
  <si>
    <t>Noise Mitigation and Health Hazards</t>
  </si>
  <si>
    <t>1700.5</t>
  </si>
  <si>
    <t>Does the SMS include the following?
1.Hearing protection;
2.Exposure limits;
3.Training regarding noise and health hazards.</t>
  </si>
  <si>
    <t>1700.6</t>
  </si>
  <si>
    <t>Does the company provide the crew with a hearing conservation programme which includes the following:
1.Hazards of high and long duration of noise exposure;
2.Maintenance of audiometric test records; 
3.Periodic  analysis of records and hearing acuity of individuals with high hearing loss.</t>
  </si>
  <si>
    <t>1700.7</t>
  </si>
  <si>
    <t>1700.8</t>
  </si>
  <si>
    <t>Is it company policy to determine the noise exposure level of each rating/officer by taking into account the job profile, time spent by each crew member in different work spaces? (ISO 9612:2009 procedure)</t>
  </si>
  <si>
    <t>1710</t>
  </si>
  <si>
    <t>Underwater Noise and Vibration Management</t>
  </si>
  <si>
    <t>1710.1</t>
  </si>
  <si>
    <t>Is it company practice to design a newbuild ship in such a manner to attenuate/reduce underwater noise?</t>
  </si>
  <si>
    <t>1710.2</t>
  </si>
  <si>
    <t>1710.3</t>
  </si>
  <si>
    <t>Does the company take any additional maintenance routines (e.g. polishing/coating) to reduce cavitation from the propeller?</t>
  </si>
  <si>
    <t>1710.4</t>
  </si>
  <si>
    <t>Does the company opt for re-routing or slow steaming where possible and practicable to protect whale sensitive areas?</t>
  </si>
  <si>
    <t>Noise/Vibration Monitoring and Measures</t>
  </si>
  <si>
    <t>350.4</t>
  </si>
  <si>
    <t>Is it a company policy to designate a person responsible for execution of the garbage 
management onboard?</t>
  </si>
  <si>
    <t>Waste Management / Garbage Handling Onboard</t>
  </si>
  <si>
    <t>5200.16</t>
  </si>
  <si>
    <t>5200.17</t>
  </si>
  <si>
    <t xml:space="preserve">5200.18 </t>
  </si>
  <si>
    <t xml:space="preserve">5200.19 </t>
  </si>
  <si>
    <t>Does the company have a reporting system on lack of availability of reception facilities for certain types of garbage? (such as GISIS by IMO or equivalent)</t>
  </si>
  <si>
    <t>5200.20</t>
  </si>
  <si>
    <t>Is it a company policy that plastic is never incinerated?</t>
  </si>
  <si>
    <t>5200.22</t>
  </si>
  <si>
    <t>5200.25</t>
  </si>
  <si>
    <t xml:space="preserve">Is it a company policy that all incinerated ashes and clinkers are always delivered to the port reception facilities? </t>
  </si>
  <si>
    <t>5200.28</t>
  </si>
  <si>
    <t>7200</t>
  </si>
  <si>
    <r>
      <t>Extra Personnel</t>
    </r>
    <r>
      <rPr>
        <sz val="16"/>
        <rFont val="Arial"/>
        <family val="2"/>
      </rPr>
      <t>, Additional Green Award Requirement</t>
    </r>
  </si>
  <si>
    <t xml:space="preserve">Is it company policy to employ extra deck officers onboard in addition to what is required by minimum safe manning document? </t>
  </si>
  <si>
    <t>7200.7</t>
  </si>
  <si>
    <t xml:space="preserve">Is it company policy to employ extra engine officers onboard in addition to what is required by minimum safe manning document? </t>
  </si>
  <si>
    <t xml:space="preserve">Is it company policy to employ extra deck ratings onboard in addition to what is required by minimum safe manning document? </t>
  </si>
  <si>
    <t>7200.6</t>
  </si>
  <si>
    <t xml:space="preserve">Is it company policy to employ extra engine ratings onboard in addition to what is required by minimum safe manning document? </t>
  </si>
  <si>
    <t>Is it company policy to have a ship administrator onboard ? (In addition to the standard complement and extra deck-officers and -ratings above)?</t>
  </si>
  <si>
    <t>Is it company policy to employ riding squads to carry out extensive maintenance jobs ?</t>
  </si>
  <si>
    <t>7200.8</t>
  </si>
  <si>
    <t>Is it company policy that manufacturer service engineers routinely attend the vessel or provide remote monitoring assistance for maintenance/repair of technical equipment or systems ?</t>
  </si>
  <si>
    <t>7200.9</t>
  </si>
  <si>
    <t>Is it company policy to hire an electrical officer in addition to the engine officers required by the safe manning document?</t>
  </si>
  <si>
    <t>Is it company policy that all onboard personnel are trained and qualified according to the approved Basic training for Chemical tanker cargo operations? (as STCW 2010 including Manila amendments Reg V/1-1)
(If training comprises at least 3 months approved seagoing service on tankers (instead of an approved  tanker familiarization course) this should include onboard computer-based training (CBT) and a documented system showing participation and qualifications).</t>
  </si>
  <si>
    <t>Is it company policy that the 2nd officer (deck) must complete an approved advanced training for Chemical tanker cargo operations? (As a minimum, the program should comply with STCW 2010 including Manila amendments Reg V/1-1)</t>
  </si>
  <si>
    <t>Is it company policy to provide a training for advanced fire fighting to the lower ranking deck officers (IMO 2.03) ?</t>
  </si>
  <si>
    <t>7300.18</t>
  </si>
  <si>
    <t>Is it company policy to provide a training for advanced fire fighting to the lower ranking engine officers (IMO 2.03) ?</t>
  </si>
  <si>
    <t>Does the company provide "onboard assessment/train the trainer" courses for the onboard management (IMO 1.30) ?</t>
  </si>
  <si>
    <t>Does the company provide simulator training /courses for officers involved in cargo and ballast handling (IMO 2.06) ?</t>
  </si>
  <si>
    <t xml:space="preserve">Does the company provide "Marine Environmental Awareness" course (IMO 1.38) for all the ship personnel? </t>
  </si>
  <si>
    <t>7300.21</t>
  </si>
  <si>
    <t xml:space="preserve">Does the company provide "Marine Environmental Awareness" course (IMO 1.38) to the technical superintendents? </t>
  </si>
  <si>
    <t>7300.22</t>
  </si>
  <si>
    <t xml:space="preserve">Does the company provide "Marine Environmental Awareness"  (IMO 1.38) to the HSQE manager ? </t>
  </si>
  <si>
    <t>Does the company provide bridge team management/ bridge resource management training / course for all deck officers (IMO 1.22) ?</t>
  </si>
  <si>
    <t>7300.19</t>
  </si>
  <si>
    <t>Does the company provide engine room resource management training/courses for all engine officers ?</t>
  </si>
  <si>
    <t>7300.20</t>
  </si>
  <si>
    <r>
      <rPr>
        <u/>
        <sz val="16"/>
        <rFont val="Arial"/>
        <family val="2"/>
      </rPr>
      <t>Alternative for 7300.8 &amp; 7300.19</t>
    </r>
    <r>
      <rPr>
        <sz val="16"/>
        <rFont val="Arial"/>
        <family val="2"/>
      </rPr>
      <t xml:space="preserve"> 
Does the company provide maritime resource management course for all officers ?</t>
    </r>
  </si>
  <si>
    <t>Does the company have a structured program for refresher and updated training of company related courses at suitable intervals for office and shipboard personnel?</t>
  </si>
  <si>
    <t>Is it company policy to employ cadets by providing training and education in order to recruit future officers?</t>
  </si>
  <si>
    <t>7300.14</t>
  </si>
  <si>
    <t>Does the company use TOTS (Tanker Officer Training Standards) system or equivalent to monitor officers’ competence, training, time in rank and as a basis for promotion?</t>
  </si>
  <si>
    <t>7300.17</t>
  </si>
  <si>
    <t>Is it company policy that all the officers are to complete Security Awareness Training ?</t>
  </si>
  <si>
    <t>Is it company policy that the shipboard crew after a period of absence or leave has been provided with familiarization of changes with regard to the operations/machinery which is related to their position ?</t>
  </si>
  <si>
    <t>7400.9</t>
  </si>
  <si>
    <t>Does the company have a method in which senior officers are deployed onboard within the company fleet? (eg. Senior officers returning to the same vessel)</t>
  </si>
  <si>
    <t>7400.8</t>
  </si>
  <si>
    <t>Does the company have a method in which junior officers are deployed onboard within the company fleet? (eg. Junior officers rotating among the companies fleet)</t>
  </si>
  <si>
    <t>7400.10</t>
  </si>
  <si>
    <t>In those cases when junior or senior officers are transferred to another class of ship that differ considerably from where their experience lie, is an onboard appropriate operational experience with previous off-signing officers implemented for a specific minimum period?</t>
  </si>
  <si>
    <t>7500</t>
  </si>
  <si>
    <t>Safe Manning and Fatigue Management</t>
  </si>
  <si>
    <t>7500.4</t>
  </si>
  <si>
    <t>Are reports of work/rest hours reviewed on regular basis ?</t>
  </si>
  <si>
    <t>Is there a company policy to monitor and address non compliance on STCW 2010 Manila amendments of work/rest hours ?</t>
  </si>
  <si>
    <t>7500.5</t>
  </si>
  <si>
    <t>7500.7</t>
  </si>
  <si>
    <t>ECDIS (Compulsory carriage of ECDIS)</t>
  </si>
  <si>
    <t xml:space="preserve">If carriage of ECDIS is compulsory, is it a company policy for the ECDIS to be type-approved according to Res A 817(19)  as amended by MSC 64 (67) and MSC 86 (70) or MSC.232(82)? </t>
  </si>
  <si>
    <t>Is it a company policy that an acceptable back-up arrangement is in place? (an independent  type-approved ECDIS with an independent  position fixing system using official Electronic Navigational Charts (or a combination of official ENCs and Raster Navigational Charts) or a full / reduced folio of up-to-date paper charts, as relevant to the ship's voyage)</t>
  </si>
  <si>
    <t>Training  &amp; Onboard Use of ECDIS (Compulsory carriage of ECDIS)</t>
  </si>
  <si>
    <t>Is it a company policy that a risk assessment is carried out for the operation of ECDIS which identifies and controls the hazards when using ENCs and (if used) when ECDIS is in RCDS mode?</t>
  </si>
  <si>
    <t>Does the company have a contract for automatic supply of new hydrographic publications?</t>
  </si>
  <si>
    <t>Does the company have a contract for electronic update of hydrographic publications? 
(eg. Temporary and Preliminary NtM)</t>
  </si>
  <si>
    <t xml:space="preserve"> Is it a company policy to include navigational equipment in electronic Planned Maintenance System?</t>
  </si>
  <si>
    <t>Is the company aware of the vessel´s critical areas transiting?</t>
  </si>
  <si>
    <t>2100.18</t>
  </si>
  <si>
    <t>2100.19</t>
  </si>
  <si>
    <r>
      <rPr>
        <b/>
        <u/>
        <sz val="16"/>
        <rFont val="Arial"/>
        <family val="2"/>
      </rPr>
      <t>Alternative to 2100.18</t>
    </r>
    <r>
      <rPr>
        <sz val="16"/>
        <rFont val="Arial"/>
        <family val="2"/>
      </rPr>
      <t>: Do the vessels have a capability to receive comprehensive weather information from the office or from coastal stations / platforms?</t>
    </r>
  </si>
  <si>
    <t>2100.15</t>
  </si>
  <si>
    <t>Is it a company policy to equip vessels with  the multi constellation GNSS receivers?</t>
  </si>
  <si>
    <t>2100.16</t>
  </si>
  <si>
    <t>Is it a company policy to equip vessels with the eLoran receivers?</t>
  </si>
  <si>
    <t>2100.17</t>
  </si>
  <si>
    <t>Is it a company policy that the position for all stages of voyage is compared with a different method of positioning than GPS?</t>
  </si>
  <si>
    <t>2111</t>
  </si>
  <si>
    <t>Electronic chart display &amp; information systems / ECDIS</t>
  </si>
  <si>
    <t>Applicable to the companies with ships for which carriage of ECDIS is compulsory</t>
  </si>
  <si>
    <t>2111.3</t>
  </si>
  <si>
    <t>Does the company provide navigational procedures concerning the use of ECDIS?</t>
  </si>
  <si>
    <t>2111.4</t>
  </si>
  <si>
    <t>Is it a company policy to list ECDIS as critical equipment and integrate into PMS? (hardware and software)</t>
  </si>
  <si>
    <t>2111.5</t>
  </si>
  <si>
    <t>Is it a company policy that ECDIS is tested according to IHO ECDIS data presentation and performance check with a use of test data set after every update of the software (including back up)?</t>
  </si>
  <si>
    <t>2111.6</t>
  </si>
  <si>
    <t>Is it a company policy that regardless of the generic training the crew is familiarised with the ECDIS unit(s) installed onboard according to the Industry Recommendations for ECDIS Familiarisation?</t>
  </si>
  <si>
    <t>2111.7</t>
  </si>
  <si>
    <t>Is it a company policy to provide structured ECDIS training(s) for all officers on top of the generic training (besides the familiarization onboard in R2111.6)?</t>
  </si>
  <si>
    <t>2111.8</t>
  </si>
  <si>
    <t>Does the company have a contract / agreement with ECDIS manufacturer in relation to the maintenance of the software?</t>
  </si>
  <si>
    <t>2111.11</t>
  </si>
  <si>
    <t>Does the company have a standard for display settings (layers) of ECDIS for various navigation conditions (arrival / departure - coastal - deep sea)?</t>
  </si>
  <si>
    <t>2111.12</t>
  </si>
  <si>
    <t>Is it a company policy that the vessels have a basic folio of paper charts (in case second ECDIS is a back up system)?</t>
  </si>
  <si>
    <r>
      <t xml:space="preserve">Is it company policy that the voyage plan (checklist) include when fuel change over </t>
    </r>
    <r>
      <rPr>
        <u/>
        <sz val="16"/>
        <rFont val="Arial"/>
        <family val="2"/>
      </rPr>
      <t>should</t>
    </r>
    <r>
      <rPr>
        <sz val="16"/>
        <rFont val="Arial"/>
        <family val="2"/>
      </rPr>
      <t xml:space="preserve"> be carried out? </t>
    </r>
  </si>
  <si>
    <r>
      <t xml:space="preserve">Is it company policy that the voyage plan (checklist) include when ballast water exchange </t>
    </r>
    <r>
      <rPr>
        <u/>
        <sz val="16"/>
        <rFont val="Arial"/>
        <family val="2"/>
      </rPr>
      <t>can</t>
    </r>
    <r>
      <rPr>
        <sz val="16"/>
        <rFont val="Arial"/>
        <family val="2"/>
      </rPr>
      <t xml:space="preserve"> be carried out?</t>
    </r>
  </si>
  <si>
    <r>
      <t xml:space="preserve">Is it company policy that the voyage plan (checklist) include when tank wash procedures </t>
    </r>
    <r>
      <rPr>
        <u/>
        <sz val="16"/>
        <rFont val="Arial"/>
        <family val="2"/>
      </rPr>
      <t>cannot</t>
    </r>
    <r>
      <rPr>
        <sz val="16"/>
        <rFont val="Arial"/>
        <family val="2"/>
      </rPr>
      <t xml:space="preserve"> be carried out?</t>
    </r>
  </si>
  <si>
    <t>Is it company policy that a company format handover report is requested from all off-signing officers onboard ?</t>
  </si>
  <si>
    <t>5500</t>
  </si>
  <si>
    <t>Sewage Management</t>
  </si>
  <si>
    <t>5500.1</t>
  </si>
  <si>
    <t>5500.2</t>
  </si>
  <si>
    <t>5500.4</t>
  </si>
  <si>
    <t>Does the company have a procedure to monitor and address any non-compliance in the effluent standards?</t>
  </si>
  <si>
    <r>
      <t>For all ships</t>
    </r>
    <r>
      <rPr>
        <b/>
        <sz val="16"/>
        <rFont val="Arial"/>
        <family val="2"/>
      </rPr>
      <t>: Sewage Holding Tank</t>
    </r>
  </si>
  <si>
    <t>5500.6</t>
  </si>
  <si>
    <t>Did the company perform a risk assessment to calculate the capacity of the holding tank?</t>
  </si>
  <si>
    <t>5510</t>
  </si>
  <si>
    <t>Grey Water Management</t>
  </si>
  <si>
    <t>5510.1</t>
  </si>
  <si>
    <t>Is it company policy to install a sewage treatment plant capable of treating grey water?</t>
  </si>
  <si>
    <t>5510.2</t>
  </si>
  <si>
    <t>Is it company policy to not discharge grey water within coastal and port areas?</t>
  </si>
  <si>
    <t>Does the company have a procedure that a medical examination for crew members and office personnel regularly visiting ships includes testing on effects from carried cargoes?</t>
  </si>
  <si>
    <r>
      <t xml:space="preserve">Is it company policy that a condition assessment for </t>
    </r>
    <r>
      <rPr>
        <u/>
        <sz val="16"/>
        <rFont val="Arial"/>
        <family val="2"/>
      </rPr>
      <t>Hull</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</si>
  <si>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Cargo Systems</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</si>
  <si>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that a condition assessment for </t>
    </r>
    <r>
      <rPr>
        <u/>
        <sz val="16"/>
        <rFont val="Arial"/>
        <family val="2"/>
      </rPr>
      <t>Machinery</t>
    </r>
    <r>
      <rPr>
        <sz val="16"/>
        <rFont val="Arial"/>
        <family val="2"/>
      </rPr>
      <t xml:space="preserve"> will be carried out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xml:space="preserve">, whichever is earlier? </t>
    </r>
  </si>
  <si>
    <r>
      <t xml:space="preserve">Is it company policy to request ship owners to carry out condition assessment for </t>
    </r>
    <r>
      <rPr>
        <u/>
        <sz val="16"/>
        <rFont val="Arial"/>
        <family val="2"/>
      </rPr>
      <t>Hull</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</si>
  <si>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Cargo Systems</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</si>
  <si>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 xml:space="preserve">Is it company policy to request ship owners to carry out condition assessment for </t>
    </r>
    <r>
      <rPr>
        <u/>
        <sz val="16"/>
        <rFont val="Arial"/>
        <family val="2"/>
      </rPr>
      <t>Machinery</t>
    </r>
    <r>
      <rPr>
        <sz val="16"/>
        <rFont val="Arial"/>
        <family val="2"/>
      </rPr>
      <t xml:space="preserve"> on vessels more than </t>
    </r>
    <r>
      <rPr>
        <u/>
        <sz val="16"/>
        <rFont val="Arial"/>
        <family val="2"/>
      </rPr>
      <t>15 years old</t>
    </r>
    <r>
      <rPr>
        <sz val="16"/>
        <rFont val="Arial"/>
        <family val="2"/>
      </rPr>
      <t xml:space="preserve">, or by the </t>
    </r>
    <r>
      <rPr>
        <u/>
        <sz val="16"/>
        <rFont val="Arial"/>
        <family val="2"/>
      </rPr>
      <t>end of the 3rd special survey</t>
    </r>
    <r>
      <rPr>
        <sz val="16"/>
        <rFont val="Arial"/>
        <family val="2"/>
      </rPr>
      <t>, whichever is earlier?</t>
    </r>
  </si>
  <si>
    <r>
      <t>Familiarization</t>
    </r>
    <r>
      <rPr>
        <sz val="16"/>
        <rFont val="Arial"/>
        <family val="2"/>
      </rPr>
      <t>, Additional Green Award Requirements</t>
    </r>
  </si>
  <si>
    <r>
      <t xml:space="preserve">Does the company install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</si>
  <si>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t>5810.6</t>
  </si>
  <si>
    <r>
      <rPr>
        <b/>
        <u/>
        <sz val="16"/>
        <rFont val="Arial"/>
        <family val="2"/>
      </rPr>
      <t xml:space="preserve">Alternative for 5810.1 &amp; 5810.3: </t>
    </r>
    <r>
      <rPr>
        <sz val="16"/>
        <rFont val="Arial"/>
        <family val="2"/>
      </rPr>
      <t xml:space="preserve">
Does the company install a class approved stern tube </t>
    </r>
    <r>
      <rPr>
        <u/>
        <sz val="16"/>
        <rFont val="Arial"/>
        <family val="2"/>
      </rPr>
      <t>water</t>
    </r>
    <r>
      <rPr>
        <sz val="16"/>
        <rFont val="Arial"/>
        <family val="2"/>
      </rPr>
      <t xml:space="preserve"> lubricated system which uses </t>
    </r>
    <r>
      <rPr>
        <u/>
        <sz val="16"/>
        <rFont val="Arial"/>
        <family val="2"/>
      </rPr>
      <t>fresh water</t>
    </r>
    <r>
      <rPr>
        <sz val="16"/>
        <rFont val="Arial"/>
        <family val="2"/>
      </rPr>
      <t xml:space="preserve"> as a lubricant? (system includes water and conditioning and monitoring equipment)
*Additives used to maintain the condition of the water should be environmentally friendly.</t>
    </r>
  </si>
  <si>
    <t>Is it company policy that newly employed personnel are provided with familiarization  with regard to operations/machinery which is related to their position ?</t>
  </si>
  <si>
    <r>
      <rPr>
        <b/>
        <u/>
        <sz val="16"/>
        <rFont val="Arial"/>
        <family val="2"/>
      </rPr>
      <t xml:space="preserve">Alternative for 5810.1 &amp; 5810.6: </t>
    </r>
    <r>
      <rPr>
        <sz val="16"/>
        <rFont val="Arial"/>
        <family val="2"/>
      </rPr>
      <t xml:space="preserve">
Is there a company policy to fit vessels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t>
    </r>
  </si>
  <si>
    <t>1400</t>
  </si>
  <si>
    <t>Are all seafarers subject to an unannounced alcohol testing on board as initiated by the office? (Approved test equipment to be available on board)</t>
  </si>
  <si>
    <t>Are all seafarers subject to shore-based drug and alcohol testing at least once in last 12 months?</t>
  </si>
  <si>
    <t>1400.5</t>
  </si>
  <si>
    <t>1400.6</t>
  </si>
  <si>
    <r>
      <rPr>
        <b/>
        <u/>
        <sz val="16"/>
        <rFont val="Arial"/>
        <family val="2"/>
      </rPr>
      <t>Alternative to 1400.1 &amp; 1400.5</t>
    </r>
    <r>
      <rPr>
        <sz val="16"/>
        <rFont val="Arial"/>
        <family val="2"/>
      </rPr>
      <t>: In case crew members are not subject to shore-based drug and alcohol testing at least once in last 12 months, are all fleet vessels subject to unannounced drug and alcohol testing at least twice in 12 months by an external organisation?</t>
    </r>
  </si>
  <si>
    <t>1400.7</t>
  </si>
  <si>
    <t>Does the company contract an external drug and alcohol test organization to monitor fleet vessels for next due vessel tests such that the organization can appropriately decide themselves location and date of attendance?</t>
  </si>
  <si>
    <t>s</t>
  </si>
  <si>
    <t>1610</t>
  </si>
  <si>
    <t>Cyber Risk Management</t>
  </si>
  <si>
    <t>1610.1</t>
  </si>
  <si>
    <t>1610.3</t>
  </si>
  <si>
    <t>Does the cyber risk policy differentiate between IT (information technology) and OT (operational technology) systems?</t>
  </si>
  <si>
    <t>1610.4</t>
  </si>
  <si>
    <t>Does the cyber risk policy focus on elements such as third-party access and bring your own device (BYOD) in the office?</t>
  </si>
  <si>
    <t>1610.5</t>
  </si>
  <si>
    <t>Does the company designate and train personnel as appropriate to identify and respond to cyber threats to the company's information technology systems?</t>
  </si>
  <si>
    <t>1610.6</t>
  </si>
  <si>
    <t>Does the company have a policy in place to build new ships equipped with cyber secure systems and components?</t>
  </si>
  <si>
    <t>If others =</t>
  </si>
  <si>
    <t>*fill during audit*</t>
  </si>
  <si>
    <r>
      <t xml:space="preserve">Does the company take any of the following measures to reduce underwater noise and vibration:
1.Installation of state of art propellers (With reduced cavitation);
2.Wake conditioning devices;
3.Installation of air injection propeller;
4.Vibration isolators mounted on the diesel generators;
5. Installation of propeller boss cap with fins;
6. Others = </t>
    </r>
    <r>
      <rPr>
        <sz val="16"/>
        <color rgb="FF00B050"/>
        <rFont val="Arial"/>
        <family val="2"/>
      </rPr>
      <t>*fill during audit*</t>
    </r>
    <r>
      <rPr>
        <sz val="16"/>
        <rFont val="Arial"/>
        <family val="2"/>
      </rPr>
      <t>?</t>
    </r>
  </si>
  <si>
    <t>(Only applicable to new ships (ships contracted to build on or after 1st July 2014) of a gross tonnage of 1,600 and above.)</t>
  </si>
  <si>
    <t>1510</t>
  </si>
  <si>
    <t>Emergency Oil Recovery</t>
  </si>
  <si>
    <t>1510.1</t>
  </si>
  <si>
    <t>Does the company equip its vessels (GA-certified) with a system providing emergency access to cargo tanks and bunker tanks (for example, from the vessel deck), should the vessel be submerged?</t>
  </si>
  <si>
    <t>1510.2</t>
  </si>
  <si>
    <t>Does the company ensure that its ships (GA-certified) carry an oil skimmer or a similar device that can be used in an emergency situation of oil spill overboard?</t>
  </si>
  <si>
    <t>1800</t>
  </si>
  <si>
    <t>Social Dimension / Sustainability</t>
  </si>
  <si>
    <t>A. Good Health &amp; Well-Being</t>
  </si>
  <si>
    <t>1800.1</t>
  </si>
  <si>
    <t>Does the company ensure that all vessels under its control have an ITF or similar agreement in place?</t>
  </si>
  <si>
    <t>1800.2</t>
  </si>
  <si>
    <t>Does the company have procedure regarding relieving shipboard personnel on compassionate grounds? (For example, in case of a family emergency)</t>
  </si>
  <si>
    <t>1800.3</t>
  </si>
  <si>
    <t>Is the company subscribed to any digital platform (web or app) that can be referred to by shipboard staff for seeking medical advice?</t>
  </si>
  <si>
    <t>1800.4</t>
  </si>
  <si>
    <t>Does the company ensure that the shipboard staff is aware of platforms (online/offline) providing access to emotional support networks to tackle mental health issues?</t>
  </si>
  <si>
    <t>1800.5</t>
  </si>
  <si>
    <t>Does the company provide access to the internet at all times for shipboard personnel on board all ships under its control?</t>
  </si>
  <si>
    <t>B. Reduced Inequalities / Equal Opportunities / Diversity</t>
  </si>
  <si>
    <t>B.1 General</t>
  </si>
  <si>
    <t>1800.6</t>
  </si>
  <si>
    <t>Does the company have a policy focusing on subjects such as equal opportunities, equality and diversity, inclusion, anti-discrimination, anti-harassment, etc. to prevent and eliminate discrimination at workplace (office and ship)?</t>
  </si>
  <si>
    <t>1800.7</t>
  </si>
  <si>
    <t>Does the company have confidential reporting procedures enabling all employees to report harassment &amp; discrimination?</t>
  </si>
  <si>
    <t>1800.8</t>
  </si>
  <si>
    <t>Does the company take steps to create awareness among its staff (on shore &amp; off shore) and to ensure effective implementation of its policies focusing on subjects such as equal opportunities, equality and diversity, inclusion, anti-discrimination, anti-harassment, etc.?</t>
  </si>
  <si>
    <t>B.2 Gender-specific</t>
  </si>
  <si>
    <t>1800.10</t>
  </si>
  <si>
    <t xml:space="preserve">Does the company take steps to promote and achieve gender diversity/equality at office and on board vessels (at all levels)? </t>
  </si>
  <si>
    <t>1800.11</t>
  </si>
  <si>
    <t>Does the company provide the following specific facilities for its women seafarers:
– feminine hygiene items (in bonded stores) &amp; separate disposal facilities on board
– separate washrooms with sanitary facilities on board
– suitable sized (gender specific) safety and protective clothing on board
– access to medical supplies without having to consult male colleagues on board</t>
  </si>
  <si>
    <t>C. Sustainability Reporting</t>
  </si>
  <si>
    <t>1800.12</t>
  </si>
  <si>
    <t>Does the company prepare and publish its performance on environmental, social and governance criteria annually (in line with internationally recognised frameworks, such as GRI, IIRC and SASB standards)?</t>
  </si>
  <si>
    <t>A. Emission Monitoring</t>
  </si>
  <si>
    <t>5410.10</t>
  </si>
  <si>
    <t>Does the company use a continuous emission monitoring system (in-situ or extractive) for monitoring and recording NOx emissions?</t>
  </si>
  <si>
    <t>B. Emission Reduction</t>
  </si>
  <si>
    <t>5410.20</t>
  </si>
  <si>
    <t>Does the company use any one of the following measures on board one or more of its vessels to reduce NOx emissions from main and/or auxiliary engines?</t>
  </si>
  <si>
    <t>If YES, choose from below options</t>
  </si>
  <si>
    <t>Direct Water Injection</t>
  </si>
  <si>
    <t>Fuel Water Emulsification</t>
  </si>
  <si>
    <t>Intake Air Humidification</t>
  </si>
  <si>
    <t>Slow Steaming</t>
  </si>
  <si>
    <t>5410.21</t>
  </si>
  <si>
    <t>Is it company policy to implement regulated slow steaming on some or all of the vessels within their fleet in an effort to reduce NOx emissions?</t>
  </si>
  <si>
    <t>C. Additional Questions</t>
  </si>
  <si>
    <t>Exhaust Gas Recirculation (EGR)</t>
  </si>
  <si>
    <t>5410.22</t>
  </si>
  <si>
    <r>
      <t xml:space="preserve">Are negative results from the continuous monitoring of exhaust gas recirculation bleed-off discharge water collected from the ship and addressed by the company?
</t>
    </r>
    <r>
      <rPr>
        <i/>
        <sz val="16"/>
        <rFont val="Arial"/>
        <family val="2"/>
      </rPr>
      <t>*The guidelines set out in MEPC.259 (68) are applicable to EGR bleed-off discharge water as well.</t>
    </r>
  </si>
  <si>
    <t>5410.24</t>
  </si>
  <si>
    <t>Does the company’s PPE matrix include handling of caustic soda for exhaust gas recirculation?</t>
  </si>
  <si>
    <t>5410.25</t>
  </si>
  <si>
    <r>
      <t xml:space="preserve">Does the company provide the relevant crew with manufacturer training for the EGR unit?
</t>
    </r>
    <r>
      <rPr>
        <i/>
        <sz val="16"/>
        <rFont val="Arial"/>
        <family val="2"/>
      </rPr>
      <t>*The manufacturer training should cover the normal operation of the EGR system including bunkering of any chemicals (consumables), calibration of sensors, routine maintenance as well as the procedures to be followed in case of system failure and deviation from normal operation.</t>
    </r>
  </si>
  <si>
    <t>Selective Catalytic Reduction (SCR)</t>
  </si>
  <si>
    <t>5410.26</t>
  </si>
  <si>
    <r>
      <t xml:space="preserve">Does the company install a monitoring unit which monitors and measures any formation of ammonia slip?
</t>
    </r>
    <r>
      <rPr>
        <i/>
        <sz val="16"/>
        <rFont val="Arial"/>
        <family val="2"/>
      </rPr>
      <t>*The monitoring unit should be capable of issuing a warning in the event of ammonia formation.</t>
    </r>
  </si>
  <si>
    <t>5410.27</t>
  </si>
  <si>
    <t>Does the company take adequate measures to avoid the breakdown of the SCR unit?
Measures should include (all of) the following:
1. Requisition's of materials
2. Redundancy 
3. Effects of back pressure
4. Maintenance regimes of the SCR
5. Monitoring the condition of the catalyst.</t>
  </si>
  <si>
    <t>5410.28</t>
  </si>
  <si>
    <r>
      <t xml:space="preserve">Does the company provide the relevant crew with manufacturer training for the SCR unit?
</t>
    </r>
    <r>
      <rPr>
        <i/>
        <sz val="16"/>
        <rFont val="Arial"/>
        <family val="2"/>
      </rPr>
      <t>*The manufacturer training should cover the normal operation of the SCR unit including bunkering of any chemicals (consumables), calibration of sensors, routine maintenance as well as the procedures to be followed in case of system failure and deviation from normal operation.</t>
    </r>
  </si>
  <si>
    <t>SOx Emissions</t>
  </si>
  <si>
    <t>5420.11</t>
  </si>
  <si>
    <t>Does the company use a continuous emission monitoring system (in-situ or extractive) for monitoring and recording SOx emissions?</t>
  </si>
  <si>
    <t>5420.12</t>
  </si>
  <si>
    <r>
      <t xml:space="preserve">Main and auxiliary engines:
Does the company </t>
    </r>
    <r>
      <rPr>
        <u/>
        <sz val="16"/>
        <rFont val="Arial"/>
        <family val="2"/>
      </rPr>
      <t>voluntarily</t>
    </r>
    <r>
      <rPr>
        <sz val="16"/>
        <rFont val="Arial"/>
        <family val="2"/>
      </rPr>
      <t xml:space="preserve"> burn low sulphur fuel (max. 0.10% sulphur) or use equivalent methodology </t>
    </r>
    <r>
      <rPr>
        <b/>
        <sz val="16"/>
        <rFont val="Arial"/>
        <family val="2"/>
      </rPr>
      <t>during the ship's stay at every port?</t>
    </r>
    <r>
      <rPr>
        <sz val="16"/>
        <rFont val="Arial"/>
        <family val="2"/>
      </rPr>
      <t xml:space="preserve">
</t>
    </r>
    <r>
      <rPr>
        <i/>
        <sz val="16"/>
        <rFont val="Arial"/>
        <family val="2"/>
      </rPr>
      <t>(If exhaust gas cleaning system is used, sulphur content is measured with SO2:CO2 ratio. Ratio of max 4.3 is equal to 0.10% sulphur content)</t>
    </r>
  </si>
  <si>
    <t>Exhaust Gas Cleaning System (EGCS)</t>
  </si>
  <si>
    <t>5420.13</t>
  </si>
  <si>
    <r>
      <t xml:space="preserve">Does the company use the requirements of Scheme B* (continuous emission monitoring with parameter checks) for testing, survey, certification and verification of EGC systems on board all its ships having such systems (EGC)?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Ships should be in possession of EGC technical manual, scheme B (ETM-B).</t>
    </r>
  </si>
  <si>
    <t>5420.14</t>
  </si>
  <si>
    <r>
      <t xml:space="preserve">Are negative test results from the continuous monitoring of wash water discharge collected from the ship and addressed by the company?
</t>
    </r>
    <r>
      <rPr>
        <i/>
        <sz val="16"/>
        <rFont val="Arial"/>
        <family val="2"/>
      </rPr>
      <t>*The wash water discharge criteria have been set out in MEPC.259 (68).</t>
    </r>
  </si>
  <si>
    <t>5420.16</t>
  </si>
  <si>
    <t>Does the company take adequate measures to avoid breakdown of the EGCS unit?
Measures should include (all of) the following:
1. Material requisitions
2. Redundancy
3. Risk of condensation
4. Safety process regarding handling and storage of caustic soda.
5. Noise prevention 
6. Contingency plan for failure
7. Remote monitoring
8. Technical support from the manufacturer (Telephone helpline)</t>
  </si>
  <si>
    <t>5420.20</t>
  </si>
  <si>
    <t>Does the company’s PPE matrix include handling of caustic soda for closed-loop scrubbers?</t>
  </si>
  <si>
    <t>5420.21</t>
  </si>
  <si>
    <t>Does the company provide relevant crew with manufacturer training course for the EGC unit?</t>
  </si>
  <si>
    <t>5430.10</t>
  </si>
  <si>
    <t>Does the company use any one of the following measures on board one or more of its vessels to reduce PM emissions from main and/or auxiliary engines?</t>
  </si>
  <si>
    <t>Diesel Particulate Filter</t>
  </si>
  <si>
    <t>Diesel Oxidation Catalyst</t>
  </si>
  <si>
    <t>Electrostatic Precipitator</t>
  </si>
  <si>
    <t>5440.10</t>
  </si>
  <si>
    <t>Does the company use flow meters for monitoring and recording of fuel consumption? (Flow meter is to be calibrated and certified by for example a classification society)</t>
  </si>
  <si>
    <t>Has the company established an energy baseline using the methodology from ISO 50001:2011 with the aim to reduce the energy consumption of the organisation?</t>
  </si>
  <si>
    <t>Does the company perform audits at planned intervals to demonstrate the conformity to the requirements of the EnMS (Energy management system) in accordance with ISO 50001:2011?</t>
  </si>
  <si>
    <t xml:space="preserve">Is an energy efficiency baseline measured for each ship? 
*Using a calculation of fuel consumption (Unit = Fuel consumption per transport work expressed in grams per tonne-nautical mile or other relevant unit as applicable to relevant ship category) (or)
*Using measurement of CO2 emissions from emission monitoring equipment (grams CO2 per tonne nautical mile or other relevant units as applicable to relevant ship category)
(Baseline is a measurement of the ships average (operational) energy efficiency under normal operating conditions before energy efficient measures or policies are implemented). </t>
  </si>
  <si>
    <t>5440.14</t>
  </si>
  <si>
    <t>Does the company use a ship performance monitoring software to monitor and reduce energy consumption by operational measures for their entire fleet?</t>
  </si>
  <si>
    <r>
      <t>Short term goals (CO</t>
    </r>
    <r>
      <rPr>
        <b/>
        <vertAlign val="subscript"/>
        <sz val="16"/>
        <rFont val="Arial"/>
        <family val="2"/>
      </rPr>
      <t>2</t>
    </r>
    <r>
      <rPr>
        <b/>
        <sz val="16"/>
        <rFont val="Arial"/>
        <family val="2"/>
      </rPr>
      <t xml:space="preserve"> reduction through energy efficiency measures)</t>
    </r>
  </si>
  <si>
    <t>5440.15</t>
  </si>
  <si>
    <t>(Design and operational based measures)
Energy efficiency measures implemented on-board company vessels?</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</si>
  <si>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</si>
  <si>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</si>
  <si>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</si>
  <si>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</si>
  <si>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</si>
  <si>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</si>
  <si>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t>5440.16</t>
  </si>
  <si>
    <t>Has the company achieved an annual average reduction of at least 2.0% in CO2 emissions per transport work (gCO2/tnm) since 1st Jan 2013?</t>
  </si>
  <si>
    <t>5440.17</t>
  </si>
  <si>
    <r>
      <rPr>
        <b/>
        <u/>
        <sz val="16"/>
        <rFont val="Arial"/>
        <family val="2"/>
      </rPr>
      <t>Alternative to 5440.16</t>
    </r>
    <r>
      <rPr>
        <sz val="16"/>
        <rFont val="Arial"/>
        <family val="2"/>
      </rPr>
      <t>: Has the company achieved an annual average reduction of at least 1.0% in CO2 emissions per transport work (gCO2/tnm) since 1st Jan 2013?</t>
    </r>
  </si>
  <si>
    <r>
      <t>Mid term goals (CO</t>
    </r>
    <r>
      <rPr>
        <b/>
        <vertAlign val="subscript"/>
        <sz val="16"/>
        <rFont val="Arial"/>
        <family val="2"/>
      </rPr>
      <t>2</t>
    </r>
    <r>
      <rPr>
        <b/>
        <sz val="16"/>
        <rFont val="Arial"/>
        <family val="2"/>
      </rPr>
      <t xml:space="preserve"> reduction through the use of low carbon fuels)</t>
    </r>
  </si>
  <si>
    <t>5440.18</t>
  </si>
  <si>
    <r>
      <rPr>
        <b/>
        <u/>
        <sz val="16"/>
        <rFont val="Arial"/>
        <family val="2"/>
      </rPr>
      <t>Main engines:</t>
    </r>
    <r>
      <rPr>
        <sz val="16"/>
        <rFont val="Arial"/>
        <family val="2"/>
      </rPr>
      <t xml:space="preserve">
Does the company have any vessels within their fleet which use low carbon fuels such as:</t>
    </r>
  </si>
  <si>
    <t>Low carbon fuels</t>
  </si>
  <si>
    <t>LNG (Liquefied Natural Gas)</t>
  </si>
  <si>
    <t>LPG (Liquefied Petroleum Gas)</t>
  </si>
  <si>
    <t>GTL (Gas to liquid) fuel</t>
  </si>
  <si>
    <t>Bio-diesel</t>
  </si>
  <si>
    <t>Bio-LNG (Bio-methane)</t>
  </si>
  <si>
    <t>Methanol</t>
  </si>
  <si>
    <t>Ethanol</t>
  </si>
  <si>
    <t>Dimethyl Ether</t>
  </si>
  <si>
    <t>Other: *fill during audit*</t>
  </si>
  <si>
    <t xml:space="preserve">If others = </t>
  </si>
  <si>
    <t>5440.19</t>
  </si>
  <si>
    <r>
      <rPr>
        <b/>
        <u/>
        <sz val="16"/>
        <rFont val="Arial"/>
        <family val="2"/>
      </rPr>
      <t>Auxiliary engines:</t>
    </r>
    <r>
      <rPr>
        <sz val="16"/>
        <rFont val="Arial"/>
        <family val="2"/>
      </rPr>
      <t xml:space="preserve">
Does the company have any vessels within their fleet which use low carbon fuels such as:</t>
    </r>
  </si>
  <si>
    <r>
      <t>Long term goals (CO</t>
    </r>
    <r>
      <rPr>
        <b/>
        <vertAlign val="subscript"/>
        <sz val="16"/>
        <rFont val="Arial"/>
        <family val="2"/>
      </rPr>
      <t>2</t>
    </r>
    <r>
      <rPr>
        <b/>
        <sz val="16"/>
        <rFont val="Arial"/>
        <family val="2"/>
      </rPr>
      <t xml:space="preserve"> neutral operation through zero carbon fuels)</t>
    </r>
  </si>
  <si>
    <t>5440.20</t>
  </si>
  <si>
    <r>
      <rPr>
        <b/>
        <u/>
        <sz val="16"/>
        <rFont val="Arial"/>
        <family val="2"/>
      </rPr>
      <t>Main engines:</t>
    </r>
    <r>
      <rPr>
        <sz val="16"/>
        <rFont val="Arial"/>
        <family val="2"/>
      </rPr>
      <t xml:space="preserve">
Does the company have any vessels within their fleet which use zero carbon fuels such as:</t>
    </r>
  </si>
  <si>
    <t>Zero carbon fuels</t>
  </si>
  <si>
    <t>Anhydrous Ammonia</t>
  </si>
  <si>
    <t>Hydrogen</t>
  </si>
  <si>
    <t>Fuel Cells (Powered by ammonia or hydrogen)</t>
  </si>
  <si>
    <t>Batteries</t>
  </si>
  <si>
    <t>Nuclear</t>
  </si>
  <si>
    <t>5440.21</t>
  </si>
  <si>
    <r>
      <rPr>
        <b/>
        <u/>
        <sz val="16"/>
        <rFont val="Arial"/>
        <family val="2"/>
      </rPr>
      <t>Auxiliary engines:</t>
    </r>
    <r>
      <rPr>
        <sz val="16"/>
        <rFont val="Arial"/>
        <family val="2"/>
      </rPr>
      <t xml:space="preserve">
Does the company have any vessels within their fleet which use zero carbon fuels such as:</t>
    </r>
  </si>
  <si>
    <t>5440.22</t>
  </si>
  <si>
    <t>Does the company have any vessels within their fleet which use renewable energy sources for energy production such as:</t>
  </si>
  <si>
    <t>Renewable Energy source</t>
  </si>
  <si>
    <t>Wind *fill during audit*</t>
  </si>
  <si>
    <t>Solar</t>
  </si>
  <si>
    <t xml:space="preserve">Wind = </t>
  </si>
  <si>
    <t>Sewage Treatment Plant</t>
  </si>
  <si>
    <t>Is it company policy to treat the sewage with a sewage treatment plant which uses minimal or no harmful chemicals?</t>
  </si>
  <si>
    <t>Is it company policy to sample and monitor the discharged effluent periodically (at least annually) for lab testing ashore to check the compliance with:
1. MEPC 159(55) for plants installed after 1st Jan 2010;
2. MEPC 227(64) for plants installed after 1st Jan 2016.</t>
  </si>
  <si>
    <t>Is it company policy to familiarize engine room personnel with on board sludge and bilge water management procedures?</t>
  </si>
  <si>
    <t>Is it company policy to ensure that all engine room personnel are familiar with the system layout, drawings and manuals?</t>
  </si>
  <si>
    <t>Is it company policy to build vessels with bilge and sludge handling system in accordance with the MEPC.1/Circ. 642 guidelines?</t>
  </si>
  <si>
    <r>
      <t xml:space="preserve">A. Clean Drains (Drains that are </t>
    </r>
    <r>
      <rPr>
        <b/>
        <u/>
        <sz val="16"/>
        <color indexed="8"/>
        <rFont val="Arial"/>
        <family val="2"/>
      </rPr>
      <t>normally not</t>
    </r>
    <r>
      <rPr>
        <b/>
        <sz val="16"/>
        <color indexed="8"/>
        <rFont val="Arial"/>
        <family val="2"/>
      </rPr>
      <t xml:space="preserve"> contaminated by oil)</t>
    </r>
  </si>
  <si>
    <t>Does the company have a policy that bilge water from the Clean drain tank (for the collection of "clean drains", as per MEPC.1/Circ.642) passes through 15 ppm oil content meter and alarm?</t>
  </si>
  <si>
    <t>5821.17</t>
  </si>
  <si>
    <t>Does the company have a policy of logging discharges from the Clean drain tank (tank used for the collection of "clean drains", as per MEPC.1/Circ.642) in the engine room logbook?</t>
  </si>
  <si>
    <t>B. Soot Collection Tank arrangement</t>
  </si>
  <si>
    <t>C. Oily bilge water tank arrangement</t>
  </si>
  <si>
    <t>Is it company policy to pump Oily bilge water from the Oily bilge water holding tank through the Oily Water Separator to the Clean water tank (rather than overboard discharge)?</t>
  </si>
  <si>
    <t>D. Oily water separator / Oil content meter</t>
  </si>
  <si>
    <r>
      <rPr>
        <b/>
        <u/>
        <sz val="16"/>
        <rFont val="Arial"/>
        <family val="2"/>
      </rPr>
      <t>N/A for vessels keel laid after 2005</t>
    </r>
    <r>
      <rPr>
        <sz val="16"/>
        <rFont val="Arial"/>
        <family val="2"/>
      </rPr>
      <t xml:space="preserve">
Is it company policy to install an oil content meter with an automatic stopping device capable of measuring the difference in emulsifying particles and oil, as per IMO resolution MEPC.107(49)</t>
    </r>
  </si>
  <si>
    <t>Are instructions available in the management system to avoid that the Oil Content Meter is flushed/diluted with clean water during Oily Water Separator operation or is an equipment or a protection system installed (e.g. White Box) to prevent illegal discharges of bilge water from machinery spaces?</t>
  </si>
  <si>
    <r>
      <rPr>
        <b/>
        <u/>
        <sz val="16"/>
        <rFont val="Arial"/>
        <family val="2"/>
      </rPr>
      <t>N/A for vessels keel laid after 2005</t>
    </r>
    <r>
      <rPr>
        <sz val="16"/>
        <rFont val="Arial"/>
        <family val="2"/>
      </rPr>
      <t xml:space="preserve">
Is it company policy to equip the Oily Water Separator with a re-circulating facility for testing purposes as per IMO resolution MEPC.107(49) 6.1.1. ?</t>
    </r>
  </si>
  <si>
    <t>5821.9 is an alternative to 5821.1 - 5821.8 &amp; 5821.17 (all the above)</t>
  </si>
  <si>
    <t>Is it company policy to improve the efficiency and capacity of the sludge handling system by installing:
- a tank or system with the sole purpose of removing large quantities of water from the sludge?
- a separate tank or system with the sole purpose of evaporating water from the sludge? 
- a separate tank or system with the purpose of mixing the sludge while incinerated (in incinerator or boiler)</t>
  </si>
  <si>
    <t>Does the company require the shipyard to develop an "Inventory of Hazardous Materials" (Part I) at the stage of design and/or construction? (requirement to be part of the building contract)</t>
  </si>
  <si>
    <t>Existing ships - For Owner / Managers and 3rd-party Ship Managers
For 5900.10 and 5900.13</t>
  </si>
  <si>
    <t>Is each Green Award-certified company vessel in the possession of an "Inventory of Hazardous Materials" (Part I completed)?</t>
  </si>
  <si>
    <r>
      <t>Alternative to 5900.10:</t>
    </r>
    <r>
      <rPr>
        <sz val="16"/>
        <rFont val="Arial"/>
        <family val="2"/>
      </rPr>
      <t xml:space="preserve"> Has the company started the process to prepare Part I of the "Inventory of Hazardous Materials" with a target completion date for each Green Award certified vessel in the fleet?</t>
    </r>
  </si>
  <si>
    <t>5910.8</t>
  </si>
  <si>
    <t>Has a company policy been implemented within the Management System that end-of-life vessels will only be recycled at a recycling facility either compliant with the requirements of the Hong Kong Convention or on the EU-list? (regardless of being sold directly to a recycling facility or to a cash buyer)?</t>
  </si>
  <si>
    <t>Has a company procedure been implemented within the Management System to audit a recycling facility before concluding a "contract of sale"?</t>
  </si>
  <si>
    <t>5910.9</t>
  </si>
  <si>
    <t>Does the company disclose it's ship recycling policy in a public domain (such as company website) or via an environmental initiative such as SRTI (Ship Recycling Transparency Initiative)?</t>
  </si>
  <si>
    <t>Policy regarding monitoring the recycling of company vessels</t>
  </si>
  <si>
    <t>5910.10</t>
  </si>
  <si>
    <t>Has a company procedure been implemented within the Management System to deploy a full-time personnel at the recycling facility for the entire duration of recycling of the company vessels (to monitor and report the recycling process)?</t>
  </si>
  <si>
    <t>5910.11</t>
  </si>
  <si>
    <r>
      <rPr>
        <b/>
        <u/>
        <sz val="16"/>
        <rFont val="Arial"/>
        <family val="2"/>
      </rPr>
      <t>Alternative to 5910.10 &amp; 5910.12</t>
    </r>
    <r>
      <rPr>
        <sz val="16"/>
        <rFont val="Arial"/>
        <family val="2"/>
      </rPr>
      <t xml:space="preserve">
Has a company procedure been implemented within the Management System to hire third-parties (consultants or cash buyers) for continuous monitoring and reporting of the recycling process employed by the recycling facility to dismantle the company vessels?</t>
    </r>
  </si>
  <si>
    <t>5910.12</t>
  </si>
  <si>
    <r>
      <rPr>
        <b/>
        <u/>
        <sz val="16"/>
        <rFont val="Arial"/>
        <family val="2"/>
      </rPr>
      <t>Alternative to 5910.10 &amp; 5910.11</t>
    </r>
    <r>
      <rPr>
        <sz val="16"/>
        <rFont val="Arial"/>
        <family val="2"/>
      </rPr>
      <t xml:space="preserve">
Has a company procedure been implemented within the Management System to audit the recycling facility during the recycling of the company vessels?</t>
    </r>
  </si>
  <si>
    <t>Measures related to Technical Solutions for optimizing the operations</t>
  </si>
  <si>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</si>
  <si>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</si>
  <si>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</si>
  <si>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</si>
  <si>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</si>
  <si>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</si>
  <si>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</si>
  <si>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</si>
  <si>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</si>
  <si>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</si>
  <si>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</si>
  <si>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</si>
  <si>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</si>
  <si>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</si>
  <si>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</si>
  <si>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</si>
  <si>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</si>
  <si>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</si>
  <si>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</si>
  <si>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</si>
  <si>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</si>
  <si>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</si>
  <si>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</si>
  <si>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</si>
  <si>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</si>
  <si>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</si>
  <si>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</si>
  <si>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</si>
  <si>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</si>
  <si>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</si>
  <si>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</si>
  <si>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</si>
  <si>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</si>
  <si>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</si>
  <si>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</si>
  <si>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</si>
  <si>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</si>
  <si>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</si>
  <si>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</si>
  <si>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</si>
  <si>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</si>
  <si>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</si>
  <si>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</si>
  <si>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</si>
  <si>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</si>
  <si>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</si>
  <si>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</si>
  <si>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</si>
  <si>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</si>
  <si>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</si>
  <si>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</si>
  <si>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</si>
  <si>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</si>
  <si>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</si>
  <si>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</si>
  <si>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</si>
  <si>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</si>
  <si>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</si>
  <si>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</si>
  <si>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</si>
  <si>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</si>
  <si>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</si>
  <si>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</si>
  <si>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</si>
  <si>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</si>
  <si>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</si>
  <si>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</si>
  <si>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</si>
  <si>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</si>
  <si>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</si>
  <si>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</si>
  <si>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</si>
  <si>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</si>
  <si>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</si>
  <si>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</si>
  <si>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</si>
  <si>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</si>
  <si>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</si>
  <si>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</si>
  <si>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</si>
  <si>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</si>
  <si>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</si>
  <si>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</si>
  <si>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</si>
  <si>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</si>
  <si>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</si>
  <si>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</si>
  <si>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</si>
  <si>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</si>
  <si>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</si>
  <si>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</si>
  <si>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</si>
  <si>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</si>
  <si>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</si>
  <si>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</si>
  <si>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</si>
  <si>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</si>
  <si>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</si>
  <si>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</si>
  <si>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</si>
  <si>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</si>
  <si>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</si>
  <si>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</si>
  <si>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</si>
  <si>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</si>
  <si>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</si>
  <si>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</si>
  <si>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</si>
  <si>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</si>
  <si>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r>
      <t>Greenhouse Gas (GHG) Emissions - CO</t>
    </r>
    <r>
      <rPr>
        <b/>
        <vertAlign val="subscript"/>
        <sz val="16"/>
        <rFont val="Arial"/>
        <family val="2"/>
      </rPr>
      <t>2</t>
    </r>
    <r>
      <rPr>
        <b/>
        <sz val="16"/>
        <rFont val="Arial"/>
        <family val="2"/>
      </rPr>
      <t xml:space="preserve"> Emissions</t>
    </r>
  </si>
  <si>
    <t>Does the company assess the risks associated with distractions to onboard operations, communication and rest hours caused by exposure to high levels of noise?</t>
  </si>
  <si>
    <t>Is it a company policy that all officers and masters that use  ECDIS for primary navigation are to complete generic training based on IMO model course 1.27?</t>
  </si>
  <si>
    <t>Are all fleet vessels subject to unannounced drug and alcohol testing at least once every year (not exceeding 18 months between two consecutive tests) by an external organisation?</t>
  </si>
  <si>
    <t>3101</t>
  </si>
  <si>
    <t>Bunker Operations - LNG</t>
  </si>
  <si>
    <t>3101.1</t>
  </si>
  <si>
    <t>Does the company SMS specify that only a relevant IAPH LNG bunkering checklist must be used?</t>
  </si>
  <si>
    <t>3101.2</t>
  </si>
  <si>
    <t>3101.3</t>
  </si>
  <si>
    <t>Does the company install CCTV on LNG bunker stations for the purpose of observing the bunkering operation from the bridge or operation control room?</t>
  </si>
  <si>
    <t>3101.4</t>
  </si>
  <si>
    <t>3101.6</t>
  </si>
  <si>
    <t>Does the company provide its shipboard personnel a shore-based training on LNG bunkering?</t>
  </si>
  <si>
    <t>3101.5</t>
  </si>
  <si>
    <t>9421.1</t>
  </si>
  <si>
    <t>Is the company certified for the latest edition of ISO 9001 (quality management systems)?</t>
  </si>
  <si>
    <t>9421.2</t>
  </si>
  <si>
    <t>Is the company certified for the latest edition of ISO 14001 (environmental management systems)?</t>
  </si>
  <si>
    <t>9421.3</t>
  </si>
  <si>
    <t>Is the company certified for the latest edition of ISO 22301 (societal security – business continuity management systems)?</t>
  </si>
  <si>
    <t>9421.4</t>
  </si>
  <si>
    <t>Is the company certified for the latest edition of ISO 27001 (information security management systems)?</t>
  </si>
  <si>
    <t>9421.5</t>
  </si>
  <si>
    <t>Is the company certified for the latest edition of ISO 45001 (occupational health and safety management systems)?</t>
  </si>
  <si>
    <t>9421.6</t>
  </si>
  <si>
    <t>Is the company certified for the latest edition of ISO 50001 (energy management systems)?</t>
  </si>
  <si>
    <t>9421.7</t>
  </si>
  <si>
    <t>9421.8</t>
  </si>
  <si>
    <t>9421</t>
  </si>
  <si>
    <t>ISO Certification</t>
  </si>
  <si>
    <t>Has the company developed a ship specific garbage management plan detailing the specific ship's equipment, arrangements and procedures for the handling of garbage?</t>
  </si>
  <si>
    <t>Does the company have plans and procedures of cyber risk management (cyber risk policy) incorporated within its Safety Management System (SMS)?</t>
  </si>
  <si>
    <t>1610.7</t>
  </si>
  <si>
    <t>Does the company have a set of clear and unambiguous cyber risk requirements that reflect the company’s expectations to vendors and agents?</t>
  </si>
  <si>
    <t>1610.8</t>
  </si>
  <si>
    <t>Does the company have a policy to carry out cyber risk assessments on its ships (at an interval deemed suitable by the company) using either of the following:
 - self-assessments followed by third party risk assessments 
 - penetration tests of critical IT and OT infrastructure performed by external experts simulating cyber attacks?</t>
  </si>
  <si>
    <t>1610.9</t>
  </si>
  <si>
    <t>1610.10</t>
  </si>
  <si>
    <t>Is it a company policy to involve IT department while preparing to purchase OT systems for ships?</t>
  </si>
  <si>
    <t>1610.11</t>
  </si>
  <si>
    <t>Does the company use the information from investigations of previous identified cyber incidents to improve the technical and procedural protection measures and response plans on board and ashore?</t>
  </si>
  <si>
    <t>1610.12</t>
  </si>
  <si>
    <t>Does the company forbid remote access by technicians and manufacturers to on-board systems without authorization by the vessel’s senior leadership team (For example, by following a two-step digital authorization process)?</t>
  </si>
  <si>
    <t>Fuel oil management</t>
  </si>
  <si>
    <t>A. Contracting / Procurement</t>
  </si>
  <si>
    <t>3200.14</t>
  </si>
  <si>
    <r>
      <rPr>
        <b/>
        <u/>
        <sz val="16"/>
        <rFont val="Arial"/>
        <family val="2"/>
      </rPr>
      <t>N/A in case charterer is responsible for supplying bunkers (for all GA ships)</t>
    </r>
    <r>
      <rPr>
        <sz val="16"/>
        <rFont val="Arial"/>
        <family val="2"/>
      </rPr>
      <t xml:space="preserve">
Is it company procedure that bunker purchasing contracts state that the fuel oil be supplied with reference to ISO 8217 specifications (</t>
    </r>
    <r>
      <rPr>
        <b/>
        <u/>
        <sz val="16"/>
        <rFont val="Arial"/>
        <family val="2"/>
      </rPr>
      <t>latest edition is recommended</t>
    </r>
    <r>
      <rPr>
        <sz val="16"/>
        <rFont val="Arial"/>
        <family val="2"/>
      </rPr>
      <t>)?</t>
    </r>
  </si>
  <si>
    <t>3200.15</t>
  </si>
  <si>
    <r>
      <rPr>
        <b/>
        <u/>
        <sz val="16"/>
        <rFont val="Arial"/>
        <family val="2"/>
      </rPr>
      <t>N/A in case owner / manager or third party ship manager is responsible for purchasing bunkers (for all GA ships)</t>
    </r>
    <r>
      <rPr>
        <sz val="16"/>
        <rFont val="Arial"/>
        <family val="2"/>
      </rPr>
      <t xml:space="preserve">
Is it company procedure that the technical requirements of the ship and optimal fuel oil specifications are communicated to the charterer for their consideration?</t>
    </r>
  </si>
  <si>
    <t>Is an evaluation of all fuel oil suppliers carried out to identify "quality-oriented fuel oil suppliers" before signing the bunker purchasing contract with a chosen supplier and are the negative results brought to the attention of the charterer (where applicable)?</t>
  </si>
  <si>
    <t>B. Sampling &amp; Testing</t>
  </si>
  <si>
    <t>B.1 MARPOL delivered fuel oil sampling</t>
  </si>
  <si>
    <t>Is it company policy that fuel oil sampling (during bunkering) is carried out using an automatic sampler (time or flow proportional) in accordance with Marpol Annex VI?</t>
  </si>
  <si>
    <t>B.2 In-use fuel oil sampling</t>
  </si>
  <si>
    <t>3200.16</t>
  </si>
  <si>
    <t>B.3 Testing</t>
  </si>
  <si>
    <r>
      <t xml:space="preserve">Is it company procedure that bunkered fuel oil is </t>
    </r>
    <r>
      <rPr>
        <b/>
        <u/>
        <sz val="16"/>
        <rFont val="Arial"/>
        <family val="2"/>
      </rPr>
      <t>always</t>
    </r>
    <r>
      <rPr>
        <sz val="16"/>
        <rFont val="Arial"/>
        <family val="2"/>
      </rPr>
      <t xml:space="preserve"> tested (before use onboard) by a recognized fuel analysis organization ashore in accordance with the requirements of ISO 8217 standard (same edition for which the fuel was ordered)?</t>
    </r>
  </si>
  <si>
    <t>C. Operational procedures</t>
  </si>
  <si>
    <t>3200.17</t>
  </si>
  <si>
    <t>3200.18</t>
  </si>
  <si>
    <t>For the situations where commingling of two different fuels is unavoidable, does the company have commingling procedure explaining the steps to be followed to determine the compatibility of two bunkers (including the reference test methods)?</t>
  </si>
  <si>
    <t>D. Additional questions</t>
  </si>
  <si>
    <t>Are global bunker quality alerts received from company fleet experience and fuel analysis organisation shared with relevant ships by issuing technical bulletins or circulars?</t>
  </si>
  <si>
    <t>3200.19</t>
  </si>
  <si>
    <t>Is it company procedure that bunker suppliers are asked to provide the copies of the product's valid certificate of quality (COQ) and associated laboratory analysis reports verifying the details on the COQ?</t>
  </si>
  <si>
    <t>A. General procedures</t>
  </si>
  <si>
    <t>Does the company have a policy to reduce garbage at source? For example, bulk packaging of consumable items.</t>
  </si>
  <si>
    <t>B. Garbage types</t>
  </si>
  <si>
    <t>B.3 Ashes and clinkers</t>
  </si>
  <si>
    <t>B.4 Cleaning agents &amp; additives</t>
  </si>
  <si>
    <r>
      <t xml:space="preserve">Is it a company policy to use </t>
    </r>
    <r>
      <rPr>
        <u/>
        <sz val="16"/>
        <rFont val="Arial"/>
        <family val="2"/>
      </rPr>
      <t>non harmful</t>
    </r>
    <r>
      <rPr>
        <sz val="16"/>
        <rFont val="Arial"/>
        <family val="2"/>
      </rPr>
      <t xml:space="preserve"> (MARPOL Annex V compliant) cleaning agents and additives for cleaning the deck / external surfaces?</t>
    </r>
  </si>
  <si>
    <t>B.5 Plastics</t>
  </si>
  <si>
    <t>5200.38</t>
  </si>
  <si>
    <t>Does the company have a policy to reduce the use of disposable and single-use plastics on board (at least focusing on plastic cutlery, dishes &amp; straws and beverages &amp; mineral water bottles in bonded stores)?</t>
  </si>
  <si>
    <t>5200.41</t>
  </si>
  <si>
    <t>Does the company have a policy to avoid procuring food items in single servings of plastics pots (for example, replacing small yoghurt pots with decanted supplies in large containers)?</t>
  </si>
  <si>
    <t>5200.42</t>
  </si>
  <si>
    <t>5200.43</t>
  </si>
  <si>
    <t>C. Additional questions</t>
  </si>
  <si>
    <t>Does the company provide training / education programme for the crew in order to create awareness in relation to garbage management?</t>
  </si>
  <si>
    <t>Does the company participate in national / international Marine Litter Monitoring Programs?</t>
  </si>
  <si>
    <t>5441</t>
  </si>
  <si>
    <r>
      <t>Greenhouse Gas (GHG) Emissions - Methane (CH</t>
    </r>
    <r>
      <rPr>
        <b/>
        <vertAlign val="subscript"/>
        <sz val="16"/>
        <rFont val="Arial"/>
        <family val="2"/>
      </rPr>
      <t>4</t>
    </r>
    <r>
      <rPr>
        <b/>
        <sz val="16"/>
        <rFont val="Arial"/>
        <family val="2"/>
      </rPr>
      <t>) Emissions - Main Propulsion</t>
    </r>
  </si>
  <si>
    <t>Gas Turbine or High Pressure Dual Fuel engine</t>
  </si>
  <si>
    <t>5441.2</t>
  </si>
  <si>
    <t>Does the company ensure that at least one of its LNG-powered ships operate on low (or no) Methane Slip technology, for example, Gas Turbine or High Pressure Dual Fuel (HPDF) Engine?</t>
  </si>
  <si>
    <t>Other Engine Types</t>
  </si>
  <si>
    <t>5441.3</t>
  </si>
  <si>
    <t>5441.1</t>
  </si>
  <si>
    <t>Does the company use a continuous emission monitoring system (in-situ or extractive) for monitoring and recording Methane Slip?</t>
  </si>
  <si>
    <t>5441.4</t>
  </si>
  <si>
    <t>5441.5</t>
  </si>
  <si>
    <t>Protection of fuel oil tanks, lube oil tanks and hull</t>
  </si>
  <si>
    <t>5801.4</t>
  </si>
  <si>
    <t>Does the company require ship building yards to use advanced shipbuilding plates (highly ductile steel) or structural features to build (a part of) hull structure and/or fuel tanks of new ships (for example, sandwich plate structure)?</t>
  </si>
  <si>
    <t>A. General - managing work/rest hours</t>
  </si>
  <si>
    <t>Is it a company policy that the work/rest hours performed by the individual seafarer are recorded using a software program and such records are accessible and regularly updated?</t>
  </si>
  <si>
    <t>B. Fatigue management</t>
  </si>
  <si>
    <t>Is there a company specific fatigue mitigation and control strategy (or similar document) available within the Safety Management System (SMS) to ensure the health and wellbeing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</si>
  <si>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</si>
  <si>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</si>
  <si>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</si>
  <si>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company ensure that any one of the following fatigue management tools (as described in IMO MSC.1/Circ1598) is used on board GA certified ships:
- Sleep Diary
- Self-monitoring through fatigue and sleepiness ratings
- Fatigue self-assessment tool
- Fatigue event reporting</t>
  </si>
  <si>
    <t>C. Additional questions - reporting, training &amp; awareness</t>
  </si>
  <si>
    <r>
      <t xml:space="preserve">Does the company have a system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</si>
  <si>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</si>
  <si>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Does the company conduct fatigue management training and awareness campaigns for shipboard crew on an initial and recurrent basis?</t>
  </si>
  <si>
    <t>Are non-conformities, accidents and hazardous occurrences reported to the office?</t>
  </si>
  <si>
    <t>Does the company provide its ships with contingency plans and related information in a non-electronic form that need to be followed in the event of a cyber attack?</t>
  </si>
  <si>
    <t>Is it a company policy to enrol the vessels in a meteorological &amp; oceanographic service in a form of a software application?</t>
  </si>
  <si>
    <t>Is it company policy to ensure that LNG-fuelled ships are equipped with LNG specific PPEs such as protective cryogenic gloves and safety goggles with side protection?</t>
  </si>
  <si>
    <t>Does the company provide thermal imaging camera/equipment for leakage detection during bunkering on board its LNG-fuelled ships (GA-certified only)?</t>
  </si>
  <si>
    <t>Does the company combat micro-plastics in the laundry system by adding a fine filtering mesh to ship’s washing machine’s outlets to prevent fibres reaching the ocean?</t>
  </si>
  <si>
    <t>Does the company take measures and is able to achieve annual reduction in Methane Slip from LNG-fuelled engines fitted on board its fleet of ships?</t>
  </si>
  <si>
    <t>Does the company provide awareness training to shipboard personnel on methane emissions from LNG-fuelled engines?</t>
  </si>
  <si>
    <t>Does the company collaborate with engine manufacturers on research &amp; development projects aiming to improve methane emissions from LNG-fuelled engines?</t>
  </si>
  <si>
    <t>Is an annual technical report made by the Company's superintendent?</t>
  </si>
  <si>
    <t>Does the company prohibits its ships to commingle two different bunkers (even of the same grade of fuel)?</t>
  </si>
  <si>
    <t>Is it company policy that fuel oil samples are drawn from the following designated sampling points at least once every four months for testing of catalytic fines &amp; separator efficiency at a recognized fuel analysis organization ashore?
1. at engine inlet
2. before separator
3. after separator</t>
  </si>
  <si>
    <t>9421.9</t>
  </si>
  <si>
    <t>9421.10</t>
  </si>
  <si>
    <t>Is the company certified for the latest edition of ISO 10015 (quality management – guidelines for competence management and people development)?</t>
  </si>
  <si>
    <t>Is the company certified for the latest edition of ISO 30401 (knowledge management systems – requirements)?</t>
  </si>
  <si>
    <t>Is it company policy that ships are mandated to provide a dedicated watch (from a safe location) on bunker station during the entire duration of the LNG bunkering?</t>
  </si>
  <si>
    <t>REQUIREMENTS ACCORDING TO ISO STANDARDS</t>
  </si>
  <si>
    <t>5440.24</t>
  </si>
  <si>
    <t>Does the company take steps to facilitate JIT Arrival of ships (for example, use of BIMCO’s Virtual Arrival Clause for Voyage Charter Parties or speed decisions taken by the Master of owned ships to ensure JIT Arrival or implement measures from Port Information Manual by International Taskforce Port Call Optimization or other such measures)?</t>
  </si>
  <si>
    <t>For ships required to follow D-1 standard (as per International Ballast Water Management Certificate (IBWMC))</t>
  </si>
  <si>
    <t>5700.10</t>
  </si>
  <si>
    <t>Does the company ensure that relevant ships voluntarily comply with D-2 ballast water management standard using a type-approved ballast water treatment system (BWTS)?</t>
  </si>
  <si>
    <t>For ships required to follow D-2 standard (as per International Ballast Water Management Certificate (IBWMC))</t>
  </si>
  <si>
    <t>5700.11</t>
  </si>
  <si>
    <t>Does the company develop ship-specific contingency plans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</si>
  <si>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5700.12</t>
  </si>
  <si>
    <t>Does the company ensure the following in order to keep the BWT systems on board in operable condition:
- maintain full inventory of manufacturer recommended spare parts list on board
- define &amp; maintain safe-margin stock of consumables on board (such as chemicals with short shelf-life, UV lamps, etc. as required by the installed system)</t>
  </si>
  <si>
    <t>5700.14</t>
  </si>
  <si>
    <t>Does the company train relevant crew to operate ship-specific BWT systems, for example, by means of computer-based training, training at the makers facilities or on a simulation BWMS that mimics real BWTS operations?</t>
  </si>
  <si>
    <t>5700.15</t>
  </si>
  <si>
    <t>Does the company conduct on-board familiarization of relevant crew for the operation of the BWTS installed on board?</t>
  </si>
  <si>
    <t>5700.16</t>
  </si>
  <si>
    <t>In addition to the relevant crew, does the company include shore-based management (ship managers/superintendents/port engineers) in the BWMS training programs?</t>
  </si>
  <si>
    <t>5100</t>
  </si>
  <si>
    <t>Biofouling Management</t>
  </si>
  <si>
    <t>5100.5</t>
  </si>
  <si>
    <t>Does the company have ship-specific procedures/instructions (according to IMO guidelines) for the control and management of ships' biofouling to minimize the transfer of invasive aquatic species?</t>
  </si>
  <si>
    <t>5100.6</t>
  </si>
  <si>
    <t>Does the company define frequency and timing of in-water inspection and proactive hull cleaning in consultation with coatings manufacturer and/or coatings consultant for each ship under its management?</t>
  </si>
  <si>
    <t>5100.7</t>
  </si>
  <si>
    <t>Is it a company policy to define potential trigger points for reactive hull cleaning – based on performance monitoring or other relevant datasets (such as increased drag or increased friction)?</t>
  </si>
  <si>
    <t>5100.8</t>
  </si>
  <si>
    <t>Is it a company policy to use in-water cleaning only in combination with capture and filtration of the cleaned material and subsequent waste treatment and disposal, when made available in ports?</t>
  </si>
  <si>
    <t>CHECKLIST - BASIC CRITERIA - OFFICE AUDIT - CHEMICAL TANKER - VERSION 2023</t>
  </si>
  <si>
    <t>CHECKLIST - RANKING CRITERIA - OFFICE AUDIT - CHEMICAL TANKER - VERSION 2023</t>
  </si>
  <si>
    <t>Is it a company policy that recyclable material such as paper, plastic, metal (for example, tin cans), glass, bottles, crockery &amp; similar refuse, and dunnage are always delivered to the port reception facilities?</t>
  </si>
  <si>
    <t>Does the company have a procedure that clearly stipulates there should be no dumping of old plastic ropes and mooring lines at sea and encourage to retain them on board until landed ashore for correct disposal?</t>
  </si>
  <si>
    <t>5500.10</t>
  </si>
  <si>
    <r>
      <rPr>
        <b/>
        <u/>
        <sz val="16"/>
        <rFont val="Arial"/>
        <family val="2"/>
      </rPr>
      <t>Alternative to 5500.1, 5500.2 &amp; 5500.4 (applicable ONLY for short-haul vessels)</t>
    </r>
    <r>
      <rPr>
        <sz val="16"/>
        <rFont val="Arial"/>
        <family val="2"/>
      </rPr>
      <t xml:space="preserve">
Is it company policy to ensure that ships deliver all their sewage / sewage sludge (regardless of treated or untreated) to port reception facilities (where available)?</t>
    </r>
  </si>
  <si>
    <t>5900.14</t>
  </si>
  <si>
    <t>Does the company use a software tool on board its ships to support the IHM maintenance process, for example, for the collection of Material Declarations (MDs) &amp; SDoCs for all purchased items that fall into the scope of IHM Part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</si>
</sst>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164" formatCode="&quot;Minimum ranking score required for element 5410 = &quot;0#"/>
    <numFmt numFmtId="165" formatCode="&quot;Minimum ranking score required for element 5421 = &quot;0#"/>
    <numFmt numFmtId="166" formatCode="&quot;Minimum ranking score required for element 5430 = &quot;0#"/>
    <numFmt numFmtId="167" formatCode="&quot;Minimum ranking score required for element 5440 = &quot;0#"/>
    <numFmt numFmtId="168" formatCode="&quot;Minimum ranking score required for element 5450 = &quot;0#"/>
    <numFmt numFmtId="169" formatCode="&quot;Minimum ranking score required for element 5460 = &quot;0#"/>
    <numFmt numFmtId="170" formatCode="&quot;Minimum ranking score required for element 5900 = &quot;##"/>
    <numFmt numFmtId="171" formatCode="&quot;Minimum ranking score required for element 6400 = &quot;##"/>
    <numFmt numFmtId="173" formatCode="&quot;Minimum ranking score required for element 1200 = &quot;0"/>
    <numFmt numFmtId="174" formatCode="&quot;Minimum ranking score required for element 1300 = &quot;0"/>
    <numFmt numFmtId="175" formatCode="&quot;Minimum ranking score required for element 1400 = &quot;0"/>
    <numFmt numFmtId="176" formatCode="&quot;Minimum ranking score required for element 1500 = &quot;0"/>
    <numFmt numFmtId="177" formatCode="&quot;Minimum ranking score required for element 1600 = &quot;0"/>
    <numFmt numFmtId="178" formatCode="&quot;Minimum ranking score required for element 2100 = &quot;0"/>
    <numFmt numFmtId="179" formatCode="&quot;Minimum ranking score required for element 2300 = &quot;0"/>
    <numFmt numFmtId="180" formatCode="&quot;Minimum ranking score required for element 3100 = &quot;0"/>
    <numFmt numFmtId="181" formatCode="&quot;Minimum ranking score required for element 3200 = &quot;0"/>
    <numFmt numFmtId="182" formatCode="&quot;Minimum ranking score required for element 4100 = &quot;0"/>
    <numFmt numFmtId="183" formatCode="&quot;Minimum ranking score required for element 5200 = &quot;0"/>
    <numFmt numFmtId="184" formatCode="&quot;Minimum ranking score required for element 5700 = &quot;0"/>
    <numFmt numFmtId="185" formatCode="&quot;Minimum ranking score required for element 6100 = &quot;0"/>
    <numFmt numFmtId="186" formatCode="&quot;Minimum ranking score required for element 6200 = &quot;0"/>
    <numFmt numFmtId="187" formatCode="&quot;Minimum ranking score required for element 6300 = &quot;0"/>
    <numFmt numFmtId="188" formatCode="&quot;Minimum ranking score required for element 7100 = &quot;0"/>
    <numFmt numFmtId="189" formatCode="&quot;Minimum ranking score required for element 7200 = &quot;0"/>
    <numFmt numFmtId="190" formatCode="&quot;Minimum ranking score required for element 7300 = &quot;0"/>
    <numFmt numFmtId="191" formatCode="&quot;Minimum ranking score required for element 7400 = &quot;0"/>
    <numFmt numFmtId="192" formatCode="&quot;Minimum ranking score required for element 7500 = &quot;0"/>
    <numFmt numFmtId="193" formatCode="&quot;Minimum ranking score required for element 2120 = &quot;0"/>
    <numFmt numFmtId="201" formatCode="0.000"/>
    <numFmt numFmtId="203" formatCode="&quot;Minimum ranking score required for element 5810 = &quot;0"/>
    <numFmt numFmtId="204" formatCode="&quot;Minimum ranking score required for element 5811 = &quot;0"/>
    <numFmt numFmtId="205" formatCode="&quot;Minimum ranking score required for element 5812 = &quot;0"/>
    <numFmt numFmtId="210" formatCode="&quot;Minimum ranking score required for element 5820 = &quot;0"/>
    <numFmt numFmtId="211" formatCode="&quot;Minimum ranking score required for element 5821 = &quot;0"/>
    <numFmt numFmtId="212" formatCode="&quot;Minimum ranking score required for element 5822 = &quot;0"/>
    <numFmt numFmtId="213" formatCode="&quot;Minimum ranking score required for element 6110 = &quot;0"/>
    <numFmt numFmtId="215" formatCode="&quot;Minimum ranking score required for element 1700 = &quot;0"/>
    <numFmt numFmtId="216" formatCode="&quot;Minimum ranking score required for element 1710 = &quot;0"/>
    <numFmt numFmtId="217" formatCode="&quot;Minimum ranking score required for element 2111 = &quot;0"/>
    <numFmt numFmtId="218" formatCode="&quot;Minimum ranking score required for element 5500 = &quot;0"/>
    <numFmt numFmtId="219" formatCode="&quot;Minimum ranking score required for element 5510 = &quot;0"/>
    <numFmt numFmtId="220" formatCode="&quot;Minimum ranking score required for element 5801 = &quot;0"/>
    <numFmt numFmtId="221" formatCode="&quot;Minimum ranking score required for element 5910 = &quot;0"/>
    <numFmt numFmtId="222" formatCode="&quot;Minimum ranking score required for element 1610 = &quot;0"/>
    <numFmt numFmtId="224" formatCode="&quot;Minimum ranking score required for element 1510 = &quot;0"/>
    <numFmt numFmtId="225" formatCode="&quot;Minimum ranking score required for element 1800 = &quot;0"/>
    <numFmt numFmtId="226" formatCode="&quot;Minimum ranking score required for element 5420 = &quot;0#"/>
    <numFmt numFmtId="228" formatCode="&quot;Minimum ranking score required for element 3101 = &quot;0"/>
    <numFmt numFmtId="229" formatCode="&quot;Minimum ranking score required for element 9421 = &quot;0"/>
    <numFmt numFmtId="230" formatCode="&quot;Minimum ranking score required for element 5441 = &quot;0"/>
    <numFmt numFmtId="231" formatCode="&quot;Minimum ranking score required for element 5100 = &quot;0"/>
  </numFmts>
  <fonts count="9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sz val="14"/>
      <color indexed="10"/>
      <name val="Arial Black"/>
      <family val="2"/>
    </font>
    <font>
      <b/>
      <sz val="14"/>
      <color indexed="12"/>
      <name val="Arial"/>
      <family val="2"/>
    </font>
    <font>
      <b/>
      <sz val="14"/>
      <color indexed="10"/>
      <name val="Arial"/>
      <family val="2"/>
    </font>
    <font>
      <sz val="10"/>
      <color indexed="12"/>
      <name val="Arial"/>
      <family val="2"/>
    </font>
    <font>
      <sz val="14"/>
      <color indexed="10"/>
      <name val="Arial"/>
      <family val="2"/>
    </font>
    <font>
      <b/>
      <sz val="10"/>
      <color indexed="12"/>
      <name val="Arial"/>
      <family val="2"/>
    </font>
    <font>
      <sz val="14"/>
      <color indexed="12"/>
      <name val="Arial"/>
      <family val="2"/>
    </font>
    <font>
      <b/>
      <sz val="10"/>
      <name val="Arial"/>
      <family val="2"/>
    </font>
    <font>
      <sz val="14"/>
      <color indexed="8"/>
      <name val="Arial"/>
      <family val="2"/>
    </font>
    <font>
      <b/>
      <sz val="14"/>
      <color indexed="52"/>
      <name val="Arial"/>
      <family val="2"/>
    </font>
    <font>
      <b/>
      <sz val="28"/>
      <name val="Arial"/>
      <family val="2"/>
    </font>
    <font>
      <b/>
      <sz val="36"/>
      <name val="Arial"/>
      <family val="2"/>
    </font>
    <font>
      <sz val="36"/>
      <name val="Arial"/>
      <family val="2"/>
    </font>
    <font>
      <sz val="14"/>
      <color indexed="57"/>
      <name val="Arial"/>
      <family val="2"/>
    </font>
    <font>
      <b/>
      <sz val="12"/>
      <color indexed="10"/>
      <name val="Arial"/>
      <family val="2"/>
    </font>
    <font>
      <b/>
      <sz val="10"/>
      <name val="Arial"/>
      <family val="2"/>
    </font>
    <font>
      <b/>
      <sz val="18"/>
      <color indexed="10"/>
      <name val="Arial"/>
      <family val="2"/>
    </font>
    <font>
      <sz val="10"/>
      <name val="Arial"/>
      <family val="2"/>
    </font>
    <font>
      <sz val="10"/>
      <color indexed="10"/>
      <name val="Arial"/>
      <family val="2"/>
    </font>
    <font>
      <b/>
      <i/>
      <sz val="12"/>
      <name val="Arial"/>
      <family val="2"/>
    </font>
    <font>
      <b/>
      <sz val="14"/>
      <name val="Arial"/>
      <family val="2"/>
    </font>
    <font>
      <b/>
      <sz val="16"/>
      <name val="Arial"/>
      <family val="2"/>
    </font>
    <font>
      <b/>
      <sz val="26"/>
      <name val="Arial"/>
      <family val="2"/>
    </font>
    <font>
      <b/>
      <sz val="18"/>
      <name val="Arial"/>
      <family val="2"/>
    </font>
    <font>
      <sz val="12"/>
      <color indexed="57"/>
      <name val="Arial"/>
      <family val="2"/>
    </font>
    <font>
      <sz val="10"/>
      <color indexed="57"/>
      <name val="Arial"/>
      <family val="2"/>
    </font>
    <font>
      <b/>
      <sz val="16"/>
      <color indexed="57"/>
      <name val="Arial"/>
      <family val="2"/>
    </font>
    <font>
      <b/>
      <u/>
      <sz val="16"/>
      <name val="Arial"/>
      <family val="2"/>
    </font>
    <font>
      <sz val="16"/>
      <color indexed="22"/>
      <name val="Arial"/>
      <family val="2"/>
    </font>
    <font>
      <u/>
      <sz val="16"/>
      <name val="Arial"/>
      <family val="2"/>
    </font>
    <font>
      <b/>
      <sz val="16"/>
      <color indexed="14"/>
      <name val="Arial"/>
      <family val="2"/>
    </font>
    <font>
      <b/>
      <sz val="16"/>
      <color indexed="8"/>
      <name val="Arial"/>
      <family val="2"/>
    </font>
    <font>
      <sz val="16"/>
      <color indexed="14"/>
      <name val="Arial"/>
      <family val="2"/>
    </font>
    <font>
      <i/>
      <sz val="16"/>
      <name val="Arial"/>
      <family val="2"/>
    </font>
    <font>
      <sz val="1"/>
      <name val="Arial"/>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20"/>
      <color indexed="9"/>
      <name val="Arial"/>
      <family val="2"/>
    </font>
    <font>
      <sz val="10"/>
      <color indexed="9"/>
      <name val="Arial"/>
      <family val="2"/>
    </font>
    <font>
      <b/>
      <sz val="16"/>
      <color indexed="9"/>
      <name val="Arial"/>
      <family val="2"/>
    </font>
    <font>
      <sz val="14"/>
      <name val="Arial"/>
      <family val="2"/>
    </font>
    <font>
      <b/>
      <sz val="22"/>
      <name val="Arial"/>
      <family val="2"/>
    </font>
    <font>
      <b/>
      <u/>
      <sz val="16"/>
      <color indexed="8"/>
      <name val="Arial"/>
      <family val="2"/>
    </font>
    <font>
      <sz val="16"/>
      <color indexed="10"/>
      <name val="Arial"/>
      <family val="2"/>
    </font>
    <font>
      <b/>
      <sz val="16"/>
      <color rgb="FFFF0000"/>
      <name val="Arial"/>
      <family val="2"/>
    </font>
    <font>
      <sz val="16"/>
      <color rgb="FF00B050"/>
      <name val="Arial"/>
      <family val="2"/>
    </font>
    <font>
      <b/>
      <sz val="12"/>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b/>
      <sz val="1"/>
      <color rgb="FF00B050"/>
      <name val="Arial"/>
      <family val="2"/>
    </font>
    <font>
      <b/>
      <sz val="16"/>
      <color rgb="FF00B050"/>
      <name val="Arial"/>
      <family val="2"/>
    </font>
    <font>
      <b/>
      <vertAlign val="subscript"/>
      <sz val="16"/>
      <name val="Arial"/>
      <family val="2"/>
    </font>
    <font>
      <u/>
      <sz val="10"/>
      <color theme="10"/>
      <name val="Arial"/>
      <family val="2"/>
    </font>
    <font>
      <sz val="1"/>
      <color theme="1"/>
      <name val="Calibri"/>
      <family val="2"/>
      <scheme val="minor"/>
    </font>
    <font>
      <sz val="11"/>
      <color rgb="FF333333"/>
      <name val="Calibri"/>
      <family val="2"/>
      <scheme val="minor"/>
    </font>
    <font>
      <b/>
      <sz val="12"/>
      <color theme="0"/>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20"/>
        <bgColor indexed="64"/>
      </patternFill>
    </fill>
    <fill>
      <patternFill patternType="solid">
        <fgColor theme="0"/>
        <bgColor indexed="64"/>
      </patternFill>
    </fill>
    <fill>
      <patternFill patternType="solid">
        <fgColor rgb="FFC0C0C0"/>
        <bgColor indexed="64"/>
      </patternFill>
    </fill>
    <fill>
      <patternFill patternType="solid">
        <fgColor rgb="FFCCCCFF"/>
        <bgColor indexed="64"/>
      </patternFill>
    </fill>
    <fill>
      <patternFill patternType="solid">
        <fgColor rgb="FF800080"/>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10"/>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double">
        <color indexed="64"/>
      </top>
      <bottom style="medium">
        <color indexed="10"/>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double">
        <color indexed="64"/>
      </right>
      <top style="double">
        <color indexed="64"/>
      </top>
      <bottom/>
      <diagonal/>
    </border>
    <border>
      <left/>
      <right/>
      <top style="thin">
        <color indexed="64"/>
      </top>
      <bottom style="thin">
        <color indexed="64"/>
      </bottom>
      <diagonal/>
    </border>
    <border>
      <left/>
      <right/>
      <top style="thin">
        <color indexed="64"/>
      </top>
      <bottom/>
      <diagonal/>
    </border>
    <border>
      <left/>
      <right/>
      <top style="medium">
        <color indexed="57"/>
      </top>
      <bottom style="medium">
        <color indexed="57"/>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style="double">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diagonal/>
    </border>
    <border>
      <left/>
      <right style="medium">
        <color indexed="10"/>
      </right>
      <top style="medium">
        <color indexed="10"/>
      </top>
      <bottom/>
      <diagonal/>
    </border>
    <border>
      <left style="medium">
        <color indexed="10"/>
      </left>
      <right/>
      <top style="medium">
        <color indexed="10"/>
      </top>
      <bottom/>
      <diagonal/>
    </border>
    <border>
      <left/>
      <right/>
      <top style="medium">
        <color indexed="10"/>
      </top>
      <bottom/>
      <diagonal/>
    </border>
    <border>
      <left/>
      <right style="medium">
        <color indexed="64"/>
      </right>
      <top style="medium">
        <color indexed="10"/>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10"/>
      </left>
      <right/>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auto="1"/>
      </left>
      <right style="thin">
        <color auto="1"/>
      </right>
      <top/>
      <bottom/>
      <diagonal/>
    </border>
    <border>
      <left style="thin">
        <color indexed="64"/>
      </left>
      <right style="thin">
        <color indexed="64"/>
      </right>
      <top style="medium">
        <color indexed="64"/>
      </top>
      <bottom/>
      <diagonal/>
    </border>
  </borders>
  <cellStyleXfs count="59">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4" borderId="0" applyNumberFormat="0" applyBorder="0" applyAlignment="0" applyProtection="0"/>
    <xf numFmtId="0" fontId="59" fillId="7" borderId="1" applyNumberFormat="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2" borderId="0" applyNumberFormat="0" applyBorder="0" applyAlignment="0" applyProtection="0"/>
    <xf numFmtId="0" fontId="5" fillId="23" borderId="7" applyNumberFormat="0" applyFont="0" applyAlignment="0" applyProtection="0"/>
    <xf numFmtId="0" fontId="64" fillId="3" borderId="0" applyNumberFormat="0" applyBorder="0" applyAlignment="0" applyProtection="0"/>
    <xf numFmtId="9" fontId="5"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20" borderId="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32" fillId="0" borderId="0"/>
    <xf numFmtId="0" fontId="4" fillId="0" borderId="0"/>
    <xf numFmtId="9" fontId="4" fillId="0" borderId="0" applyFont="0" applyFill="0" applyBorder="0" applyAlignment="0" applyProtection="0"/>
    <xf numFmtId="0" fontId="81"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86"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961">
    <xf numFmtId="0" fontId="0" fillId="0" borderId="0" xfId="0"/>
    <xf numFmtId="0" fontId="16" fillId="0" borderId="11" xfId="0" applyFont="1" applyBorder="1" applyAlignment="1">
      <alignment horizontal="center" vertical="center"/>
    </xf>
    <xf numFmtId="0" fontId="0" fillId="0" borderId="0" xfId="0" applyAlignment="1">
      <alignment vertical="center"/>
    </xf>
    <xf numFmtId="0" fontId="7" fillId="0" borderId="15" xfId="0" applyFont="1" applyBorder="1" applyAlignment="1">
      <alignment horizontal="center" textRotation="90"/>
    </xf>
    <xf numFmtId="0" fontId="8" fillId="0" borderId="16" xfId="0" applyFont="1" applyBorder="1" applyAlignment="1">
      <alignment horizontal="center" textRotation="90"/>
    </xf>
    <xf numFmtId="0" fontId="7" fillId="0" borderId="17" xfId="0" applyFont="1" applyBorder="1" applyAlignment="1">
      <alignment horizontal="center" textRotation="90"/>
    </xf>
    <xf numFmtId="0" fontId="16" fillId="0" borderId="27" xfId="0" applyFont="1" applyBorder="1" applyAlignment="1">
      <alignment horizontal="center" vertical="center"/>
    </xf>
    <xf numFmtId="0" fontId="0" fillId="24" borderId="10" xfId="0" applyFill="1" applyBorder="1" applyAlignment="1">
      <alignment vertical="center"/>
    </xf>
    <xf numFmtId="0" fontId="0" fillId="24" borderId="14" xfId="0" applyFill="1" applyBorder="1" applyAlignment="1">
      <alignment vertical="center"/>
    </xf>
    <xf numFmtId="0" fontId="0" fillId="24" borderId="15" xfId="0" applyFill="1" applyBorder="1" applyAlignment="1">
      <alignment vertical="center"/>
    </xf>
    <xf numFmtId="0" fontId="0" fillId="24" borderId="16" xfId="0" applyFill="1" applyBorder="1" applyAlignment="1">
      <alignment vertical="center"/>
    </xf>
    <xf numFmtId="0" fontId="14" fillId="24" borderId="17" xfId="0" applyFont="1" applyFill="1" applyBorder="1" applyAlignment="1">
      <alignment horizontal="center" vertical="center"/>
    </xf>
    <xf numFmtId="0" fontId="0" fillId="24" borderId="19" xfId="0" applyFill="1" applyBorder="1" applyAlignment="1">
      <alignment vertical="center"/>
    </xf>
    <xf numFmtId="0" fontId="14" fillId="24" borderId="10" xfId="0" applyFont="1" applyFill="1" applyBorder="1" applyAlignment="1">
      <alignment horizontal="center" vertical="center"/>
    </xf>
    <xf numFmtId="0" fontId="0" fillId="24" borderId="23" xfId="0" applyFill="1" applyBorder="1" applyAlignment="1">
      <alignment vertical="center"/>
    </xf>
    <xf numFmtId="0" fontId="21" fillId="24" borderId="23" xfId="0" applyFont="1" applyFill="1" applyBorder="1" applyAlignment="1">
      <alignment horizontal="center" vertical="center"/>
    </xf>
    <xf numFmtId="0" fontId="0" fillId="25" borderId="0" xfId="0" applyFill="1" applyAlignment="1">
      <alignment vertical="center"/>
    </xf>
    <xf numFmtId="0" fontId="14" fillId="24" borderId="20" xfId="0" applyFont="1" applyFill="1" applyBorder="1" applyAlignment="1">
      <alignment vertical="center"/>
    </xf>
    <xf numFmtId="0" fontId="0" fillId="24" borderId="20" xfId="0" applyFill="1" applyBorder="1" applyAlignment="1">
      <alignment vertical="center"/>
    </xf>
    <xf numFmtId="0" fontId="14" fillId="24" borderId="15" xfId="0" applyFont="1" applyFill="1" applyBorder="1" applyAlignment="1">
      <alignment horizontal="center" vertical="center"/>
    </xf>
    <xf numFmtId="0" fontId="14" fillId="24" borderId="20" xfId="0" applyFont="1" applyFill="1" applyBorder="1" applyAlignment="1">
      <alignment horizontal="left" vertical="center"/>
    </xf>
    <xf numFmtId="0" fontId="21" fillId="24" borderId="20" xfId="0" applyFont="1" applyFill="1" applyBorder="1" applyAlignment="1">
      <alignment horizontal="center" vertical="center"/>
    </xf>
    <xf numFmtId="0" fontId="17" fillId="24" borderId="14" xfId="0" applyFont="1" applyFill="1" applyBorder="1" applyAlignment="1">
      <alignment horizontal="center" vertical="center"/>
    </xf>
    <xf numFmtId="0" fontId="17" fillId="24" borderId="10" xfId="0" applyFont="1" applyFill="1" applyBorder="1" applyAlignment="1">
      <alignment horizontal="center" vertical="center"/>
    </xf>
    <xf numFmtId="0" fontId="14" fillId="24" borderId="28" xfId="0" applyFont="1" applyFill="1" applyBorder="1" applyAlignment="1">
      <alignment horizontal="center"/>
    </xf>
    <xf numFmtId="0" fontId="14" fillId="24" borderId="31" xfId="0" applyFont="1" applyFill="1" applyBorder="1" applyAlignment="1">
      <alignment horizontal="center"/>
    </xf>
    <xf numFmtId="0" fontId="0" fillId="24" borderId="34" xfId="0" applyFill="1" applyBorder="1"/>
    <xf numFmtId="0" fontId="14" fillId="24" borderId="10" xfId="0" applyFont="1" applyFill="1" applyBorder="1" applyAlignment="1">
      <alignment horizontal="center"/>
    </xf>
    <xf numFmtId="0" fontId="14" fillId="24" borderId="15" xfId="0" applyFont="1" applyFill="1" applyBorder="1" applyAlignment="1">
      <alignment horizontal="center"/>
    </xf>
    <xf numFmtId="0" fontId="0" fillId="24" borderId="20" xfId="0" applyFill="1" applyBorder="1"/>
    <xf numFmtId="0" fontId="0" fillId="26" borderId="0" xfId="0" applyFill="1"/>
    <xf numFmtId="0" fontId="0" fillId="26" borderId="0" xfId="0" applyFill="1" applyAlignment="1">
      <alignment horizontal="center"/>
    </xf>
    <xf numFmtId="0" fontId="35" fillId="24" borderId="38" xfId="0" applyFont="1" applyFill="1" applyBorder="1" applyAlignment="1" applyProtection="1">
      <alignment horizontal="center" vertical="center"/>
      <protection locked="0"/>
    </xf>
    <xf numFmtId="0" fontId="16" fillId="0" borderId="1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38" xfId="0" applyFont="1" applyBorder="1" applyAlignment="1">
      <alignment horizontal="center" vertical="center"/>
    </xf>
    <xf numFmtId="0" fontId="6" fillId="24" borderId="18" xfId="0" applyFont="1" applyFill="1" applyBorder="1" applyAlignment="1" applyProtection="1">
      <alignment horizontal="center" vertical="center"/>
      <protection locked="0"/>
    </xf>
    <xf numFmtId="0" fontId="6" fillId="0" borderId="41" xfId="0" applyFont="1" applyBorder="1" applyAlignment="1">
      <alignment horizontal="left" vertical="center"/>
    </xf>
    <xf numFmtId="0" fontId="0" fillId="0" borderId="19" xfId="0" applyBorder="1" applyAlignment="1">
      <alignment vertical="center"/>
    </xf>
    <xf numFmtId="0" fontId="35" fillId="0" borderId="38" xfId="0" applyFont="1" applyBorder="1" applyAlignment="1">
      <alignment vertical="center"/>
    </xf>
    <xf numFmtId="0" fontId="11" fillId="0" borderId="0" xfId="0" applyFont="1" applyAlignment="1">
      <alignment vertical="center"/>
    </xf>
    <xf numFmtId="0" fontId="6" fillId="0" borderId="38" xfId="0" applyFont="1" applyBorder="1" applyAlignment="1">
      <alignment horizontal="left" vertical="center"/>
    </xf>
    <xf numFmtId="0" fontId="0" fillId="0" borderId="0" xfId="0" applyAlignment="1">
      <alignment vertical="center" wrapText="1"/>
    </xf>
    <xf numFmtId="0" fontId="6" fillId="0" borderId="18" xfId="0" applyFont="1" applyBorder="1" applyAlignment="1">
      <alignment horizontal="left" vertical="center"/>
    </xf>
    <xf numFmtId="0" fontId="6" fillId="0" borderId="38" xfId="0" applyFont="1" applyBorder="1" applyAlignment="1">
      <alignment vertical="center"/>
    </xf>
    <xf numFmtId="0" fontId="10" fillId="0" borderId="0" xfId="0" applyFont="1" applyAlignment="1">
      <alignment horizontal="center" vertical="center"/>
    </xf>
    <xf numFmtId="0" fontId="0" fillId="0" borderId="37" xfId="0" applyBorder="1" applyAlignment="1">
      <alignment vertical="center"/>
    </xf>
    <xf numFmtId="0" fontId="0" fillId="26" borderId="0" xfId="0" applyFill="1" applyAlignment="1">
      <alignment vertical="center"/>
    </xf>
    <xf numFmtId="0" fontId="6" fillId="0" borderId="23" xfId="0" applyFont="1" applyBorder="1" applyAlignment="1">
      <alignment horizontal="center" vertical="center" textRotation="90"/>
    </xf>
    <xf numFmtId="0" fontId="6" fillId="0" borderId="20" xfId="0" applyFont="1" applyBorder="1" applyAlignment="1">
      <alignment horizontal="right" vertical="center" textRotation="90" wrapText="1"/>
    </xf>
    <xf numFmtId="0" fontId="6" fillId="0" borderId="23" xfId="0" applyFont="1" applyBorder="1" applyAlignment="1">
      <alignment horizontal="left" vertical="center"/>
    </xf>
    <xf numFmtId="0" fontId="11" fillId="0" borderId="0" xfId="0" applyFont="1" applyAlignment="1">
      <alignment horizontal="left" vertical="center"/>
    </xf>
    <xf numFmtId="0" fontId="14" fillId="24" borderId="17" xfId="0" applyFont="1" applyFill="1" applyBorder="1" applyAlignment="1">
      <alignment horizontal="center"/>
    </xf>
    <xf numFmtId="0" fontId="14" fillId="24" borderId="32" xfId="0" applyFont="1" applyFill="1" applyBorder="1" applyAlignment="1">
      <alignment horizontal="center" vertical="center"/>
    </xf>
    <xf numFmtId="0" fontId="0" fillId="24" borderId="16" xfId="0" applyFill="1" applyBorder="1" applyAlignment="1">
      <alignment horizontal="center"/>
    </xf>
    <xf numFmtId="0" fontId="0" fillId="24" borderId="14" xfId="0" applyFill="1" applyBorder="1" applyAlignment="1">
      <alignment horizontal="center"/>
    </xf>
    <xf numFmtId="0" fontId="0" fillId="24" borderId="10" xfId="0" applyFill="1" applyBorder="1" applyAlignment="1">
      <alignment horizontal="center"/>
    </xf>
    <xf numFmtId="0" fontId="0" fillId="24" borderId="29" xfId="0" applyFill="1" applyBorder="1" applyAlignment="1">
      <alignment horizontal="center"/>
    </xf>
    <xf numFmtId="0" fontId="0" fillId="24" borderId="19" xfId="0" applyFill="1" applyBorder="1" applyAlignment="1">
      <alignment horizontal="center"/>
    </xf>
    <xf numFmtId="0" fontId="0" fillId="24" borderId="15" xfId="0" applyFill="1" applyBorder="1" applyAlignment="1">
      <alignment horizontal="center"/>
    </xf>
    <xf numFmtId="0" fontId="30" fillId="24" borderId="14" xfId="0" applyFont="1" applyFill="1" applyBorder="1" applyAlignment="1">
      <alignment horizontal="center"/>
    </xf>
    <xf numFmtId="0" fontId="30" fillId="24" borderId="16" xfId="0" applyFont="1" applyFill="1" applyBorder="1" applyAlignment="1">
      <alignment horizontal="center"/>
    </xf>
    <xf numFmtId="0" fontId="30" fillId="24" borderId="10" xfId="0" applyFont="1" applyFill="1" applyBorder="1" applyAlignment="1">
      <alignment horizontal="center"/>
    </xf>
    <xf numFmtId="0" fontId="0" fillId="24" borderId="17" xfId="0" applyFill="1" applyBorder="1" applyAlignment="1">
      <alignment horizontal="center"/>
    </xf>
    <xf numFmtId="0" fontId="0" fillId="24" borderId="14" xfId="0" applyFill="1" applyBorder="1"/>
    <xf numFmtId="0" fontId="0" fillId="24" borderId="16" xfId="0" applyFill="1" applyBorder="1"/>
    <xf numFmtId="0" fontId="0" fillId="24" borderId="15" xfId="0" applyFill="1" applyBorder="1"/>
    <xf numFmtId="0" fontId="33" fillId="24" borderId="14" xfId="0" applyFont="1" applyFill="1" applyBorder="1"/>
    <xf numFmtId="0" fontId="33" fillId="24" borderId="16" xfId="0" applyFont="1" applyFill="1" applyBorder="1"/>
    <xf numFmtId="0" fontId="33" fillId="24" borderId="15" xfId="0" applyFont="1" applyFill="1" applyBorder="1"/>
    <xf numFmtId="0" fontId="33" fillId="24" borderId="10" xfId="0" applyFont="1" applyFill="1" applyBorder="1"/>
    <xf numFmtId="0" fontId="33" fillId="26" borderId="0" xfId="0" applyFont="1" applyFill="1"/>
    <xf numFmtId="0" fontId="11" fillId="0" borderId="42" xfId="0" applyFont="1" applyBorder="1" applyAlignment="1">
      <alignment vertical="center" wrapText="1"/>
    </xf>
    <xf numFmtId="0" fontId="0" fillId="24" borderId="10" xfId="0" applyFill="1" applyBorder="1"/>
    <xf numFmtId="0" fontId="32" fillId="26" borderId="0" xfId="0" applyFont="1" applyFill="1" applyAlignment="1">
      <alignment horizontal="left" vertical="center"/>
    </xf>
    <xf numFmtId="0" fontId="32" fillId="0" borderId="0" xfId="0" applyFont="1" applyAlignment="1">
      <alignment horizontal="left" vertical="center"/>
    </xf>
    <xf numFmtId="0" fontId="16" fillId="0" borderId="41" xfId="0" applyFont="1" applyBorder="1" applyAlignment="1">
      <alignment horizontal="center" vertical="center"/>
    </xf>
    <xf numFmtId="0" fontId="16" fillId="25" borderId="18" xfId="0" applyFont="1" applyFill="1" applyBorder="1" applyAlignment="1">
      <alignment horizontal="center" vertical="center"/>
    </xf>
    <xf numFmtId="0" fontId="16" fillId="25" borderId="39" xfId="0" applyFont="1" applyFill="1" applyBorder="1" applyAlignment="1">
      <alignment horizontal="center" vertical="center"/>
    </xf>
    <xf numFmtId="0" fontId="35" fillId="24" borderId="38" xfId="0" applyFont="1" applyFill="1" applyBorder="1" applyAlignment="1">
      <alignment horizontal="center" vertical="center"/>
    </xf>
    <xf numFmtId="0" fontId="6" fillId="24" borderId="38" xfId="0" applyFont="1" applyFill="1" applyBorder="1" applyAlignment="1" applyProtection="1">
      <alignment horizontal="center" vertical="center"/>
      <protection locked="0"/>
    </xf>
    <xf numFmtId="0" fontId="6" fillId="24" borderId="38" xfId="0" applyFont="1" applyFill="1" applyBorder="1" applyAlignment="1">
      <alignment horizontal="center" vertical="center"/>
    </xf>
    <xf numFmtId="0" fontId="35" fillId="24" borderId="43" xfId="0" applyFont="1" applyFill="1" applyBorder="1" applyAlignment="1" applyProtection="1">
      <alignment horizontal="center" vertical="center"/>
      <protection locked="0"/>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16" fillId="0" borderId="47" xfId="0" applyFont="1" applyBorder="1" applyAlignment="1">
      <alignment horizontal="center" vertical="center"/>
    </xf>
    <xf numFmtId="0" fontId="16" fillId="0" borderId="49" xfId="0" applyFont="1" applyBorder="1" applyAlignment="1">
      <alignment horizontal="center" vertical="center"/>
    </xf>
    <xf numFmtId="2" fontId="6" fillId="0" borderId="45" xfId="0" applyNumberFormat="1" applyFont="1" applyBorder="1" applyAlignment="1">
      <alignment horizontal="left" vertical="center"/>
    </xf>
    <xf numFmtId="0" fontId="14" fillId="0" borderId="40" xfId="0" applyFont="1" applyBorder="1" applyAlignment="1">
      <alignment vertical="center"/>
    </xf>
    <xf numFmtId="0" fontId="14" fillId="0" borderId="37" xfId="0" applyFont="1" applyBorder="1" applyAlignment="1">
      <alignment vertical="center"/>
    </xf>
    <xf numFmtId="0" fontId="0" fillId="24" borderId="17" xfId="0" applyFill="1" applyBorder="1" applyAlignment="1">
      <alignment vertical="center"/>
    </xf>
    <xf numFmtId="0" fontId="15" fillId="24" borderId="10" xfId="0" applyFont="1" applyFill="1" applyBorder="1" applyAlignment="1">
      <alignment horizontal="center" vertical="center"/>
    </xf>
    <xf numFmtId="0" fontId="6" fillId="0" borderId="43" xfId="0" applyFont="1" applyBorder="1" applyAlignment="1">
      <alignment horizontal="left" vertical="center"/>
    </xf>
    <xf numFmtId="0" fontId="0" fillId="0" borderId="50" xfId="0" applyBorder="1" applyAlignment="1">
      <alignment vertical="center"/>
    </xf>
    <xf numFmtId="0" fontId="6" fillId="0" borderId="21" xfId="0" applyFont="1" applyBorder="1" applyAlignment="1">
      <alignment horizontal="left" vertical="center"/>
    </xf>
    <xf numFmtId="0" fontId="16" fillId="0" borderId="46" xfId="0" applyFont="1" applyBorder="1" applyAlignment="1">
      <alignment horizontal="center" vertical="center"/>
    </xf>
    <xf numFmtId="2" fontId="6" fillId="0" borderId="44" xfId="0" applyNumberFormat="1" applyFont="1" applyBorder="1" applyAlignment="1">
      <alignment horizontal="left" vertical="center"/>
    </xf>
    <xf numFmtId="0" fontId="0" fillId="0" borderId="49" xfId="0" applyBorder="1" applyAlignment="1">
      <alignment horizontal="center"/>
    </xf>
    <xf numFmtId="0" fontId="6" fillId="0" borderId="37" xfId="0" applyFont="1" applyBorder="1" applyAlignment="1">
      <alignment horizontal="left" vertical="center"/>
    </xf>
    <xf numFmtId="0" fontId="11" fillId="0" borderId="21" xfId="0" applyFont="1" applyBorder="1" applyAlignment="1">
      <alignment horizontal="left" vertical="center"/>
    </xf>
    <xf numFmtId="0" fontId="0" fillId="0" borderId="51" xfId="0" applyBorder="1" applyAlignment="1">
      <alignment vertical="center"/>
    </xf>
    <xf numFmtId="0" fontId="11" fillId="0" borderId="0" xfId="0" applyFont="1"/>
    <xf numFmtId="0" fontId="23" fillId="0" borderId="0" xfId="0" applyFont="1" applyAlignment="1">
      <alignment horizontal="center" vertical="center"/>
    </xf>
    <xf numFmtId="0" fontId="0" fillId="0" borderId="0" xfId="0" applyAlignment="1">
      <alignment horizontal="center" vertical="center"/>
    </xf>
    <xf numFmtId="0" fontId="16" fillId="25" borderId="44" xfId="0" applyFont="1" applyFill="1" applyBorder="1" applyAlignment="1">
      <alignment horizontal="center" vertical="center"/>
    </xf>
    <xf numFmtId="0" fontId="0" fillId="0" borderId="18" xfId="0" applyBorder="1" applyAlignment="1">
      <alignment horizontal="center"/>
    </xf>
    <xf numFmtId="0" fontId="16" fillId="25" borderId="53" xfId="0" applyFont="1" applyFill="1" applyBorder="1" applyAlignment="1">
      <alignment horizontal="center" vertical="center"/>
    </xf>
    <xf numFmtId="0" fontId="19" fillId="0" borderId="0" xfId="0" applyFont="1" applyAlignment="1">
      <alignment horizontal="center" vertical="center"/>
    </xf>
    <xf numFmtId="0" fontId="36" fillId="0" borderId="23" xfId="0" applyFont="1" applyBorder="1" applyAlignment="1">
      <alignment horizontal="left" vertical="center"/>
    </xf>
    <xf numFmtId="0" fontId="36" fillId="0" borderId="23" xfId="0" applyFont="1" applyBorder="1" applyAlignment="1">
      <alignment vertical="center"/>
    </xf>
    <xf numFmtId="0" fontId="13" fillId="0" borderId="22" xfId="0" applyFont="1" applyBorder="1" applyAlignment="1">
      <alignment horizontal="left" vertical="center" wrapText="1"/>
    </xf>
    <xf numFmtId="0" fontId="13" fillId="0" borderId="22" xfId="0" applyFont="1" applyBorder="1" applyAlignment="1">
      <alignment vertical="center"/>
    </xf>
    <xf numFmtId="0" fontId="13" fillId="0" borderId="49" xfId="0" applyFont="1" applyBorder="1" applyAlignment="1">
      <alignment vertical="center"/>
    </xf>
    <xf numFmtId="0" fontId="13" fillId="0" borderId="49" xfId="0" applyFont="1" applyBorder="1" applyAlignment="1">
      <alignment horizontal="left" vertical="center" wrapText="1"/>
    </xf>
    <xf numFmtId="0" fontId="13" fillId="0" borderId="48" xfId="0" applyFont="1" applyBorder="1" applyAlignment="1">
      <alignment vertical="center"/>
    </xf>
    <xf numFmtId="0" fontId="13" fillId="0" borderId="49" xfId="0" applyFont="1" applyBorder="1" applyAlignment="1">
      <alignment vertical="center" wrapText="1"/>
    </xf>
    <xf numFmtId="0" fontId="13" fillId="0" borderId="22" xfId="0" applyFont="1" applyBorder="1" applyAlignment="1">
      <alignment horizontal="left" vertical="center"/>
    </xf>
    <xf numFmtId="0" fontId="13" fillId="0" borderId="48" xfId="0" applyFont="1" applyBorder="1" applyAlignment="1">
      <alignment horizontal="left" vertical="center" wrapText="1"/>
    </xf>
    <xf numFmtId="0" fontId="36" fillId="0" borderId="10" xfId="0" applyFont="1" applyBorder="1" applyAlignment="1">
      <alignment vertical="center"/>
    </xf>
    <xf numFmtId="0" fontId="13" fillId="0" borderId="40" xfId="0" applyFont="1" applyBorder="1" applyAlignment="1">
      <alignment horizontal="left" vertical="center" wrapText="1"/>
    </xf>
    <xf numFmtId="0" fontId="13" fillId="0" borderId="18" xfId="0" applyFont="1" applyBorder="1" applyAlignment="1">
      <alignment vertical="center" wrapText="1"/>
    </xf>
    <xf numFmtId="0" fontId="13" fillId="0" borderId="41" xfId="0" applyFont="1" applyBorder="1" applyAlignment="1">
      <alignment vertical="center" wrapText="1"/>
    </xf>
    <xf numFmtId="0" fontId="13" fillId="0" borderId="22" xfId="0" applyFont="1" applyBorder="1" applyAlignment="1">
      <alignment vertical="center" wrapText="1"/>
    </xf>
    <xf numFmtId="0" fontId="13" fillId="0" borderId="48" xfId="0" applyFont="1" applyBorder="1" applyAlignment="1">
      <alignment vertical="center" wrapText="1"/>
    </xf>
    <xf numFmtId="0" fontId="36" fillId="0" borderId="20" xfId="0" applyFont="1" applyBorder="1" applyAlignment="1">
      <alignment vertical="center"/>
    </xf>
    <xf numFmtId="0" fontId="13" fillId="0" borderId="42" xfId="0" applyFont="1" applyBorder="1" applyAlignment="1">
      <alignment vertical="center" wrapText="1"/>
    </xf>
    <xf numFmtId="0" fontId="13" fillId="0" borderId="0" xfId="0" applyFont="1" applyAlignment="1">
      <alignment vertical="center" wrapText="1"/>
    </xf>
    <xf numFmtId="0" fontId="36" fillId="0" borderId="19" xfId="0" applyFont="1" applyBorder="1" applyAlignment="1">
      <alignment horizontal="left" vertical="center" wrapText="1"/>
    </xf>
    <xf numFmtId="0" fontId="13" fillId="0" borderId="21" xfId="0" applyFont="1" applyBorder="1" applyAlignment="1">
      <alignment vertical="center" wrapText="1"/>
    </xf>
    <xf numFmtId="0" fontId="13" fillId="0" borderId="54" xfId="0" applyFont="1" applyBorder="1" applyAlignment="1">
      <alignment vertical="center" wrapText="1"/>
    </xf>
    <xf numFmtId="0" fontId="42" fillId="25" borderId="48" xfId="0" applyFont="1" applyFill="1" applyBorder="1" applyAlignment="1">
      <alignment vertical="center" wrapText="1"/>
    </xf>
    <xf numFmtId="0" fontId="13" fillId="0" borderId="45" xfId="0" applyFont="1" applyBorder="1" applyAlignment="1">
      <alignment vertical="center" wrapText="1"/>
    </xf>
    <xf numFmtId="0" fontId="13" fillId="0" borderId="44" xfId="0" applyFont="1" applyBorder="1" applyAlignment="1">
      <alignment vertical="center" wrapText="1"/>
    </xf>
    <xf numFmtId="0" fontId="36" fillId="0" borderId="20" xfId="0" applyFont="1" applyBorder="1" applyAlignment="1">
      <alignment vertical="center" wrapText="1"/>
    </xf>
    <xf numFmtId="0" fontId="13" fillId="0" borderId="40" xfId="0" applyFont="1" applyBorder="1" applyAlignment="1">
      <alignment vertical="center" wrapText="1"/>
    </xf>
    <xf numFmtId="0" fontId="42" fillId="25" borderId="44" xfId="0" applyFont="1" applyFill="1" applyBorder="1" applyAlignment="1">
      <alignment vertical="center" wrapText="1"/>
    </xf>
    <xf numFmtId="0" fontId="13" fillId="0" borderId="46" xfId="0" applyFont="1" applyBorder="1" applyAlignment="1">
      <alignment vertical="center" wrapText="1"/>
    </xf>
    <xf numFmtId="0" fontId="13" fillId="27" borderId="44" xfId="0" applyFont="1" applyFill="1" applyBorder="1" applyAlignment="1">
      <alignment vertical="center" wrapText="1"/>
    </xf>
    <xf numFmtId="0" fontId="13" fillId="27" borderId="45" xfId="0" applyFont="1" applyFill="1" applyBorder="1" applyAlignment="1">
      <alignment vertical="center" wrapText="1"/>
    </xf>
    <xf numFmtId="0" fontId="13" fillId="27" borderId="46" xfId="0" applyFont="1" applyFill="1" applyBorder="1" applyAlignment="1">
      <alignment vertical="center" wrapText="1"/>
    </xf>
    <xf numFmtId="0" fontId="42" fillId="25" borderId="43" xfId="0" applyFont="1" applyFill="1" applyBorder="1" applyAlignment="1">
      <alignment vertical="center" wrapText="1"/>
    </xf>
    <xf numFmtId="0" fontId="13" fillId="0" borderId="37" xfId="0" applyFont="1" applyBorder="1" applyAlignment="1">
      <alignment vertical="center" wrapText="1"/>
    </xf>
    <xf numFmtId="0" fontId="13" fillId="0" borderId="56" xfId="0" applyFont="1" applyBorder="1" applyAlignment="1">
      <alignment vertical="center" wrapText="1"/>
    </xf>
    <xf numFmtId="0" fontId="36" fillId="0" borderId="19" xfId="0" applyFont="1" applyBorder="1" applyAlignment="1">
      <alignment vertical="center" wrapText="1"/>
    </xf>
    <xf numFmtId="0" fontId="13" fillId="0" borderId="18" xfId="0" applyFont="1" applyBorder="1" applyAlignment="1">
      <alignment vertical="center"/>
    </xf>
    <xf numFmtId="0" fontId="13" fillId="0" borderId="38" xfId="0" applyFont="1" applyBorder="1" applyAlignment="1">
      <alignment vertical="center" wrapText="1"/>
    </xf>
    <xf numFmtId="0" fontId="13" fillId="0" borderId="57" xfId="0" applyFont="1" applyBorder="1" applyAlignment="1">
      <alignment vertical="center" wrapText="1"/>
    </xf>
    <xf numFmtId="0" fontId="13" fillId="27" borderId="56" xfId="0" applyFont="1" applyFill="1" applyBorder="1" applyAlignment="1">
      <alignment vertical="center" wrapText="1"/>
    </xf>
    <xf numFmtId="0" fontId="36" fillId="0" borderId="20" xfId="0" applyFont="1" applyBorder="1" applyAlignment="1">
      <alignment horizontal="left" vertical="center" wrapText="1"/>
    </xf>
    <xf numFmtId="0" fontId="13" fillId="0" borderId="18" xfId="0" applyFont="1" applyBorder="1" applyAlignment="1">
      <alignment horizontal="left" vertical="center" wrapText="1"/>
    </xf>
    <xf numFmtId="0" fontId="13" fillId="0" borderId="43" xfId="0" applyFont="1" applyBorder="1" applyAlignment="1">
      <alignment vertical="center" wrapText="1"/>
    </xf>
    <xf numFmtId="0" fontId="13" fillId="27" borderId="22" xfId="0" applyFont="1" applyFill="1" applyBorder="1" applyAlignment="1">
      <alignment vertical="center" wrapText="1"/>
    </xf>
    <xf numFmtId="0" fontId="36" fillId="0" borderId="34" xfId="0" applyFont="1" applyBorder="1" applyAlignment="1">
      <alignment vertical="center" wrapText="1"/>
    </xf>
    <xf numFmtId="0" fontId="47" fillId="0" borderId="41" xfId="0" applyFont="1" applyBorder="1" applyAlignment="1">
      <alignment vertical="center" wrapText="1"/>
    </xf>
    <xf numFmtId="0" fontId="13" fillId="0" borderId="38" xfId="0" applyFont="1" applyBorder="1" applyAlignment="1">
      <alignment horizontal="left" vertical="center" wrapText="1"/>
    </xf>
    <xf numFmtId="0" fontId="13" fillId="0" borderId="59" xfId="0" applyFont="1" applyBorder="1" applyAlignment="1">
      <alignment vertical="center" wrapText="1"/>
    </xf>
    <xf numFmtId="0" fontId="28" fillId="0" borderId="0" xfId="0" applyFont="1" applyAlignment="1">
      <alignment horizontal="center" vertical="center"/>
    </xf>
    <xf numFmtId="0" fontId="0" fillId="24" borderId="30" xfId="0" applyFill="1" applyBorder="1" applyAlignment="1">
      <alignment vertical="center"/>
    </xf>
    <xf numFmtId="0" fontId="0" fillId="24" borderId="28" xfId="0" applyFill="1" applyBorder="1" applyAlignment="1">
      <alignment vertical="center"/>
    </xf>
    <xf numFmtId="0" fontId="13" fillId="26" borderId="38" xfId="0" applyFont="1" applyFill="1" applyBorder="1" applyAlignment="1">
      <alignment horizontal="left" vertical="center" wrapText="1"/>
    </xf>
    <xf numFmtId="0" fontId="0" fillId="24" borderId="31" xfId="0" applyFill="1" applyBorder="1" applyAlignment="1">
      <alignment vertical="center"/>
    </xf>
    <xf numFmtId="0" fontId="0" fillId="24" borderId="32" xfId="0" applyFill="1" applyBorder="1" applyAlignment="1">
      <alignment vertical="center"/>
    </xf>
    <xf numFmtId="0" fontId="6" fillId="0" borderId="59" xfId="0" applyFont="1" applyBorder="1" applyAlignment="1">
      <alignment horizontal="left" vertical="center"/>
    </xf>
    <xf numFmtId="0" fontId="13" fillId="26" borderId="37" xfId="0" applyFont="1" applyFill="1" applyBorder="1" applyAlignment="1">
      <alignment horizontal="left" vertical="center" wrapText="1"/>
    </xf>
    <xf numFmtId="0" fontId="13" fillId="26" borderId="18" xfId="0" applyFont="1" applyFill="1" applyBorder="1" applyAlignment="1">
      <alignment horizontal="left" vertical="center" wrapText="1"/>
    </xf>
    <xf numFmtId="0" fontId="16" fillId="25" borderId="45" xfId="0" applyFont="1" applyFill="1" applyBorder="1" applyAlignment="1">
      <alignment horizontal="center" vertical="center"/>
    </xf>
    <xf numFmtId="0" fontId="13" fillId="27" borderId="38" xfId="0" applyFont="1" applyFill="1" applyBorder="1" applyAlignment="1">
      <alignment horizontal="left" vertical="center" wrapText="1"/>
    </xf>
    <xf numFmtId="0" fontId="22" fillId="24" borderId="30" xfId="0" applyFont="1" applyFill="1" applyBorder="1" applyAlignment="1">
      <alignment vertical="center"/>
    </xf>
    <xf numFmtId="0" fontId="14" fillId="24" borderId="72" xfId="0" applyFont="1" applyFill="1" applyBorder="1" applyAlignment="1">
      <alignment horizontal="center" vertical="center"/>
    </xf>
    <xf numFmtId="0" fontId="22" fillId="24" borderId="32" xfId="0" applyFont="1" applyFill="1" applyBorder="1" applyAlignment="1">
      <alignment vertical="center"/>
    </xf>
    <xf numFmtId="0" fontId="36" fillId="0" borderId="34" xfId="0" applyFont="1" applyBorder="1" applyAlignment="1">
      <alignment horizontal="left" vertical="center" wrapText="1"/>
    </xf>
    <xf numFmtId="0" fontId="42" fillId="25" borderId="49" xfId="0" applyFont="1" applyFill="1" applyBorder="1" applyAlignment="1">
      <alignment horizontal="left" vertical="center" wrapText="1"/>
    </xf>
    <xf numFmtId="0" fontId="42" fillId="25" borderId="18" xfId="0" applyFont="1" applyFill="1" applyBorder="1" applyAlignment="1">
      <alignment horizontal="left" vertical="center" wrapText="1"/>
    </xf>
    <xf numFmtId="0" fontId="36" fillId="0" borderId="36" xfId="0" applyFont="1" applyBorder="1" applyAlignment="1">
      <alignment horizontal="left" vertical="center" wrapText="1"/>
    </xf>
    <xf numFmtId="0" fontId="14" fillId="24" borderId="30" xfId="0" applyFont="1" applyFill="1" applyBorder="1" applyAlignment="1">
      <alignment vertical="center"/>
    </xf>
    <xf numFmtId="0" fontId="14" fillId="24" borderId="32" xfId="0" applyFont="1" applyFill="1" applyBorder="1" applyAlignment="1">
      <alignment vertical="center"/>
    </xf>
    <xf numFmtId="0" fontId="14" fillId="24" borderId="28" xfId="0" applyFont="1" applyFill="1" applyBorder="1" applyAlignment="1">
      <alignment vertical="center"/>
    </xf>
    <xf numFmtId="0" fontId="14" fillId="24" borderId="31" xfId="0" applyFont="1" applyFill="1" applyBorder="1" applyAlignment="1">
      <alignment vertical="center"/>
    </xf>
    <xf numFmtId="0" fontId="16" fillId="0" borderId="45" xfId="0" applyFont="1" applyBorder="1" applyAlignment="1">
      <alignment horizontal="center" vertical="center"/>
    </xf>
    <xf numFmtId="0" fontId="6" fillId="24" borderId="49" xfId="0" applyFont="1" applyFill="1" applyBorder="1" applyAlignment="1" applyProtection="1">
      <alignment horizontal="center" vertical="center"/>
      <protection locked="0"/>
    </xf>
    <xf numFmtId="0" fontId="36" fillId="0" borderId="23" xfId="0" applyFont="1" applyBorder="1" applyAlignment="1">
      <alignment horizontal="left" vertical="center" wrapText="1"/>
    </xf>
    <xf numFmtId="0" fontId="21" fillId="24" borderId="34" xfId="0" applyFont="1" applyFill="1" applyBorder="1" applyAlignment="1">
      <alignment horizontal="center" vertical="center"/>
    </xf>
    <xf numFmtId="0" fontId="13" fillId="27" borderId="18" xfId="0" applyFont="1" applyFill="1" applyBorder="1" applyAlignment="1">
      <alignment horizontal="left" vertical="center" wrapText="1"/>
    </xf>
    <xf numFmtId="0" fontId="37" fillId="26" borderId="0" xfId="0" applyFont="1" applyFill="1" applyAlignment="1">
      <alignment vertical="center"/>
    </xf>
    <xf numFmtId="0" fontId="11" fillId="26" borderId="0" xfId="0" applyFont="1" applyFill="1" applyAlignment="1">
      <alignment vertical="center"/>
    </xf>
    <xf numFmtId="0" fontId="14" fillId="26" borderId="0" xfId="0" applyFont="1" applyFill="1" applyAlignment="1">
      <alignment vertical="center"/>
    </xf>
    <xf numFmtId="0" fontId="0" fillId="26" borderId="0" xfId="0" applyFill="1" applyAlignment="1">
      <alignment horizontal="center" vertical="center"/>
    </xf>
    <xf numFmtId="0" fontId="10" fillId="26" borderId="0" xfId="0" applyFont="1" applyFill="1" applyAlignment="1">
      <alignment horizontal="center" vertical="center"/>
    </xf>
    <xf numFmtId="0" fontId="36" fillId="26" borderId="0" xfId="0" applyFont="1" applyFill="1" applyAlignment="1">
      <alignment horizontal="center" vertical="center"/>
    </xf>
    <xf numFmtId="0" fontId="14" fillId="24" borderId="25" xfId="0" applyFont="1" applyFill="1" applyBorder="1" applyAlignment="1">
      <alignment horizontal="center" vertical="center"/>
    </xf>
    <xf numFmtId="0" fontId="0" fillId="28" borderId="25" xfId="0" applyFill="1" applyBorder="1" applyAlignment="1">
      <alignment vertical="center"/>
    </xf>
    <xf numFmtId="0" fontId="0" fillId="29" borderId="25" xfId="0" applyFill="1" applyBorder="1" applyAlignment="1">
      <alignment vertical="center"/>
    </xf>
    <xf numFmtId="0" fontId="16" fillId="25" borderId="25" xfId="0" applyFont="1" applyFill="1" applyBorder="1" applyAlignment="1">
      <alignment horizontal="center" vertical="center"/>
    </xf>
    <xf numFmtId="0" fontId="0" fillId="30" borderId="25" xfId="0" applyFill="1" applyBorder="1" applyAlignment="1">
      <alignment vertical="center"/>
    </xf>
    <xf numFmtId="0" fontId="35" fillId="26" borderId="0" xfId="0" applyFont="1" applyFill="1"/>
    <xf numFmtId="0" fontId="16" fillId="31" borderId="25" xfId="0" applyFont="1" applyFill="1" applyBorder="1" applyAlignment="1">
      <alignment horizontal="center" vertical="center"/>
    </xf>
    <xf numFmtId="0" fontId="0" fillId="27" borderId="25" xfId="0" applyFill="1" applyBorder="1" applyAlignment="1">
      <alignment vertical="center"/>
    </xf>
    <xf numFmtId="0" fontId="0" fillId="26" borderId="19" xfId="0" applyFill="1" applyBorder="1" applyAlignment="1">
      <alignment vertical="center"/>
    </xf>
    <xf numFmtId="49" fontId="6" fillId="0" borderId="38"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26" borderId="18" xfId="0" applyNumberFormat="1" applyFont="1" applyFill="1" applyBorder="1" applyAlignment="1">
      <alignment vertical="center"/>
    </xf>
    <xf numFmtId="49" fontId="6" fillId="0" borderId="36"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40"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25" borderId="18" xfId="0" applyNumberFormat="1" applyFont="1" applyFill="1" applyBorder="1" applyAlignment="1">
      <alignment horizontal="left" vertical="center"/>
    </xf>
    <xf numFmtId="49" fontId="6" fillId="0" borderId="20" xfId="0" applyNumberFormat="1" applyFont="1" applyBorder="1" applyAlignment="1">
      <alignment horizontal="left" vertical="center"/>
    </xf>
    <xf numFmtId="49" fontId="12" fillId="0" borderId="20" xfId="0" applyNumberFormat="1" applyFont="1" applyBorder="1" applyAlignment="1">
      <alignment horizontal="left" vertical="center"/>
    </xf>
    <xf numFmtId="49" fontId="6" fillId="0" borderId="23" xfId="0" applyNumberFormat="1" applyFont="1" applyBorder="1" applyAlignment="1">
      <alignment horizontal="left" vertical="center" wrapText="1"/>
    </xf>
    <xf numFmtId="49" fontId="6" fillId="26" borderId="45" xfId="0" applyNumberFormat="1" applyFont="1" applyFill="1" applyBorder="1" applyAlignment="1">
      <alignment horizontal="left" vertical="center"/>
    </xf>
    <xf numFmtId="49" fontId="6" fillId="0" borderId="41" xfId="0" applyNumberFormat="1" applyFont="1" applyBorder="1" applyAlignment="1">
      <alignment horizontal="left" vertical="center"/>
    </xf>
    <xf numFmtId="49" fontId="6" fillId="0" borderId="43" xfId="0" applyNumberFormat="1" applyFont="1" applyBorder="1" applyAlignment="1">
      <alignment horizontal="left" vertical="center"/>
    </xf>
    <xf numFmtId="49" fontId="6" fillId="25" borderId="44" xfId="0" applyNumberFormat="1" applyFont="1" applyFill="1" applyBorder="1" applyAlignment="1">
      <alignment horizontal="left" vertical="center"/>
    </xf>
    <xf numFmtId="49" fontId="12" fillId="0" borderId="58"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25" borderId="59" xfId="0" applyNumberFormat="1" applyFont="1" applyFill="1" applyBorder="1" applyAlignment="1">
      <alignment horizontal="left" vertical="center"/>
    </xf>
    <xf numFmtId="49" fontId="12" fillId="0" borderId="37" xfId="0" applyNumberFormat="1" applyFont="1" applyBorder="1" applyAlignment="1">
      <alignment horizontal="left" vertical="center"/>
    </xf>
    <xf numFmtId="49" fontId="6" fillId="0" borderId="20" xfId="0" applyNumberFormat="1" applyFont="1" applyBorder="1" applyAlignment="1">
      <alignment horizontal="left" vertical="center" wrapText="1"/>
    </xf>
    <xf numFmtId="49" fontId="6" fillId="0" borderId="58" xfId="0" applyNumberFormat="1" applyFont="1" applyBorder="1" applyAlignment="1">
      <alignment horizontal="left" vertical="center" wrapText="1"/>
    </xf>
    <xf numFmtId="49" fontId="6" fillId="26" borderId="18" xfId="0" applyNumberFormat="1" applyFont="1" applyFill="1" applyBorder="1" applyAlignment="1">
      <alignment horizontal="left" vertical="center"/>
    </xf>
    <xf numFmtId="49" fontId="6" fillId="0" borderId="73" xfId="0" applyNumberFormat="1" applyFont="1" applyBorder="1" applyAlignment="1">
      <alignment horizontal="left" vertical="center"/>
    </xf>
    <xf numFmtId="49" fontId="12" fillId="0" borderId="34" xfId="0" applyNumberFormat="1" applyFont="1" applyBorder="1" applyAlignment="1">
      <alignment horizontal="left" vertical="center"/>
    </xf>
    <xf numFmtId="0" fontId="52" fillId="26" borderId="0" xfId="0" applyFont="1" applyFill="1" applyAlignment="1">
      <alignment vertical="center"/>
    </xf>
    <xf numFmtId="0" fontId="0" fillId="26" borderId="0" xfId="0" applyFill="1" applyAlignment="1">
      <alignment vertical="center" wrapText="1"/>
    </xf>
    <xf numFmtId="0" fontId="32" fillId="26" borderId="0" xfId="0" applyFont="1" applyFill="1" applyAlignment="1">
      <alignment vertical="center"/>
    </xf>
    <xf numFmtId="0" fontId="35" fillId="26" borderId="0" xfId="0" applyFont="1" applyFill="1" applyAlignment="1">
      <alignment vertical="center"/>
    </xf>
    <xf numFmtId="0" fontId="7" fillId="25" borderId="0" xfId="0" applyFont="1" applyFill="1" applyAlignment="1">
      <alignment vertical="center" textRotation="90" wrapText="1"/>
    </xf>
    <xf numFmtId="0" fontId="49" fillId="25" borderId="0" xfId="0" applyFont="1" applyFill="1" applyAlignment="1">
      <alignment vertical="center"/>
    </xf>
    <xf numFmtId="0" fontId="0" fillId="25" borderId="19" xfId="0" applyFill="1" applyBorder="1" applyAlignment="1">
      <alignment vertical="center"/>
    </xf>
    <xf numFmtId="0" fontId="11" fillId="25" borderId="0" xfId="0" applyFont="1" applyFill="1" applyAlignment="1">
      <alignment vertical="center"/>
    </xf>
    <xf numFmtId="0" fontId="0" fillId="25" borderId="0" xfId="0" applyFill="1"/>
    <xf numFmtId="0" fontId="13" fillId="25" borderId="67" xfId="0" applyFont="1" applyFill="1" applyBorder="1" applyAlignment="1">
      <alignment horizontal="center" vertical="center"/>
    </xf>
    <xf numFmtId="201" fontId="13" fillId="25" borderId="74" xfId="37" applyNumberFormat="1" applyFont="1" applyFill="1" applyBorder="1" applyAlignment="1" applyProtection="1">
      <alignment horizontal="center" vertical="center"/>
    </xf>
    <xf numFmtId="0" fontId="50" fillId="25" borderId="51" xfId="0" applyFont="1" applyFill="1" applyBorder="1" applyAlignment="1">
      <alignment horizontal="center" vertical="center"/>
    </xf>
    <xf numFmtId="0" fontId="50" fillId="25" borderId="0" xfId="0" applyFont="1" applyFill="1" applyAlignment="1">
      <alignment vertical="center"/>
    </xf>
    <xf numFmtId="0" fontId="0" fillId="25" borderId="0" xfId="0" applyFill="1" applyAlignment="1">
      <alignment horizontal="center" vertical="center"/>
    </xf>
    <xf numFmtId="0" fontId="0" fillId="25" borderId="0" xfId="0" applyFill="1" applyAlignment="1">
      <alignment vertical="center" wrapText="1"/>
    </xf>
    <xf numFmtId="0" fontId="10" fillId="25" borderId="0" xfId="0" applyFont="1" applyFill="1" applyAlignment="1">
      <alignment horizontal="center" vertical="center"/>
    </xf>
    <xf numFmtId="0" fontId="35" fillId="25" borderId="0" xfId="0" applyFont="1" applyFill="1"/>
    <xf numFmtId="0" fontId="5" fillId="26" borderId="0" xfId="0" applyFont="1" applyFill="1" applyAlignment="1">
      <alignment vertical="center"/>
    </xf>
    <xf numFmtId="0" fontId="5" fillId="25" borderId="0" xfId="0" applyFont="1" applyFill="1" applyAlignment="1">
      <alignment vertical="center"/>
    </xf>
    <xf numFmtId="0" fontId="5" fillId="0" borderId="0" xfId="0" applyFont="1" applyAlignment="1">
      <alignment vertical="center"/>
    </xf>
    <xf numFmtId="0" fontId="5" fillId="24" borderId="10" xfId="0" applyFont="1" applyFill="1" applyBorder="1" applyAlignment="1">
      <alignment vertical="center"/>
    </xf>
    <xf numFmtId="0" fontId="5" fillId="24" borderId="14" xfId="0" applyFont="1" applyFill="1" applyBorder="1" applyAlignment="1">
      <alignment vertical="center"/>
    </xf>
    <xf numFmtId="0" fontId="5" fillId="24" borderId="15" xfId="0" applyFont="1" applyFill="1" applyBorder="1" applyAlignment="1">
      <alignment vertical="center"/>
    </xf>
    <xf numFmtId="0" fontId="5" fillId="24" borderId="16" xfId="0" applyFont="1" applyFill="1" applyBorder="1" applyAlignment="1">
      <alignment vertical="center"/>
    </xf>
    <xf numFmtId="0" fontId="5" fillId="24" borderId="17" xfId="0" applyFont="1" applyFill="1" applyBorder="1" applyAlignment="1">
      <alignment vertical="center"/>
    </xf>
    <xf numFmtId="0" fontId="5" fillId="24" borderId="23" xfId="0" applyFont="1" applyFill="1" applyBorder="1" applyAlignment="1">
      <alignment vertical="center"/>
    </xf>
    <xf numFmtId="0" fontId="5" fillId="0" borderId="49" xfId="0" applyFont="1" applyBorder="1" applyAlignment="1">
      <alignment horizontal="center"/>
    </xf>
    <xf numFmtId="49" fontId="6" fillId="0" borderId="59" xfId="0" applyNumberFormat="1" applyFont="1" applyBorder="1" applyAlignment="1">
      <alignment horizontal="left" vertical="center"/>
    </xf>
    <xf numFmtId="0" fontId="5" fillId="0" borderId="19" xfId="0" applyFont="1" applyBorder="1" applyAlignment="1">
      <alignment vertical="center"/>
    </xf>
    <xf numFmtId="0" fontId="0" fillId="0" borderId="0" xfId="0" applyAlignment="1">
      <alignment horizontal="center"/>
    </xf>
    <xf numFmtId="0" fontId="36" fillId="0" borderId="13" xfId="0" applyFont="1" applyBorder="1" applyAlignment="1">
      <alignment horizontal="left" vertical="center" wrapText="1"/>
    </xf>
    <xf numFmtId="0" fontId="14" fillId="24" borderId="34" xfId="0" applyFont="1" applyFill="1" applyBorder="1" applyAlignment="1">
      <alignment horizontal="left" vertical="center"/>
    </xf>
    <xf numFmtId="0" fontId="0" fillId="24" borderId="34" xfId="0" applyFill="1" applyBorder="1" applyAlignment="1">
      <alignment horizontal="left" vertical="center"/>
    </xf>
    <xf numFmtId="0" fontId="0" fillId="24" borderId="34" xfId="0" applyFill="1" applyBorder="1" applyAlignment="1">
      <alignment vertical="center"/>
    </xf>
    <xf numFmtId="0" fontId="17" fillId="24" borderId="28" xfId="0" applyFont="1" applyFill="1" applyBorder="1" applyAlignment="1">
      <alignment horizontal="center" vertical="center"/>
    </xf>
    <xf numFmtId="0" fontId="17" fillId="24" borderId="30" xfId="0" applyFont="1" applyFill="1" applyBorder="1" applyAlignment="1">
      <alignment horizontal="center" vertical="center"/>
    </xf>
    <xf numFmtId="49" fontId="6" fillId="26" borderId="38" xfId="0" applyNumberFormat="1" applyFont="1" applyFill="1" applyBorder="1" applyAlignment="1">
      <alignment vertical="center"/>
    </xf>
    <xf numFmtId="0" fontId="32" fillId="25" borderId="0" xfId="0" applyFont="1" applyFill="1" applyAlignment="1">
      <alignment vertical="center"/>
    </xf>
    <xf numFmtId="0" fontId="32" fillId="0" borderId="0" xfId="0" applyFont="1" applyAlignment="1">
      <alignment vertical="center"/>
    </xf>
    <xf numFmtId="0" fontId="42" fillId="0" borderId="18" xfId="0" applyFont="1" applyBorder="1" applyAlignment="1">
      <alignment vertical="center" wrapText="1"/>
    </xf>
    <xf numFmtId="49" fontId="6" fillId="25" borderId="45" xfId="0" applyNumberFormat="1" applyFont="1" applyFill="1" applyBorder="1" applyAlignment="1">
      <alignment horizontal="left" vertical="center"/>
    </xf>
    <xf numFmtId="0" fontId="14" fillId="24" borderId="31" xfId="0" applyFont="1" applyFill="1" applyBorder="1" applyAlignment="1">
      <alignment horizontal="center" vertical="center"/>
    </xf>
    <xf numFmtId="0" fontId="0" fillId="32" borderId="25" xfId="0" applyFill="1" applyBorder="1" applyAlignment="1">
      <alignment vertical="center"/>
    </xf>
    <xf numFmtId="49" fontId="6" fillId="0" borderId="18" xfId="0" applyNumberFormat="1" applyFont="1" applyBorder="1" applyAlignment="1">
      <alignment vertical="center"/>
    </xf>
    <xf numFmtId="0" fontId="42" fillId="0" borderId="38" xfId="0" applyFont="1" applyBorder="1" applyAlignment="1">
      <alignment horizontal="left" vertical="center" wrapText="1"/>
    </xf>
    <xf numFmtId="0" fontId="13" fillId="0" borderId="61" xfId="0" applyFont="1" applyBorder="1" applyAlignment="1">
      <alignment vertical="center" wrapText="1"/>
    </xf>
    <xf numFmtId="49" fontId="6" fillId="25" borderId="20" xfId="0" applyNumberFormat="1" applyFont="1" applyFill="1" applyBorder="1" applyAlignment="1">
      <alignment horizontal="left" vertical="center"/>
    </xf>
    <xf numFmtId="0" fontId="36" fillId="0" borderId="36" xfId="0" applyFont="1" applyBorder="1" applyAlignment="1">
      <alignment vertical="center" wrapText="1"/>
    </xf>
    <xf numFmtId="49" fontId="12" fillId="0" borderId="36" xfId="0" applyNumberFormat="1" applyFont="1" applyBorder="1" applyAlignment="1">
      <alignment horizontal="left" vertical="center"/>
    </xf>
    <xf numFmtId="0" fontId="13" fillId="0" borderId="43" xfId="0" applyFont="1" applyBorder="1" applyAlignment="1">
      <alignment horizontal="left" vertical="center" wrapText="1"/>
    </xf>
    <xf numFmtId="49" fontId="6" fillId="0" borderId="73"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0" fontId="36" fillId="0" borderId="36" xfId="0" applyFont="1" applyBorder="1" applyAlignment="1">
      <alignment vertical="center"/>
    </xf>
    <xf numFmtId="0" fontId="13" fillId="0" borderId="42" xfId="0" applyFont="1" applyBorder="1" applyAlignment="1">
      <alignment horizontal="left" vertical="center" wrapText="1"/>
    </xf>
    <xf numFmtId="0" fontId="43" fillId="0" borderId="57" xfId="0" applyFont="1" applyBorder="1" applyAlignment="1">
      <alignment vertical="center" wrapText="1"/>
    </xf>
    <xf numFmtId="0" fontId="22" fillId="24" borderId="72" xfId="0" applyFont="1" applyFill="1" applyBorder="1" applyAlignment="1">
      <alignment vertical="center"/>
    </xf>
    <xf numFmtId="0" fontId="22" fillId="24" borderId="28" xfId="0" applyFont="1" applyFill="1" applyBorder="1" applyAlignment="1">
      <alignment vertical="center"/>
    </xf>
    <xf numFmtId="0" fontId="14" fillId="24" borderId="34" xfId="0" applyFont="1" applyFill="1" applyBorder="1" applyAlignment="1">
      <alignment vertical="center"/>
    </xf>
    <xf numFmtId="0" fontId="21" fillId="24" borderId="36" xfId="0" applyFont="1" applyFill="1" applyBorder="1" applyAlignment="1">
      <alignment horizontal="center" vertical="center"/>
    </xf>
    <xf numFmtId="0" fontId="7" fillId="0" borderId="59" xfId="0" applyFont="1" applyBorder="1" applyAlignment="1">
      <alignment horizontal="center" vertical="center"/>
    </xf>
    <xf numFmtId="0" fontId="13" fillId="0" borderId="36" xfId="0" applyFont="1" applyBorder="1" applyAlignment="1">
      <alignment vertical="center" wrapText="1"/>
    </xf>
    <xf numFmtId="49" fontId="6" fillId="0" borderId="34" xfId="0" applyNumberFormat="1" applyFont="1" applyBorder="1" applyAlignment="1">
      <alignment horizontal="left" vertical="center" wrapText="1"/>
    </xf>
    <xf numFmtId="0" fontId="73" fillId="26" borderId="0" xfId="0" applyFont="1" applyFill="1" applyAlignment="1" applyProtection="1">
      <alignment vertical="center"/>
      <protection locked="0"/>
    </xf>
    <xf numFmtId="0" fontId="73" fillId="26" borderId="0" xfId="0" applyFont="1" applyFill="1" applyAlignment="1" applyProtection="1">
      <alignment horizontal="left" vertical="center"/>
      <protection locked="0"/>
    </xf>
    <xf numFmtId="0" fontId="73" fillId="26" borderId="0" xfId="0" applyFont="1" applyFill="1" applyAlignment="1" applyProtection="1">
      <alignment horizontal="center" vertical="center"/>
      <protection locked="0"/>
    </xf>
    <xf numFmtId="0" fontId="73" fillId="26" borderId="0" xfId="0" applyFont="1" applyFill="1" applyAlignment="1" applyProtection="1">
      <alignment horizontal="right" vertical="center"/>
      <protection locked="0"/>
    </xf>
    <xf numFmtId="0" fontId="73" fillId="26" borderId="0" xfId="0" applyFont="1" applyFill="1" applyAlignment="1">
      <alignment vertical="center"/>
    </xf>
    <xf numFmtId="0" fontId="73" fillId="26" borderId="0" xfId="0" applyFont="1" applyFill="1" applyAlignment="1">
      <alignment horizontal="left" vertical="center"/>
    </xf>
    <xf numFmtId="0" fontId="73" fillId="26" borderId="0" xfId="0" applyFont="1" applyFill="1" applyAlignment="1">
      <alignment horizontal="center" vertical="center"/>
    </xf>
    <xf numFmtId="0" fontId="73" fillId="26" borderId="0" xfId="0" applyFont="1" applyFill="1" applyAlignment="1">
      <alignment horizontal="right" vertical="center"/>
    </xf>
    <xf numFmtId="0" fontId="74" fillId="29" borderId="0" xfId="0" applyFont="1" applyFill="1" applyAlignment="1">
      <alignment vertical="center"/>
    </xf>
    <xf numFmtId="0" fontId="0" fillId="29" borderId="0" xfId="0" applyFill="1" applyAlignment="1">
      <alignment vertical="center" wrapText="1"/>
    </xf>
    <xf numFmtId="0" fontId="0" fillId="29" borderId="0" xfId="0" applyFill="1" applyAlignment="1">
      <alignment vertical="center"/>
    </xf>
    <xf numFmtId="0" fontId="10" fillId="29" borderId="0" xfId="0" applyFont="1" applyFill="1" applyAlignment="1">
      <alignment horizontal="center" vertical="center"/>
    </xf>
    <xf numFmtId="0" fontId="11" fillId="29" borderId="0" xfId="0" applyFont="1" applyFill="1" applyAlignment="1">
      <alignment vertical="center"/>
    </xf>
    <xf numFmtId="0" fontId="5" fillId="24" borderId="28" xfId="0" applyFont="1" applyFill="1" applyBorder="1" applyAlignment="1">
      <alignment vertical="center"/>
    </xf>
    <xf numFmtId="0" fontId="5" fillId="24" borderId="30" xfId="0" applyFont="1" applyFill="1" applyBorder="1" applyAlignment="1">
      <alignment vertical="center"/>
    </xf>
    <xf numFmtId="0" fontId="5" fillId="24" borderId="32" xfId="0" applyFont="1" applyFill="1" applyBorder="1" applyAlignment="1">
      <alignment vertical="center"/>
    </xf>
    <xf numFmtId="0" fontId="5" fillId="24" borderId="31" xfId="0" applyFont="1" applyFill="1" applyBorder="1" applyAlignment="1">
      <alignment vertical="center"/>
    </xf>
    <xf numFmtId="0" fontId="5" fillId="24" borderId="36" xfId="0" applyFont="1" applyFill="1" applyBorder="1" applyAlignment="1">
      <alignment vertical="center"/>
    </xf>
    <xf numFmtId="0" fontId="6" fillId="26" borderId="49" xfId="0" applyFont="1" applyFill="1" applyBorder="1" applyAlignment="1">
      <alignment horizontal="center" vertical="center"/>
    </xf>
    <xf numFmtId="0" fontId="11" fillId="0" borderId="59" xfId="0" applyFont="1" applyBorder="1" applyAlignment="1">
      <alignment vertical="center" wrapText="1"/>
    </xf>
    <xf numFmtId="0" fontId="5" fillId="0" borderId="18" xfId="0" applyFont="1" applyBorder="1" applyAlignment="1">
      <alignment horizontal="center"/>
    </xf>
    <xf numFmtId="0" fontId="13" fillId="25" borderId="38" xfId="0" applyFont="1" applyFill="1" applyBorder="1" applyAlignment="1">
      <alignment vertical="center" wrapText="1"/>
    </xf>
    <xf numFmtId="0" fontId="6" fillId="24" borderId="0" xfId="0" applyFont="1" applyFill="1" applyAlignment="1" applyProtection="1">
      <alignment horizontal="center" vertical="center"/>
      <protection locked="0"/>
    </xf>
    <xf numFmtId="0" fontId="13" fillId="25" borderId="18" xfId="0" applyFont="1" applyFill="1" applyBorder="1" applyAlignment="1">
      <alignment vertical="center" wrapText="1"/>
    </xf>
    <xf numFmtId="0" fontId="46" fillId="0" borderId="40" xfId="0" applyFont="1" applyBorder="1" applyAlignment="1">
      <alignment horizontal="left" vertical="center"/>
    </xf>
    <xf numFmtId="0" fontId="36" fillId="0" borderId="18" xfId="0" applyFont="1" applyBorder="1" applyAlignment="1">
      <alignment horizontal="left" vertical="center" wrapText="1"/>
    </xf>
    <xf numFmtId="0" fontId="6" fillId="24" borderId="49" xfId="0" applyFont="1" applyFill="1" applyBorder="1" applyAlignment="1">
      <alignment horizontal="center" vertical="center"/>
    </xf>
    <xf numFmtId="0" fontId="6" fillId="0" borderId="49" xfId="0" applyFont="1" applyBorder="1" applyAlignment="1">
      <alignment horizontal="center" vertical="center"/>
    </xf>
    <xf numFmtId="0" fontId="6" fillId="0" borderId="20" xfId="0" applyFont="1" applyBorder="1" applyAlignment="1">
      <alignment horizontal="center" vertical="center" textRotation="90"/>
    </xf>
    <xf numFmtId="0" fontId="40" fillId="0" borderId="18" xfId="0" applyFont="1" applyBorder="1"/>
    <xf numFmtId="0" fontId="0" fillId="24" borderId="20" xfId="0" applyFill="1" applyBorder="1" applyAlignment="1">
      <alignment horizontal="center"/>
    </xf>
    <xf numFmtId="0" fontId="39" fillId="0" borderId="18" xfId="0" applyFont="1" applyBorder="1" applyAlignment="1">
      <alignment horizontal="center" vertical="center"/>
    </xf>
    <xf numFmtId="0" fontId="28" fillId="0" borderId="38" xfId="0" applyFont="1" applyBorder="1" applyAlignment="1">
      <alignment horizontal="center" vertical="center"/>
    </xf>
    <xf numFmtId="0" fontId="28" fillId="0" borderId="37" xfId="0" applyFont="1" applyBorder="1" applyAlignment="1">
      <alignment horizontal="center" vertical="center"/>
    </xf>
    <xf numFmtId="0" fontId="28" fillId="0" borderId="43" xfId="0" applyFont="1" applyBorder="1" applyAlignment="1">
      <alignment horizontal="center" vertical="center"/>
    </xf>
    <xf numFmtId="0" fontId="33" fillId="24" borderId="20" xfId="0" applyFont="1" applyFill="1" applyBorder="1"/>
    <xf numFmtId="0" fontId="39" fillId="0" borderId="18" xfId="0" applyFont="1" applyBorder="1" applyAlignment="1">
      <alignment horizontal="center"/>
    </xf>
    <xf numFmtId="0" fontId="6" fillId="24" borderId="18" xfId="0" applyFont="1" applyFill="1" applyBorder="1" applyAlignment="1">
      <alignment horizontal="center" vertical="center"/>
    </xf>
    <xf numFmtId="0" fontId="39" fillId="0" borderId="43" xfId="0" applyFont="1" applyBorder="1" applyAlignment="1">
      <alignment horizontal="center" vertical="center"/>
    </xf>
    <xf numFmtId="0" fontId="8" fillId="0" borderId="17" xfId="0" applyFont="1" applyBorder="1" applyAlignment="1">
      <alignment horizontal="center" textRotation="90"/>
    </xf>
    <xf numFmtId="0" fontId="7" fillId="0" borderId="17" xfId="0" applyFont="1" applyBorder="1" applyAlignment="1">
      <alignment horizontal="right" textRotation="90"/>
    </xf>
    <xf numFmtId="0" fontId="34" fillId="0" borderId="20" xfId="0" applyFont="1" applyBorder="1" applyAlignment="1">
      <alignment horizontal="center" textRotation="90"/>
    </xf>
    <xf numFmtId="0" fontId="0" fillId="24" borderId="30" xfId="0" applyFill="1" applyBorder="1"/>
    <xf numFmtId="0" fontId="0" fillId="24" borderId="32" xfId="0" applyFill="1" applyBorder="1"/>
    <xf numFmtId="0" fontId="13" fillId="0" borderId="61" xfId="0" applyFont="1" applyBorder="1" applyAlignment="1">
      <alignment vertical="center"/>
    </xf>
    <xf numFmtId="0" fontId="13" fillId="0" borderId="61" xfId="0" applyFont="1" applyBorder="1" applyAlignment="1">
      <alignment horizontal="left" vertical="center"/>
    </xf>
    <xf numFmtId="0" fontId="10" fillId="24" borderId="20" xfId="0" applyFont="1" applyFill="1" applyBorder="1" applyAlignment="1">
      <alignment horizontal="center" vertical="center"/>
    </xf>
    <xf numFmtId="0" fontId="17" fillId="26" borderId="38" xfId="0" applyFont="1" applyFill="1" applyBorder="1" applyAlignment="1">
      <alignment horizontal="center" vertical="center"/>
    </xf>
    <xf numFmtId="0" fontId="17" fillId="26" borderId="18" xfId="0" applyFont="1" applyFill="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38" xfId="0" applyFont="1" applyBorder="1" applyAlignment="1">
      <alignment horizontal="center" vertical="center"/>
    </xf>
    <xf numFmtId="0" fontId="17" fillId="0" borderId="41" xfId="0" applyFont="1" applyBorder="1" applyAlignment="1">
      <alignment horizontal="center" vertical="center"/>
    </xf>
    <xf numFmtId="0" fontId="17" fillId="0" borderId="11" xfId="0" applyFont="1" applyBorder="1" applyAlignment="1">
      <alignment horizontal="center" vertical="center"/>
    </xf>
    <xf numFmtId="0" fontId="17" fillId="0" borderId="37" xfId="0" applyFont="1" applyBorder="1" applyAlignment="1">
      <alignment horizontal="center" vertical="center"/>
    </xf>
    <xf numFmtId="0" fontId="10" fillId="24" borderId="34" xfId="0" applyFont="1" applyFill="1" applyBorder="1" applyAlignment="1">
      <alignment horizontal="center" vertical="center"/>
    </xf>
    <xf numFmtId="0" fontId="17" fillId="0" borderId="40" xfId="0" applyFont="1" applyBorder="1" applyAlignment="1">
      <alignment horizontal="center" vertical="center"/>
    </xf>
    <xf numFmtId="0" fontId="11" fillId="0" borderId="18" xfId="0" applyFont="1" applyBorder="1" applyAlignment="1">
      <alignment horizontal="center" vertical="center"/>
    </xf>
    <xf numFmtId="0" fontId="19" fillId="0" borderId="18" xfId="0" applyFont="1" applyBorder="1" applyAlignment="1">
      <alignment horizontal="center" vertical="center"/>
    </xf>
    <xf numFmtId="0" fontId="19" fillId="24" borderId="34" xfId="0" applyFont="1" applyFill="1" applyBorder="1" applyAlignment="1">
      <alignment horizontal="center" vertical="center"/>
    </xf>
    <xf numFmtId="0" fontId="28" fillId="26" borderId="18"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18" xfId="0" applyFont="1" applyBorder="1" applyAlignment="1">
      <alignment horizontal="center" vertical="center"/>
    </xf>
    <xf numFmtId="0" fontId="17" fillId="0" borderId="39" xfId="0" applyFont="1" applyBorder="1" applyAlignment="1">
      <alignment horizontal="center" vertical="center"/>
    </xf>
    <xf numFmtId="0" fontId="28" fillId="0" borderId="18" xfId="0" applyFont="1" applyBorder="1" applyAlignment="1">
      <alignment horizontal="center"/>
    </xf>
    <xf numFmtId="0" fontId="24" fillId="24" borderId="20" xfId="0" applyFont="1" applyFill="1"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13" fillId="0" borderId="23" xfId="0" applyFont="1" applyBorder="1" applyAlignment="1">
      <alignment vertical="center" wrapText="1"/>
    </xf>
    <xf numFmtId="0" fontId="21" fillId="24" borderId="13" xfId="0" applyFont="1" applyFill="1" applyBorder="1" applyAlignment="1">
      <alignment vertical="center"/>
    </xf>
    <xf numFmtId="0" fontId="0" fillId="24" borderId="72" xfId="0" applyFill="1" applyBorder="1" applyAlignment="1">
      <alignment vertical="center"/>
    </xf>
    <xf numFmtId="0" fontId="15" fillId="24" borderId="28" xfId="0" applyFont="1" applyFill="1" applyBorder="1" applyAlignment="1">
      <alignment horizontal="center" vertical="center"/>
    </xf>
    <xf numFmtId="0" fontId="0" fillId="24" borderId="13" xfId="0" applyFill="1" applyBorder="1" applyAlignment="1">
      <alignment vertical="center"/>
    </xf>
    <xf numFmtId="49" fontId="6" fillId="26" borderId="34" xfId="0" applyNumberFormat="1" applyFont="1" applyFill="1" applyBorder="1" applyAlignment="1">
      <alignment horizontal="left" vertical="center" wrapText="1"/>
    </xf>
    <xf numFmtId="49" fontId="17" fillId="0" borderId="34" xfId="0" applyNumberFormat="1" applyFont="1" applyBorder="1" applyAlignment="1">
      <alignment horizontal="left" vertical="center"/>
    </xf>
    <xf numFmtId="0" fontId="17" fillId="24" borderId="79" xfId="0" applyFont="1" applyFill="1" applyBorder="1" applyAlignment="1">
      <alignment horizontal="center" vertical="center"/>
    </xf>
    <xf numFmtId="0" fontId="17" fillId="24" borderId="80" xfId="0" applyFont="1" applyFill="1" applyBorder="1" applyAlignment="1">
      <alignment horizontal="center" vertical="center"/>
    </xf>
    <xf numFmtId="0" fontId="0" fillId="24" borderId="36" xfId="0" applyFill="1" applyBorder="1" applyAlignment="1">
      <alignment vertical="center"/>
    </xf>
    <xf numFmtId="0" fontId="6" fillId="0" borderId="34" xfId="0" applyFont="1" applyBorder="1" applyAlignment="1">
      <alignment horizontal="left" vertical="center"/>
    </xf>
    <xf numFmtId="0" fontId="5" fillId="24" borderId="72" xfId="0" applyFont="1" applyFill="1" applyBorder="1" applyAlignment="1">
      <alignment vertical="center"/>
    </xf>
    <xf numFmtId="49" fontId="6" fillId="0" borderId="33" xfId="0" applyNumberFormat="1" applyFont="1" applyBorder="1" applyAlignment="1">
      <alignment horizontal="left" vertical="center"/>
    </xf>
    <xf numFmtId="0" fontId="18" fillId="24" borderId="33" xfId="0" applyFont="1" applyFill="1" applyBorder="1" applyAlignment="1">
      <alignment vertical="center"/>
    </xf>
    <xf numFmtId="49" fontId="6" fillId="0" borderId="36" xfId="0" applyNumberFormat="1" applyFont="1" applyBorder="1" applyAlignment="1">
      <alignment horizontal="left" vertical="center" wrapText="1"/>
    </xf>
    <xf numFmtId="0" fontId="28" fillId="0" borderId="34" xfId="0" applyFont="1" applyBorder="1" applyAlignment="1">
      <alignment horizontal="center" vertical="center"/>
    </xf>
    <xf numFmtId="0" fontId="45" fillId="0" borderId="59" xfId="0" applyFont="1" applyBorder="1" applyAlignment="1">
      <alignment vertical="center" wrapText="1"/>
    </xf>
    <xf numFmtId="0" fontId="11" fillId="0" borderId="36" xfId="0" applyFont="1" applyBorder="1" applyAlignment="1">
      <alignment vertical="center" wrapText="1"/>
    </xf>
    <xf numFmtId="0" fontId="6" fillId="0" borderId="43" xfId="0" applyFont="1" applyBorder="1" applyAlignment="1">
      <alignment horizontal="center" vertical="center"/>
    </xf>
    <xf numFmtId="0" fontId="11" fillId="0" borderId="0" xfId="0" applyFont="1" applyAlignment="1">
      <alignment horizontal="center" vertical="center" textRotation="90"/>
    </xf>
    <xf numFmtId="0" fontId="28" fillId="0" borderId="0" xfId="0" applyFont="1" applyAlignment="1">
      <alignment horizontal="center" vertical="center" wrapText="1"/>
    </xf>
    <xf numFmtId="49" fontId="12" fillId="0" borderId="20" xfId="0" applyNumberFormat="1" applyFont="1" applyBorder="1" applyAlignment="1">
      <alignment horizontal="center" vertical="center"/>
    </xf>
    <xf numFmtId="49" fontId="36" fillId="0" borderId="18" xfId="0" applyNumberFormat="1" applyFont="1" applyBorder="1" applyAlignment="1">
      <alignment horizontal="center" vertical="center"/>
    </xf>
    <xf numFmtId="0" fontId="36" fillId="0" borderId="18" xfId="0" applyFont="1" applyBorder="1" applyAlignment="1">
      <alignment horizontal="center" vertical="center"/>
    </xf>
    <xf numFmtId="49" fontId="36" fillId="0" borderId="41" xfId="0" applyNumberFormat="1" applyFont="1" applyBorder="1" applyAlignment="1">
      <alignment horizontal="center" vertical="center"/>
    </xf>
    <xf numFmtId="0" fontId="11" fillId="0" borderId="20" xfId="0" applyFont="1" applyBorder="1" applyAlignment="1">
      <alignment vertical="center"/>
    </xf>
    <xf numFmtId="0" fontId="37" fillId="26" borderId="23" xfId="0" applyFont="1" applyFill="1" applyBorder="1" applyAlignment="1">
      <alignment vertical="center"/>
    </xf>
    <xf numFmtId="0" fontId="11" fillId="26" borderId="29" xfId="0" applyFont="1" applyFill="1" applyBorder="1" applyAlignment="1">
      <alignment vertical="center"/>
    </xf>
    <xf numFmtId="49" fontId="36" fillId="0" borderId="34" xfId="0" applyNumberFormat="1" applyFont="1" applyBorder="1" applyAlignment="1">
      <alignment horizontal="center" vertical="center"/>
    </xf>
    <xf numFmtId="49" fontId="36" fillId="0" borderId="43" xfId="0" applyNumberFormat="1" applyFont="1" applyBorder="1" applyAlignment="1">
      <alignment horizontal="center" vertical="center"/>
    </xf>
    <xf numFmtId="0" fontId="11" fillId="0" borderId="38" xfId="0" applyFont="1" applyBorder="1" applyAlignment="1">
      <alignment horizontal="center" vertical="center"/>
    </xf>
    <xf numFmtId="0" fontId="0" fillId="0" borderId="20"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28" fillId="34" borderId="0" xfId="0" applyFont="1" applyFill="1" applyAlignment="1">
      <alignment horizontal="center" vertical="center"/>
    </xf>
    <xf numFmtId="0" fontId="51" fillId="25" borderId="0" xfId="0" applyFont="1" applyFill="1" applyAlignment="1">
      <alignment vertical="center"/>
    </xf>
    <xf numFmtId="0" fontId="36" fillId="0" borderId="40" xfId="0" applyFont="1" applyBorder="1" applyAlignment="1">
      <alignment vertical="center" wrapText="1"/>
    </xf>
    <xf numFmtId="0" fontId="6" fillId="26" borderId="0" xfId="0" applyFont="1" applyFill="1" applyAlignment="1">
      <alignment vertical="center"/>
    </xf>
    <xf numFmtId="0" fontId="6" fillId="0" borderId="37" xfId="0" applyFont="1" applyBorder="1" applyAlignment="1">
      <alignment vertical="center"/>
    </xf>
    <xf numFmtId="0" fontId="36" fillId="0" borderId="18" xfId="0" applyFont="1" applyBorder="1" applyAlignment="1">
      <alignment vertical="center" wrapText="1"/>
    </xf>
    <xf numFmtId="0" fontId="16" fillId="0" borderId="37" xfId="0" applyFont="1" applyBorder="1" applyAlignment="1">
      <alignment horizontal="center" vertical="center"/>
    </xf>
    <xf numFmtId="0" fontId="6" fillId="0" borderId="38" xfId="0" applyFont="1" applyBorder="1" applyAlignment="1">
      <alignment horizontal="center" vertical="center"/>
    </xf>
    <xf numFmtId="0" fontId="28" fillId="26" borderId="18" xfId="0" applyFont="1" applyFill="1" applyBorder="1" applyAlignment="1">
      <alignment horizontal="center" vertical="center" wrapText="1"/>
    </xf>
    <xf numFmtId="0" fontId="13" fillId="25" borderId="0" xfId="0" applyFont="1" applyFill="1" applyAlignment="1">
      <alignment vertical="center"/>
    </xf>
    <xf numFmtId="0" fontId="13" fillId="26" borderId="38" xfId="0" applyFont="1" applyFill="1" applyBorder="1" applyAlignment="1">
      <alignment horizontal="left" vertical="center" wrapText="1" readingOrder="1"/>
    </xf>
    <xf numFmtId="0" fontId="13" fillId="26" borderId="18" xfId="0" applyFont="1" applyFill="1" applyBorder="1" applyAlignment="1">
      <alignment horizontal="left" vertical="center" wrapText="1" readingOrder="1"/>
    </xf>
    <xf numFmtId="0" fontId="13" fillId="26" borderId="41" xfId="0" applyFont="1" applyFill="1" applyBorder="1" applyAlignment="1">
      <alignment horizontal="left" vertical="center" wrapText="1" readingOrder="1"/>
    </xf>
    <xf numFmtId="0" fontId="13" fillId="26" borderId="18" xfId="0" applyFont="1" applyFill="1" applyBorder="1" applyAlignment="1">
      <alignment vertical="center" wrapText="1"/>
    </xf>
    <xf numFmtId="49" fontId="6" fillId="35" borderId="45" xfId="0" applyNumberFormat="1" applyFont="1" applyFill="1" applyBorder="1" applyAlignment="1">
      <alignment horizontal="left" vertical="center"/>
    </xf>
    <xf numFmtId="0" fontId="13" fillId="35" borderId="18" xfId="0" applyFont="1" applyFill="1" applyBorder="1" applyAlignment="1">
      <alignment vertical="center" wrapText="1"/>
    </xf>
    <xf numFmtId="0" fontId="14" fillId="34" borderId="0" xfId="0" applyFont="1" applyFill="1" applyAlignment="1">
      <alignment vertical="center"/>
    </xf>
    <xf numFmtId="0" fontId="28" fillId="26" borderId="38" xfId="0" applyFont="1" applyFill="1" applyBorder="1" applyAlignment="1">
      <alignment horizontal="center" vertical="center"/>
    </xf>
    <xf numFmtId="0" fontId="13" fillId="34" borderId="38" xfId="0" applyFont="1" applyFill="1" applyBorder="1" applyAlignment="1">
      <alignment vertical="center" wrapText="1"/>
    </xf>
    <xf numFmtId="0" fontId="6" fillId="0" borderId="18" xfId="0" applyFont="1" applyBorder="1" applyAlignment="1">
      <alignment vertical="center"/>
    </xf>
    <xf numFmtId="0" fontId="6" fillId="24" borderId="41" xfId="0" applyFont="1" applyFill="1" applyBorder="1" applyAlignment="1">
      <alignment horizontal="center" vertical="center"/>
    </xf>
    <xf numFmtId="0" fontId="28" fillId="34" borderId="38" xfId="0" applyFont="1" applyFill="1" applyBorder="1" applyAlignment="1">
      <alignment horizontal="center" vertical="center"/>
    </xf>
    <xf numFmtId="0" fontId="36" fillId="0" borderId="13" xfId="0" applyFont="1" applyBorder="1" applyAlignment="1">
      <alignment vertical="center" wrapText="1"/>
    </xf>
    <xf numFmtId="0" fontId="77" fillId="26" borderId="20" xfId="0" applyFont="1" applyFill="1" applyBorder="1" applyAlignment="1">
      <alignment vertical="center" wrapText="1"/>
    </xf>
    <xf numFmtId="0" fontId="28" fillId="34" borderId="18" xfId="0" applyFont="1" applyFill="1" applyBorder="1" applyAlignment="1">
      <alignment horizontal="center" vertical="center"/>
    </xf>
    <xf numFmtId="49" fontId="6" fillId="34" borderId="38" xfId="0" applyNumberFormat="1" applyFont="1" applyFill="1" applyBorder="1" applyAlignment="1">
      <alignment horizontal="left" vertical="center"/>
    </xf>
    <xf numFmtId="0" fontId="13" fillId="34" borderId="22" xfId="0" applyFont="1" applyFill="1" applyBorder="1" applyAlignment="1">
      <alignment vertical="center" wrapText="1"/>
    </xf>
    <xf numFmtId="49" fontId="6" fillId="34" borderId="18" xfId="0" applyNumberFormat="1" applyFont="1" applyFill="1" applyBorder="1" applyAlignment="1">
      <alignment horizontal="left" vertical="center"/>
    </xf>
    <xf numFmtId="0" fontId="13" fillId="34" borderId="18" xfId="0" applyFont="1" applyFill="1" applyBorder="1" applyAlignment="1">
      <alignment vertical="center" wrapText="1"/>
    </xf>
    <xf numFmtId="0" fontId="28" fillId="26" borderId="41" xfId="0" applyFont="1" applyFill="1" applyBorder="1" applyAlignment="1">
      <alignment horizontal="center" vertical="center"/>
    </xf>
    <xf numFmtId="0" fontId="32" fillId="24" borderId="10" xfId="0" applyFont="1" applyFill="1" applyBorder="1" applyAlignment="1">
      <alignment vertical="center"/>
    </xf>
    <xf numFmtId="0" fontId="32" fillId="24" borderId="14" xfId="0" applyFont="1" applyFill="1" applyBorder="1" applyAlignment="1">
      <alignment vertical="center"/>
    </xf>
    <xf numFmtId="0" fontId="32" fillId="24" borderId="15" xfId="0" applyFont="1" applyFill="1" applyBorder="1" applyAlignment="1">
      <alignment vertical="center"/>
    </xf>
    <xf numFmtId="0" fontId="32" fillId="24" borderId="16" xfId="0" applyFont="1" applyFill="1" applyBorder="1" applyAlignment="1">
      <alignment vertical="center"/>
    </xf>
    <xf numFmtId="0" fontId="32" fillId="24" borderId="17" xfId="0" applyFont="1" applyFill="1" applyBorder="1" applyAlignment="1">
      <alignment vertical="center"/>
    </xf>
    <xf numFmtId="0" fontId="32" fillId="24" borderId="23" xfId="0" applyFont="1" applyFill="1" applyBorder="1" applyAlignment="1">
      <alignment vertical="center"/>
    </xf>
    <xf numFmtId="0" fontId="36" fillId="0" borderId="23" xfId="0" applyFont="1" applyBorder="1" applyAlignment="1">
      <alignment vertical="center" wrapText="1"/>
    </xf>
    <xf numFmtId="0" fontId="13" fillId="0" borderId="0" xfId="0" applyFont="1" applyAlignment="1">
      <alignment horizontal="left" vertical="center"/>
    </xf>
    <xf numFmtId="0" fontId="14" fillId="24" borderId="28" xfId="0" applyFont="1" applyFill="1" applyBorder="1" applyAlignment="1">
      <alignment horizontal="center" vertical="center"/>
    </xf>
    <xf numFmtId="0" fontId="14" fillId="24" borderId="30" xfId="0" applyFont="1" applyFill="1" applyBorder="1" applyAlignment="1">
      <alignment horizontal="center" vertical="center"/>
    </xf>
    <xf numFmtId="0" fontId="32" fillId="0" borderId="49" xfId="0" applyFont="1" applyBorder="1" applyAlignment="1">
      <alignment horizontal="center"/>
    </xf>
    <xf numFmtId="49" fontId="6" fillId="35" borderId="18" xfId="0" applyNumberFormat="1" applyFont="1" applyFill="1" applyBorder="1" applyAlignment="1">
      <alignment horizontal="left" vertical="center"/>
    </xf>
    <xf numFmtId="0" fontId="13" fillId="35" borderId="18" xfId="0" applyFont="1" applyFill="1" applyBorder="1" applyAlignment="1">
      <alignment horizontal="left" vertical="center" wrapText="1"/>
    </xf>
    <xf numFmtId="2" fontId="36" fillId="0" borderId="18" xfId="0" applyNumberFormat="1" applyFont="1" applyBorder="1" applyAlignment="1">
      <alignment horizontal="center" vertical="center"/>
    </xf>
    <xf numFmtId="2" fontId="6" fillId="0" borderId="18" xfId="0" applyNumberFormat="1" applyFont="1" applyBorder="1" applyAlignment="1">
      <alignment horizontal="left" vertical="center"/>
    </xf>
    <xf numFmtId="0" fontId="39" fillId="0" borderId="38" xfId="0" applyFont="1" applyBorder="1" applyAlignment="1">
      <alignment horizontal="center" vertical="center"/>
    </xf>
    <xf numFmtId="0" fontId="0" fillId="24" borderId="28" xfId="0" applyFill="1" applyBorder="1"/>
    <xf numFmtId="0" fontId="0" fillId="24" borderId="31" xfId="0" applyFill="1" applyBorder="1"/>
    <xf numFmtId="0" fontId="6" fillId="24" borderId="43" xfId="0" applyFont="1" applyFill="1" applyBorder="1" applyAlignment="1">
      <alignment horizontal="center" vertical="center"/>
    </xf>
    <xf numFmtId="0" fontId="39" fillId="0" borderId="38" xfId="0" applyFont="1" applyBorder="1"/>
    <xf numFmtId="0" fontId="40" fillId="0" borderId="38" xfId="0" applyFont="1" applyBorder="1" applyAlignment="1">
      <alignment horizontal="center" vertical="center"/>
    </xf>
    <xf numFmtId="0" fontId="12" fillId="0" borderId="59" xfId="0" applyFont="1" applyBorder="1" applyAlignment="1">
      <alignment vertical="center" wrapText="1"/>
    </xf>
    <xf numFmtId="0" fontId="19" fillId="0" borderId="38" xfId="0" applyFont="1" applyBorder="1" applyAlignment="1">
      <alignment horizontal="center" vertical="center"/>
    </xf>
    <xf numFmtId="0" fontId="11" fillId="0" borderId="13" xfId="0" applyFont="1" applyBorder="1" applyAlignment="1">
      <alignment vertical="center" wrapText="1"/>
    </xf>
    <xf numFmtId="49" fontId="36" fillId="0" borderId="38" xfId="0" applyNumberFormat="1" applyFont="1" applyBorder="1" applyAlignment="1">
      <alignment horizontal="center" vertical="center"/>
    </xf>
    <xf numFmtId="49" fontId="12" fillId="0" borderId="34" xfId="0" applyNumberFormat="1" applyFont="1" applyBorder="1" applyAlignment="1">
      <alignment horizontal="center" vertical="center"/>
    </xf>
    <xf numFmtId="0" fontId="11" fillId="0" borderId="49" xfId="0" applyFont="1" applyBorder="1" applyAlignment="1">
      <alignment vertical="center" wrapText="1"/>
    </xf>
    <xf numFmtId="0" fontId="13" fillId="0" borderId="18" xfId="0" applyFont="1" applyBorder="1" applyAlignment="1">
      <alignment horizontal="right" vertical="center" wrapText="1"/>
    </xf>
    <xf numFmtId="0" fontId="28" fillId="0" borderId="41" xfId="0" applyFont="1" applyBorder="1" applyAlignment="1">
      <alignment horizontal="center" vertical="center"/>
    </xf>
    <xf numFmtId="0" fontId="16" fillId="0" borderId="73" xfId="0" applyFont="1" applyBorder="1" applyAlignment="1">
      <alignment horizontal="center" vertical="center"/>
    </xf>
    <xf numFmtId="0" fontId="14" fillId="24" borderId="34" xfId="0" applyFont="1" applyFill="1" applyBorder="1" applyAlignment="1">
      <alignment horizontal="center" vertical="center"/>
    </xf>
    <xf numFmtId="0" fontId="76" fillId="0" borderId="23" xfId="0" applyFont="1" applyBorder="1" applyAlignment="1">
      <alignment horizontal="left" vertical="center" wrapText="1"/>
    </xf>
    <xf numFmtId="0" fontId="46" fillId="0" borderId="18" xfId="0" applyFont="1" applyBorder="1" applyAlignment="1">
      <alignment horizontal="left" vertical="center"/>
    </xf>
    <xf numFmtId="0" fontId="6" fillId="0" borderId="34" xfId="0" applyFont="1" applyBorder="1" applyAlignment="1" applyProtection="1">
      <alignment horizontal="center" vertical="center"/>
      <protection locked="0"/>
    </xf>
    <xf numFmtId="0" fontId="36" fillId="0" borderId="40" xfId="0" applyFont="1" applyBorder="1" applyAlignment="1">
      <alignment horizontal="left" vertical="center" wrapText="1"/>
    </xf>
    <xf numFmtId="0" fontId="13" fillId="0" borderId="37" xfId="0" applyFont="1" applyBorder="1" applyAlignment="1">
      <alignment horizontal="left" vertical="center" wrapText="1"/>
    </xf>
    <xf numFmtId="0" fontId="6" fillId="36" borderId="37" xfId="0" applyFont="1" applyFill="1" applyBorder="1" applyAlignment="1" applyProtection="1">
      <alignment horizontal="center" vertical="center"/>
      <protection locked="0"/>
    </xf>
    <xf numFmtId="0" fontId="17" fillId="26" borderId="37" xfId="0" applyFont="1" applyFill="1" applyBorder="1" applyAlignment="1">
      <alignment horizontal="center" vertical="center"/>
    </xf>
    <xf numFmtId="0" fontId="6" fillId="36" borderId="37" xfId="0" applyFont="1" applyFill="1" applyBorder="1" applyAlignment="1">
      <alignment horizontal="center" vertical="center"/>
    </xf>
    <xf numFmtId="0" fontId="6" fillId="36" borderId="38" xfId="0" applyFont="1" applyFill="1" applyBorder="1" applyAlignment="1" applyProtection="1">
      <alignment horizontal="center" vertical="center"/>
      <protection locked="0"/>
    </xf>
    <xf numFmtId="0" fontId="6" fillId="36" borderId="38" xfId="0" applyFont="1" applyFill="1" applyBorder="1" applyAlignment="1">
      <alignment horizontal="center" vertical="center"/>
    </xf>
    <xf numFmtId="0" fontId="6" fillId="36" borderId="37" xfId="0" applyFont="1" applyFill="1" applyBorder="1" applyAlignment="1" applyProtection="1">
      <alignment vertical="center"/>
      <protection locked="0"/>
    </xf>
    <xf numFmtId="0" fontId="13" fillId="0" borderId="37" xfId="47" applyFont="1" applyBorder="1" applyAlignment="1">
      <alignment vertical="center" wrapText="1"/>
    </xf>
    <xf numFmtId="0" fontId="6" fillId="24" borderId="37" xfId="0" applyFont="1" applyFill="1" applyBorder="1" applyAlignment="1">
      <alignment horizontal="center" vertical="center"/>
    </xf>
    <xf numFmtId="0" fontId="13" fillId="0" borderId="38" xfId="47" applyFont="1" applyBorder="1" applyAlignment="1">
      <alignment vertical="center" wrapText="1"/>
    </xf>
    <xf numFmtId="0" fontId="13" fillId="0" borderId="18" xfId="47" applyFont="1" applyBorder="1" applyAlignment="1">
      <alignment vertical="center" wrapText="1"/>
    </xf>
    <xf numFmtId="0" fontId="84" fillId="0" borderId="40" xfId="0" applyFont="1" applyBorder="1" applyAlignment="1">
      <alignment vertical="center"/>
    </xf>
    <xf numFmtId="0" fontId="36" fillId="0" borderId="37" xfId="0" applyFont="1" applyBorder="1" applyAlignment="1">
      <alignment vertical="center" wrapText="1"/>
    </xf>
    <xf numFmtId="0" fontId="0" fillId="24" borderId="37" xfId="0" applyFill="1" applyBorder="1" applyAlignment="1">
      <alignment vertical="center"/>
    </xf>
    <xf numFmtId="0" fontId="10" fillId="24" borderId="37" xfId="0" applyFont="1" applyFill="1" applyBorder="1" applyAlignment="1">
      <alignment horizontal="center" vertical="center"/>
    </xf>
    <xf numFmtId="49" fontId="6" fillId="0" borderId="38" xfId="0" applyNumberFormat="1" applyFont="1" applyBorder="1" applyAlignment="1">
      <alignment vertical="center"/>
    </xf>
    <xf numFmtId="0" fontId="6" fillId="36" borderId="38" xfId="0" applyFont="1" applyFill="1" applyBorder="1" applyAlignment="1" applyProtection="1">
      <alignment vertical="center"/>
      <protection locked="0"/>
    </xf>
    <xf numFmtId="49" fontId="6" fillId="26" borderId="41" xfId="0" applyNumberFormat="1" applyFont="1" applyFill="1" applyBorder="1" applyAlignment="1">
      <alignment vertical="center"/>
    </xf>
    <xf numFmtId="0" fontId="13" fillId="35" borderId="43" xfId="0" applyFont="1" applyFill="1" applyBorder="1" applyAlignment="1">
      <alignment vertical="center" wrapText="1"/>
    </xf>
    <xf numFmtId="0" fontId="6" fillId="36" borderId="34" xfId="0" applyFont="1" applyFill="1" applyBorder="1" applyAlignment="1">
      <alignment vertical="center"/>
    </xf>
    <xf numFmtId="0" fontId="16" fillId="25" borderId="43" xfId="0" applyFont="1" applyFill="1" applyBorder="1" applyAlignment="1">
      <alignment horizontal="center" vertical="center"/>
    </xf>
    <xf numFmtId="0" fontId="17" fillId="0" borderId="43" xfId="0" applyFont="1" applyBorder="1" applyAlignment="1">
      <alignment horizontal="center" vertical="center"/>
    </xf>
    <xf numFmtId="0" fontId="36" fillId="0" borderId="38" xfId="0" applyFont="1" applyBorder="1" applyAlignment="1">
      <alignment horizontal="left" vertical="center" wrapText="1"/>
    </xf>
    <xf numFmtId="0" fontId="13" fillId="0" borderId="48" xfId="0" applyFont="1" applyBorder="1" applyAlignment="1">
      <alignment horizontal="right" vertical="center" wrapText="1"/>
    </xf>
    <xf numFmtId="0" fontId="13" fillId="0" borderId="61" xfId="0" applyFont="1" applyBorder="1" applyAlignment="1">
      <alignment horizontal="right" vertical="center" wrapText="1"/>
    </xf>
    <xf numFmtId="0" fontId="36" fillId="0" borderId="73" xfId="0" applyFont="1" applyBorder="1" applyAlignment="1">
      <alignment vertical="center" wrapText="1"/>
    </xf>
    <xf numFmtId="0" fontId="16" fillId="35" borderId="45" xfId="0" applyFont="1" applyFill="1" applyBorder="1" applyAlignment="1">
      <alignment horizontal="center" vertical="center"/>
    </xf>
    <xf numFmtId="0" fontId="16" fillId="26" borderId="47" xfId="0" applyFont="1" applyFill="1" applyBorder="1" applyAlignment="1">
      <alignment horizontal="center" vertical="center"/>
    </xf>
    <xf numFmtId="0" fontId="0" fillId="24" borderId="36" xfId="0" applyFill="1" applyBorder="1" applyAlignment="1">
      <alignment horizontal="left" vertical="center"/>
    </xf>
    <xf numFmtId="0" fontId="2" fillId="34" borderId="0" xfId="51" applyFill="1" applyProtection="1">
      <protection locked="0"/>
    </xf>
    <xf numFmtId="0" fontId="2" fillId="34" borderId="0" xfId="51" applyFill="1"/>
    <xf numFmtId="0" fontId="79" fillId="34" borderId="0" xfId="51" applyFont="1" applyFill="1"/>
    <xf numFmtId="0" fontId="86" fillId="34" borderId="0" xfId="52" applyFill="1"/>
    <xf numFmtId="0" fontId="82" fillId="34" borderId="0" xfId="51" applyFont="1" applyFill="1"/>
    <xf numFmtId="0" fontId="2" fillId="34" borderId="10" xfId="51" applyFill="1" applyBorder="1"/>
    <xf numFmtId="0" fontId="2" fillId="34" borderId="17" xfId="51" applyFill="1" applyBorder="1"/>
    <xf numFmtId="0" fontId="2" fillId="34" borderId="14" xfId="51" applyFill="1" applyBorder="1"/>
    <xf numFmtId="0" fontId="2" fillId="34" borderId="52" xfId="51" applyFill="1" applyBorder="1"/>
    <xf numFmtId="0" fontId="2" fillId="34" borderId="79" xfId="51" applyFill="1" applyBorder="1"/>
    <xf numFmtId="0" fontId="2" fillId="34" borderId="116" xfId="51" applyFill="1" applyBorder="1"/>
    <xf numFmtId="0" fontId="2" fillId="34" borderId="80" xfId="51" applyFill="1" applyBorder="1"/>
    <xf numFmtId="0" fontId="87" fillId="34" borderId="40" xfId="51" applyFont="1" applyFill="1" applyBorder="1" applyAlignment="1" applyProtection="1">
      <alignment wrapText="1"/>
      <protection locked="0"/>
    </xf>
    <xf numFmtId="0" fontId="81" fillId="34" borderId="63" xfId="46" applyFill="1" applyBorder="1" applyAlignment="1">
      <alignment vertical="center" wrapText="1"/>
    </xf>
    <xf numFmtId="0" fontId="2" fillId="34" borderId="77" xfId="51" applyFill="1" applyBorder="1" applyAlignment="1">
      <alignment vertical="center" wrapText="1"/>
    </xf>
    <xf numFmtId="0" fontId="2" fillId="34" borderId="81" xfId="51" applyFill="1" applyBorder="1" applyAlignment="1">
      <alignment vertical="center" wrapText="1"/>
    </xf>
    <xf numFmtId="0" fontId="2" fillId="34" borderId="0" xfId="51" applyFill="1" applyAlignment="1" applyProtection="1">
      <alignment wrapText="1"/>
      <protection locked="0"/>
    </xf>
    <xf numFmtId="0" fontId="2" fillId="34" borderId="0" xfId="51" applyFill="1" applyAlignment="1">
      <alignment wrapText="1"/>
    </xf>
    <xf numFmtId="0" fontId="87" fillId="34" borderId="18" xfId="51" applyFont="1" applyFill="1" applyBorder="1" applyAlignment="1" applyProtection="1">
      <alignment wrapText="1"/>
      <protection locked="0"/>
    </xf>
    <xf numFmtId="0" fontId="81" fillId="34" borderId="64" xfId="46" applyFill="1" applyBorder="1" applyAlignment="1">
      <alignment horizontal="left" vertical="center" wrapText="1"/>
    </xf>
    <xf numFmtId="0" fontId="88" fillId="34" borderId="25" xfId="51" applyFont="1" applyFill="1" applyBorder="1" applyAlignment="1">
      <alignment horizontal="left" vertical="center" wrapText="1"/>
    </xf>
    <xf numFmtId="0" fontId="88" fillId="34" borderId="76" xfId="51" applyFont="1" applyFill="1" applyBorder="1" applyAlignment="1">
      <alignment horizontal="left" vertical="center" wrapText="1"/>
    </xf>
    <xf numFmtId="0" fontId="87" fillId="34" borderId="43" xfId="51" applyFont="1" applyFill="1" applyBorder="1" applyAlignment="1" applyProtection="1">
      <alignment wrapText="1"/>
      <protection locked="0"/>
    </xf>
    <xf numFmtId="0" fontId="81" fillId="34" borderId="68" xfId="46" applyFill="1" applyBorder="1" applyAlignment="1">
      <alignment horizontal="left" vertical="center" wrapText="1"/>
    </xf>
    <xf numFmtId="0" fontId="88" fillId="34" borderId="26" xfId="51" applyFont="1" applyFill="1" applyBorder="1" applyAlignment="1">
      <alignment horizontal="left" vertical="center" wrapText="1"/>
    </xf>
    <xf numFmtId="0" fontId="88" fillId="34" borderId="78" xfId="51" applyFont="1" applyFill="1" applyBorder="1" applyAlignment="1">
      <alignment horizontal="left" vertical="center" wrapText="1"/>
    </xf>
    <xf numFmtId="0" fontId="2" fillId="34" borderId="0" xfId="51" applyFill="1" applyAlignment="1">
      <alignment vertical="center"/>
    </xf>
    <xf numFmtId="0" fontId="82" fillId="34" borderId="0" xfId="51" applyFont="1" applyFill="1" applyAlignment="1">
      <alignment vertical="center"/>
    </xf>
    <xf numFmtId="0" fontId="2" fillId="34" borderId="20" xfId="51" applyFill="1" applyBorder="1"/>
    <xf numFmtId="0" fontId="2" fillId="34" borderId="10" xfId="51" applyFill="1" applyBorder="1" applyAlignment="1">
      <alignment vertical="center"/>
    </xf>
    <xf numFmtId="0" fontId="2" fillId="34" borderId="17" xfId="51" applyFill="1" applyBorder="1" applyAlignment="1">
      <alignment vertical="center"/>
    </xf>
    <xf numFmtId="0" fontId="2" fillId="34" borderId="14" xfId="51" applyFill="1" applyBorder="1" applyAlignment="1">
      <alignment vertical="center"/>
    </xf>
    <xf numFmtId="0" fontId="2" fillId="34" borderId="58" xfId="51" applyFill="1" applyBorder="1"/>
    <xf numFmtId="0" fontId="2" fillId="34" borderId="70" xfId="51" applyFill="1" applyBorder="1" applyAlignment="1">
      <alignment vertical="center"/>
    </xf>
    <xf numFmtId="0" fontId="2" fillId="34" borderId="117" xfId="51" applyFill="1" applyBorder="1" applyAlignment="1">
      <alignment vertical="center"/>
    </xf>
    <xf numFmtId="0" fontId="2" fillId="34" borderId="108" xfId="51" applyFill="1" applyBorder="1" applyAlignment="1">
      <alignment vertical="center"/>
    </xf>
    <xf numFmtId="0" fontId="81" fillId="34" borderId="62" xfId="46" applyFill="1" applyBorder="1" applyAlignment="1">
      <alignment horizontal="left" vertical="center" wrapText="1"/>
    </xf>
    <xf numFmtId="0" fontId="88" fillId="34" borderId="24" xfId="51" applyFont="1" applyFill="1" applyBorder="1" applyAlignment="1">
      <alignment horizontal="left" vertical="center" wrapText="1"/>
    </xf>
    <xf numFmtId="0" fontId="88" fillId="34" borderId="75" xfId="51" applyFont="1" applyFill="1" applyBorder="1" applyAlignment="1">
      <alignment horizontal="left" vertical="center" wrapText="1"/>
    </xf>
    <xf numFmtId="0" fontId="80" fillId="34" borderId="0" xfId="51" applyFont="1" applyFill="1"/>
    <xf numFmtId="0" fontId="88" fillId="34" borderId="0" xfId="51" applyFont="1" applyFill="1" applyAlignment="1">
      <alignment horizontal="left" vertical="center" wrapText="1"/>
    </xf>
    <xf numFmtId="0" fontId="88" fillId="34" borderId="0" xfId="51" applyFont="1" applyFill="1" applyAlignment="1">
      <alignment horizontal="left" vertical="top" wrapText="1"/>
    </xf>
    <xf numFmtId="0" fontId="81" fillId="34" borderId="0" xfId="46" applyFill="1"/>
    <xf numFmtId="0" fontId="2" fillId="0" borderId="0" xfId="51" applyProtection="1">
      <protection locked="0"/>
    </xf>
    <xf numFmtId="0" fontId="2" fillId="0" borderId="0" xfId="51"/>
    <xf numFmtId="0" fontId="39" fillId="0" borderId="38" xfId="0" applyFont="1" applyBorder="1" applyAlignment="1">
      <alignment horizontal="center"/>
    </xf>
    <xf numFmtId="0" fontId="39" fillId="0" borderId="40" xfId="0" applyFont="1" applyBorder="1" applyAlignment="1">
      <alignment horizontal="center" vertical="center"/>
    </xf>
    <xf numFmtId="0" fontId="17" fillId="24" borderId="28" xfId="0" applyFont="1" applyFill="1" applyBorder="1" applyAlignment="1">
      <alignment horizontal="left" vertical="center"/>
    </xf>
    <xf numFmtId="0" fontId="17" fillId="24" borderId="30" xfId="0" applyFont="1" applyFill="1" applyBorder="1" applyAlignment="1">
      <alignment horizontal="left" vertical="center"/>
    </xf>
    <xf numFmtId="0" fontId="6" fillId="0" borderId="52" xfId="0" applyFont="1" applyBorder="1" applyAlignment="1">
      <alignment horizontal="center" vertical="center" textRotation="90"/>
    </xf>
    <xf numFmtId="0" fontId="6" fillId="0" borderId="58" xfId="0" applyFont="1" applyBorder="1" applyAlignment="1">
      <alignment horizontal="right" vertical="center" textRotation="90" wrapText="1"/>
    </xf>
    <xf numFmtId="0" fontId="7" fillId="0" borderId="70" xfId="0" applyFont="1" applyBorder="1" applyAlignment="1">
      <alignment horizontal="center" textRotation="90"/>
    </xf>
    <xf numFmtId="0" fontId="8" fillId="0" borderId="108" xfId="0" applyFont="1" applyBorder="1" applyAlignment="1">
      <alignment horizontal="center" textRotation="90"/>
    </xf>
    <xf numFmtId="0" fontId="8" fillId="0" borderId="71" xfId="0" applyFont="1" applyBorder="1" applyAlignment="1">
      <alignment horizontal="center" textRotation="90"/>
    </xf>
    <xf numFmtId="0" fontId="34" fillId="0" borderId="70" xfId="0" applyFont="1" applyBorder="1" applyAlignment="1">
      <alignment horizontal="center" textRotation="90"/>
    </xf>
    <xf numFmtId="0" fontId="9" fillId="0" borderId="70" xfId="0" applyFont="1" applyBorder="1" applyAlignment="1">
      <alignment horizontal="center" textRotation="90"/>
    </xf>
    <xf numFmtId="0" fontId="29" fillId="0" borderId="108" xfId="0" applyFont="1" applyBorder="1" applyAlignment="1">
      <alignment horizontal="center" textRotation="90"/>
    </xf>
    <xf numFmtId="0" fontId="28" fillId="0" borderId="40" xfId="0" applyFont="1" applyBorder="1" applyAlignment="1">
      <alignment horizontal="center" vertical="center"/>
    </xf>
    <xf numFmtId="49" fontId="12" fillId="0" borderId="52" xfId="0" applyNumberFormat="1" applyFont="1" applyBorder="1" applyAlignment="1">
      <alignment horizontal="left" vertical="center"/>
    </xf>
    <xf numFmtId="0" fontId="6" fillId="24" borderId="0" xfId="0" applyFont="1" applyFill="1" applyAlignment="1">
      <alignment horizontal="center" vertical="center"/>
    </xf>
    <xf numFmtId="0" fontId="46" fillId="0" borderId="73" xfId="0" applyFont="1" applyBorder="1" applyAlignment="1">
      <alignment horizontal="left" vertical="center"/>
    </xf>
    <xf numFmtId="0" fontId="36" fillId="0" borderId="45" xfId="0" applyFont="1" applyBorder="1" applyAlignment="1">
      <alignment horizontal="left" vertical="center" wrapText="1"/>
    </xf>
    <xf numFmtId="0" fontId="16" fillId="0" borderId="44" xfId="0" applyFont="1" applyBorder="1" applyAlignment="1">
      <alignment horizontal="center" vertical="center"/>
    </xf>
    <xf numFmtId="0" fontId="16" fillId="0" borderId="22"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Alignment="1">
      <alignment horizontal="center" vertical="center"/>
    </xf>
    <xf numFmtId="0" fontId="16" fillId="0" borderId="48" xfId="0" applyFont="1" applyBorder="1" applyAlignment="1">
      <alignment horizontal="center" vertical="center"/>
    </xf>
    <xf numFmtId="0" fontId="6" fillId="0" borderId="59" xfId="0" applyFont="1" applyBorder="1" applyAlignment="1">
      <alignment horizontal="center" vertical="center"/>
    </xf>
    <xf numFmtId="0" fontId="6" fillId="24" borderId="40" xfId="0" applyFont="1" applyFill="1" applyBorder="1" applyAlignment="1" applyProtection="1">
      <alignment horizontal="center" vertical="center"/>
      <protection locked="0"/>
    </xf>
    <xf numFmtId="0" fontId="36" fillId="0" borderId="38" xfId="0" applyFont="1" applyBorder="1" applyAlignment="1">
      <alignment vertical="center" wrapText="1"/>
    </xf>
    <xf numFmtId="0" fontId="42" fillId="0" borderId="44" xfId="0" applyFont="1" applyBorder="1" applyAlignment="1">
      <alignment vertical="center" wrapText="1"/>
    </xf>
    <xf numFmtId="0" fontId="51" fillId="0" borderId="59" xfId="0" applyFont="1" applyBorder="1" applyAlignment="1" applyProtection="1">
      <alignment horizontal="center"/>
      <protection locked="0"/>
    </xf>
    <xf numFmtId="0" fontId="51" fillId="0" borderId="57" xfId="0" applyFont="1" applyBorder="1" applyAlignment="1" applyProtection="1">
      <alignment horizontal="center"/>
      <protection locked="0"/>
    </xf>
    <xf numFmtId="0" fontId="51" fillId="0" borderId="44" xfId="0" applyFont="1" applyBorder="1" applyAlignment="1" applyProtection="1">
      <alignment horizontal="center"/>
      <protection locked="0"/>
    </xf>
    <xf numFmtId="0" fontId="51" fillId="0" borderId="56" xfId="0" applyFont="1" applyBorder="1" applyAlignment="1" applyProtection="1">
      <alignment horizontal="center"/>
      <protection locked="0"/>
    </xf>
    <xf numFmtId="0" fontId="51" fillId="0" borderId="61" xfId="0" applyFont="1" applyBorder="1" applyAlignment="1" applyProtection="1">
      <alignment horizontal="center"/>
      <protection locked="0"/>
    </xf>
    <xf numFmtId="0" fontId="51" fillId="0" borderId="46" xfId="0" applyFont="1" applyBorder="1" applyAlignment="1" applyProtection="1">
      <alignment horizontal="center"/>
      <protection locked="0"/>
    </xf>
    <xf numFmtId="0" fontId="51" fillId="0" borderId="60" xfId="0" applyFont="1" applyBorder="1" applyAlignment="1" applyProtection="1">
      <alignment horizontal="center"/>
      <protection locked="0"/>
    </xf>
    <xf numFmtId="0" fontId="51" fillId="0" borderId="45" xfId="0" applyFont="1" applyBorder="1" applyAlignment="1" applyProtection="1">
      <alignment horizontal="center"/>
      <protection locked="0"/>
    </xf>
    <xf numFmtId="0" fontId="51" fillId="0" borderId="42" xfId="0" applyFont="1" applyBorder="1" applyAlignment="1" applyProtection="1">
      <alignment horizontal="center"/>
      <protection locked="0"/>
    </xf>
    <xf numFmtId="0" fontId="51" fillId="0" borderId="22" xfId="0" applyFont="1" applyBorder="1" applyAlignment="1" applyProtection="1">
      <alignment horizontal="center"/>
      <protection locked="0"/>
    </xf>
    <xf numFmtId="0" fontId="0" fillId="0" borderId="23" xfId="0" applyBorder="1" applyAlignment="1">
      <alignment horizontal="center"/>
    </xf>
    <xf numFmtId="0" fontId="0" fillId="0" borderId="19" xfId="0" applyBorder="1" applyAlignment="1">
      <alignment horizontal="center"/>
    </xf>
    <xf numFmtId="0" fontId="51" fillId="0" borderId="49" xfId="0" applyFont="1" applyBorder="1" applyAlignment="1" applyProtection="1">
      <alignment horizontal="center"/>
      <protection locked="0"/>
    </xf>
    <xf numFmtId="0" fontId="49" fillId="0" borderId="45" xfId="0" applyFont="1" applyBorder="1" applyAlignment="1" applyProtection="1">
      <alignment horizontal="center"/>
      <protection locked="0"/>
    </xf>
    <xf numFmtId="0" fontId="49" fillId="0" borderId="48" xfId="0" applyFont="1" applyBorder="1" applyAlignment="1" applyProtection="1">
      <alignment horizontal="center"/>
      <protection locked="0"/>
    </xf>
    <xf numFmtId="0" fontId="49" fillId="0" borderId="42" xfId="0" applyFont="1" applyBorder="1" applyAlignment="1" applyProtection="1">
      <alignment horizontal="center"/>
      <protection locked="0"/>
    </xf>
    <xf numFmtId="0" fontId="49" fillId="0" borderId="73" xfId="0" applyFont="1" applyBorder="1" applyAlignment="1" applyProtection="1">
      <alignment horizontal="center"/>
      <protection locked="0"/>
    </xf>
    <xf numFmtId="0" fontId="49" fillId="0" borderId="82" xfId="0" applyFont="1" applyBorder="1" applyAlignment="1" applyProtection="1">
      <alignment horizontal="center"/>
      <protection locked="0"/>
    </xf>
    <xf numFmtId="0" fontId="51" fillId="0" borderId="48" xfId="0" applyFont="1" applyBorder="1" applyAlignment="1" applyProtection="1">
      <alignment horizontal="center"/>
      <protection locked="0"/>
    </xf>
    <xf numFmtId="0" fontId="49" fillId="0" borderId="23" xfId="0" applyFont="1" applyBorder="1" applyAlignment="1" applyProtection="1">
      <alignment horizontal="center"/>
      <protection locked="0"/>
    </xf>
    <xf numFmtId="0" fontId="49" fillId="0" borderId="29" xfId="0" applyFont="1" applyBorder="1" applyAlignment="1" applyProtection="1">
      <alignment horizontal="center"/>
      <protection locked="0"/>
    </xf>
    <xf numFmtId="0" fontId="49" fillId="0" borderId="84" xfId="0" applyFont="1" applyBorder="1" applyAlignment="1" applyProtection="1">
      <alignment horizontal="center"/>
      <protection locked="0"/>
    </xf>
    <xf numFmtId="0" fontId="49" fillId="0" borderId="59" xfId="0" applyFont="1" applyBorder="1" applyAlignment="1" applyProtection="1">
      <alignment horizontal="center"/>
      <protection locked="0"/>
    </xf>
    <xf numFmtId="0" fontId="49" fillId="0" borderId="57" xfId="0" applyFont="1" applyBorder="1" applyAlignment="1" applyProtection="1">
      <alignment horizontal="center"/>
      <protection locked="0"/>
    </xf>
    <xf numFmtId="0" fontId="49" fillId="0" borderId="52" xfId="0" applyFont="1" applyBorder="1" applyAlignment="1" applyProtection="1">
      <alignment horizontal="center"/>
      <protection locked="0"/>
    </xf>
    <xf numFmtId="0" fontId="49" fillId="0" borderId="54" xfId="0" applyFont="1" applyBorder="1" applyAlignment="1" applyProtection="1">
      <alignment horizontal="center"/>
      <protection locked="0"/>
    </xf>
    <xf numFmtId="0" fontId="49" fillId="0" borderId="61" xfId="0" applyFont="1" applyBorder="1" applyAlignment="1" applyProtection="1">
      <alignment horizontal="center"/>
      <protection locked="0"/>
    </xf>
    <xf numFmtId="0" fontId="49" fillId="0" borderId="51" xfId="0" applyFont="1" applyBorder="1" applyAlignment="1" applyProtection="1">
      <alignment horizontal="center"/>
      <protection locked="0"/>
    </xf>
    <xf numFmtId="0" fontId="12" fillId="0" borderId="36" xfId="0" applyFont="1" applyBorder="1" applyAlignment="1">
      <alignment horizontal="left" vertical="center"/>
    </xf>
    <xf numFmtId="0" fontId="13" fillId="0" borderId="13" xfId="0" applyFont="1" applyBorder="1" applyAlignment="1">
      <alignment horizontal="left"/>
    </xf>
    <xf numFmtId="0" fontId="0" fillId="0" borderId="33" xfId="0" applyBorder="1" applyAlignment="1">
      <alignment horizontal="left"/>
    </xf>
    <xf numFmtId="0" fontId="49" fillId="0" borderId="19" xfId="0" applyFont="1" applyBorder="1" applyAlignment="1" applyProtection="1">
      <alignment horizontal="center"/>
      <protection locked="0"/>
    </xf>
    <xf numFmtId="0" fontId="49" fillId="0" borderId="46" xfId="0" applyFont="1" applyBorder="1" applyAlignment="1" applyProtection="1">
      <alignment horizontal="center"/>
      <protection locked="0"/>
    </xf>
    <xf numFmtId="0" fontId="49" fillId="0" borderId="60" xfId="0" applyFont="1" applyBorder="1" applyAlignment="1" applyProtection="1">
      <alignment horizontal="center"/>
      <protection locked="0"/>
    </xf>
    <xf numFmtId="0" fontId="49" fillId="0" borderId="49" xfId="0" applyFont="1" applyBorder="1" applyAlignment="1" applyProtection="1">
      <alignment horizontal="center"/>
      <protection locked="0"/>
    </xf>
    <xf numFmtId="0" fontId="51" fillId="0" borderId="73" xfId="0" applyFont="1" applyBorder="1" applyAlignment="1" applyProtection="1">
      <alignment horizontal="center"/>
      <protection locked="0"/>
    </xf>
    <xf numFmtId="0" fontId="51" fillId="0" borderId="82" xfId="0" applyFont="1" applyBorder="1" applyAlignment="1" applyProtection="1">
      <alignment horizontal="center"/>
      <protection locked="0"/>
    </xf>
    <xf numFmtId="0" fontId="51" fillId="0" borderId="84" xfId="0" applyFont="1" applyBorder="1" applyAlignment="1" applyProtection="1">
      <alignment horizontal="center"/>
      <protection locked="0"/>
    </xf>
    <xf numFmtId="0" fontId="12" fillId="0" borderId="23" xfId="0" applyFont="1" applyBorder="1" applyAlignment="1">
      <alignment horizontal="left" vertical="center"/>
    </xf>
    <xf numFmtId="0" fontId="13" fillId="0" borderId="19" xfId="0" applyFont="1" applyBorder="1" applyAlignment="1">
      <alignment horizontal="left"/>
    </xf>
    <xf numFmtId="0" fontId="0" fillId="0" borderId="29" xfId="0" applyBorder="1" applyAlignment="1">
      <alignment horizontal="left"/>
    </xf>
    <xf numFmtId="0" fontId="70" fillId="33" borderId="23" xfId="0" applyFont="1" applyFill="1" applyBorder="1" applyAlignment="1">
      <alignment horizontal="center" vertical="center"/>
    </xf>
    <xf numFmtId="0" fontId="70" fillId="33" borderId="19" xfId="0" applyFont="1" applyFill="1" applyBorder="1" applyAlignment="1">
      <alignment horizontal="center" vertical="center"/>
    </xf>
    <xf numFmtId="0" fontId="71" fillId="33" borderId="29" xfId="0" applyFont="1" applyFill="1" applyBorder="1" applyAlignment="1">
      <alignment horizontal="center" vertical="center"/>
    </xf>
    <xf numFmtId="0" fontId="13" fillId="0" borderId="23" xfId="0" applyFont="1" applyBorder="1" applyAlignment="1">
      <alignment horizontal="left"/>
    </xf>
    <xf numFmtId="0" fontId="0" fillId="0" borderId="19" xfId="0" applyBorder="1" applyAlignment="1">
      <alignment horizontal="left"/>
    </xf>
    <xf numFmtId="0" fontId="0" fillId="0" borderId="46"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49" fillId="0" borderId="44" xfId="0" applyFont="1" applyBorder="1" applyAlignment="1" applyProtection="1">
      <alignment horizontal="center" vertical="center"/>
      <protection locked="0"/>
    </xf>
    <xf numFmtId="0" fontId="49" fillId="0" borderId="56" xfId="0" applyFont="1" applyBorder="1" applyAlignment="1" applyProtection="1">
      <alignment horizontal="center" vertical="center"/>
      <protection locked="0"/>
    </xf>
    <xf numFmtId="0" fontId="46" fillId="0" borderId="73" xfId="0" applyFont="1" applyBorder="1" applyAlignment="1">
      <alignment horizontal="left" vertical="center"/>
    </xf>
    <xf numFmtId="0" fontId="46" fillId="0" borderId="82" xfId="0" applyFont="1" applyBorder="1" applyAlignment="1">
      <alignment horizontal="left" vertical="center"/>
    </xf>
    <xf numFmtId="0" fontId="46" fillId="0" borderId="84" xfId="0" applyFont="1" applyBorder="1" applyAlignment="1">
      <alignment horizontal="left" vertical="center"/>
    </xf>
    <xf numFmtId="0" fontId="0" fillId="0" borderId="2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9" fillId="0" borderId="45" xfId="0" applyFont="1" applyBorder="1" applyAlignment="1" applyProtection="1">
      <alignment horizontal="center" vertical="center"/>
      <protection locked="0"/>
    </xf>
    <xf numFmtId="0" fontId="49" fillId="0" borderId="42" xfId="0" applyFont="1" applyBorder="1" applyAlignment="1" applyProtection="1">
      <alignment horizontal="center" vertical="center"/>
      <protection locked="0"/>
    </xf>
    <xf numFmtId="0" fontId="46" fillId="0" borderId="45" xfId="0" applyFont="1" applyBorder="1" applyAlignment="1">
      <alignment horizontal="left" vertical="center"/>
    </xf>
    <xf numFmtId="0" fontId="46" fillId="0" borderId="48" xfId="0" applyFont="1" applyBorder="1" applyAlignment="1">
      <alignment horizontal="left" vertical="center"/>
    </xf>
    <xf numFmtId="0" fontId="46" fillId="0" borderId="42" xfId="0" applyFont="1" applyBorder="1" applyAlignment="1">
      <alignment horizontal="left" vertical="center"/>
    </xf>
    <xf numFmtId="0" fontId="0" fillId="0" borderId="4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85" xfId="0" applyBorder="1" applyAlignment="1">
      <alignment vertical="center"/>
    </xf>
    <xf numFmtId="0" fontId="0" fillId="0" borderId="86" xfId="0" applyBorder="1"/>
    <xf numFmtId="0" fontId="5" fillId="0" borderId="45" xfId="0" applyFont="1" applyBorder="1" applyAlignment="1" applyProtection="1">
      <alignment horizontal="center" vertical="center"/>
      <protection locked="0"/>
    </xf>
    <xf numFmtId="0" fontId="16" fillId="0" borderId="90" xfId="0" applyFont="1" applyBorder="1" applyAlignment="1">
      <alignment horizontal="center" vertical="center"/>
    </xf>
    <xf numFmtId="0" fontId="20" fillId="0" borderId="91" xfId="0" applyFont="1" applyBorder="1" applyAlignment="1">
      <alignment horizontal="center" vertical="center"/>
    </xf>
    <xf numFmtId="0" fontId="0" fillId="0" borderId="92" xfId="0" applyBorder="1" applyAlignment="1">
      <alignment vertical="center"/>
    </xf>
    <xf numFmtId="0" fontId="51" fillId="0" borderId="45" xfId="0" applyFont="1" applyBorder="1" applyAlignment="1" applyProtection="1">
      <alignment horizontal="center" vertical="center"/>
      <protection locked="0"/>
    </xf>
    <xf numFmtId="0" fontId="51" fillId="0" borderId="42" xfId="0" applyFont="1" applyBorder="1" applyAlignment="1" applyProtection="1">
      <alignment horizontal="center" vertical="center"/>
      <protection locked="0"/>
    </xf>
    <xf numFmtId="0" fontId="49" fillId="0" borderId="46" xfId="0" applyFont="1" applyBorder="1" applyAlignment="1" applyProtection="1">
      <alignment horizontal="center" vertical="center"/>
      <protection locked="0"/>
    </xf>
    <xf numFmtId="0" fontId="49" fillId="0" borderId="60" xfId="0" applyFont="1" applyBorder="1" applyAlignment="1" applyProtection="1">
      <alignment horizontal="center" vertical="center"/>
      <protection locked="0"/>
    </xf>
    <xf numFmtId="230" fontId="17" fillId="0" borderId="87" xfId="0" applyNumberFormat="1" applyFont="1" applyBorder="1" applyAlignment="1">
      <alignment horizontal="left" vertical="center"/>
    </xf>
    <xf numFmtId="230" fontId="0" fillId="0" borderId="88" xfId="0" applyNumberFormat="1" applyBorder="1"/>
    <xf numFmtId="230" fontId="0" fillId="0" borderId="89" xfId="0" applyNumberFormat="1" applyBorder="1"/>
    <xf numFmtId="0" fontId="0" fillId="0" borderId="23" xfId="0" applyBorder="1" applyAlignment="1">
      <alignment vertical="center"/>
    </xf>
    <xf numFmtId="0" fontId="0" fillId="0" borderId="19" xfId="0" applyBorder="1" applyAlignment="1">
      <alignment vertical="center"/>
    </xf>
    <xf numFmtId="0" fontId="0" fillId="0" borderId="29" xfId="0" applyBorder="1" applyAlignment="1">
      <alignment vertical="center"/>
    </xf>
    <xf numFmtId="0" fontId="49" fillId="0" borderId="73" xfId="0" applyFont="1" applyBorder="1" applyAlignment="1" applyProtection="1">
      <alignment horizontal="center" vertical="center"/>
      <protection locked="0"/>
    </xf>
    <xf numFmtId="0" fontId="49" fillId="0" borderId="84" xfId="0" applyFont="1" applyBorder="1" applyAlignment="1" applyProtection="1">
      <alignment horizontal="center" vertical="center"/>
      <protection locked="0"/>
    </xf>
    <xf numFmtId="0" fontId="49" fillId="0" borderId="21" xfId="0" applyFont="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16" fillId="0" borderId="113" xfId="0" applyFont="1" applyBorder="1" applyAlignment="1">
      <alignment horizontal="center" vertical="center"/>
    </xf>
    <xf numFmtId="0" fontId="16" fillId="0" borderId="114" xfId="0" applyFont="1" applyBorder="1" applyAlignment="1">
      <alignment horizontal="center" vertical="center"/>
    </xf>
    <xf numFmtId="0" fontId="16" fillId="0" borderId="115" xfId="0" applyFont="1" applyBorder="1" applyAlignment="1">
      <alignment horizontal="center" vertic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0" fontId="16" fillId="0" borderId="112" xfId="0" applyFont="1" applyBorder="1" applyAlignment="1">
      <alignment horizontal="center" vertical="center"/>
    </xf>
    <xf numFmtId="0" fontId="13" fillId="0" borderId="44" xfId="0" applyFont="1" applyBorder="1" applyAlignment="1">
      <alignment horizontal="left" vertical="center"/>
    </xf>
    <xf numFmtId="0" fontId="13" fillId="0" borderId="22" xfId="0" applyFont="1" applyBorder="1" applyAlignment="1">
      <alignment horizontal="left" vertical="center"/>
    </xf>
    <xf numFmtId="0" fontId="13" fillId="0" borderId="48" xfId="0" applyFont="1" applyBorder="1" applyAlignment="1">
      <alignment horizontal="left" vertical="center"/>
    </xf>
    <xf numFmtId="0" fontId="13" fillId="0" borderId="42" xfId="0" applyFont="1" applyBorder="1" applyAlignment="1">
      <alignment horizontal="left" vertical="center"/>
    </xf>
    <xf numFmtId="0" fontId="13" fillId="0" borderId="45" xfId="0" applyFont="1" applyBorder="1" applyAlignment="1">
      <alignment horizontal="left" vertical="center"/>
    </xf>
    <xf numFmtId="0" fontId="5" fillId="0" borderId="92" xfId="0" applyFont="1" applyBorder="1" applyAlignment="1">
      <alignment vertical="center"/>
    </xf>
    <xf numFmtId="231" fontId="17" fillId="0" borderId="87" xfId="0" applyNumberFormat="1" applyFont="1" applyBorder="1" applyAlignment="1">
      <alignment horizontal="left" vertical="center"/>
    </xf>
    <xf numFmtId="231" fontId="0" fillId="0" borderId="88" xfId="0" applyNumberFormat="1" applyBorder="1" applyAlignment="1">
      <alignment horizontal="left" vertical="center"/>
    </xf>
    <xf numFmtId="231" fontId="0" fillId="0" borderId="89" xfId="0" applyNumberFormat="1" applyBorder="1" applyAlignment="1">
      <alignment horizontal="left" vertical="center"/>
    </xf>
    <xf numFmtId="0" fontId="12" fillId="0" borderId="36" xfId="0" applyFont="1" applyBorder="1" applyAlignment="1">
      <alignment horizontal="left" vertical="center" wrapText="1"/>
    </xf>
    <xf numFmtId="0" fontId="13" fillId="0" borderId="13" xfId="0" applyFont="1" applyBorder="1" applyAlignment="1">
      <alignment horizontal="left" vertical="center"/>
    </xf>
    <xf numFmtId="0" fontId="13" fillId="0" borderId="33" xfId="0" applyFont="1" applyBorder="1" applyAlignment="1">
      <alignment horizontal="left" vertical="center"/>
    </xf>
    <xf numFmtId="0" fontId="0" fillId="0" borderId="86" xfId="0" applyBorder="1" applyAlignment="1">
      <alignment vertical="center"/>
    </xf>
    <xf numFmtId="181" fontId="17" fillId="0" borderId="87" xfId="0" applyNumberFormat="1" applyFont="1"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51" fillId="0" borderId="44" xfId="0" applyFont="1" applyBorder="1" applyAlignment="1" applyProtection="1">
      <alignment horizontal="center" vertical="center"/>
      <protection locked="0"/>
    </xf>
    <xf numFmtId="0" fontId="51" fillId="0" borderId="56" xfId="0" applyFont="1" applyBorder="1" applyAlignment="1" applyProtection="1">
      <alignment horizontal="center" vertical="center"/>
      <protection locked="0"/>
    </xf>
    <xf numFmtId="0" fontId="51" fillId="0" borderId="73" xfId="0" applyFont="1" applyBorder="1" applyAlignment="1" applyProtection="1">
      <alignment horizontal="center" vertical="center"/>
      <protection locked="0"/>
    </xf>
    <xf numFmtId="0" fontId="51" fillId="0" borderId="84" xfId="0" applyFont="1" applyBorder="1" applyAlignment="1" applyProtection="1">
      <alignment horizontal="center" vertical="center"/>
      <protection locked="0"/>
    </xf>
    <xf numFmtId="0" fontId="51" fillId="0" borderId="46" xfId="0" applyFont="1" applyBorder="1" applyAlignment="1" applyProtection="1">
      <alignment horizontal="center" vertical="center"/>
      <protection locked="0"/>
    </xf>
    <xf numFmtId="0" fontId="51" fillId="0" borderId="60" xfId="0" applyFont="1" applyBorder="1" applyAlignment="1" applyProtection="1">
      <alignment horizontal="center" vertical="center"/>
      <protection locked="0"/>
    </xf>
    <xf numFmtId="49" fontId="6" fillId="0" borderId="41" xfId="0" applyNumberFormat="1" applyFont="1" applyBorder="1" applyAlignment="1">
      <alignment horizontal="left" vertical="center"/>
    </xf>
    <xf numFmtId="0" fontId="0" fillId="0" borderId="38" xfId="0" applyBorder="1" applyAlignment="1">
      <alignment horizontal="left" vertical="center"/>
    </xf>
    <xf numFmtId="222" fontId="17" fillId="0" borderId="87" xfId="0" applyNumberFormat="1" applyFont="1" applyBorder="1" applyAlignment="1">
      <alignment horizontal="left" vertical="center"/>
    </xf>
    <xf numFmtId="222" fontId="0" fillId="0" borderId="88" xfId="0" applyNumberFormat="1" applyBorder="1" applyAlignment="1">
      <alignment horizontal="left" vertical="center"/>
    </xf>
    <xf numFmtId="222" fontId="0" fillId="0" borderId="89" xfId="0" applyNumberFormat="1" applyBorder="1" applyAlignment="1">
      <alignment horizontal="left" vertical="center"/>
    </xf>
    <xf numFmtId="215" fontId="17" fillId="0" borderId="87" xfId="0" applyNumberFormat="1" applyFont="1" applyBorder="1" applyAlignment="1">
      <alignment horizontal="left" vertical="center"/>
    </xf>
    <xf numFmtId="215" fontId="0" fillId="0" borderId="88" xfId="0" applyNumberFormat="1" applyBorder="1" applyAlignment="1">
      <alignment horizontal="left" vertical="center"/>
    </xf>
    <xf numFmtId="215" fontId="0" fillId="0" borderId="89" xfId="0" applyNumberFormat="1" applyBorder="1" applyAlignment="1">
      <alignment horizontal="left" vertical="center"/>
    </xf>
    <xf numFmtId="177" fontId="17" fillId="0" borderId="87" xfId="0" applyNumberFormat="1" applyFont="1" applyBorder="1" applyAlignment="1">
      <alignment horizontal="left" vertical="center"/>
    </xf>
    <xf numFmtId="176" fontId="17" fillId="0" borderId="87" xfId="0" applyNumberFormat="1" applyFont="1" applyBorder="1" applyAlignment="1">
      <alignment horizontal="left" vertical="center"/>
    </xf>
    <xf numFmtId="175" fontId="17" fillId="0" borderId="87" xfId="0" applyNumberFormat="1" applyFont="1" applyBorder="1" applyAlignment="1">
      <alignment horizontal="left" vertical="center"/>
    </xf>
    <xf numFmtId="224" fontId="17" fillId="0" borderId="87" xfId="0" applyNumberFormat="1" applyFont="1" applyBorder="1" applyAlignment="1">
      <alignment horizontal="left" vertical="center"/>
    </xf>
    <xf numFmtId="224" fontId="0" fillId="0" borderId="88" xfId="0" applyNumberFormat="1" applyBorder="1" applyAlignment="1">
      <alignment horizontal="left" vertical="center"/>
    </xf>
    <xf numFmtId="224" fontId="0" fillId="0" borderId="89" xfId="0" applyNumberFormat="1" applyBorder="1" applyAlignment="1">
      <alignment horizontal="left" vertical="center"/>
    </xf>
    <xf numFmtId="0" fontId="32" fillId="0" borderId="92" xfId="0" applyFont="1" applyBorder="1" applyAlignment="1">
      <alignment vertical="center"/>
    </xf>
    <xf numFmtId="189" fontId="17" fillId="0" borderId="87" xfId="0" applyNumberFormat="1" applyFont="1" applyBorder="1" applyAlignment="1">
      <alignment horizontal="left" vertical="center"/>
    </xf>
    <xf numFmtId="0" fontId="36" fillId="25" borderId="23" xfId="0" applyFont="1" applyFill="1" applyBorder="1" applyAlignment="1">
      <alignment vertical="center" wrapText="1"/>
    </xf>
    <xf numFmtId="204" fontId="17" fillId="0" borderId="87" xfId="0" applyNumberFormat="1" applyFont="1" applyBorder="1" applyAlignment="1">
      <alignment horizontal="left" vertical="center"/>
    </xf>
    <xf numFmtId="185" fontId="17" fillId="0" borderId="88" xfId="0" applyNumberFormat="1" applyFont="1" applyBorder="1" applyAlignment="1">
      <alignment horizontal="left" vertical="center"/>
    </xf>
    <xf numFmtId="185" fontId="0" fillId="0" borderId="88" xfId="0" applyNumberFormat="1" applyBorder="1" applyAlignment="1">
      <alignment horizontal="left" vertical="center"/>
    </xf>
    <xf numFmtId="185" fontId="0" fillId="0" borderId="89" xfId="0" applyNumberFormat="1" applyBorder="1" applyAlignment="1">
      <alignment horizontal="left" vertical="center"/>
    </xf>
    <xf numFmtId="0" fontId="49" fillId="0" borderId="23"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83" fillId="0" borderId="40" xfId="0" applyFont="1" applyBorder="1" applyAlignment="1" applyProtection="1">
      <alignment horizontal="center" vertical="center"/>
      <protection locked="0"/>
    </xf>
    <xf numFmtId="0" fontId="36" fillId="0" borderId="45" xfId="0" applyFont="1" applyBorder="1" applyAlignment="1">
      <alignment horizontal="left" vertical="center"/>
    </xf>
    <xf numFmtId="0" fontId="36" fillId="0" borderId="48" xfId="0" applyFont="1" applyBorder="1" applyAlignment="1">
      <alignment horizontal="left" vertical="center"/>
    </xf>
    <xf numFmtId="0" fontId="36" fillId="0" borderId="42" xfId="0" applyFont="1" applyBorder="1" applyAlignment="1">
      <alignment horizontal="left" vertical="center"/>
    </xf>
    <xf numFmtId="186" fontId="17" fillId="0" borderId="87" xfId="0" applyNumberFormat="1" applyFont="1" applyBorder="1" applyAlignment="1">
      <alignment horizontal="left" vertical="center"/>
    </xf>
    <xf numFmtId="188" fontId="17" fillId="0" borderId="87" xfId="0" applyNumberFormat="1" applyFont="1" applyBorder="1" applyAlignment="1">
      <alignment horizontal="left" vertical="center"/>
    </xf>
    <xf numFmtId="0" fontId="0" fillId="0" borderId="48" xfId="0" applyBorder="1" applyAlignment="1">
      <alignment vertical="center"/>
    </xf>
    <xf numFmtId="0" fontId="0" fillId="0" borderId="42" xfId="0" applyBorder="1" applyAlignment="1">
      <alignment vertical="center"/>
    </xf>
    <xf numFmtId="187" fontId="17" fillId="0" borderId="101" xfId="0" applyNumberFormat="1" applyFont="1" applyBorder="1" applyAlignment="1">
      <alignment horizontal="left" vertical="center"/>
    </xf>
    <xf numFmtId="0" fontId="0" fillId="0" borderId="13" xfId="0" applyBorder="1" applyAlignment="1">
      <alignment horizontal="left" vertical="center"/>
    </xf>
    <xf numFmtId="0" fontId="0" fillId="0" borderId="33" xfId="0" applyBorder="1" applyAlignment="1">
      <alignment horizontal="left" vertical="center"/>
    </xf>
    <xf numFmtId="0" fontId="49" fillId="0" borderId="52" xfId="0" applyFont="1" applyBorder="1" applyAlignment="1" applyProtection="1">
      <alignment horizontal="center" vertical="center"/>
      <protection locked="0"/>
    </xf>
    <xf numFmtId="0" fontId="49" fillId="0" borderId="54" xfId="0" applyFont="1" applyBorder="1" applyAlignment="1" applyProtection="1">
      <alignment horizontal="center" vertical="center"/>
      <protection locked="0"/>
    </xf>
    <xf numFmtId="171" fontId="17" fillId="0" borderId="87" xfId="0" applyNumberFormat="1" applyFont="1" applyBorder="1" applyAlignment="1">
      <alignment horizontal="left" vertical="center"/>
    </xf>
    <xf numFmtId="190" fontId="17" fillId="0" borderId="88" xfId="0" applyNumberFormat="1" applyFont="1" applyBorder="1" applyAlignment="1">
      <alignment horizontal="left" vertical="center"/>
    </xf>
    <xf numFmtId="190" fontId="0" fillId="0" borderId="88" xfId="0" applyNumberFormat="1" applyBorder="1" applyAlignment="1">
      <alignment horizontal="left" vertical="center"/>
    </xf>
    <xf numFmtId="190" fontId="0" fillId="0" borderId="89" xfId="0" applyNumberFormat="1" applyBorder="1" applyAlignment="1">
      <alignment horizontal="left" vertical="center"/>
    </xf>
    <xf numFmtId="192" fontId="17" fillId="0" borderId="87" xfId="0" applyNumberFormat="1" applyFont="1" applyBorder="1" applyAlignment="1">
      <alignment horizontal="left" vertical="center"/>
    </xf>
    <xf numFmtId="191" fontId="17" fillId="0" borderId="87" xfId="0" applyNumberFormat="1" applyFont="1" applyBorder="1" applyAlignment="1">
      <alignment horizontal="left" vertical="center"/>
    </xf>
    <xf numFmtId="0" fontId="12" fillId="0" borderId="13" xfId="0" applyFont="1" applyBorder="1" applyAlignment="1">
      <alignment horizontal="left" vertical="center"/>
    </xf>
    <xf numFmtId="0" fontId="12" fillId="0" borderId="33" xfId="0" applyFont="1" applyBorder="1" applyAlignment="1">
      <alignment horizontal="left" vertical="center"/>
    </xf>
    <xf numFmtId="180" fontId="17" fillId="0" borderId="87" xfId="0" applyNumberFormat="1" applyFont="1" applyBorder="1" applyAlignment="1">
      <alignment horizontal="left" vertical="center"/>
    </xf>
    <xf numFmtId="217" fontId="17" fillId="0" borderId="87" xfId="0" applyNumberFormat="1" applyFont="1" applyBorder="1" applyAlignment="1">
      <alignment horizontal="left" vertical="center"/>
    </xf>
    <xf numFmtId="217" fontId="0" fillId="0" borderId="88" xfId="0" applyNumberFormat="1" applyBorder="1" applyAlignment="1">
      <alignment horizontal="left" vertical="center"/>
    </xf>
    <xf numFmtId="217" fontId="0" fillId="0" borderId="89" xfId="0" applyNumberFormat="1" applyBorder="1" applyAlignment="1">
      <alignment horizontal="left" vertical="center"/>
    </xf>
    <xf numFmtId="0" fontId="49" fillId="0" borderId="59" xfId="0" applyFont="1" applyBorder="1" applyAlignment="1" applyProtection="1">
      <alignment horizontal="center" vertical="center"/>
      <protection locked="0"/>
    </xf>
    <xf numFmtId="0" fontId="49" fillId="0" borderId="57" xfId="0" applyFont="1" applyBorder="1" applyAlignment="1" applyProtection="1">
      <alignment horizontal="center" vertical="center"/>
      <protection locked="0"/>
    </xf>
    <xf numFmtId="179" fontId="17" fillId="0" borderId="87" xfId="0" applyNumberFormat="1" applyFont="1" applyBorder="1" applyAlignment="1">
      <alignment horizontal="left" vertical="center"/>
    </xf>
    <xf numFmtId="213" fontId="17" fillId="0" borderId="87" xfId="0" applyNumberFormat="1" applyFont="1" applyBorder="1" applyAlignment="1">
      <alignment horizontal="left" vertical="center"/>
    </xf>
    <xf numFmtId="213" fontId="0" fillId="0" borderId="88" xfId="0" applyNumberFormat="1" applyBorder="1" applyAlignment="1">
      <alignment horizontal="left" vertical="center"/>
    </xf>
    <xf numFmtId="213" fontId="0" fillId="0" borderId="89" xfId="0" applyNumberFormat="1" applyBorder="1" applyAlignment="1">
      <alignment horizontal="left" vertical="center"/>
    </xf>
    <xf numFmtId="218" fontId="17" fillId="0" borderId="95" xfId="0" applyNumberFormat="1" applyFont="1" applyBorder="1" applyAlignment="1">
      <alignment horizontal="left" vertical="center"/>
    </xf>
    <xf numFmtId="218" fontId="0" fillId="0" borderId="96" xfId="0" applyNumberFormat="1" applyBorder="1" applyAlignment="1">
      <alignment horizontal="left" vertical="center"/>
    </xf>
    <xf numFmtId="218" fontId="0" fillId="0" borderId="97" xfId="0" applyNumberFormat="1" applyBorder="1" applyAlignment="1">
      <alignment horizontal="left" vertical="center"/>
    </xf>
    <xf numFmtId="220" fontId="17" fillId="0" borderId="87" xfId="0" applyNumberFormat="1" applyFont="1" applyBorder="1" applyAlignment="1">
      <alignment horizontal="left" vertical="center"/>
    </xf>
    <xf numFmtId="220" fontId="0" fillId="0" borderId="88" xfId="0" applyNumberFormat="1" applyBorder="1" applyAlignment="1">
      <alignment horizontal="left" vertical="center"/>
    </xf>
    <xf numFmtId="220" fontId="0" fillId="0" borderId="89" xfId="0" applyNumberFormat="1" applyBorder="1" applyAlignment="1">
      <alignment horizontal="left" vertical="center"/>
    </xf>
    <xf numFmtId="0" fontId="36" fillId="0" borderId="36" xfId="0" applyFont="1" applyBorder="1" applyAlignment="1">
      <alignment vertical="center" wrapText="1"/>
    </xf>
    <xf numFmtId="0" fontId="0" fillId="0" borderId="13" xfId="0" applyBorder="1" applyAlignment="1">
      <alignment vertical="center"/>
    </xf>
    <xf numFmtId="0" fontId="0" fillId="0" borderId="33" xfId="0" applyBorder="1" applyAlignment="1">
      <alignment vertical="center"/>
    </xf>
    <xf numFmtId="219" fontId="17" fillId="0" borderId="87" xfId="0" applyNumberFormat="1" applyFont="1" applyBorder="1" applyAlignment="1">
      <alignment horizontal="left" vertical="center"/>
    </xf>
    <xf numFmtId="219" fontId="0" fillId="0" borderId="88" xfId="0" applyNumberFormat="1" applyBorder="1" applyAlignment="1">
      <alignment horizontal="left" vertical="center"/>
    </xf>
    <xf numFmtId="219" fontId="0" fillId="0" borderId="89" xfId="0" applyNumberFormat="1" applyBorder="1" applyAlignment="1">
      <alignment horizontal="left" vertical="center"/>
    </xf>
    <xf numFmtId="184" fontId="17" fillId="0" borderId="87" xfId="0" applyNumberFormat="1" applyFont="1" applyBorder="1" applyAlignment="1">
      <alignment horizontal="left" vertical="center"/>
    </xf>
    <xf numFmtId="216" fontId="17" fillId="0" borderId="87" xfId="0" applyNumberFormat="1" applyFont="1" applyBorder="1" applyAlignment="1">
      <alignment horizontal="left" vertical="center"/>
    </xf>
    <xf numFmtId="216" fontId="0" fillId="0" borderId="88" xfId="0" applyNumberFormat="1" applyBorder="1" applyAlignment="1">
      <alignment horizontal="left" vertical="center"/>
    </xf>
    <xf numFmtId="216" fontId="0" fillId="0" borderId="89" xfId="0" applyNumberFormat="1" applyBorder="1" applyAlignment="1">
      <alignment horizontal="left" vertical="center"/>
    </xf>
    <xf numFmtId="0" fontId="49" fillId="0" borderId="36" xfId="0" applyFont="1" applyBorder="1" applyAlignment="1" applyProtection="1">
      <alignment horizontal="center"/>
      <protection locked="0"/>
    </xf>
    <xf numFmtId="0" fontId="49" fillId="0" borderId="33" xfId="0" applyFont="1" applyBorder="1" applyAlignment="1" applyProtection="1">
      <alignment horizontal="center"/>
      <protection locked="0"/>
    </xf>
    <xf numFmtId="0" fontId="13" fillId="0" borderId="73" xfId="0" applyFont="1" applyBorder="1" applyAlignment="1">
      <alignment horizontal="left" vertical="center"/>
    </xf>
    <xf numFmtId="0" fontId="0" fillId="0" borderId="82" xfId="0" applyBorder="1" applyAlignment="1">
      <alignment horizontal="left" vertical="center"/>
    </xf>
    <xf numFmtId="0" fontId="0" fillId="0" borderId="84" xfId="0" applyBorder="1" applyAlignment="1">
      <alignment horizontal="left" vertical="center"/>
    </xf>
    <xf numFmtId="0" fontId="70" fillId="33" borderId="52" xfId="0" applyFont="1" applyFill="1" applyBorder="1" applyAlignment="1">
      <alignment horizontal="center" vertical="center" wrapText="1"/>
    </xf>
    <xf numFmtId="0" fontId="70" fillId="33" borderId="51" xfId="0" applyFont="1" applyFill="1" applyBorder="1" applyAlignment="1">
      <alignment horizontal="center" vertical="center" wrapText="1"/>
    </xf>
    <xf numFmtId="0" fontId="70" fillId="33" borderId="54" xfId="0" applyFont="1" applyFill="1" applyBorder="1" applyAlignment="1">
      <alignment horizontal="center" vertical="center" wrapText="1"/>
    </xf>
    <xf numFmtId="0" fontId="12" fillId="0" borderId="52" xfId="0" applyFont="1" applyBorder="1" applyAlignment="1">
      <alignment horizontal="left" vertical="center" wrapText="1"/>
    </xf>
    <xf numFmtId="0" fontId="13" fillId="0" borderId="51" xfId="0" applyFont="1" applyBorder="1" applyAlignment="1">
      <alignment horizontal="left" vertical="center"/>
    </xf>
    <xf numFmtId="0" fontId="13" fillId="0" borderId="54" xfId="0" applyFont="1" applyBorder="1" applyAlignment="1">
      <alignment horizontal="left" vertical="center"/>
    </xf>
    <xf numFmtId="229" fontId="17" fillId="0" borderId="87" xfId="0" applyNumberFormat="1" applyFont="1" applyBorder="1" applyAlignment="1">
      <alignment horizontal="left" vertical="center"/>
    </xf>
    <xf numFmtId="229" fontId="0" fillId="0" borderId="88" xfId="0" applyNumberFormat="1" applyBorder="1" applyAlignment="1">
      <alignment horizontal="left" vertical="center"/>
    </xf>
    <xf numFmtId="229" fontId="0" fillId="0" borderId="89" xfId="0" applyNumberFormat="1" applyBorder="1" applyAlignment="1">
      <alignment horizontal="left" vertical="center"/>
    </xf>
    <xf numFmtId="0" fontId="13" fillId="0" borderId="56" xfId="0" applyFont="1" applyBorder="1" applyAlignment="1">
      <alignment horizontal="left" vertical="center"/>
    </xf>
    <xf numFmtId="225" fontId="17" fillId="0" borderId="87" xfId="0" applyNumberFormat="1" applyFont="1" applyBorder="1" applyAlignment="1">
      <alignment horizontal="left" vertical="center"/>
    </xf>
    <xf numFmtId="225" fontId="0" fillId="0" borderId="88" xfId="0" applyNumberFormat="1" applyBorder="1" applyAlignment="1">
      <alignment horizontal="left" vertical="center"/>
    </xf>
    <xf numFmtId="225" fontId="0" fillId="0" borderId="89" xfId="0" applyNumberFormat="1" applyBorder="1" applyAlignment="1">
      <alignment horizontal="left" vertical="center"/>
    </xf>
    <xf numFmtId="0" fontId="13" fillId="0" borderId="23" xfId="0" applyFont="1" applyBorder="1" applyAlignment="1">
      <alignment horizontal="left" vertical="center"/>
    </xf>
    <xf numFmtId="0" fontId="0" fillId="0" borderId="19" xfId="0" applyBorder="1" applyAlignment="1">
      <alignment horizontal="left" vertical="center"/>
    </xf>
    <xf numFmtId="0" fontId="0" fillId="0" borderId="29" xfId="0" applyBorder="1" applyAlignment="1">
      <alignment horizontal="left" vertical="center"/>
    </xf>
    <xf numFmtId="0" fontId="0" fillId="0" borderId="93" xfId="0" applyBorder="1" applyAlignment="1">
      <alignment vertical="center"/>
    </xf>
    <xf numFmtId="0" fontId="0" fillId="0" borderId="94" xfId="0" applyBorder="1" applyAlignment="1">
      <alignment vertical="center"/>
    </xf>
    <xf numFmtId="193" fontId="17" fillId="0" borderId="96" xfId="0" applyNumberFormat="1" applyFont="1" applyBorder="1" applyAlignment="1">
      <alignment horizontal="left" vertical="center"/>
    </xf>
    <xf numFmtId="193" fontId="0" fillId="0" borderId="96" xfId="0" applyNumberFormat="1" applyBorder="1" applyAlignment="1">
      <alignment horizontal="left" vertical="center"/>
    </xf>
    <xf numFmtId="193" fontId="0" fillId="0" borderId="97" xfId="0" applyNumberFormat="1" applyBorder="1" applyAlignment="1">
      <alignment horizontal="left" vertical="center"/>
    </xf>
    <xf numFmtId="0" fontId="13" fillId="0" borderId="82" xfId="0" applyFont="1" applyBorder="1" applyAlignment="1">
      <alignment horizontal="left" vertical="center"/>
    </xf>
    <xf numFmtId="0" fontId="13" fillId="0" borderId="84" xfId="0" applyFont="1" applyBorder="1" applyAlignment="1">
      <alignment horizontal="left" vertical="center"/>
    </xf>
    <xf numFmtId="178" fontId="17" fillId="0" borderId="87" xfId="0" applyNumberFormat="1" applyFont="1" applyBorder="1" applyAlignment="1">
      <alignment horizontal="left" vertical="center"/>
    </xf>
    <xf numFmtId="183" fontId="17" fillId="0" borderId="87" xfId="0" applyNumberFormat="1" applyFont="1" applyBorder="1" applyAlignment="1">
      <alignment horizontal="left" vertical="center"/>
    </xf>
    <xf numFmtId="0" fontId="0" fillId="0" borderId="23" xfId="0" applyBorder="1" applyAlignment="1">
      <alignment horizontal="lef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98" xfId="0" applyBorder="1" applyAlignment="1">
      <alignment horizontal="center" vertical="center"/>
    </xf>
    <xf numFmtId="0" fontId="0" fillId="0" borderId="94" xfId="0" applyBorder="1"/>
    <xf numFmtId="164" fontId="17" fillId="0" borderId="87" xfId="0" applyNumberFormat="1" applyFont="1" applyBorder="1" applyAlignment="1">
      <alignment horizontal="left" vertical="center"/>
    </xf>
    <xf numFmtId="203" fontId="17" fillId="0" borderId="87" xfId="0" applyNumberFormat="1" applyFont="1" applyBorder="1" applyAlignment="1">
      <alignment horizontal="left" vertical="center"/>
    </xf>
    <xf numFmtId="0" fontId="36" fillId="0" borderId="48" xfId="0" applyFont="1" applyBorder="1" applyAlignment="1">
      <alignment horizontal="left" vertical="center" wrapText="1"/>
    </xf>
    <xf numFmtId="0" fontId="36" fillId="0" borderId="42" xfId="0" applyFont="1" applyBorder="1" applyAlignment="1">
      <alignment horizontal="left" vertical="center" wrapText="1"/>
    </xf>
    <xf numFmtId="0" fontId="36" fillId="0" borderId="45" xfId="0" applyFont="1" applyBorder="1" applyAlignment="1">
      <alignment horizontal="left" vertical="center" wrapText="1"/>
    </xf>
    <xf numFmtId="174" fontId="17" fillId="0" borderId="87" xfId="0" applyNumberFormat="1" applyFont="1" applyBorder="1" applyAlignment="1">
      <alignment horizontal="left" vertical="center"/>
    </xf>
    <xf numFmtId="0" fontId="0" fillId="0" borderId="88" xfId="0" applyBorder="1"/>
    <xf numFmtId="0" fontId="0" fillId="0" borderId="89" xfId="0" applyBorder="1"/>
    <xf numFmtId="173" fontId="17" fillId="0" borderId="87" xfId="0" applyNumberFormat="1" applyFont="1" applyBorder="1" applyAlignment="1">
      <alignment horizontal="left" vertical="center"/>
    </xf>
    <xf numFmtId="0" fontId="28" fillId="0" borderId="41" xfId="0" applyFont="1" applyBorder="1" applyAlignment="1">
      <alignment horizontal="center" vertical="center"/>
    </xf>
    <xf numFmtId="0" fontId="0" fillId="0" borderId="38" xfId="0" applyBorder="1" applyAlignment="1">
      <alignment horizontal="center" vertical="center"/>
    </xf>
    <xf numFmtId="0" fontId="0" fillId="0" borderId="48" xfId="0" applyBorder="1" applyAlignment="1">
      <alignment horizontal="left" vertical="center"/>
    </xf>
    <xf numFmtId="0" fontId="0" fillId="0" borderId="42" xfId="0" applyBorder="1" applyAlignment="1">
      <alignment horizontal="left" vertical="center"/>
    </xf>
    <xf numFmtId="0" fontId="78" fillId="0" borderId="45" xfId="0" applyFont="1"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48" xfId="0" applyBorder="1" applyAlignment="1" applyProtection="1">
      <alignment vertical="center"/>
      <protection locked="0"/>
    </xf>
    <xf numFmtId="0" fontId="0" fillId="0" borderId="42" xfId="0" applyBorder="1" applyAlignment="1" applyProtection="1">
      <alignment vertical="center"/>
      <protection locked="0"/>
    </xf>
    <xf numFmtId="228" fontId="17" fillId="0" borderId="87" xfId="0" applyNumberFormat="1" applyFont="1" applyBorder="1" applyAlignment="1">
      <alignment horizontal="left" vertical="center"/>
    </xf>
    <xf numFmtId="228" fontId="0" fillId="0" borderId="88" xfId="0" applyNumberFormat="1" applyBorder="1" applyAlignment="1">
      <alignment horizontal="left" vertical="center"/>
    </xf>
    <xf numFmtId="228" fontId="0" fillId="0" borderId="89" xfId="0" applyNumberFormat="1" applyBorder="1" applyAlignment="1">
      <alignment horizontal="left" vertical="center"/>
    </xf>
    <xf numFmtId="182" fontId="17" fillId="0" borderId="88" xfId="0" applyNumberFormat="1" applyFont="1" applyBorder="1" applyAlignment="1">
      <alignment horizontal="left" vertical="center"/>
    </xf>
    <xf numFmtId="182" fontId="0" fillId="0" borderId="88" xfId="0" applyNumberFormat="1" applyBorder="1" applyAlignment="1">
      <alignment horizontal="left" vertical="center"/>
    </xf>
    <xf numFmtId="182" fontId="0" fillId="0" borderId="89" xfId="0" applyNumberFormat="1" applyBorder="1" applyAlignment="1">
      <alignment horizontal="left"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226" fontId="17" fillId="0" borderId="87" xfId="0" applyNumberFormat="1" applyFont="1" applyBorder="1" applyAlignment="1">
      <alignment horizontal="left" vertical="center"/>
    </xf>
    <xf numFmtId="165" fontId="17" fillId="0" borderId="87" xfId="0" applyNumberFormat="1" applyFont="1" applyBorder="1" applyAlignment="1">
      <alignment horizontal="left" vertical="center"/>
    </xf>
    <xf numFmtId="166" fontId="17" fillId="0" borderId="87" xfId="0" applyNumberFormat="1" applyFont="1" applyBorder="1" applyAlignment="1">
      <alignment horizontal="left" vertical="center"/>
    </xf>
    <xf numFmtId="0" fontId="36" fillId="0" borderId="45" xfId="0" applyFont="1" applyBorder="1" applyAlignment="1" applyProtection="1">
      <alignment horizontal="left" vertical="center"/>
      <protection locked="0"/>
    </xf>
    <xf numFmtId="0" fontId="36" fillId="0" borderId="48" xfId="0" applyFont="1" applyBorder="1" applyAlignment="1" applyProtection="1">
      <alignment horizontal="left" vertical="center"/>
      <protection locked="0"/>
    </xf>
    <xf numFmtId="0" fontId="36" fillId="0" borderId="42" xfId="0" applyFont="1" applyBorder="1" applyAlignment="1" applyProtection="1">
      <alignment horizontal="left" vertical="center"/>
      <protection locked="0"/>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49" fillId="0" borderId="22" xfId="0" applyFont="1" applyBorder="1" applyAlignment="1" applyProtection="1">
      <alignment horizontal="center" vertical="center"/>
      <protection locked="0"/>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49" fillId="0" borderId="48" xfId="0" applyFont="1" applyBorder="1" applyAlignment="1" applyProtection="1">
      <alignment horizontal="center" vertical="center"/>
      <protection locked="0"/>
    </xf>
    <xf numFmtId="0" fontId="49" fillId="0" borderId="49" xfId="0" applyFont="1" applyBorder="1" applyAlignment="1" applyProtection="1">
      <alignment horizontal="center" vertical="center"/>
      <protection locked="0"/>
    </xf>
    <xf numFmtId="0" fontId="36" fillId="0" borderId="59" xfId="0" applyFont="1" applyBorder="1" applyAlignment="1" applyProtection="1">
      <alignment horizontal="left" vertical="center"/>
      <protection locked="0"/>
    </xf>
    <xf numFmtId="0" fontId="36" fillId="0" borderId="61" xfId="0" applyFont="1" applyBorder="1" applyAlignment="1" applyProtection="1">
      <alignment horizontal="left" vertical="center"/>
      <protection locked="0"/>
    </xf>
    <xf numFmtId="167" fontId="17" fillId="0" borderId="87" xfId="0" applyNumberFormat="1" applyFont="1" applyBorder="1" applyAlignment="1">
      <alignment horizontal="left" vertical="center"/>
    </xf>
    <xf numFmtId="168" fontId="17" fillId="0" borderId="87" xfId="0" applyNumberFormat="1" applyFont="1" applyBorder="1" applyAlignment="1">
      <alignment horizontal="left" vertical="center"/>
    </xf>
    <xf numFmtId="205" fontId="17" fillId="0" borderId="87" xfId="0" applyNumberFormat="1" applyFont="1" applyBorder="1" applyAlignment="1">
      <alignment horizontal="left" vertical="center"/>
    </xf>
    <xf numFmtId="210" fontId="17" fillId="0" borderId="87" xfId="0" applyNumberFormat="1" applyFont="1" applyBorder="1" applyAlignment="1">
      <alignment horizontal="left" vertical="center"/>
    </xf>
    <xf numFmtId="210" fontId="0" fillId="0" borderId="88" xfId="0" applyNumberFormat="1" applyBorder="1" applyAlignment="1">
      <alignment horizontal="left" vertical="center"/>
    </xf>
    <xf numFmtId="210" fontId="0" fillId="0" borderId="89" xfId="0" applyNumberFormat="1" applyBorder="1" applyAlignment="1">
      <alignment horizontal="left" vertical="center"/>
    </xf>
    <xf numFmtId="0" fontId="0" fillId="25" borderId="45" xfId="0" applyFill="1" applyBorder="1" applyAlignment="1">
      <alignment horizontal="center" vertical="center"/>
    </xf>
    <xf numFmtId="0" fontId="0" fillId="25" borderId="48" xfId="0" applyFill="1" applyBorder="1" applyAlignment="1">
      <alignment horizontal="center" vertical="center"/>
    </xf>
    <xf numFmtId="211" fontId="17" fillId="0" borderId="87" xfId="0" applyNumberFormat="1" applyFont="1" applyBorder="1" applyAlignment="1">
      <alignment horizontal="left" vertical="center"/>
    </xf>
    <xf numFmtId="211" fontId="0" fillId="0" borderId="88" xfId="0" applyNumberFormat="1" applyBorder="1" applyAlignment="1">
      <alignment horizontal="left" vertical="center"/>
    </xf>
    <xf numFmtId="211" fontId="0" fillId="0" borderId="89" xfId="0" applyNumberFormat="1" applyBorder="1" applyAlignment="1">
      <alignment horizontal="left" vertical="center"/>
    </xf>
    <xf numFmtId="212" fontId="17" fillId="0" borderId="87" xfId="0" applyNumberFormat="1" applyFont="1" applyBorder="1" applyAlignment="1">
      <alignment horizontal="left" vertical="center"/>
    </xf>
    <xf numFmtId="212" fontId="0" fillId="0" borderId="88" xfId="0" applyNumberFormat="1" applyBorder="1" applyAlignment="1">
      <alignment horizontal="left" vertical="center"/>
    </xf>
    <xf numFmtId="212" fontId="0" fillId="0" borderId="89" xfId="0" applyNumberFormat="1" applyBorder="1" applyAlignment="1">
      <alignment horizontal="left" vertical="center"/>
    </xf>
    <xf numFmtId="0" fontId="36" fillId="0" borderId="23" xfId="0" applyFont="1" applyBorder="1" applyAlignment="1">
      <alignment horizontal="left" vertical="center" wrapText="1"/>
    </xf>
    <xf numFmtId="170" fontId="17" fillId="0" borderId="87" xfId="0" applyNumberFormat="1" applyFont="1" applyBorder="1" applyAlignment="1">
      <alignment horizontal="left" vertical="center"/>
    </xf>
    <xf numFmtId="0" fontId="0" fillId="0" borderId="44" xfId="0" applyBorder="1" applyAlignment="1">
      <alignment horizontal="left" vertical="center"/>
    </xf>
    <xf numFmtId="0" fontId="0" fillId="0" borderId="22" xfId="0" applyBorder="1" applyAlignment="1">
      <alignment horizontal="left" vertical="center"/>
    </xf>
    <xf numFmtId="0" fontId="0" fillId="0" borderId="56" xfId="0" applyBorder="1" applyAlignment="1">
      <alignment horizontal="left" vertical="center"/>
    </xf>
    <xf numFmtId="169" fontId="17" fillId="0" borderId="87" xfId="0" applyNumberFormat="1" applyFont="1" applyBorder="1" applyAlignment="1">
      <alignment horizontal="left" vertical="center"/>
    </xf>
    <xf numFmtId="221" fontId="17" fillId="0" borderId="87" xfId="0" applyNumberFormat="1" applyFont="1" applyBorder="1" applyAlignment="1">
      <alignment horizontal="left" vertical="center"/>
    </xf>
    <xf numFmtId="221" fontId="0" fillId="0" borderId="88" xfId="0" applyNumberFormat="1" applyBorder="1" applyAlignment="1">
      <alignment horizontal="left" vertical="center"/>
    </xf>
    <xf numFmtId="221" fontId="0" fillId="0" borderId="89" xfId="0" applyNumberFormat="1" applyBorder="1" applyAlignment="1">
      <alignment horizontal="left" vertical="center"/>
    </xf>
    <xf numFmtId="0" fontId="0" fillId="0" borderId="73" xfId="0" applyBorder="1" applyAlignment="1">
      <alignment horizontal="center" vertical="center"/>
    </xf>
    <xf numFmtId="0" fontId="0" fillId="0" borderId="82" xfId="0" applyBorder="1" applyAlignment="1">
      <alignment horizontal="center" vertical="center"/>
    </xf>
    <xf numFmtId="0" fontId="0" fillId="0" borderId="82" xfId="0" applyBorder="1" applyAlignment="1">
      <alignment vertical="center"/>
    </xf>
    <xf numFmtId="0" fontId="0" fillId="0" borderId="84" xfId="0" applyBorder="1" applyAlignment="1">
      <alignment vertical="center"/>
    </xf>
    <xf numFmtId="0" fontId="0" fillId="0" borderId="45" xfId="0" applyBorder="1" applyAlignment="1">
      <alignment horizontal="center" vertical="center"/>
    </xf>
    <xf numFmtId="0" fontId="0" fillId="0" borderId="48" xfId="0"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6" fillId="0" borderId="42" xfId="0" applyFont="1" applyBorder="1" applyAlignment="1">
      <alignment horizontal="center" vertical="center"/>
    </xf>
    <xf numFmtId="1" fontId="17" fillId="0" borderId="64" xfId="0" applyNumberFormat="1" applyFont="1" applyBorder="1" applyAlignment="1">
      <alignment horizontal="center" vertical="center"/>
    </xf>
    <xf numFmtId="1" fontId="17" fillId="0" borderId="25" xfId="0" applyNumberFormat="1" applyFont="1" applyBorder="1" applyAlignment="1">
      <alignment horizontal="center" vertical="center"/>
    </xf>
    <xf numFmtId="1" fontId="17" fillId="0" borderId="76" xfId="0" applyNumberFormat="1" applyFont="1" applyBorder="1" applyAlignment="1">
      <alignment horizontal="center" vertical="center"/>
    </xf>
    <xf numFmtId="0" fontId="36" fillId="0" borderId="83" xfId="0" applyFont="1" applyBorder="1" applyAlignment="1">
      <alignment horizontal="left" vertical="center" wrapText="1"/>
    </xf>
    <xf numFmtId="0" fontId="36" fillId="0" borderId="25" xfId="0" applyFont="1" applyBorder="1" applyAlignment="1">
      <alignment horizontal="left" vertical="center" wrapText="1"/>
    </xf>
    <xf numFmtId="0" fontId="36" fillId="0" borderId="65" xfId="0" applyFont="1" applyBorder="1" applyAlignment="1">
      <alignment horizontal="left" vertical="center" wrapText="1"/>
    </xf>
    <xf numFmtId="0" fontId="16" fillId="0" borderId="44" xfId="0" applyFont="1" applyBorder="1" applyAlignment="1">
      <alignment horizontal="center" vertical="center"/>
    </xf>
    <xf numFmtId="0" fontId="16" fillId="0" borderId="22" xfId="0" applyFont="1" applyBorder="1" applyAlignment="1">
      <alignment horizontal="center" vertical="center"/>
    </xf>
    <xf numFmtId="0" fontId="16" fillId="0" borderId="56" xfId="0" applyFont="1" applyBorder="1" applyAlignment="1">
      <alignment horizontal="center" vertical="center"/>
    </xf>
    <xf numFmtId="0" fontId="12" fillId="0" borderId="19" xfId="0" applyFont="1" applyBorder="1" applyAlignment="1">
      <alignment horizontal="left" vertical="center" wrapText="1"/>
    </xf>
    <xf numFmtId="0" fontId="37" fillId="26" borderId="83" xfId="0" applyFont="1" applyFill="1" applyBorder="1" applyAlignment="1">
      <alignment vertical="center"/>
    </xf>
    <xf numFmtId="0" fontId="0" fillId="0" borderId="76" xfId="0" applyBorder="1" applyAlignment="1">
      <alignment vertical="center"/>
    </xf>
    <xf numFmtId="0" fontId="12" fillId="0" borderId="29" xfId="0" applyFont="1" applyBorder="1" applyAlignment="1">
      <alignment horizontal="left" vertical="center" wrapText="1"/>
    </xf>
    <xf numFmtId="1" fontId="17" fillId="0" borderId="68" xfId="0" applyNumberFormat="1" applyFont="1" applyBorder="1" applyAlignment="1">
      <alignment horizontal="center" vertical="center"/>
    </xf>
    <xf numFmtId="1" fontId="17" fillId="0" borderId="26" xfId="0" applyNumberFormat="1" applyFont="1" applyBorder="1" applyAlignment="1">
      <alignment horizontal="center" vertical="center"/>
    </xf>
    <xf numFmtId="1" fontId="17" fillId="0" borderId="78" xfId="0" applyNumberFormat="1" applyFont="1" applyBorder="1" applyAlignment="1">
      <alignment horizontal="center" vertical="center"/>
    </xf>
    <xf numFmtId="0" fontId="16" fillId="0" borderId="36" xfId="0" applyFont="1" applyBorder="1" applyAlignment="1">
      <alignment horizontal="center" vertical="center"/>
    </xf>
    <xf numFmtId="0" fontId="16" fillId="0" borderId="13" xfId="0" applyFont="1" applyBorder="1" applyAlignment="1">
      <alignment horizontal="center" vertical="center"/>
    </xf>
    <xf numFmtId="0" fontId="16" fillId="0" borderId="33" xfId="0" applyFont="1" applyBorder="1" applyAlignment="1">
      <alignment horizontal="center" vertical="center"/>
    </xf>
    <xf numFmtId="0" fontId="37" fillId="26" borderId="109" xfId="0" applyFont="1" applyFill="1" applyBorder="1" applyAlignment="1">
      <alignment vertical="center"/>
    </xf>
    <xf numFmtId="0" fontId="0" fillId="0" borderId="81" xfId="0" applyBorder="1" applyAlignment="1">
      <alignment vertical="center"/>
    </xf>
    <xf numFmtId="0" fontId="6" fillId="0" borderId="44" xfId="0" applyFont="1" applyBorder="1" applyAlignment="1">
      <alignment horizontal="center" vertical="center"/>
    </xf>
    <xf numFmtId="0" fontId="6" fillId="0" borderId="22" xfId="0" applyFont="1" applyBorder="1" applyAlignment="1">
      <alignment horizontal="center" vertical="center"/>
    </xf>
    <xf numFmtId="0" fontId="6" fillId="0" borderId="56" xfId="0" applyFont="1" applyBorder="1" applyAlignment="1">
      <alignment horizontal="center" vertical="center"/>
    </xf>
    <xf numFmtId="0" fontId="37" fillId="26" borderId="106" xfId="0" applyFont="1" applyFill="1" applyBorder="1" applyAlignment="1">
      <alignment vertical="center"/>
    </xf>
    <xf numFmtId="0" fontId="0" fillId="0" borderId="74" xfId="0" applyBorder="1" applyAlignment="1">
      <alignment vertical="center"/>
    </xf>
    <xf numFmtId="0" fontId="37" fillId="26" borderId="31" xfId="0" applyFont="1" applyFill="1" applyBorder="1" applyAlignment="1">
      <alignment vertical="center"/>
    </xf>
    <xf numFmtId="0" fontId="0" fillId="0" borderId="30" xfId="0" applyBorder="1" applyAlignment="1">
      <alignment vertical="center"/>
    </xf>
    <xf numFmtId="0" fontId="37" fillId="26" borderId="105" xfId="0" applyFont="1" applyFill="1" applyBorder="1" applyAlignment="1">
      <alignment vertical="center"/>
    </xf>
    <xf numFmtId="0" fontId="0" fillId="0" borderId="78" xfId="0" applyBorder="1" applyAlignment="1">
      <alignment vertical="center"/>
    </xf>
    <xf numFmtId="0" fontId="12" fillId="0" borderId="13" xfId="0" applyFont="1" applyBorder="1" applyAlignment="1">
      <alignment horizontal="left" vertical="center" wrapText="1"/>
    </xf>
    <xf numFmtId="0" fontId="6" fillId="0" borderId="23"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29" xfId="0" applyFont="1" applyBorder="1" applyAlignment="1">
      <alignment horizontal="center" vertical="center" textRotation="90" wrapText="1"/>
    </xf>
    <xf numFmtId="0" fontId="16" fillId="0" borderId="23" xfId="0" applyFont="1" applyBorder="1" applyAlignment="1">
      <alignment horizontal="center" vertical="center" textRotation="90" wrapText="1"/>
    </xf>
    <xf numFmtId="0" fontId="16" fillId="0" borderId="19" xfId="0" applyFont="1" applyBorder="1" applyAlignment="1">
      <alignment horizontal="center" vertical="center" textRotation="90" wrapText="1"/>
    </xf>
    <xf numFmtId="0" fontId="16" fillId="0" borderId="29" xfId="0" applyFont="1" applyBorder="1" applyAlignment="1">
      <alignment horizontal="center" vertical="center" textRotation="90" wrapText="1"/>
    </xf>
    <xf numFmtId="0" fontId="70" fillId="33" borderId="23"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71" fillId="33" borderId="19" xfId="0" applyFont="1" applyFill="1" applyBorder="1" applyAlignment="1">
      <alignment vertical="center"/>
    </xf>
    <xf numFmtId="0" fontId="71" fillId="33" borderId="29" xfId="0" applyFont="1" applyFill="1" applyBorder="1" applyAlignment="1">
      <alignment vertical="center"/>
    </xf>
    <xf numFmtId="0" fontId="24" fillId="0" borderId="23" xfId="0" applyFont="1" applyBorder="1" applyAlignment="1">
      <alignment horizontal="center" vertical="center" textRotation="90" wrapText="1"/>
    </xf>
    <xf numFmtId="0" fontId="24" fillId="0" borderId="29"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9" fillId="0" borderId="19" xfId="0" applyFont="1" applyBorder="1" applyAlignment="1">
      <alignment vertical="center" wrapText="1"/>
    </xf>
    <xf numFmtId="1" fontId="0" fillId="0" borderId="25" xfId="0" applyNumberFormat="1" applyBorder="1" applyAlignment="1">
      <alignment horizontal="center" vertical="center"/>
    </xf>
    <xf numFmtId="1" fontId="0" fillId="0" borderId="76" xfId="0" applyNumberFormat="1" applyBorder="1" applyAlignment="1">
      <alignment horizontal="center" vertical="center"/>
    </xf>
    <xf numFmtId="0" fontId="26" fillId="0" borderId="23" xfId="0" applyFont="1" applyBorder="1" applyAlignment="1">
      <alignment horizontal="center" vertical="center" wrapText="1"/>
    </xf>
    <xf numFmtId="0" fontId="27" fillId="0" borderId="19" xfId="0" applyFont="1" applyBorder="1" applyAlignment="1">
      <alignment horizontal="center" vertical="center"/>
    </xf>
    <xf numFmtId="0" fontId="27" fillId="0" borderId="29"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6" fillId="0" borderId="57" xfId="0" applyFont="1" applyBorder="1" applyAlignment="1">
      <alignment horizontal="center" vertical="center"/>
    </xf>
    <xf numFmtId="0" fontId="6" fillId="0" borderId="36" xfId="0" applyFont="1" applyBorder="1" applyAlignment="1">
      <alignment horizontal="center" vertical="center"/>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13" fillId="26" borderId="25" xfId="0" applyFont="1" applyFill="1" applyBorder="1" applyAlignment="1">
      <alignment vertical="center"/>
    </xf>
    <xf numFmtId="0" fontId="0" fillId="0" borderId="25" xfId="0" applyBorder="1" applyAlignment="1">
      <alignment vertical="center"/>
    </xf>
    <xf numFmtId="0" fontId="16" fillId="0" borderId="21" xfId="0" applyFont="1" applyBorder="1" applyAlignment="1">
      <alignment horizontal="center" vertical="center"/>
    </xf>
    <xf numFmtId="0" fontId="16" fillId="0" borderId="0" xfId="0" applyFont="1" applyAlignment="1">
      <alignment horizontal="center" vertical="center"/>
    </xf>
    <xf numFmtId="0" fontId="16" fillId="0" borderId="35"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0" fontId="16" fillId="0" borderId="29" xfId="0" applyFont="1" applyBorder="1" applyAlignment="1">
      <alignment horizontal="center" vertical="center"/>
    </xf>
    <xf numFmtId="0" fontId="31" fillId="0" borderId="23" xfId="0" applyFont="1" applyBorder="1" applyAlignment="1">
      <alignment vertical="center"/>
    </xf>
    <xf numFmtId="0" fontId="31" fillId="0" borderId="19" xfId="0" applyFont="1" applyBorder="1" applyAlignment="1">
      <alignment vertical="center"/>
    </xf>
    <xf numFmtId="0" fontId="31" fillId="0" borderId="29" xfId="0" applyFont="1" applyBorder="1" applyAlignment="1">
      <alignment vertical="center"/>
    </xf>
    <xf numFmtId="0" fontId="36" fillId="0" borderId="106" xfId="0" applyFont="1" applyBorder="1" applyAlignment="1">
      <alignment horizontal="left" vertical="center" wrapText="1"/>
    </xf>
    <xf numFmtId="0" fontId="36" fillId="0" borderId="107" xfId="0" applyFont="1" applyBorder="1" applyAlignment="1">
      <alignment horizontal="left" vertical="center" wrapText="1"/>
    </xf>
    <xf numFmtId="0" fontId="36" fillId="0" borderId="66" xfId="0" applyFont="1" applyBorder="1" applyAlignment="1">
      <alignment horizontal="left" vertical="center" wrapText="1"/>
    </xf>
    <xf numFmtId="0" fontId="72" fillId="33" borderId="62" xfId="0" applyFont="1" applyFill="1" applyBorder="1" applyAlignment="1">
      <alignment horizontal="center" vertical="center"/>
    </xf>
    <xf numFmtId="0" fontId="71" fillId="33" borderId="75" xfId="0" applyFont="1" applyFill="1" applyBorder="1" applyAlignment="1">
      <alignment horizontal="center" vertical="center"/>
    </xf>
    <xf numFmtId="1" fontId="17" fillId="0" borderId="63" xfId="0" applyNumberFormat="1" applyFont="1" applyBorder="1" applyAlignment="1">
      <alignment horizontal="center" vertical="center"/>
    </xf>
    <xf numFmtId="1" fontId="17" fillId="0" borderId="77" xfId="0" applyNumberFormat="1" applyFont="1" applyBorder="1" applyAlignment="1">
      <alignment horizontal="center" vertical="center"/>
    </xf>
    <xf numFmtId="1" fontId="17" fillId="0" borderId="81" xfId="0" applyNumberFormat="1" applyFont="1" applyBorder="1" applyAlignment="1">
      <alignment horizontal="center" vertical="center"/>
    </xf>
    <xf numFmtId="1" fontId="17" fillId="0" borderId="28" xfId="0" applyNumberFormat="1" applyFont="1" applyBorder="1" applyAlignment="1">
      <alignment horizontal="center" vertical="center"/>
    </xf>
    <xf numFmtId="1" fontId="17" fillId="0" borderId="72" xfId="0" applyNumberFormat="1" applyFont="1" applyBorder="1" applyAlignment="1">
      <alignment horizontal="center" vertical="center"/>
    </xf>
    <xf numFmtId="1" fontId="17" fillId="0" borderId="30" xfId="0" applyNumberFormat="1" applyFont="1" applyBorder="1" applyAlignment="1">
      <alignment horizontal="center" vertical="center"/>
    </xf>
    <xf numFmtId="1" fontId="17" fillId="0" borderId="23" xfId="0" applyNumberFormat="1" applyFont="1" applyBorder="1" applyAlignment="1">
      <alignment horizontal="center" vertical="center"/>
    </xf>
    <xf numFmtId="1" fontId="17" fillId="0" borderId="19" xfId="0" applyNumberFormat="1" applyFont="1" applyBorder="1" applyAlignment="1">
      <alignment horizontal="center" vertical="center"/>
    </xf>
    <xf numFmtId="1" fontId="17" fillId="0" borderId="29" xfId="0" applyNumberFormat="1" applyFont="1" applyBorder="1" applyAlignment="1">
      <alignment horizontal="center" vertical="center"/>
    </xf>
    <xf numFmtId="1" fontId="17" fillId="0" borderId="67" xfId="0" applyNumberFormat="1" applyFont="1" applyBorder="1" applyAlignment="1">
      <alignment horizontal="center" vertical="center"/>
    </xf>
    <xf numFmtId="1" fontId="17" fillId="0" borderId="107" xfId="0" applyNumberFormat="1" applyFont="1" applyBorder="1" applyAlignment="1">
      <alignment horizontal="center" vertical="center"/>
    </xf>
    <xf numFmtId="1" fontId="17" fillId="0" borderId="74" xfId="0" applyNumberFormat="1" applyFont="1" applyBorder="1" applyAlignment="1">
      <alignment horizontal="center" vertical="center"/>
    </xf>
    <xf numFmtId="0" fontId="36" fillId="0" borderId="109" xfId="0" applyFont="1" applyBorder="1" applyAlignment="1">
      <alignment horizontal="left" vertical="center" wrapText="1"/>
    </xf>
    <xf numFmtId="0" fontId="36" fillId="0" borderId="77" xfId="0" applyFont="1" applyBorder="1" applyAlignment="1">
      <alignment horizontal="left" vertical="center" wrapText="1"/>
    </xf>
    <xf numFmtId="0" fontId="36" fillId="0" borderId="55" xfId="0" applyFont="1" applyBorder="1" applyAlignment="1">
      <alignment horizontal="left" vertical="center" wrapText="1"/>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6" fillId="0" borderId="60" xfId="0" applyFont="1" applyBorder="1" applyAlignment="1">
      <alignment horizontal="center" vertical="center"/>
    </xf>
    <xf numFmtId="0" fontId="36" fillId="0" borderId="31" xfId="0" applyFont="1" applyBorder="1" applyAlignment="1">
      <alignment horizontal="left" vertical="center" wrapText="1"/>
    </xf>
    <xf numFmtId="0" fontId="36" fillId="0" borderId="72" xfId="0" applyFont="1" applyBorder="1" applyAlignment="1">
      <alignment horizontal="left" vertical="center" wrapText="1"/>
    </xf>
    <xf numFmtId="0" fontId="36" fillId="0" borderId="32" xfId="0" applyFont="1" applyBorder="1" applyAlignment="1">
      <alignment horizontal="left" vertical="center" wrapText="1"/>
    </xf>
    <xf numFmtId="0" fontId="36" fillId="0" borderId="105" xfId="0" applyFont="1" applyBorder="1" applyAlignment="1">
      <alignment horizontal="left" vertical="center" wrapText="1"/>
    </xf>
    <xf numFmtId="0" fontId="36" fillId="0" borderId="26" xfId="0" applyFont="1" applyBorder="1" applyAlignment="1">
      <alignment horizontal="left" vertical="center" wrapText="1"/>
    </xf>
    <xf numFmtId="0" fontId="36" fillId="0" borderId="69" xfId="0" applyFont="1" applyBorder="1" applyAlignment="1">
      <alignment horizontal="left" vertical="center" wrapText="1"/>
    </xf>
    <xf numFmtId="0" fontId="16" fillId="0" borderId="45" xfId="0" applyFont="1" applyBorder="1" applyAlignment="1">
      <alignment horizontal="center" vertical="center"/>
    </xf>
    <xf numFmtId="0" fontId="16" fillId="0" borderId="48" xfId="0" applyFont="1" applyBorder="1" applyAlignment="1">
      <alignment horizontal="center" vertical="center"/>
    </xf>
    <xf numFmtId="0" fontId="16" fillId="0" borderId="42" xfId="0" applyFont="1" applyBorder="1" applyAlignment="1">
      <alignment horizontal="center" vertical="center"/>
    </xf>
    <xf numFmtId="0" fontId="2" fillId="34" borderId="0" xfId="51" applyFill="1" applyAlignment="1">
      <alignment wrapText="1"/>
    </xf>
    <xf numFmtId="0" fontId="2" fillId="34" borderId="0" xfId="51" applyFill="1"/>
    <xf numFmtId="0" fontId="2" fillId="34" borderId="13" xfId="51" applyFill="1" applyBorder="1" applyAlignment="1">
      <alignment vertical="top" wrapText="1"/>
    </xf>
    <xf numFmtId="0" fontId="2" fillId="34" borderId="13" xfId="51" applyFill="1" applyBorder="1"/>
    <xf numFmtId="0" fontId="88" fillId="34" borderId="0" xfId="51" applyFont="1" applyFill="1" applyAlignment="1">
      <alignment horizontal="left" vertical="center" wrapText="1"/>
    </xf>
    <xf numFmtId="0" fontId="88" fillId="34" borderId="0" xfId="51" applyFont="1" applyFill="1" applyAlignment="1">
      <alignment horizontal="left" vertical="top" wrapText="1"/>
    </xf>
    <xf numFmtId="0" fontId="2" fillId="34" borderId="0" xfId="51" applyFill="1" applyAlignment="1">
      <alignment vertical="top" wrapText="1"/>
    </xf>
    <xf numFmtId="0" fontId="89" fillId="37" borderId="65" xfId="51" applyFont="1" applyFill="1" applyBorder="1" applyAlignment="1">
      <alignment horizontal="center" vertical="center"/>
    </xf>
    <xf numFmtId="0" fontId="89" fillId="37" borderId="48" xfId="51" applyFont="1" applyFill="1" applyBorder="1" applyAlignment="1">
      <alignment horizontal="center" vertical="center"/>
    </xf>
    <xf numFmtId="0" fontId="89" fillId="37" borderId="83" xfId="51" applyFont="1" applyFill="1" applyBorder="1" applyAlignment="1">
      <alignment horizontal="center" vertical="center"/>
    </xf>
    <xf numFmtId="0" fontId="2" fillId="34" borderId="0" xfId="51" applyFill="1" applyAlignment="1">
      <alignment horizontal="left"/>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5" xr:uid="{00000000-0005-0000-0000-000029000000}"/>
    <cellStyle name="Normal 3 2 3" xfId="57" xr:uid="{24FF9198-6AE1-4FF4-9AFA-A3D1CB65D563}"/>
    <cellStyle name="Normal 3 3" xfId="53" xr:uid="{00000000-0005-0000-0000-00002A000000}"/>
    <cellStyle name="Normal 4" xfId="48" xr:uid="{00000000-0005-0000-0000-00002B000000}"/>
    <cellStyle name="Normal 4 2" xfId="51" xr:uid="{00000000-0005-0000-0000-00002C000000}"/>
    <cellStyle name="Notitie" xfId="35" xr:uid="{00000000-0005-0000-0000-00002D000000}"/>
    <cellStyle name="Ongeldig" xfId="36" xr:uid="{00000000-0005-0000-0000-00002E000000}"/>
    <cellStyle name="Percent" xfId="37" builtinId="5"/>
    <cellStyle name="Percent 2" xfId="45" xr:uid="{00000000-0005-0000-0000-000030000000}"/>
    <cellStyle name="Percent 2 2" xfId="50" xr:uid="{00000000-0005-0000-0000-000031000000}"/>
    <cellStyle name="Percent 2 2 2" xfId="56" xr:uid="{00000000-0005-0000-0000-000032000000}"/>
    <cellStyle name="Percent 2 2 3" xfId="58" xr:uid="{18C6ABB4-73B2-4F69-B025-B6B3F9F83C24}"/>
    <cellStyle name="Percent 2 3" xfId="54" xr:uid="{00000000-0005-0000-0000-000033000000}"/>
    <cellStyle name="Titel" xfId="38" xr:uid="{00000000-0005-0000-0000-000034000000}"/>
    <cellStyle name="Totaal" xfId="39" xr:uid="{00000000-0005-0000-0000-000035000000}"/>
    <cellStyle name="Uitvoer" xfId="40" xr:uid="{00000000-0005-0000-0000-000036000000}"/>
    <cellStyle name="Verklarende tekst" xfId="41" xr:uid="{00000000-0005-0000-0000-000037000000}"/>
    <cellStyle name="Waarschuwingstekst" xfId="42" xr:uid="{00000000-0005-0000-0000-000038000000}"/>
  </cellStyles>
  <dxfs count="900">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3"/>
        </patternFill>
      </fill>
    </dxf>
    <dxf>
      <fill>
        <patternFill>
          <bgColor indexed="13"/>
        </patternFill>
      </fill>
    </dxf>
    <dxf>
      <fill>
        <patternFill patternType="lightUp">
          <bgColor indexed="51"/>
        </patternFill>
      </fill>
    </dxf>
    <dxf>
      <fill>
        <patternFill>
          <bgColor indexed="40"/>
        </patternFill>
      </fill>
    </dxf>
    <dxf>
      <fill>
        <patternFill>
          <bgColor indexed="14"/>
        </patternFill>
      </fill>
    </dxf>
    <dxf>
      <fill>
        <patternFill>
          <bgColor indexed="14"/>
        </patternFill>
      </fill>
    </dxf>
    <dxf>
      <fill>
        <patternFill>
          <bgColor indexed="40"/>
        </patternFill>
      </fill>
    </dxf>
    <dxf>
      <fill>
        <patternFill>
          <bgColor indexed="13"/>
        </patternFill>
      </fill>
    </dxf>
    <dxf>
      <fill>
        <patternFill>
          <bgColor indexed="13"/>
        </patternFill>
      </fill>
    </dxf>
    <dxf>
      <fill>
        <patternFill patternType="none">
          <bgColor indexed="65"/>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rgb="FFC0C0C0"/>
        </patternFill>
      </fill>
    </dxf>
    <dxf>
      <fill>
        <patternFill>
          <bgColor theme="0"/>
        </patternFill>
      </fill>
    </dxf>
    <dxf>
      <fill>
        <patternFill>
          <bgColor indexed="40"/>
        </patternFill>
      </fill>
    </dxf>
    <dxf>
      <fill>
        <patternFill>
          <bgColor theme="0"/>
        </patternFill>
      </fill>
    </dxf>
    <dxf>
      <fill>
        <patternFill>
          <bgColor theme="0"/>
        </patternFill>
      </fill>
    </dxf>
    <dxf>
      <fill>
        <patternFill>
          <bgColor indexed="40"/>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solid">
          <bgColor rgb="FF00CCFF"/>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ill>
        <patternFill>
          <bgColor rgb="FFC0C0C0"/>
        </patternFill>
      </fill>
    </dxf>
    <dxf>
      <fill>
        <patternFill>
          <bgColor rgb="FFC0C0C0"/>
        </patternFill>
      </fill>
    </dxf>
    <dxf>
      <fill>
        <patternFill>
          <bgColor rgb="FFC0C0C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patternType="none">
          <bgColor auto="1"/>
        </patternFill>
      </fill>
    </dxf>
    <dxf>
      <fill>
        <patternFill>
          <bgColor theme="0"/>
        </patternFill>
      </fill>
    </dxf>
    <dxf>
      <fill>
        <patternFill>
          <bgColor rgb="FFC0C0C0"/>
        </patternFill>
      </fill>
    </dxf>
    <dxf>
      <fill>
        <patternFill>
          <bgColor rgb="FF00CCFF"/>
        </patternFill>
      </fill>
    </dxf>
    <dxf>
      <fill>
        <patternFill patternType="none">
          <bgColor auto="1"/>
        </patternFill>
      </fill>
    </dxf>
    <dxf>
      <fill>
        <patternFill>
          <bgColor rgb="FF00CCFF"/>
        </patternFill>
      </fill>
    </dxf>
    <dxf>
      <fill>
        <patternFill patternType="none">
          <bgColor auto="1"/>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auto="1"/>
        </patternFill>
      </fill>
    </dxf>
    <dxf>
      <font>
        <condense val="0"/>
        <extend val="0"/>
        <color auto="1"/>
      </font>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patternType="solid">
          <bgColor indexed="22"/>
        </patternFill>
      </fill>
    </dxf>
    <dxf>
      <fill>
        <patternFill patternType="solid">
          <bgColor indexed="22"/>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ont>
        <condense val="0"/>
        <extend val="0"/>
        <color indexed="13"/>
      </font>
      <fill>
        <patternFill>
          <bgColor indexed="13"/>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b/>
        <i val="0"/>
      </font>
      <fill>
        <patternFill>
          <bgColor rgb="FFC0C0C0"/>
        </patternFill>
      </fill>
    </dxf>
    <dxf>
      <font>
        <b/>
        <i val="0"/>
      </font>
      <fill>
        <patternFill>
          <bgColor rgb="FFC0C0C0"/>
        </patternFill>
      </fill>
    </dxf>
    <dxf>
      <fill>
        <patternFill>
          <bgColor rgb="FF00CCFF"/>
        </patternFill>
      </fill>
    </dxf>
    <dxf>
      <fill>
        <patternFill>
          <bgColor rgb="FF00CCFF"/>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ont>
        <b/>
        <i val="0"/>
      </font>
      <fill>
        <patternFill>
          <fgColor auto="1"/>
          <bgColor rgb="FFC0C0C0"/>
        </patternFill>
      </fill>
    </dxf>
    <dxf>
      <fill>
        <patternFill>
          <bgColor indexed="40"/>
        </patternFill>
      </fill>
    </dxf>
    <dxf>
      <fill>
        <patternFill>
          <bgColor theme="0"/>
        </patternFill>
      </fill>
    </dxf>
    <dxf>
      <fill>
        <patternFill>
          <bgColor indexed="40"/>
        </patternFill>
      </fill>
    </dxf>
    <dxf>
      <font>
        <b/>
        <i val="0"/>
      </font>
      <fill>
        <patternFill>
          <bgColor rgb="FFC0C0C0"/>
        </patternFill>
      </fill>
    </dxf>
    <dxf>
      <fill>
        <patternFill>
          <bgColor indexed="40"/>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rgb="FF00CCFF"/>
        </patternFill>
      </fill>
    </dxf>
    <dxf>
      <fill>
        <patternFill>
          <bgColor theme="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theme="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none">
          <bgColor indexed="65"/>
        </patternFill>
      </fill>
    </dxf>
    <dxf>
      <fill>
        <patternFill>
          <bgColor indexed="22"/>
        </patternFill>
      </fill>
    </dxf>
    <dxf>
      <fill>
        <patternFill>
          <bgColor indexed="22"/>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patternType="none">
          <bgColor indexed="65"/>
        </patternFill>
      </fill>
    </dxf>
    <dxf>
      <fill>
        <patternFill>
          <bgColor indexed="22"/>
        </patternFill>
      </fill>
    </dxf>
    <dxf>
      <fill>
        <patternFill>
          <bgColor indexed="22"/>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ill>
        <patternFill>
          <bgColor indexed="8"/>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patternType="solid">
          <bgColor indexed="9"/>
        </patternFill>
      </fill>
    </dxf>
    <dxf>
      <fill>
        <patternFill>
          <bgColor indexed="22"/>
        </patternFill>
      </fill>
    </dxf>
    <dxf>
      <fill>
        <patternFill>
          <bgColor indexed="22"/>
        </patternFill>
      </fill>
    </dxf>
    <dxf>
      <fill>
        <patternFill>
          <bgColor indexed="22"/>
        </patternFill>
      </fill>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border>
        <left/>
        <right/>
        <top/>
        <bottom/>
      </border>
    </dxf>
    <dxf>
      <fill>
        <patternFill patternType="solid">
          <bgColor indexed="9"/>
        </patternFill>
      </fill>
      <border>
        <left/>
        <right/>
        <top/>
        <bottom/>
      </border>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patternType="none">
          <bgColor indexed="65"/>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patternType="lightUp">
          <bgColor indexed="51"/>
        </patternFill>
      </fill>
    </dxf>
    <dxf>
      <fill>
        <patternFill>
          <bgColor indexed="14"/>
        </patternFill>
      </fill>
    </dxf>
    <dxf>
      <fill>
        <patternFill>
          <bgColor indexed="40"/>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14"/>
        </patternFill>
      </fill>
    </dxf>
    <dxf>
      <fill>
        <patternFill>
          <bgColor indexed="40"/>
        </patternFill>
      </fill>
    </dxf>
    <dxf>
      <fill>
        <patternFill>
          <bgColor indexed="8"/>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8"/>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8"/>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800080"/>
      <color rgb="FF00FF00"/>
      <color rgb="FF3399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3907155</xdr:colOff>
      <xdr:row>2</xdr:row>
      <xdr:rowOff>447675</xdr:rowOff>
    </xdr:from>
    <xdr:to>
      <xdr:col>2</xdr:col>
      <xdr:colOff>7292397</xdr:colOff>
      <xdr:row>2</xdr:row>
      <xdr:rowOff>1657350</xdr:rowOff>
    </xdr:to>
    <xdr:sp macro="" textlink="">
      <xdr:nvSpPr>
        <xdr:cNvPr id="16388"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5362575" y="1409700"/>
          <a:ext cx="3286125" cy="1209675"/>
        </a:xfrm>
        <a:prstGeom prst="rect">
          <a:avLst/>
        </a:prstGeom>
        <a:solidFill>
          <a:srgbClr val="FFFFFF"/>
        </a:solidFill>
        <a:ln w="9525">
          <a:solidFill>
            <a:srgbClr val="000000"/>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endParaRPr lang="en-GB" sz="28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Chemical</a:t>
          </a:r>
        </a:p>
        <a:p>
          <a:pPr algn="ctr" rtl="0">
            <a:defRPr sz="1000"/>
          </a:pPr>
          <a:endParaRPr lang="en-GB" sz="2800" b="1" i="0" u="none" strike="noStrike" baseline="0">
            <a:solidFill>
              <a:srgbClr val="000000"/>
            </a:solidFill>
            <a:latin typeface="Arial"/>
            <a:cs typeface="Arial"/>
          </a:endParaRPr>
        </a:p>
        <a:p>
          <a:pPr algn="ctr" rtl="0">
            <a:defRPr sz="1000"/>
          </a:pPr>
          <a:endParaRPr lang="en-GB" sz="2800" b="1" i="0" u="none" strike="noStrike" baseline="0">
            <a:solidFill>
              <a:srgbClr val="000000"/>
            </a:solidFill>
            <a:latin typeface="Arial"/>
            <a:cs typeface="Arial"/>
          </a:endParaRPr>
        </a:p>
      </xdr:txBody>
    </xdr:sp>
    <xdr:clientData/>
  </xdr:twoCellAnchor>
  <xdr:twoCellAnchor>
    <xdr:from>
      <xdr:col>2</xdr:col>
      <xdr:colOff>68580</xdr:colOff>
      <xdr:row>2</xdr:row>
      <xdr:rowOff>114300</xdr:rowOff>
    </xdr:from>
    <xdr:to>
      <xdr:col>2</xdr:col>
      <xdr:colOff>2636520</xdr:colOff>
      <xdr:row>2</xdr:row>
      <xdr:rowOff>1996440</xdr:rowOff>
    </xdr:to>
    <xdr:pic>
      <xdr:nvPicPr>
        <xdr:cNvPr id="16505" name="Picture 11" descr="GA_logo">
          <a:extLst>
            <a:ext uri="{FF2B5EF4-FFF2-40B4-BE49-F238E27FC236}">
              <a16:creationId xmlns:a16="http://schemas.microsoft.com/office/drawing/2014/main" id="{00000000-0008-0000-0300-0000794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8780" y="1074420"/>
          <a:ext cx="2567940" cy="188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3897630</xdr:colOff>
      <xdr:row>2</xdr:row>
      <xdr:rowOff>430530</xdr:rowOff>
    </xdr:from>
    <xdr:to>
      <xdr:col>2</xdr:col>
      <xdr:colOff>7625767</xdr:colOff>
      <xdr:row>2</xdr:row>
      <xdr:rowOff>1649730</xdr:rowOff>
    </xdr:to>
    <xdr:sp macro="" textlink="">
      <xdr:nvSpPr>
        <xdr:cNvPr id="1034" name="Text Box 10">
          <a:extLst>
            <a:ext uri="{FF2B5EF4-FFF2-40B4-BE49-F238E27FC236}">
              <a16:creationId xmlns:a16="http://schemas.microsoft.com/office/drawing/2014/main" id="{00000000-0008-0000-0500-00000A040000}"/>
            </a:ext>
          </a:extLst>
        </xdr:cNvPr>
        <xdr:cNvSpPr txBox="1">
          <a:spLocks noChangeArrowheads="1"/>
        </xdr:cNvSpPr>
      </xdr:nvSpPr>
      <xdr:spPr bwMode="auto">
        <a:xfrm>
          <a:off x="5429250" y="1409700"/>
          <a:ext cx="3629025"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Office - Chemical</a:t>
          </a:r>
        </a:p>
      </xdr:txBody>
    </xdr:sp>
    <xdr:clientData/>
  </xdr:twoCellAnchor>
  <xdr:twoCellAnchor>
    <xdr:from>
      <xdr:col>2</xdr:col>
      <xdr:colOff>53340</xdr:colOff>
      <xdr:row>2</xdr:row>
      <xdr:rowOff>83820</xdr:rowOff>
    </xdr:from>
    <xdr:to>
      <xdr:col>2</xdr:col>
      <xdr:colOff>2644140</xdr:colOff>
      <xdr:row>2</xdr:row>
      <xdr:rowOff>1965960</xdr:rowOff>
    </xdr:to>
    <xdr:pic>
      <xdr:nvPicPr>
        <xdr:cNvPr id="1283" name="Picture 76" descr="GA_logo">
          <a:extLst>
            <a:ext uri="{FF2B5EF4-FFF2-40B4-BE49-F238E27FC236}">
              <a16:creationId xmlns:a16="http://schemas.microsoft.com/office/drawing/2014/main" id="{00000000-0008-0000-0500-00000305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7360" y="1051560"/>
          <a:ext cx="2590800" cy="188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60960</xdr:colOff>
      <xdr:row>2</xdr:row>
      <xdr:rowOff>76200</xdr:rowOff>
    </xdr:from>
    <xdr:to>
      <xdr:col>2</xdr:col>
      <xdr:colOff>2651760</xdr:colOff>
      <xdr:row>2</xdr:row>
      <xdr:rowOff>1958340</xdr:rowOff>
    </xdr:to>
    <xdr:pic>
      <xdr:nvPicPr>
        <xdr:cNvPr id="32800" name="Picture 3" descr="GA_logo">
          <a:extLst>
            <a:ext uri="{FF2B5EF4-FFF2-40B4-BE49-F238E27FC236}">
              <a16:creationId xmlns:a16="http://schemas.microsoft.com/office/drawing/2014/main" id="{00000000-0008-0000-0600-0000208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4980" y="1043940"/>
          <a:ext cx="2590800" cy="188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4.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13"/>
  <sheetViews>
    <sheetView tabSelected="1" zoomScale="50" zoomScaleNormal="50" zoomScaleSheetLayoutView="50" workbookViewId="0">
      <pane ySplit="3" topLeftCell="A4" activePane="bottomLeft" state="frozen"/>
      <selection pane="bottomLeft" activeCell="Z1" sqref="Z1"/>
    </sheetView>
  </sheetViews>
  <sheetFormatPr defaultColWidth="9.140625" defaultRowHeight="12.75" x14ac:dyDescent="0.2"/>
  <cols>
    <col min="1" max="1" width="9.7109375" customWidth="1"/>
    <col min="2" max="2" width="13.7109375" style="76" customWidth="1"/>
    <col min="3" max="3" width="123.42578125" style="2" customWidth="1"/>
    <col min="4" max="6" width="6.140625" customWidth="1"/>
    <col min="7" max="7" width="5.7109375" customWidth="1"/>
    <col min="8" max="24" width="6.140625" customWidth="1"/>
    <col min="25" max="25" width="5.5703125" style="30" hidden="1" customWidth="1"/>
    <col min="26" max="26" width="5.7109375" style="30" customWidth="1"/>
    <col min="27" max="51" width="9.140625" style="30"/>
  </cols>
  <sheetData>
    <row r="1" spans="1:51" ht="45" customHeight="1" thickBot="1" x14ac:dyDescent="0.25">
      <c r="A1" s="289" t="s">
        <v>0</v>
      </c>
      <c r="B1" s="290"/>
      <c r="C1" s="289"/>
      <c r="D1" s="291" t="s">
        <v>1</v>
      </c>
      <c r="E1" s="289"/>
      <c r="F1" s="289"/>
      <c r="G1" s="289"/>
      <c r="H1" s="289"/>
      <c r="I1" s="289"/>
      <c r="J1" s="289"/>
      <c r="K1" s="289"/>
      <c r="L1" s="289"/>
      <c r="M1" s="289"/>
      <c r="N1" s="289"/>
      <c r="O1" s="289"/>
      <c r="P1" s="289"/>
      <c r="Q1" s="289"/>
      <c r="R1" s="289"/>
      <c r="S1" s="289"/>
      <c r="T1" s="289"/>
      <c r="U1" s="289"/>
      <c r="V1" s="289"/>
      <c r="W1" s="289"/>
      <c r="X1" s="292" t="s">
        <v>2</v>
      </c>
    </row>
    <row r="2" spans="1:51" s="2" customFormat="1" ht="30.75" customHeight="1" thickBot="1" x14ac:dyDescent="0.25">
      <c r="A2" s="597" t="s">
        <v>1184</v>
      </c>
      <c r="B2" s="598"/>
      <c r="C2" s="598"/>
      <c r="D2" s="598"/>
      <c r="E2" s="598"/>
      <c r="F2" s="598"/>
      <c r="G2" s="598"/>
      <c r="H2" s="598"/>
      <c r="I2" s="598"/>
      <c r="J2" s="598"/>
      <c r="K2" s="598"/>
      <c r="L2" s="598"/>
      <c r="M2" s="598"/>
      <c r="N2" s="598"/>
      <c r="O2" s="598"/>
      <c r="P2" s="598"/>
      <c r="Q2" s="598"/>
      <c r="R2" s="598"/>
      <c r="S2" s="598"/>
      <c r="T2" s="598"/>
      <c r="U2" s="598"/>
      <c r="V2" s="598"/>
      <c r="W2" s="598"/>
      <c r="X2" s="599"/>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row>
    <row r="3" spans="1:51" ht="161.44999999999999" customHeight="1" thickBot="1" x14ac:dyDescent="0.25">
      <c r="A3" s="317" t="s">
        <v>46</v>
      </c>
      <c r="B3" s="49" t="s">
        <v>537</v>
      </c>
      <c r="C3" s="50" t="s">
        <v>543</v>
      </c>
      <c r="D3" s="3" t="s">
        <v>338</v>
      </c>
      <c r="E3" s="328" t="s">
        <v>544</v>
      </c>
      <c r="F3" s="5" t="s">
        <v>339</v>
      </c>
      <c r="G3" s="328" t="s">
        <v>544</v>
      </c>
      <c r="H3" s="5" t="s">
        <v>453</v>
      </c>
      <c r="I3" s="328" t="s">
        <v>544</v>
      </c>
      <c r="J3" s="5" t="s">
        <v>465</v>
      </c>
      <c r="K3" s="328" t="s">
        <v>544</v>
      </c>
      <c r="L3" s="5" t="s">
        <v>554</v>
      </c>
      <c r="M3" s="328" t="s">
        <v>544</v>
      </c>
      <c r="N3" s="5" t="s">
        <v>466</v>
      </c>
      <c r="O3" s="328" t="s">
        <v>544</v>
      </c>
      <c r="P3" s="5" t="s">
        <v>452</v>
      </c>
      <c r="Q3" s="328" t="s">
        <v>544</v>
      </c>
      <c r="R3" s="329" t="s">
        <v>467</v>
      </c>
      <c r="S3" s="328" t="s">
        <v>544</v>
      </c>
      <c r="T3" s="5" t="s">
        <v>553</v>
      </c>
      <c r="U3" s="328" t="s">
        <v>544</v>
      </c>
      <c r="V3" s="329" t="s">
        <v>223</v>
      </c>
      <c r="W3" s="4" t="s">
        <v>544</v>
      </c>
      <c r="X3" s="330" t="s">
        <v>65</v>
      </c>
    </row>
    <row r="4" spans="1:51" ht="33" customHeight="1" thickBot="1" x14ac:dyDescent="0.35">
      <c r="A4" s="531"/>
      <c r="B4" s="218">
        <v>100</v>
      </c>
      <c r="C4" s="594" t="s">
        <v>463</v>
      </c>
      <c r="D4" s="595"/>
      <c r="E4" s="595"/>
      <c r="F4" s="595"/>
      <c r="G4" s="595"/>
      <c r="H4" s="595"/>
      <c r="I4" s="595"/>
      <c r="J4" s="595"/>
      <c r="K4" s="595"/>
      <c r="L4" s="595"/>
      <c r="M4" s="595"/>
      <c r="N4" s="595"/>
      <c r="O4" s="595"/>
      <c r="P4" s="595"/>
      <c r="Q4" s="595"/>
      <c r="R4" s="595"/>
      <c r="S4" s="595"/>
      <c r="T4" s="595"/>
      <c r="U4" s="595"/>
      <c r="V4" s="595"/>
      <c r="W4" s="595"/>
      <c r="X4" s="596"/>
    </row>
    <row r="5" spans="1:51" ht="30" customHeight="1" thickBot="1" x14ac:dyDescent="0.5">
      <c r="A5" s="318"/>
      <c r="B5" s="211">
        <v>101</v>
      </c>
      <c r="C5" s="109" t="s">
        <v>160</v>
      </c>
      <c r="D5" s="27"/>
      <c r="E5" s="55"/>
      <c r="F5" s="27" t="s">
        <v>79</v>
      </c>
      <c r="G5" s="56"/>
      <c r="H5" s="28" t="s">
        <v>79</v>
      </c>
      <c r="I5" s="55"/>
      <c r="J5" s="27" t="s">
        <v>79</v>
      </c>
      <c r="K5" s="56"/>
      <c r="L5" s="28" t="s">
        <v>79</v>
      </c>
      <c r="M5" s="55"/>
      <c r="N5" s="27" t="s">
        <v>79</v>
      </c>
      <c r="O5" s="56"/>
      <c r="P5" s="28" t="s">
        <v>79</v>
      </c>
      <c r="Q5" s="55"/>
      <c r="R5" s="57"/>
      <c r="S5" s="56"/>
      <c r="T5" s="28" t="s">
        <v>79</v>
      </c>
      <c r="U5" s="55"/>
      <c r="V5" s="27" t="s">
        <v>79</v>
      </c>
      <c r="W5" s="55"/>
      <c r="X5" s="319"/>
    </row>
    <row r="6" spans="1:51" ht="27.95" customHeight="1" thickBot="1" x14ac:dyDescent="0.25">
      <c r="A6" s="320"/>
      <c r="B6" s="206" t="s">
        <v>506</v>
      </c>
      <c r="C6" s="428" t="s">
        <v>98</v>
      </c>
      <c r="D6" s="575"/>
      <c r="E6" s="576"/>
      <c r="F6" s="575"/>
      <c r="G6" s="576"/>
      <c r="H6" s="575"/>
      <c r="I6" s="576"/>
      <c r="J6" s="575"/>
      <c r="K6" s="576"/>
      <c r="L6" s="575"/>
      <c r="M6" s="576"/>
      <c r="N6" s="575"/>
      <c r="O6" s="576"/>
      <c r="P6" s="575"/>
      <c r="Q6" s="576"/>
      <c r="R6" s="575"/>
      <c r="S6" s="576"/>
      <c r="T6" s="575"/>
      <c r="U6" s="576"/>
      <c r="V6" s="575"/>
      <c r="W6" s="587"/>
      <c r="X6" s="321"/>
      <c r="Y6" s="30">
        <f>COUNTIF(D6:W6,"a")+COUNTIF(D6:W6,"s")</f>
        <v>0</v>
      </c>
      <c r="Z6" s="157"/>
    </row>
    <row r="7" spans="1:51" ht="30" customHeight="1" thickBot="1" x14ac:dyDescent="0.5">
      <c r="A7" s="320"/>
      <c r="B7" s="211">
        <v>102</v>
      </c>
      <c r="C7" s="110" t="s">
        <v>512</v>
      </c>
      <c r="D7" s="27"/>
      <c r="E7" s="56"/>
      <c r="F7" s="28" t="s">
        <v>79</v>
      </c>
      <c r="G7" s="55"/>
      <c r="H7" s="27" t="s">
        <v>79</v>
      </c>
      <c r="I7" s="56"/>
      <c r="J7" s="28" t="s">
        <v>79</v>
      </c>
      <c r="K7" s="55"/>
      <c r="L7" s="27" t="s">
        <v>79</v>
      </c>
      <c r="M7" s="58"/>
      <c r="N7" s="28" t="s">
        <v>79</v>
      </c>
      <c r="O7" s="59"/>
      <c r="P7" s="27" t="s">
        <v>79</v>
      </c>
      <c r="Q7" s="56"/>
      <c r="R7" s="28"/>
      <c r="S7" s="55"/>
      <c r="T7" s="57"/>
      <c r="U7" s="56"/>
      <c r="V7" s="59"/>
      <c r="W7" s="55"/>
      <c r="X7" s="319"/>
    </row>
    <row r="8" spans="1:51" ht="45" customHeight="1" x14ac:dyDescent="0.2">
      <c r="A8" s="320"/>
      <c r="B8" s="199" t="s">
        <v>507</v>
      </c>
      <c r="C8" s="111" t="s">
        <v>427</v>
      </c>
      <c r="D8" s="572"/>
      <c r="E8" s="577"/>
      <c r="F8" s="572"/>
      <c r="G8" s="577"/>
      <c r="H8" s="572"/>
      <c r="I8" s="577"/>
      <c r="J8" s="572"/>
      <c r="K8" s="577"/>
      <c r="L8" s="572"/>
      <c r="M8" s="577"/>
      <c r="N8" s="572"/>
      <c r="O8" s="577"/>
      <c r="P8" s="572"/>
      <c r="Q8" s="577"/>
      <c r="R8" s="572"/>
      <c r="S8" s="577"/>
      <c r="T8" s="572"/>
      <c r="U8" s="577"/>
      <c r="V8" s="572"/>
      <c r="W8" s="573"/>
      <c r="X8" s="321"/>
      <c r="Y8" s="30">
        <f>COUNTIF(D8:W8,"a")+COUNTIF(D8:W8,"s")</f>
        <v>0</v>
      </c>
      <c r="Z8" s="157"/>
    </row>
    <row r="9" spans="1:51" ht="27.95" customHeight="1" x14ac:dyDescent="0.2">
      <c r="A9" s="320"/>
      <c r="B9" s="199" t="s">
        <v>508</v>
      </c>
      <c r="C9" s="112" t="s">
        <v>542</v>
      </c>
      <c r="D9" s="569"/>
      <c r="E9" s="571"/>
      <c r="F9" s="569"/>
      <c r="G9" s="571"/>
      <c r="H9" s="569"/>
      <c r="I9" s="571"/>
      <c r="J9" s="569"/>
      <c r="K9" s="571"/>
      <c r="L9" s="569"/>
      <c r="M9" s="571"/>
      <c r="N9" s="569"/>
      <c r="O9" s="571"/>
      <c r="P9" s="569"/>
      <c r="Q9" s="571"/>
      <c r="R9" s="569"/>
      <c r="S9" s="571"/>
      <c r="T9" s="569"/>
      <c r="U9" s="571"/>
      <c r="V9" s="569"/>
      <c r="W9" s="570"/>
      <c r="X9" s="321"/>
      <c r="Y9" s="30">
        <f>COUNTIF(D9:W9,"a")+COUNTIF(D9:W9,"s")</f>
        <v>0</v>
      </c>
      <c r="Z9" s="157"/>
    </row>
    <row r="10" spans="1:51" ht="45" customHeight="1" thickBot="1" x14ac:dyDescent="0.25">
      <c r="A10" s="320"/>
      <c r="B10" s="215" t="s">
        <v>206</v>
      </c>
      <c r="C10" s="116" t="s">
        <v>429</v>
      </c>
      <c r="D10" s="578"/>
      <c r="E10" s="579"/>
      <c r="F10" s="578"/>
      <c r="G10" s="579"/>
      <c r="H10" s="578"/>
      <c r="I10" s="579"/>
      <c r="J10" s="578"/>
      <c r="K10" s="579"/>
      <c r="L10" s="578"/>
      <c r="M10" s="579"/>
      <c r="N10" s="578"/>
      <c r="O10" s="579"/>
      <c r="P10" s="578"/>
      <c r="Q10" s="579"/>
      <c r="R10" s="578"/>
      <c r="S10" s="579"/>
      <c r="T10" s="578"/>
      <c r="U10" s="579"/>
      <c r="V10" s="578"/>
      <c r="W10" s="582"/>
      <c r="X10" s="321"/>
      <c r="Y10" s="30">
        <f>COUNTIF(D10:W10,"a")+COUNTIF(D10:W10,"s")</f>
        <v>0</v>
      </c>
      <c r="Z10" s="157"/>
    </row>
    <row r="11" spans="1:51" ht="30" customHeight="1" thickBot="1" x14ac:dyDescent="0.5">
      <c r="A11" s="320"/>
      <c r="B11" s="211">
        <v>103</v>
      </c>
      <c r="C11" s="110" t="s">
        <v>118</v>
      </c>
      <c r="D11" s="27"/>
      <c r="E11" s="56"/>
      <c r="F11" s="28" t="s">
        <v>79</v>
      </c>
      <c r="G11" s="55"/>
      <c r="H11" s="27" t="s">
        <v>79</v>
      </c>
      <c r="I11" s="56"/>
      <c r="J11" s="28" t="s">
        <v>79</v>
      </c>
      <c r="K11" s="55"/>
      <c r="L11" s="27" t="s">
        <v>79</v>
      </c>
      <c r="M11" s="56"/>
      <c r="N11" s="28" t="s">
        <v>79</v>
      </c>
      <c r="O11" s="55"/>
      <c r="P11" s="27" t="s">
        <v>79</v>
      </c>
      <c r="Q11" s="56"/>
      <c r="R11" s="28"/>
      <c r="S11" s="55"/>
      <c r="T11" s="27" t="s">
        <v>79</v>
      </c>
      <c r="U11" s="56"/>
      <c r="V11" s="28" t="s">
        <v>79</v>
      </c>
      <c r="W11" s="55"/>
      <c r="X11" s="319"/>
    </row>
    <row r="12" spans="1:51" ht="27.95" customHeight="1" x14ac:dyDescent="0.2">
      <c r="A12" s="320"/>
      <c r="B12" s="199" t="s">
        <v>207</v>
      </c>
      <c r="C12" s="112" t="s">
        <v>511</v>
      </c>
      <c r="D12" s="572"/>
      <c r="E12" s="577"/>
      <c r="F12" s="572"/>
      <c r="G12" s="577"/>
      <c r="H12" s="572"/>
      <c r="I12" s="577"/>
      <c r="J12" s="572"/>
      <c r="K12" s="577"/>
      <c r="L12" s="572"/>
      <c r="M12" s="577"/>
      <c r="N12" s="572"/>
      <c r="O12" s="577"/>
      <c r="P12" s="572"/>
      <c r="Q12" s="577"/>
      <c r="R12" s="572"/>
      <c r="S12" s="577"/>
      <c r="T12" s="572"/>
      <c r="U12" s="577"/>
      <c r="V12" s="572"/>
      <c r="W12" s="573"/>
      <c r="X12" s="321"/>
      <c r="Y12" s="30">
        <f>COUNTIF(D12:W12,"a")+COUNTIF(D12:W12,"s")</f>
        <v>0</v>
      </c>
      <c r="Z12" s="157"/>
    </row>
    <row r="13" spans="1:51" ht="45" customHeight="1" x14ac:dyDescent="0.2">
      <c r="A13" s="320"/>
      <c r="B13" s="215" t="s">
        <v>208</v>
      </c>
      <c r="C13" s="114" t="s">
        <v>35</v>
      </c>
      <c r="D13" s="569"/>
      <c r="E13" s="571"/>
      <c r="F13" s="569"/>
      <c r="G13" s="571"/>
      <c r="H13" s="569"/>
      <c r="I13" s="571"/>
      <c r="J13" s="569"/>
      <c r="K13" s="571"/>
      <c r="L13" s="569"/>
      <c r="M13" s="571"/>
      <c r="N13" s="569"/>
      <c r="O13" s="571"/>
      <c r="P13" s="569"/>
      <c r="Q13" s="571"/>
      <c r="R13" s="569"/>
      <c r="S13" s="571"/>
      <c r="T13" s="569"/>
      <c r="U13" s="571"/>
      <c r="V13" s="569"/>
      <c r="W13" s="570"/>
      <c r="X13" s="321"/>
      <c r="Y13" s="30">
        <f>COUNTIF(D13:W13,"a")+COUNTIF(D13:W13,"s")</f>
        <v>0</v>
      </c>
      <c r="Z13" s="157"/>
    </row>
    <row r="14" spans="1:51" ht="27.95" customHeight="1" x14ac:dyDescent="0.2">
      <c r="A14" s="320"/>
      <c r="B14" s="209" t="s">
        <v>384</v>
      </c>
      <c r="C14" s="115" t="s">
        <v>402</v>
      </c>
      <c r="D14" s="569"/>
      <c r="E14" s="571"/>
      <c r="F14" s="569"/>
      <c r="G14" s="571"/>
      <c r="H14" s="569"/>
      <c r="I14" s="571"/>
      <c r="J14" s="569"/>
      <c r="K14" s="571"/>
      <c r="L14" s="569"/>
      <c r="M14" s="571"/>
      <c r="N14" s="569"/>
      <c r="O14" s="571"/>
      <c r="P14" s="569"/>
      <c r="Q14" s="571"/>
      <c r="R14" s="569"/>
      <c r="S14" s="571"/>
      <c r="T14" s="569"/>
      <c r="U14" s="571"/>
      <c r="V14" s="569"/>
      <c r="W14" s="570"/>
      <c r="X14" s="321"/>
      <c r="Y14" s="30">
        <f>COUNTIF(D14:W14,"a")+COUNTIF(D14:W14,"s")</f>
        <v>0</v>
      </c>
      <c r="Z14" s="157"/>
    </row>
    <row r="15" spans="1:51" ht="27.95" customHeight="1" thickBot="1" x14ac:dyDescent="0.25">
      <c r="A15" s="320"/>
      <c r="B15" s="215" t="s">
        <v>385</v>
      </c>
      <c r="C15" s="113" t="s">
        <v>403</v>
      </c>
      <c r="D15" s="578"/>
      <c r="E15" s="579"/>
      <c r="F15" s="578"/>
      <c r="G15" s="579"/>
      <c r="H15" s="578"/>
      <c r="I15" s="579"/>
      <c r="J15" s="578"/>
      <c r="K15" s="579"/>
      <c r="L15" s="578"/>
      <c r="M15" s="579"/>
      <c r="N15" s="578"/>
      <c r="O15" s="579"/>
      <c r="P15" s="578"/>
      <c r="Q15" s="579"/>
      <c r="R15" s="578"/>
      <c r="S15" s="579"/>
      <c r="T15" s="578"/>
      <c r="U15" s="579"/>
      <c r="V15" s="578"/>
      <c r="W15" s="582"/>
      <c r="X15" s="321"/>
      <c r="Y15" s="30">
        <f>COUNTIF(D15:W15,"a")+COUNTIF(D15:W15,"s")</f>
        <v>0</v>
      </c>
      <c r="Z15" s="157"/>
    </row>
    <row r="16" spans="1:51" ht="30" customHeight="1" thickBot="1" x14ac:dyDescent="0.5">
      <c r="A16" s="320"/>
      <c r="B16" s="211">
        <v>104</v>
      </c>
      <c r="C16" s="110" t="s">
        <v>164</v>
      </c>
      <c r="D16" s="27" t="s">
        <v>79</v>
      </c>
      <c r="E16" s="56"/>
      <c r="F16" s="28" t="s">
        <v>79</v>
      </c>
      <c r="G16" s="55"/>
      <c r="H16" s="57"/>
      <c r="I16" s="56"/>
      <c r="J16" s="60"/>
      <c r="K16" s="55"/>
      <c r="L16" s="57"/>
      <c r="M16" s="56"/>
      <c r="N16" s="60"/>
      <c r="O16" s="55"/>
      <c r="P16" s="57"/>
      <c r="Q16" s="56"/>
      <c r="R16" s="60"/>
      <c r="S16" s="55"/>
      <c r="T16" s="57"/>
      <c r="U16" s="56"/>
      <c r="V16" s="59"/>
      <c r="W16" s="55"/>
      <c r="X16" s="319"/>
    </row>
    <row r="17" spans="1:26" ht="27.95" customHeight="1" x14ac:dyDescent="0.2">
      <c r="A17" s="320"/>
      <c r="B17" s="199" t="s">
        <v>386</v>
      </c>
      <c r="C17" s="112" t="s">
        <v>81</v>
      </c>
      <c r="D17" s="572"/>
      <c r="E17" s="577"/>
      <c r="F17" s="572"/>
      <c r="G17" s="577"/>
      <c r="H17" s="572"/>
      <c r="I17" s="577"/>
      <c r="J17" s="572"/>
      <c r="K17" s="577"/>
      <c r="L17" s="572"/>
      <c r="M17" s="577"/>
      <c r="N17" s="572"/>
      <c r="O17" s="577"/>
      <c r="P17" s="572"/>
      <c r="Q17" s="577"/>
      <c r="R17" s="572"/>
      <c r="S17" s="577"/>
      <c r="T17" s="572"/>
      <c r="U17" s="577"/>
      <c r="V17" s="572"/>
      <c r="W17" s="573"/>
      <c r="X17" s="321"/>
      <c r="Y17" s="30">
        <f>COUNTIF(D17:W17,"a")+COUNTIF(D17:W17,"s")</f>
        <v>0</v>
      </c>
      <c r="Z17" s="157"/>
    </row>
    <row r="18" spans="1:26" ht="67.7" customHeight="1" thickBot="1" x14ac:dyDescent="0.25">
      <c r="A18" s="320"/>
      <c r="B18" s="215" t="s">
        <v>82</v>
      </c>
      <c r="C18" s="116" t="s">
        <v>526</v>
      </c>
      <c r="D18" s="578"/>
      <c r="E18" s="579"/>
      <c r="F18" s="578"/>
      <c r="G18" s="579"/>
      <c r="H18" s="578"/>
      <c r="I18" s="579"/>
      <c r="J18" s="578"/>
      <c r="K18" s="579"/>
      <c r="L18" s="578"/>
      <c r="M18" s="579"/>
      <c r="N18" s="578"/>
      <c r="O18" s="579"/>
      <c r="P18" s="578"/>
      <c r="Q18" s="579"/>
      <c r="R18" s="578"/>
      <c r="S18" s="579"/>
      <c r="T18" s="578"/>
      <c r="U18" s="579"/>
      <c r="V18" s="578"/>
      <c r="W18" s="582"/>
      <c r="X18" s="321"/>
      <c r="Y18" s="30">
        <f>COUNTIF(D18:W18,"a")+COUNTIF(D18:W18,"s")</f>
        <v>0</v>
      </c>
      <c r="Z18" s="157"/>
    </row>
    <row r="19" spans="1:26" ht="30" customHeight="1" thickBot="1" x14ac:dyDescent="0.5">
      <c r="A19" s="320"/>
      <c r="B19" s="211">
        <v>105</v>
      </c>
      <c r="C19" s="109" t="s">
        <v>380</v>
      </c>
      <c r="D19" s="27"/>
      <c r="E19" s="61"/>
      <c r="F19" s="28" t="s">
        <v>79</v>
      </c>
      <c r="G19" s="62"/>
      <c r="H19" s="27" t="s">
        <v>79</v>
      </c>
      <c r="I19" s="61"/>
      <c r="J19" s="28" t="s">
        <v>79</v>
      </c>
      <c r="K19" s="62"/>
      <c r="L19" s="27" t="s">
        <v>79</v>
      </c>
      <c r="M19" s="61"/>
      <c r="N19" s="28" t="s">
        <v>79</v>
      </c>
      <c r="O19" s="62"/>
      <c r="P19" s="27" t="s">
        <v>79</v>
      </c>
      <c r="Q19" s="61"/>
      <c r="R19" s="28"/>
      <c r="S19" s="62"/>
      <c r="T19" s="27"/>
      <c r="U19" s="61"/>
      <c r="V19" s="28" t="s">
        <v>79</v>
      </c>
      <c r="W19" s="55"/>
      <c r="X19" s="319"/>
    </row>
    <row r="20" spans="1:26" ht="27.95" customHeight="1" x14ac:dyDescent="0.2">
      <c r="A20" s="320"/>
      <c r="B20" s="199" t="s">
        <v>83</v>
      </c>
      <c r="C20" s="117" t="s">
        <v>379</v>
      </c>
      <c r="D20" s="572"/>
      <c r="E20" s="577"/>
      <c r="F20" s="572"/>
      <c r="G20" s="577"/>
      <c r="H20" s="572"/>
      <c r="I20" s="577"/>
      <c r="J20" s="572"/>
      <c r="K20" s="577"/>
      <c r="L20" s="572"/>
      <c r="M20" s="577"/>
      <c r="N20" s="572"/>
      <c r="O20" s="577"/>
      <c r="P20" s="572"/>
      <c r="Q20" s="577"/>
      <c r="R20" s="572"/>
      <c r="S20" s="577"/>
      <c r="T20" s="572"/>
      <c r="U20" s="577"/>
      <c r="V20" s="572"/>
      <c r="W20" s="573"/>
      <c r="X20" s="321"/>
      <c r="Y20" s="30">
        <f>COUNTIF(D20:W20,"a")+COUNTIF(D20:W20,"s")</f>
        <v>0</v>
      </c>
      <c r="Z20" s="157"/>
    </row>
    <row r="21" spans="1:26" ht="45" customHeight="1" x14ac:dyDescent="0.2">
      <c r="A21" s="320"/>
      <c r="B21" s="209" t="s">
        <v>84</v>
      </c>
      <c r="C21" s="118" t="s">
        <v>165</v>
      </c>
      <c r="D21" s="569"/>
      <c r="E21" s="571"/>
      <c r="F21" s="569"/>
      <c r="G21" s="571"/>
      <c r="H21" s="569"/>
      <c r="I21" s="571"/>
      <c r="J21" s="569"/>
      <c r="K21" s="571"/>
      <c r="L21" s="569"/>
      <c r="M21" s="571"/>
      <c r="N21" s="569"/>
      <c r="O21" s="571"/>
      <c r="P21" s="569"/>
      <c r="Q21" s="571"/>
      <c r="R21" s="569"/>
      <c r="S21" s="571"/>
      <c r="T21" s="569"/>
      <c r="U21" s="571"/>
      <c r="V21" s="569"/>
      <c r="W21" s="570"/>
      <c r="X21" s="321"/>
      <c r="Y21" s="30">
        <f>COUNTIF(D21:W21,"a")+COUNTIF(D21:W21,"s")</f>
        <v>0</v>
      </c>
      <c r="Z21" s="157"/>
    </row>
    <row r="22" spans="1:26" ht="27.95" customHeight="1" thickBot="1" x14ac:dyDescent="0.25">
      <c r="A22" s="327"/>
      <c r="B22" s="216" t="s">
        <v>369</v>
      </c>
      <c r="C22" s="334" t="s">
        <v>370</v>
      </c>
      <c r="D22" s="578"/>
      <c r="E22" s="579"/>
      <c r="F22" s="578"/>
      <c r="G22" s="579"/>
      <c r="H22" s="578"/>
      <c r="I22" s="579"/>
      <c r="J22" s="578"/>
      <c r="K22" s="579"/>
      <c r="L22" s="578"/>
      <c r="M22" s="579"/>
      <c r="N22" s="578"/>
      <c r="O22" s="579"/>
      <c r="P22" s="578"/>
      <c r="Q22" s="579"/>
      <c r="R22" s="578"/>
      <c r="S22" s="579"/>
      <c r="T22" s="578"/>
      <c r="U22" s="579"/>
      <c r="V22" s="578"/>
      <c r="W22" s="582"/>
      <c r="X22" s="323"/>
      <c r="Y22" s="30">
        <f>COUNTIF(D22:W22,"a")+COUNTIF(D22:W22,"s")</f>
        <v>0</v>
      </c>
      <c r="Z22" s="157"/>
    </row>
    <row r="23" spans="1:26" ht="33" customHeight="1" thickBot="1" x14ac:dyDescent="0.35">
      <c r="A23" s="440"/>
      <c r="B23" s="226">
        <v>100</v>
      </c>
      <c r="C23" s="584" t="s">
        <v>430</v>
      </c>
      <c r="D23" s="585"/>
      <c r="E23" s="585"/>
      <c r="F23" s="585"/>
      <c r="G23" s="585"/>
      <c r="H23" s="585"/>
      <c r="I23" s="585"/>
      <c r="J23" s="585"/>
      <c r="K23" s="585"/>
      <c r="L23" s="585"/>
      <c r="M23" s="585"/>
      <c r="N23" s="585"/>
      <c r="O23" s="585"/>
      <c r="P23" s="585"/>
      <c r="Q23" s="585"/>
      <c r="R23" s="585"/>
      <c r="S23" s="585"/>
      <c r="T23" s="585"/>
      <c r="U23" s="585"/>
      <c r="V23" s="585"/>
      <c r="W23" s="585"/>
      <c r="X23" s="586"/>
    </row>
    <row r="24" spans="1:26" ht="30" customHeight="1" thickBot="1" x14ac:dyDescent="0.5">
      <c r="A24" s="320"/>
      <c r="B24" s="201">
        <v>106</v>
      </c>
      <c r="C24" s="119" t="s">
        <v>36</v>
      </c>
      <c r="D24" s="63"/>
      <c r="E24" s="61"/>
      <c r="F24" s="53" t="s">
        <v>79</v>
      </c>
      <c r="G24" s="64"/>
      <c r="H24" s="63"/>
      <c r="I24" s="61"/>
      <c r="J24" s="64"/>
      <c r="K24" s="64"/>
      <c r="L24" s="27" t="s">
        <v>79</v>
      </c>
      <c r="M24" s="61"/>
      <c r="N24" s="64"/>
      <c r="O24" s="64"/>
      <c r="P24" s="63"/>
      <c r="Q24" s="61"/>
      <c r="R24" s="64"/>
      <c r="S24" s="64"/>
      <c r="T24" s="63"/>
      <c r="U24" s="61"/>
      <c r="V24" s="64"/>
      <c r="W24" s="55"/>
      <c r="X24" s="319"/>
    </row>
    <row r="25" spans="1:26" ht="45" customHeight="1" x14ac:dyDescent="0.2">
      <c r="A25" s="320"/>
      <c r="B25" s="199" t="s">
        <v>371</v>
      </c>
      <c r="C25" s="120" t="s">
        <v>461</v>
      </c>
      <c r="D25" s="572"/>
      <c r="E25" s="577"/>
      <c r="F25" s="572"/>
      <c r="G25" s="577"/>
      <c r="H25" s="572"/>
      <c r="I25" s="577"/>
      <c r="J25" s="572"/>
      <c r="K25" s="577"/>
      <c r="L25" s="572"/>
      <c r="M25" s="577"/>
      <c r="N25" s="572"/>
      <c r="O25" s="577"/>
      <c r="P25" s="572"/>
      <c r="Q25" s="577"/>
      <c r="R25" s="572"/>
      <c r="S25" s="577"/>
      <c r="T25" s="572"/>
      <c r="U25" s="577"/>
      <c r="V25" s="572"/>
      <c r="W25" s="573"/>
      <c r="X25" s="321"/>
      <c r="Y25" s="30">
        <f t="shared" ref="Y25:Y39" si="0">COUNTIF(D25:W25,"a")+COUNTIF(D25:W25,"s")</f>
        <v>0</v>
      </c>
      <c r="Z25" s="157"/>
    </row>
    <row r="26" spans="1:26" ht="45" customHeight="1" x14ac:dyDescent="0.2">
      <c r="A26" s="320"/>
      <c r="B26" s="209" t="s">
        <v>372</v>
      </c>
      <c r="C26" s="121" t="s">
        <v>43</v>
      </c>
      <c r="D26" s="569"/>
      <c r="E26" s="571"/>
      <c r="F26" s="569"/>
      <c r="G26" s="571"/>
      <c r="H26" s="569"/>
      <c r="I26" s="571"/>
      <c r="J26" s="569"/>
      <c r="K26" s="571"/>
      <c r="L26" s="569"/>
      <c r="M26" s="571"/>
      <c r="N26" s="569"/>
      <c r="O26" s="571"/>
      <c r="P26" s="569"/>
      <c r="Q26" s="571"/>
      <c r="R26" s="569"/>
      <c r="S26" s="571"/>
      <c r="T26" s="569"/>
      <c r="U26" s="571"/>
      <c r="V26" s="569"/>
      <c r="W26" s="570"/>
      <c r="X26" s="321"/>
      <c r="Y26" s="30">
        <f t="shared" si="0"/>
        <v>0</v>
      </c>
      <c r="Z26" s="157"/>
    </row>
    <row r="27" spans="1:26" ht="45" customHeight="1" x14ac:dyDescent="0.2">
      <c r="A27" s="320"/>
      <c r="B27" s="209" t="s">
        <v>373</v>
      </c>
      <c r="C27" s="121" t="s">
        <v>275</v>
      </c>
      <c r="D27" s="569"/>
      <c r="E27" s="571"/>
      <c r="F27" s="569"/>
      <c r="G27" s="571"/>
      <c r="H27" s="569"/>
      <c r="I27" s="571"/>
      <c r="J27" s="569"/>
      <c r="K27" s="571"/>
      <c r="L27" s="569"/>
      <c r="M27" s="571"/>
      <c r="N27" s="569"/>
      <c r="O27" s="571"/>
      <c r="P27" s="569"/>
      <c r="Q27" s="571"/>
      <c r="R27" s="569"/>
      <c r="S27" s="571"/>
      <c r="T27" s="569"/>
      <c r="U27" s="571"/>
      <c r="V27" s="569"/>
      <c r="W27" s="570"/>
      <c r="X27" s="321"/>
      <c r="Y27" s="30">
        <f t="shared" si="0"/>
        <v>0</v>
      </c>
      <c r="Z27" s="157"/>
    </row>
    <row r="28" spans="1:26" ht="45" customHeight="1" x14ac:dyDescent="0.2">
      <c r="A28" s="320"/>
      <c r="B28" s="209" t="s">
        <v>374</v>
      </c>
      <c r="C28" s="121" t="s">
        <v>462</v>
      </c>
      <c r="D28" s="569"/>
      <c r="E28" s="571"/>
      <c r="F28" s="569"/>
      <c r="G28" s="571"/>
      <c r="H28" s="569"/>
      <c r="I28" s="571"/>
      <c r="J28" s="569"/>
      <c r="K28" s="571"/>
      <c r="L28" s="569"/>
      <c r="M28" s="571"/>
      <c r="N28" s="569"/>
      <c r="O28" s="571"/>
      <c r="P28" s="569"/>
      <c r="Q28" s="571"/>
      <c r="R28" s="569"/>
      <c r="S28" s="571"/>
      <c r="T28" s="569"/>
      <c r="U28" s="571"/>
      <c r="V28" s="569"/>
      <c r="W28" s="570"/>
      <c r="X28" s="321"/>
      <c r="Y28" s="30">
        <f t="shared" si="0"/>
        <v>0</v>
      </c>
      <c r="Z28" s="157"/>
    </row>
    <row r="29" spans="1:26" ht="45" customHeight="1" x14ac:dyDescent="0.2">
      <c r="A29" s="320"/>
      <c r="B29" s="209" t="s">
        <v>538</v>
      </c>
      <c r="C29" s="121" t="s">
        <v>358</v>
      </c>
      <c r="D29" s="569"/>
      <c r="E29" s="571"/>
      <c r="F29" s="569"/>
      <c r="G29" s="571"/>
      <c r="H29" s="569"/>
      <c r="I29" s="571"/>
      <c r="J29" s="569"/>
      <c r="K29" s="571"/>
      <c r="L29" s="569"/>
      <c r="M29" s="571"/>
      <c r="N29" s="569"/>
      <c r="O29" s="571"/>
      <c r="P29" s="569"/>
      <c r="Q29" s="571"/>
      <c r="R29" s="569"/>
      <c r="S29" s="571"/>
      <c r="T29" s="569"/>
      <c r="U29" s="571"/>
      <c r="V29" s="569"/>
      <c r="W29" s="570"/>
      <c r="X29" s="321"/>
      <c r="Y29" s="30">
        <f t="shared" si="0"/>
        <v>0</v>
      </c>
      <c r="Z29" s="157"/>
    </row>
    <row r="30" spans="1:26" ht="45" customHeight="1" x14ac:dyDescent="0.2">
      <c r="A30" s="320"/>
      <c r="B30" s="209" t="s">
        <v>539</v>
      </c>
      <c r="C30" s="121" t="s">
        <v>33</v>
      </c>
      <c r="D30" s="569"/>
      <c r="E30" s="571"/>
      <c r="F30" s="569"/>
      <c r="G30" s="571"/>
      <c r="H30" s="569"/>
      <c r="I30" s="571"/>
      <c r="J30" s="569"/>
      <c r="K30" s="571"/>
      <c r="L30" s="569"/>
      <c r="M30" s="571"/>
      <c r="N30" s="569"/>
      <c r="O30" s="571"/>
      <c r="P30" s="569"/>
      <c r="Q30" s="571"/>
      <c r="R30" s="569"/>
      <c r="S30" s="571"/>
      <c r="T30" s="569"/>
      <c r="U30" s="571"/>
      <c r="V30" s="569"/>
      <c r="W30" s="570"/>
      <c r="X30" s="321"/>
      <c r="Y30" s="30">
        <f t="shared" si="0"/>
        <v>0</v>
      </c>
      <c r="Z30" s="157"/>
    </row>
    <row r="31" spans="1:26" ht="27.95" customHeight="1" x14ac:dyDescent="0.2">
      <c r="A31" s="320"/>
      <c r="B31" s="209" t="s">
        <v>540</v>
      </c>
      <c r="C31" s="121" t="s">
        <v>359</v>
      </c>
      <c r="D31" s="569"/>
      <c r="E31" s="571"/>
      <c r="F31" s="569"/>
      <c r="G31" s="571"/>
      <c r="H31" s="569"/>
      <c r="I31" s="571"/>
      <c r="J31" s="569"/>
      <c r="K31" s="571"/>
      <c r="L31" s="569"/>
      <c r="M31" s="571"/>
      <c r="N31" s="569"/>
      <c r="O31" s="571"/>
      <c r="P31" s="569"/>
      <c r="Q31" s="571"/>
      <c r="R31" s="569"/>
      <c r="S31" s="571"/>
      <c r="T31" s="569"/>
      <c r="U31" s="571"/>
      <c r="V31" s="569"/>
      <c r="W31" s="570"/>
      <c r="X31" s="321"/>
      <c r="Y31" s="30">
        <f t="shared" si="0"/>
        <v>0</v>
      </c>
      <c r="Z31" s="157"/>
    </row>
    <row r="32" spans="1:26" ht="27.95" customHeight="1" x14ac:dyDescent="0.2">
      <c r="A32" s="320"/>
      <c r="B32" s="209" t="s">
        <v>541</v>
      </c>
      <c r="C32" s="121" t="s">
        <v>521</v>
      </c>
      <c r="D32" s="569"/>
      <c r="E32" s="571"/>
      <c r="F32" s="569"/>
      <c r="G32" s="571"/>
      <c r="H32" s="569"/>
      <c r="I32" s="571"/>
      <c r="J32" s="569"/>
      <c r="K32" s="571"/>
      <c r="L32" s="569"/>
      <c r="M32" s="571"/>
      <c r="N32" s="569"/>
      <c r="O32" s="571"/>
      <c r="P32" s="569"/>
      <c r="Q32" s="571"/>
      <c r="R32" s="569"/>
      <c r="S32" s="571"/>
      <c r="T32" s="569"/>
      <c r="U32" s="571"/>
      <c r="V32" s="569"/>
      <c r="W32" s="570"/>
      <c r="X32" s="321"/>
      <c r="Y32" s="30">
        <f t="shared" si="0"/>
        <v>0</v>
      </c>
      <c r="Z32" s="157"/>
    </row>
    <row r="33" spans="1:51" ht="27.95" customHeight="1" x14ac:dyDescent="0.2">
      <c r="A33" s="320"/>
      <c r="B33" s="209" t="s">
        <v>522</v>
      </c>
      <c r="C33" s="121" t="s">
        <v>523</v>
      </c>
      <c r="D33" s="569"/>
      <c r="E33" s="571"/>
      <c r="F33" s="569"/>
      <c r="G33" s="571"/>
      <c r="H33" s="569"/>
      <c r="I33" s="571"/>
      <c r="J33" s="569"/>
      <c r="K33" s="571"/>
      <c r="L33" s="569"/>
      <c r="M33" s="571"/>
      <c r="N33" s="569"/>
      <c r="O33" s="571"/>
      <c r="P33" s="569"/>
      <c r="Q33" s="571"/>
      <c r="R33" s="569"/>
      <c r="S33" s="571"/>
      <c r="T33" s="569"/>
      <c r="U33" s="571"/>
      <c r="V33" s="569"/>
      <c r="W33" s="570"/>
      <c r="X33" s="321"/>
      <c r="Y33" s="30">
        <f t="shared" si="0"/>
        <v>0</v>
      </c>
      <c r="Z33" s="157"/>
    </row>
    <row r="34" spans="1:51" ht="27.95" customHeight="1" x14ac:dyDescent="0.2">
      <c r="A34" s="320"/>
      <c r="B34" s="209" t="s">
        <v>524</v>
      </c>
      <c r="C34" s="121" t="s">
        <v>378</v>
      </c>
      <c r="D34" s="569"/>
      <c r="E34" s="571"/>
      <c r="F34" s="569"/>
      <c r="G34" s="571"/>
      <c r="H34" s="569"/>
      <c r="I34" s="571"/>
      <c r="J34" s="569"/>
      <c r="K34" s="571"/>
      <c r="L34" s="569"/>
      <c r="M34" s="571"/>
      <c r="N34" s="569"/>
      <c r="O34" s="571"/>
      <c r="P34" s="569"/>
      <c r="Q34" s="571"/>
      <c r="R34" s="569"/>
      <c r="S34" s="571"/>
      <c r="T34" s="569"/>
      <c r="U34" s="571"/>
      <c r="V34" s="569"/>
      <c r="W34" s="570"/>
      <c r="X34" s="321"/>
      <c r="Y34" s="30">
        <f t="shared" si="0"/>
        <v>0</v>
      </c>
      <c r="Z34" s="157"/>
    </row>
    <row r="35" spans="1:51" ht="27.95" customHeight="1" x14ac:dyDescent="0.2">
      <c r="A35" s="320"/>
      <c r="B35" s="209" t="s">
        <v>64</v>
      </c>
      <c r="C35" s="121" t="s">
        <v>87</v>
      </c>
      <c r="D35" s="569"/>
      <c r="E35" s="571"/>
      <c r="F35" s="569"/>
      <c r="G35" s="571"/>
      <c r="H35" s="569"/>
      <c r="I35" s="571"/>
      <c r="J35" s="569"/>
      <c r="K35" s="571"/>
      <c r="L35" s="569"/>
      <c r="M35" s="571"/>
      <c r="N35" s="569"/>
      <c r="O35" s="571"/>
      <c r="P35" s="569"/>
      <c r="Q35" s="571"/>
      <c r="R35" s="569"/>
      <c r="S35" s="571"/>
      <c r="T35" s="569"/>
      <c r="U35" s="571"/>
      <c r="V35" s="569"/>
      <c r="W35" s="570"/>
      <c r="X35" s="321"/>
      <c r="Y35" s="30">
        <f t="shared" si="0"/>
        <v>0</v>
      </c>
      <c r="Z35" s="157"/>
    </row>
    <row r="36" spans="1:51" s="2" customFormat="1" ht="45" customHeight="1" x14ac:dyDescent="0.2">
      <c r="A36" s="320"/>
      <c r="B36" s="209" t="s">
        <v>6</v>
      </c>
      <c r="C36" s="121" t="s">
        <v>454</v>
      </c>
      <c r="D36" s="569"/>
      <c r="E36" s="571"/>
      <c r="F36" s="569"/>
      <c r="G36" s="571"/>
      <c r="H36" s="569"/>
      <c r="I36" s="571"/>
      <c r="J36" s="569"/>
      <c r="K36" s="571"/>
      <c r="L36" s="569"/>
      <c r="M36" s="571"/>
      <c r="N36" s="569"/>
      <c r="O36" s="571"/>
      <c r="P36" s="569"/>
      <c r="Q36" s="571"/>
      <c r="R36" s="569"/>
      <c r="S36" s="571"/>
      <c r="T36" s="569"/>
      <c r="U36" s="571"/>
      <c r="V36" s="569"/>
      <c r="W36" s="570"/>
      <c r="X36" s="321"/>
      <c r="Y36" s="30">
        <f t="shared" si="0"/>
        <v>0</v>
      </c>
      <c r="Z36" s="157"/>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row>
    <row r="37" spans="1:51" ht="45" customHeight="1" x14ac:dyDescent="0.2">
      <c r="A37" s="320"/>
      <c r="B37" s="209" t="s">
        <v>455</v>
      </c>
      <c r="C37" s="121" t="s">
        <v>408</v>
      </c>
      <c r="D37" s="569"/>
      <c r="E37" s="571"/>
      <c r="F37" s="569"/>
      <c r="G37" s="571"/>
      <c r="H37" s="569"/>
      <c r="I37" s="571"/>
      <c r="J37" s="569"/>
      <c r="K37" s="571"/>
      <c r="L37" s="569"/>
      <c r="M37" s="571"/>
      <c r="N37" s="569"/>
      <c r="O37" s="571"/>
      <c r="P37" s="569"/>
      <c r="Q37" s="571"/>
      <c r="R37" s="569"/>
      <c r="S37" s="571"/>
      <c r="T37" s="569"/>
      <c r="U37" s="571"/>
      <c r="V37" s="569"/>
      <c r="W37" s="570"/>
      <c r="X37" s="321"/>
      <c r="Y37" s="30">
        <f t="shared" si="0"/>
        <v>0</v>
      </c>
      <c r="Z37" s="157"/>
    </row>
    <row r="38" spans="1:51" ht="45" customHeight="1" x14ac:dyDescent="0.2">
      <c r="A38" s="320"/>
      <c r="B38" s="215" t="s">
        <v>409</v>
      </c>
      <c r="C38" s="121" t="s">
        <v>438</v>
      </c>
      <c r="D38" s="569"/>
      <c r="E38" s="571"/>
      <c r="F38" s="569"/>
      <c r="G38" s="571"/>
      <c r="H38" s="569"/>
      <c r="I38" s="571"/>
      <c r="J38" s="569"/>
      <c r="K38" s="571"/>
      <c r="L38" s="569"/>
      <c r="M38" s="571"/>
      <c r="N38" s="569"/>
      <c r="O38" s="571"/>
      <c r="P38" s="569"/>
      <c r="Q38" s="571"/>
      <c r="R38" s="569"/>
      <c r="S38" s="571"/>
      <c r="T38" s="569"/>
      <c r="U38" s="571"/>
      <c r="V38" s="569"/>
      <c r="W38" s="570"/>
      <c r="X38" s="321"/>
      <c r="Y38" s="30">
        <f t="shared" si="0"/>
        <v>0</v>
      </c>
      <c r="Z38" s="157"/>
    </row>
    <row r="39" spans="1:51" ht="27.95" customHeight="1" thickBot="1" x14ac:dyDescent="0.25">
      <c r="A39" s="320"/>
      <c r="B39" s="215" t="s">
        <v>410</v>
      </c>
      <c r="C39" s="122" t="s">
        <v>32</v>
      </c>
      <c r="D39" s="588"/>
      <c r="E39" s="589"/>
      <c r="F39" s="588"/>
      <c r="G39" s="589"/>
      <c r="H39" s="588"/>
      <c r="I39" s="589"/>
      <c r="J39" s="588"/>
      <c r="K39" s="589"/>
      <c r="L39" s="588"/>
      <c r="M39" s="589"/>
      <c r="N39" s="588"/>
      <c r="O39" s="589"/>
      <c r="P39" s="588"/>
      <c r="Q39" s="589"/>
      <c r="R39" s="588"/>
      <c r="S39" s="589"/>
      <c r="T39" s="588"/>
      <c r="U39" s="589"/>
      <c r="V39" s="588"/>
      <c r="W39" s="590"/>
      <c r="X39" s="449"/>
      <c r="Y39" s="30">
        <f t="shared" si="0"/>
        <v>0</v>
      </c>
      <c r="Z39" s="157"/>
    </row>
    <row r="40" spans="1:51" s="2" customFormat="1" ht="30" customHeight="1" thickBot="1" x14ac:dyDescent="0.25">
      <c r="A40" s="320"/>
      <c r="B40" s="211">
        <v>107</v>
      </c>
      <c r="C40" s="427" t="s">
        <v>354</v>
      </c>
      <c r="D40" s="13"/>
      <c r="E40" s="8"/>
      <c r="F40" s="19" t="s">
        <v>79</v>
      </c>
      <c r="G40" s="10"/>
      <c r="H40" s="13" t="s">
        <v>79</v>
      </c>
      <c r="I40" s="8"/>
      <c r="J40" s="19" t="s">
        <v>79</v>
      </c>
      <c r="K40" s="10"/>
      <c r="L40" s="13" t="s">
        <v>79</v>
      </c>
      <c r="M40" s="8"/>
      <c r="N40" s="19" t="s">
        <v>79</v>
      </c>
      <c r="O40" s="10"/>
      <c r="P40" s="13" t="s">
        <v>79</v>
      </c>
      <c r="Q40" s="8"/>
      <c r="R40" s="9"/>
      <c r="S40" s="10"/>
      <c r="T40" s="7"/>
      <c r="U40" s="8"/>
      <c r="V40" s="19" t="s">
        <v>79</v>
      </c>
      <c r="W40" s="10"/>
      <c r="X40" s="1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row>
    <row r="41" spans="1:51" ht="45" customHeight="1" x14ac:dyDescent="0.2">
      <c r="A41" s="320"/>
      <c r="B41" s="199" t="s">
        <v>411</v>
      </c>
      <c r="C41" s="123" t="s">
        <v>381</v>
      </c>
      <c r="D41" s="572"/>
      <c r="E41" s="577"/>
      <c r="F41" s="572"/>
      <c r="G41" s="577"/>
      <c r="H41" s="572"/>
      <c r="I41" s="577"/>
      <c r="J41" s="572"/>
      <c r="K41" s="577"/>
      <c r="L41" s="572"/>
      <c r="M41" s="577"/>
      <c r="N41" s="572"/>
      <c r="O41" s="577"/>
      <c r="P41" s="572"/>
      <c r="Q41" s="577"/>
      <c r="R41" s="572"/>
      <c r="S41" s="577"/>
      <c r="T41" s="572"/>
      <c r="U41" s="577"/>
      <c r="V41" s="572"/>
      <c r="W41" s="573"/>
      <c r="X41" s="321"/>
      <c r="Y41" s="30">
        <f>COUNTIF(D41:W41,"a")+COUNTIF(D41:W41,"s")</f>
        <v>0</v>
      </c>
      <c r="Z41" s="157"/>
    </row>
    <row r="42" spans="1:51" ht="45" customHeight="1" thickBot="1" x14ac:dyDescent="0.25">
      <c r="A42" s="327"/>
      <c r="B42" s="216" t="s">
        <v>412</v>
      </c>
      <c r="C42" s="272" t="s">
        <v>210</v>
      </c>
      <c r="D42" s="578"/>
      <c r="E42" s="579"/>
      <c r="F42" s="578"/>
      <c r="G42" s="579"/>
      <c r="H42" s="578"/>
      <c r="I42" s="579"/>
      <c r="J42" s="578"/>
      <c r="K42" s="579"/>
      <c r="L42" s="578"/>
      <c r="M42" s="579"/>
      <c r="N42" s="578"/>
      <c r="O42" s="579"/>
      <c r="P42" s="578"/>
      <c r="Q42" s="579"/>
      <c r="R42" s="578"/>
      <c r="S42" s="579"/>
      <c r="T42" s="578"/>
      <c r="U42" s="579"/>
      <c r="V42" s="578"/>
      <c r="W42" s="582"/>
      <c r="X42" s="323"/>
      <c r="Y42" s="30">
        <f>COUNTIF(D42:W42,"a")+COUNTIF(D42:W42,"s")</f>
        <v>0</v>
      </c>
      <c r="Z42" s="157"/>
    </row>
    <row r="43" spans="1:51" ht="33" customHeight="1" thickBot="1" x14ac:dyDescent="0.35">
      <c r="A43" s="440"/>
      <c r="B43" s="226">
        <v>100</v>
      </c>
      <c r="C43" s="584" t="s">
        <v>430</v>
      </c>
      <c r="D43" s="585"/>
      <c r="E43" s="585"/>
      <c r="F43" s="585"/>
      <c r="G43" s="585"/>
      <c r="H43" s="585"/>
      <c r="I43" s="585"/>
      <c r="J43" s="585"/>
      <c r="K43" s="585"/>
      <c r="L43" s="585"/>
      <c r="M43" s="585"/>
      <c r="N43" s="585"/>
      <c r="O43" s="585"/>
      <c r="P43" s="585"/>
      <c r="Q43" s="585"/>
      <c r="R43" s="585"/>
      <c r="S43" s="585"/>
      <c r="T43" s="585"/>
      <c r="U43" s="585"/>
      <c r="V43" s="585"/>
      <c r="W43" s="585"/>
      <c r="X43" s="586"/>
    </row>
    <row r="44" spans="1:51" ht="30" customHeight="1" thickBot="1" x14ac:dyDescent="0.5">
      <c r="A44" s="320"/>
      <c r="B44" s="211">
        <v>108</v>
      </c>
      <c r="C44" s="110" t="s">
        <v>355</v>
      </c>
      <c r="D44" s="27" t="s">
        <v>79</v>
      </c>
      <c r="E44" s="65"/>
      <c r="F44" s="28" t="s">
        <v>79</v>
      </c>
      <c r="G44" s="66"/>
      <c r="H44" s="27" t="s">
        <v>79</v>
      </c>
      <c r="I44" s="65"/>
      <c r="J44" s="28" t="s">
        <v>79</v>
      </c>
      <c r="K44" s="66"/>
      <c r="L44" s="27" t="s">
        <v>79</v>
      </c>
      <c r="M44" s="65"/>
      <c r="N44" s="28" t="s">
        <v>79</v>
      </c>
      <c r="O44" s="66"/>
      <c r="P44" s="27" t="s">
        <v>79</v>
      </c>
      <c r="Q44" s="65"/>
      <c r="R44" s="67"/>
      <c r="S44" s="66"/>
      <c r="T44" s="27" t="s">
        <v>79</v>
      </c>
      <c r="U44" s="65"/>
      <c r="V44" s="28" t="s">
        <v>79</v>
      </c>
      <c r="W44" s="66"/>
      <c r="X44" s="29"/>
    </row>
    <row r="45" spans="1:51" ht="45" customHeight="1" x14ac:dyDescent="0.2">
      <c r="A45" s="320"/>
      <c r="B45" s="199" t="s">
        <v>413</v>
      </c>
      <c r="C45" s="123" t="s">
        <v>37</v>
      </c>
      <c r="D45" s="572"/>
      <c r="E45" s="577"/>
      <c r="F45" s="572"/>
      <c r="G45" s="577"/>
      <c r="H45" s="572"/>
      <c r="I45" s="577"/>
      <c r="J45" s="572"/>
      <c r="K45" s="577"/>
      <c r="L45" s="572"/>
      <c r="M45" s="577"/>
      <c r="N45" s="572"/>
      <c r="O45" s="577"/>
      <c r="P45" s="572"/>
      <c r="Q45" s="577"/>
      <c r="R45" s="572"/>
      <c r="S45" s="577"/>
      <c r="T45" s="572"/>
      <c r="U45" s="577"/>
      <c r="V45" s="572"/>
      <c r="W45" s="573"/>
      <c r="X45" s="321"/>
      <c r="Y45" s="30">
        <f>COUNTIF(D45:W45,"a")+COUNTIF(D45:W45,"s")</f>
        <v>0</v>
      </c>
      <c r="Z45" s="157"/>
    </row>
    <row r="46" spans="1:51" ht="45" customHeight="1" x14ac:dyDescent="0.2">
      <c r="A46" s="320"/>
      <c r="B46" s="209" t="s">
        <v>414</v>
      </c>
      <c r="C46" s="124" t="s">
        <v>111</v>
      </c>
      <c r="D46" s="569"/>
      <c r="E46" s="571"/>
      <c r="F46" s="569"/>
      <c r="G46" s="571"/>
      <c r="H46" s="569"/>
      <c r="I46" s="571"/>
      <c r="J46" s="569"/>
      <c r="K46" s="571"/>
      <c r="L46" s="569"/>
      <c r="M46" s="571"/>
      <c r="N46" s="569"/>
      <c r="O46" s="571"/>
      <c r="P46" s="569"/>
      <c r="Q46" s="571"/>
      <c r="R46" s="569"/>
      <c r="S46" s="571"/>
      <c r="T46" s="569"/>
      <c r="U46" s="571"/>
      <c r="V46" s="569"/>
      <c r="W46" s="570"/>
      <c r="X46" s="321"/>
      <c r="Y46" s="30">
        <f>COUNTIF(D46:W46,"a")+COUNTIF(D46:W46,"s")</f>
        <v>0</v>
      </c>
      <c r="Z46" s="157"/>
    </row>
    <row r="47" spans="1:51" ht="27.95" customHeight="1" x14ac:dyDescent="0.2">
      <c r="A47" s="320"/>
      <c r="B47" s="209" t="s">
        <v>415</v>
      </c>
      <c r="C47" s="124" t="s">
        <v>34</v>
      </c>
      <c r="D47" s="569"/>
      <c r="E47" s="571"/>
      <c r="F47" s="569"/>
      <c r="G47" s="571"/>
      <c r="H47" s="569"/>
      <c r="I47" s="571"/>
      <c r="J47" s="569"/>
      <c r="K47" s="571"/>
      <c r="L47" s="569"/>
      <c r="M47" s="571"/>
      <c r="N47" s="569"/>
      <c r="O47" s="571"/>
      <c r="P47" s="569"/>
      <c r="Q47" s="571"/>
      <c r="R47" s="569"/>
      <c r="S47" s="571"/>
      <c r="T47" s="569"/>
      <c r="U47" s="571"/>
      <c r="V47" s="569"/>
      <c r="W47" s="570"/>
      <c r="X47" s="321"/>
      <c r="Y47" s="30">
        <f>COUNTIF(D47:W47,"a")+COUNTIF(D47:W47,"s")</f>
        <v>0</v>
      </c>
      <c r="Z47" s="157"/>
    </row>
    <row r="48" spans="1:51" ht="27.95" customHeight="1" thickBot="1" x14ac:dyDescent="0.25">
      <c r="A48" s="320"/>
      <c r="B48" s="216" t="s">
        <v>416</v>
      </c>
      <c r="C48" s="272" t="s">
        <v>516</v>
      </c>
      <c r="D48" s="578"/>
      <c r="E48" s="579"/>
      <c r="F48" s="578"/>
      <c r="G48" s="579"/>
      <c r="H48" s="578"/>
      <c r="I48" s="579"/>
      <c r="J48" s="578"/>
      <c r="K48" s="579"/>
      <c r="L48" s="578"/>
      <c r="M48" s="579"/>
      <c r="N48" s="578"/>
      <c r="O48" s="579"/>
      <c r="P48" s="578"/>
      <c r="Q48" s="579"/>
      <c r="R48" s="578"/>
      <c r="S48" s="579"/>
      <c r="T48" s="578"/>
      <c r="U48" s="579"/>
      <c r="V48" s="578"/>
      <c r="W48" s="582"/>
      <c r="X48" s="323"/>
      <c r="Y48" s="30">
        <f>COUNTIF(D48:W48,"a")+COUNTIF(D48:W48,"s")</f>
        <v>0</v>
      </c>
      <c r="Z48" s="157"/>
    </row>
    <row r="49" spans="1:26" ht="48" customHeight="1" thickBot="1" x14ac:dyDescent="0.25">
      <c r="A49" s="320"/>
      <c r="B49" s="207">
        <v>109</v>
      </c>
      <c r="C49" s="274" t="s">
        <v>162</v>
      </c>
      <c r="D49" s="429"/>
      <c r="E49" s="158"/>
      <c r="F49" s="268" t="s">
        <v>79</v>
      </c>
      <c r="G49" s="162"/>
      <c r="H49" s="429" t="s">
        <v>79</v>
      </c>
      <c r="I49" s="158"/>
      <c r="J49" s="268" t="s">
        <v>79</v>
      </c>
      <c r="K49" s="162"/>
      <c r="L49" s="429" t="s">
        <v>79</v>
      </c>
      <c r="M49" s="158"/>
      <c r="N49" s="268" t="s">
        <v>79</v>
      </c>
      <c r="O49" s="162"/>
      <c r="P49" s="429" t="s">
        <v>79</v>
      </c>
      <c r="Q49" s="158"/>
      <c r="R49" s="268"/>
      <c r="S49" s="162"/>
      <c r="T49" s="429"/>
      <c r="U49" s="158"/>
      <c r="V49" s="268" t="s">
        <v>79</v>
      </c>
      <c r="W49" s="162"/>
      <c r="X49" s="260"/>
    </row>
    <row r="50" spans="1:26" ht="27.95" customHeight="1" x14ac:dyDescent="0.2">
      <c r="A50" s="320"/>
      <c r="B50" s="199" t="s">
        <v>517</v>
      </c>
      <c r="C50" s="123" t="s">
        <v>518</v>
      </c>
      <c r="D50" s="572"/>
      <c r="E50" s="577"/>
      <c r="F50" s="572"/>
      <c r="G50" s="577"/>
      <c r="H50" s="572"/>
      <c r="I50" s="577"/>
      <c r="J50" s="572"/>
      <c r="K50" s="577"/>
      <c r="L50" s="572"/>
      <c r="M50" s="577"/>
      <c r="N50" s="572"/>
      <c r="O50" s="577"/>
      <c r="P50" s="572"/>
      <c r="Q50" s="577"/>
      <c r="R50" s="572"/>
      <c r="S50" s="577"/>
      <c r="T50" s="572"/>
      <c r="U50" s="577"/>
      <c r="V50" s="572"/>
      <c r="W50" s="573"/>
      <c r="X50" s="321"/>
      <c r="Y50" s="30">
        <f>COUNTIF(D50:W50,"a")+COUNTIF(D50:W50,"s")</f>
        <v>0</v>
      </c>
      <c r="Z50" s="157"/>
    </row>
    <row r="51" spans="1:26" ht="45" customHeight="1" x14ac:dyDescent="0.2">
      <c r="A51" s="320"/>
      <c r="B51" s="209" t="s">
        <v>519</v>
      </c>
      <c r="C51" s="124" t="s">
        <v>173</v>
      </c>
      <c r="D51" s="569"/>
      <c r="E51" s="571"/>
      <c r="F51" s="569"/>
      <c r="G51" s="571"/>
      <c r="H51" s="569"/>
      <c r="I51" s="571"/>
      <c r="J51" s="569"/>
      <c r="K51" s="571"/>
      <c r="L51" s="569"/>
      <c r="M51" s="571"/>
      <c r="N51" s="569"/>
      <c r="O51" s="571"/>
      <c r="P51" s="569"/>
      <c r="Q51" s="571"/>
      <c r="R51" s="569"/>
      <c r="S51" s="571"/>
      <c r="T51" s="569"/>
      <c r="U51" s="571"/>
      <c r="V51" s="569"/>
      <c r="W51" s="570"/>
      <c r="X51" s="321"/>
      <c r="Y51" s="30">
        <f>COUNTIF(D51:W51,"a")+COUNTIF(D51:W51,"s")</f>
        <v>0</v>
      </c>
      <c r="Z51" s="157"/>
    </row>
    <row r="52" spans="1:26" ht="27.95" customHeight="1" x14ac:dyDescent="0.2">
      <c r="A52" s="320"/>
      <c r="B52" s="209" t="s">
        <v>360</v>
      </c>
      <c r="C52" s="124" t="s">
        <v>1140</v>
      </c>
      <c r="D52" s="569"/>
      <c r="E52" s="571"/>
      <c r="F52" s="569"/>
      <c r="G52" s="571"/>
      <c r="H52" s="569"/>
      <c r="I52" s="571"/>
      <c r="J52" s="569"/>
      <c r="K52" s="571"/>
      <c r="L52" s="569"/>
      <c r="M52" s="571"/>
      <c r="N52" s="569"/>
      <c r="O52" s="571"/>
      <c r="P52" s="569"/>
      <c r="Q52" s="571"/>
      <c r="R52" s="569"/>
      <c r="S52" s="571"/>
      <c r="T52" s="569"/>
      <c r="U52" s="571"/>
      <c r="V52" s="569"/>
      <c r="W52" s="570"/>
      <c r="X52" s="321"/>
      <c r="Y52" s="30">
        <f>COUNTIF(D52:W52,"a")+COUNTIF(D52:W52,"s")</f>
        <v>0</v>
      </c>
      <c r="Z52" s="157"/>
    </row>
    <row r="53" spans="1:26" ht="27.95" customHeight="1" x14ac:dyDescent="0.2">
      <c r="A53" s="320"/>
      <c r="B53" s="209" t="s">
        <v>257</v>
      </c>
      <c r="C53" s="115" t="s">
        <v>112</v>
      </c>
      <c r="D53" s="569"/>
      <c r="E53" s="571"/>
      <c r="F53" s="569"/>
      <c r="G53" s="571"/>
      <c r="H53" s="569"/>
      <c r="I53" s="571"/>
      <c r="J53" s="569"/>
      <c r="K53" s="571"/>
      <c r="L53" s="569"/>
      <c r="M53" s="571"/>
      <c r="N53" s="569"/>
      <c r="O53" s="571"/>
      <c r="P53" s="569"/>
      <c r="Q53" s="571"/>
      <c r="R53" s="569"/>
      <c r="S53" s="571"/>
      <c r="T53" s="569"/>
      <c r="U53" s="571"/>
      <c r="V53" s="569"/>
      <c r="W53" s="570"/>
      <c r="X53" s="321"/>
      <c r="Y53" s="30">
        <f>COUNTIF(D53:W53,"a")+COUNTIF(D53:W53,"s")</f>
        <v>0</v>
      </c>
      <c r="Z53" s="157"/>
    </row>
    <row r="54" spans="1:26" ht="45" customHeight="1" thickBot="1" x14ac:dyDescent="0.25">
      <c r="A54" s="320"/>
      <c r="B54" s="215" t="s">
        <v>258</v>
      </c>
      <c r="C54" s="116" t="s">
        <v>272</v>
      </c>
      <c r="D54" s="578"/>
      <c r="E54" s="579"/>
      <c r="F54" s="578"/>
      <c r="G54" s="579"/>
      <c r="H54" s="578"/>
      <c r="I54" s="579"/>
      <c r="J54" s="578"/>
      <c r="K54" s="579"/>
      <c r="L54" s="578"/>
      <c r="M54" s="579"/>
      <c r="N54" s="578"/>
      <c r="O54" s="579"/>
      <c r="P54" s="578"/>
      <c r="Q54" s="579"/>
      <c r="R54" s="578"/>
      <c r="S54" s="579"/>
      <c r="T54" s="578"/>
      <c r="U54" s="579"/>
      <c r="V54" s="578"/>
      <c r="W54" s="582"/>
      <c r="X54" s="321"/>
      <c r="Y54" s="30">
        <f>COUNTIF(D54:W54,"a")+COUNTIF(D54:W54,"s")</f>
        <v>0</v>
      </c>
      <c r="Z54" s="157"/>
    </row>
    <row r="55" spans="1:26" ht="30" customHeight="1" thickBot="1" x14ac:dyDescent="0.5">
      <c r="A55" s="320"/>
      <c r="B55" s="211">
        <v>110</v>
      </c>
      <c r="C55" s="125" t="s">
        <v>212</v>
      </c>
      <c r="D55" s="27"/>
      <c r="E55" s="65"/>
      <c r="F55" s="28" t="s">
        <v>79</v>
      </c>
      <c r="G55" s="66"/>
      <c r="H55" s="27" t="s">
        <v>79</v>
      </c>
      <c r="I55" s="65"/>
      <c r="J55" s="28" t="s">
        <v>79</v>
      </c>
      <c r="K55" s="66"/>
      <c r="L55" s="27"/>
      <c r="M55" s="68"/>
      <c r="N55" s="28"/>
      <c r="O55" s="69"/>
      <c r="P55" s="27"/>
      <c r="Q55" s="68"/>
      <c r="R55" s="70"/>
      <c r="S55" s="69"/>
      <c r="T55" s="71"/>
      <c r="U55" s="68"/>
      <c r="V55" s="28"/>
      <c r="W55" s="69"/>
      <c r="X55" s="324"/>
      <c r="Y55" s="72"/>
    </row>
    <row r="56" spans="1:26" ht="27.95" customHeight="1" x14ac:dyDescent="0.2">
      <c r="A56" s="320"/>
      <c r="B56" s="199" t="s">
        <v>259</v>
      </c>
      <c r="C56" s="123" t="s">
        <v>74</v>
      </c>
      <c r="D56" s="572"/>
      <c r="E56" s="577"/>
      <c r="F56" s="572"/>
      <c r="G56" s="577"/>
      <c r="H56" s="572"/>
      <c r="I56" s="577"/>
      <c r="J56" s="572"/>
      <c r="K56" s="577"/>
      <c r="L56" s="572"/>
      <c r="M56" s="577"/>
      <c r="N56" s="572"/>
      <c r="O56" s="577"/>
      <c r="P56" s="572"/>
      <c r="Q56" s="577"/>
      <c r="R56" s="572"/>
      <c r="S56" s="577"/>
      <c r="T56" s="572"/>
      <c r="U56" s="577"/>
      <c r="V56" s="572"/>
      <c r="W56" s="573"/>
      <c r="X56" s="321"/>
      <c r="Y56" s="30">
        <f t="shared" ref="Y56:Y61" si="1">COUNTIF(D56:W56,"a")+COUNTIF(D56:W56,"s")</f>
        <v>0</v>
      </c>
      <c r="Z56" s="157"/>
    </row>
    <row r="57" spans="1:26" ht="27.95" customHeight="1" x14ac:dyDescent="0.2">
      <c r="A57" s="320"/>
      <c r="B57" s="209" t="s">
        <v>216</v>
      </c>
      <c r="C57" s="124" t="s">
        <v>211</v>
      </c>
      <c r="D57" s="569"/>
      <c r="E57" s="571"/>
      <c r="F57" s="569"/>
      <c r="G57" s="571"/>
      <c r="H57" s="569"/>
      <c r="I57" s="571"/>
      <c r="J57" s="569"/>
      <c r="K57" s="571"/>
      <c r="L57" s="569"/>
      <c r="M57" s="571"/>
      <c r="N57" s="569"/>
      <c r="O57" s="571"/>
      <c r="P57" s="569"/>
      <c r="Q57" s="571"/>
      <c r="R57" s="569"/>
      <c r="S57" s="571"/>
      <c r="T57" s="569"/>
      <c r="U57" s="571"/>
      <c r="V57" s="569"/>
      <c r="W57" s="570"/>
      <c r="X57" s="321"/>
      <c r="Y57" s="30">
        <f t="shared" si="1"/>
        <v>0</v>
      </c>
      <c r="Z57" s="157"/>
    </row>
    <row r="58" spans="1:26" ht="27.95" customHeight="1" x14ac:dyDescent="0.2">
      <c r="A58" s="320"/>
      <c r="B58" s="209" t="s">
        <v>217</v>
      </c>
      <c r="C58" s="115" t="s">
        <v>532</v>
      </c>
      <c r="D58" s="569"/>
      <c r="E58" s="571"/>
      <c r="F58" s="569"/>
      <c r="G58" s="571"/>
      <c r="H58" s="569"/>
      <c r="I58" s="571"/>
      <c r="J58" s="569"/>
      <c r="K58" s="571"/>
      <c r="L58" s="569"/>
      <c r="M58" s="571"/>
      <c r="N58" s="569"/>
      <c r="O58" s="571"/>
      <c r="P58" s="569"/>
      <c r="Q58" s="571"/>
      <c r="R58" s="569"/>
      <c r="S58" s="571"/>
      <c r="T58" s="569"/>
      <c r="U58" s="571"/>
      <c r="V58" s="569"/>
      <c r="W58" s="570"/>
      <c r="X58" s="321"/>
      <c r="Y58" s="30">
        <f t="shared" si="1"/>
        <v>0</v>
      </c>
      <c r="Z58" s="157"/>
    </row>
    <row r="59" spans="1:26" ht="27.95" customHeight="1" x14ac:dyDescent="0.2">
      <c r="A59" s="320"/>
      <c r="B59" s="215" t="s">
        <v>533</v>
      </c>
      <c r="C59" s="116" t="s">
        <v>534</v>
      </c>
      <c r="D59" s="569"/>
      <c r="E59" s="571"/>
      <c r="F59" s="569"/>
      <c r="G59" s="571"/>
      <c r="H59" s="569"/>
      <c r="I59" s="571"/>
      <c r="J59" s="569"/>
      <c r="K59" s="571"/>
      <c r="L59" s="569"/>
      <c r="M59" s="571"/>
      <c r="N59" s="569"/>
      <c r="O59" s="571"/>
      <c r="P59" s="569"/>
      <c r="Q59" s="571"/>
      <c r="R59" s="569"/>
      <c r="S59" s="571"/>
      <c r="T59" s="569"/>
      <c r="U59" s="571"/>
      <c r="V59" s="569"/>
      <c r="W59" s="570"/>
      <c r="X59" s="321"/>
      <c r="Y59" s="30">
        <f t="shared" si="1"/>
        <v>0</v>
      </c>
      <c r="Z59" s="157"/>
    </row>
    <row r="60" spans="1:26" ht="27.95" customHeight="1" x14ac:dyDescent="0.2">
      <c r="A60" s="320"/>
      <c r="B60" s="215" t="s">
        <v>535</v>
      </c>
      <c r="C60" s="116" t="s">
        <v>113</v>
      </c>
      <c r="D60" s="569"/>
      <c r="E60" s="571"/>
      <c r="F60" s="569"/>
      <c r="G60" s="571"/>
      <c r="H60" s="569"/>
      <c r="I60" s="571"/>
      <c r="J60" s="569"/>
      <c r="K60" s="571"/>
      <c r="L60" s="569"/>
      <c r="M60" s="571"/>
      <c r="N60" s="569"/>
      <c r="O60" s="571"/>
      <c r="P60" s="569"/>
      <c r="Q60" s="571"/>
      <c r="R60" s="569"/>
      <c r="S60" s="571"/>
      <c r="T60" s="569"/>
      <c r="U60" s="571"/>
      <c r="V60" s="569"/>
      <c r="W60" s="570"/>
      <c r="X60" s="321"/>
      <c r="Y60" s="30">
        <f t="shared" si="1"/>
        <v>0</v>
      </c>
      <c r="Z60" s="157"/>
    </row>
    <row r="61" spans="1:26" ht="45" customHeight="1" thickBot="1" x14ac:dyDescent="0.25">
      <c r="A61" s="320"/>
      <c r="B61" s="215" t="s">
        <v>536</v>
      </c>
      <c r="C61" s="116" t="s">
        <v>458</v>
      </c>
      <c r="D61" s="578"/>
      <c r="E61" s="579"/>
      <c r="F61" s="578"/>
      <c r="G61" s="579"/>
      <c r="H61" s="578"/>
      <c r="I61" s="579"/>
      <c r="J61" s="578"/>
      <c r="K61" s="579"/>
      <c r="L61" s="578"/>
      <c r="M61" s="579"/>
      <c r="N61" s="578"/>
      <c r="O61" s="579"/>
      <c r="P61" s="578"/>
      <c r="Q61" s="579"/>
      <c r="R61" s="578"/>
      <c r="S61" s="579"/>
      <c r="T61" s="578"/>
      <c r="U61" s="579"/>
      <c r="V61" s="578"/>
      <c r="W61" s="582"/>
      <c r="X61" s="321"/>
      <c r="Y61" s="30">
        <f t="shared" si="1"/>
        <v>0</v>
      </c>
      <c r="Z61" s="157"/>
    </row>
    <row r="62" spans="1:26" ht="30" customHeight="1" thickBot="1" x14ac:dyDescent="0.5">
      <c r="A62" s="320"/>
      <c r="B62" s="211">
        <v>111</v>
      </c>
      <c r="C62" s="110" t="s">
        <v>213</v>
      </c>
      <c r="D62" s="27"/>
      <c r="E62" s="65"/>
      <c r="F62" s="28" t="s">
        <v>79</v>
      </c>
      <c r="G62" s="66"/>
      <c r="H62" s="27"/>
      <c r="I62" s="65"/>
      <c r="J62" s="28"/>
      <c r="K62" s="66"/>
      <c r="L62" s="27"/>
      <c r="M62" s="65"/>
      <c r="N62" s="28"/>
      <c r="O62" s="66"/>
      <c r="P62" s="27"/>
      <c r="Q62" s="65"/>
      <c r="R62" s="28"/>
      <c r="S62" s="66"/>
      <c r="T62" s="27"/>
      <c r="U62" s="65"/>
      <c r="V62" s="28"/>
      <c r="W62" s="66"/>
      <c r="X62" s="29"/>
    </row>
    <row r="63" spans="1:26" ht="45" customHeight="1" x14ac:dyDescent="0.2">
      <c r="A63" s="320"/>
      <c r="B63" s="199" t="s">
        <v>48</v>
      </c>
      <c r="C63" s="127" t="s">
        <v>174</v>
      </c>
      <c r="D63" s="572"/>
      <c r="E63" s="577"/>
      <c r="F63" s="572"/>
      <c r="G63" s="577"/>
      <c r="H63" s="572"/>
      <c r="I63" s="577"/>
      <c r="J63" s="572"/>
      <c r="K63" s="577"/>
      <c r="L63" s="572"/>
      <c r="M63" s="577"/>
      <c r="N63" s="572"/>
      <c r="O63" s="577"/>
      <c r="P63" s="572"/>
      <c r="Q63" s="577"/>
      <c r="R63" s="572"/>
      <c r="S63" s="577"/>
      <c r="T63" s="572"/>
      <c r="U63" s="577"/>
      <c r="V63" s="572"/>
      <c r="W63" s="573"/>
      <c r="X63" s="321"/>
      <c r="Y63" s="30">
        <f>COUNTIF(D63:W63,"a")+COUNTIF(D63:W63,"s")</f>
        <v>0</v>
      </c>
      <c r="Z63" s="157"/>
    </row>
    <row r="64" spans="1:26" ht="27.95" customHeight="1" x14ac:dyDescent="0.2">
      <c r="A64" s="320"/>
      <c r="B64" s="209" t="s">
        <v>49</v>
      </c>
      <c r="C64" s="113" t="s">
        <v>95</v>
      </c>
      <c r="D64" s="569"/>
      <c r="E64" s="571"/>
      <c r="F64" s="569"/>
      <c r="G64" s="571"/>
      <c r="H64" s="569"/>
      <c r="I64" s="571"/>
      <c r="J64" s="569"/>
      <c r="K64" s="571"/>
      <c r="L64" s="569"/>
      <c r="M64" s="571"/>
      <c r="N64" s="569"/>
      <c r="O64" s="571"/>
      <c r="P64" s="569"/>
      <c r="Q64" s="571"/>
      <c r="R64" s="569"/>
      <c r="S64" s="571"/>
      <c r="T64" s="569"/>
      <c r="U64" s="571"/>
      <c r="V64" s="569"/>
      <c r="W64" s="570"/>
      <c r="X64" s="321"/>
      <c r="Y64" s="30">
        <f>COUNTIF(D64:W64,"a")+COUNTIF(D64:W64,"s")</f>
        <v>0</v>
      </c>
      <c r="Z64" s="157"/>
    </row>
    <row r="65" spans="1:26" ht="27.95" customHeight="1" x14ac:dyDescent="0.2">
      <c r="A65" s="320"/>
      <c r="B65" s="209" t="s">
        <v>96</v>
      </c>
      <c r="C65" s="116" t="s">
        <v>97</v>
      </c>
      <c r="D65" s="569"/>
      <c r="E65" s="571"/>
      <c r="F65" s="569"/>
      <c r="G65" s="571"/>
      <c r="H65" s="569"/>
      <c r="I65" s="571"/>
      <c r="J65" s="569"/>
      <c r="K65" s="571"/>
      <c r="L65" s="569"/>
      <c r="M65" s="571"/>
      <c r="N65" s="569"/>
      <c r="O65" s="571"/>
      <c r="P65" s="569"/>
      <c r="Q65" s="571"/>
      <c r="R65" s="569"/>
      <c r="S65" s="571"/>
      <c r="T65" s="569"/>
      <c r="U65" s="571"/>
      <c r="V65" s="569"/>
      <c r="W65" s="570"/>
      <c r="X65" s="321"/>
      <c r="Y65" s="30">
        <f>COUNTIF(D65:W65,"a")+COUNTIF(D65:W65,"s")</f>
        <v>0</v>
      </c>
      <c r="Z65" s="157"/>
    </row>
    <row r="66" spans="1:26" ht="27.95" customHeight="1" thickBot="1" x14ac:dyDescent="0.25">
      <c r="A66" s="327"/>
      <c r="B66" s="216" t="s">
        <v>243</v>
      </c>
      <c r="C66" s="333" t="s">
        <v>166</v>
      </c>
      <c r="D66" s="578"/>
      <c r="E66" s="579"/>
      <c r="F66" s="578"/>
      <c r="G66" s="579"/>
      <c r="H66" s="578"/>
      <c r="I66" s="579"/>
      <c r="J66" s="578"/>
      <c r="K66" s="579"/>
      <c r="L66" s="578"/>
      <c r="M66" s="579"/>
      <c r="N66" s="578"/>
      <c r="O66" s="579"/>
      <c r="P66" s="578"/>
      <c r="Q66" s="579"/>
      <c r="R66" s="578"/>
      <c r="S66" s="579"/>
      <c r="T66" s="578"/>
      <c r="U66" s="579"/>
      <c r="V66" s="578"/>
      <c r="W66" s="582"/>
      <c r="X66" s="323"/>
      <c r="Y66" s="30">
        <f>COUNTIF(D66:W66,"a")+COUNTIF(D66:W66,"s")</f>
        <v>0</v>
      </c>
      <c r="Z66" s="157"/>
    </row>
    <row r="67" spans="1:26" ht="30" customHeight="1" thickBot="1" x14ac:dyDescent="0.5">
      <c r="A67" s="436"/>
      <c r="B67" s="207">
        <v>112</v>
      </c>
      <c r="C67" s="279" t="s">
        <v>214</v>
      </c>
      <c r="D67" s="24" t="s">
        <v>79</v>
      </c>
      <c r="E67" s="331"/>
      <c r="F67" s="25" t="s">
        <v>79</v>
      </c>
      <c r="G67" s="332"/>
      <c r="H67" s="24" t="s">
        <v>79</v>
      </c>
      <c r="I67" s="331"/>
      <c r="J67" s="25" t="s">
        <v>79</v>
      </c>
      <c r="K67" s="332"/>
      <c r="L67" s="24" t="s">
        <v>79</v>
      </c>
      <c r="M67" s="331"/>
      <c r="N67" s="25" t="s">
        <v>79</v>
      </c>
      <c r="O67" s="332"/>
      <c r="P67" s="24" t="s">
        <v>79</v>
      </c>
      <c r="Q67" s="331"/>
      <c r="R67" s="25" t="s">
        <v>79</v>
      </c>
      <c r="S67" s="332"/>
      <c r="T67" s="24" t="s">
        <v>79</v>
      </c>
      <c r="U67" s="331"/>
      <c r="V67" s="25" t="s">
        <v>79</v>
      </c>
      <c r="W67" s="332"/>
      <c r="X67" s="26"/>
    </row>
    <row r="68" spans="1:26" ht="45" customHeight="1" x14ac:dyDescent="0.2">
      <c r="A68" s="320"/>
      <c r="B68" s="199" t="s">
        <v>244</v>
      </c>
      <c r="C68" s="123" t="s">
        <v>195</v>
      </c>
      <c r="D68" s="572"/>
      <c r="E68" s="577"/>
      <c r="F68" s="572"/>
      <c r="G68" s="577"/>
      <c r="H68" s="572"/>
      <c r="I68" s="577"/>
      <c r="J68" s="572"/>
      <c r="K68" s="577"/>
      <c r="L68" s="572"/>
      <c r="M68" s="577"/>
      <c r="N68" s="572"/>
      <c r="O68" s="577"/>
      <c r="P68" s="572"/>
      <c r="Q68" s="577"/>
      <c r="R68" s="572"/>
      <c r="S68" s="577"/>
      <c r="T68" s="572"/>
      <c r="U68" s="577"/>
      <c r="V68" s="572"/>
      <c r="W68" s="573"/>
      <c r="X68" s="321"/>
      <c r="Y68" s="30">
        <f>COUNTIF(D68:W68,"a")+COUNTIF(D68:W68,"s")</f>
        <v>0</v>
      </c>
      <c r="Z68" s="157"/>
    </row>
    <row r="69" spans="1:26" ht="45" customHeight="1" x14ac:dyDescent="0.2">
      <c r="A69" s="320"/>
      <c r="B69" s="209" t="s">
        <v>245</v>
      </c>
      <c r="C69" s="124" t="s">
        <v>548</v>
      </c>
      <c r="D69" s="569"/>
      <c r="E69" s="571"/>
      <c r="F69" s="569"/>
      <c r="G69" s="571"/>
      <c r="H69" s="569"/>
      <c r="I69" s="571"/>
      <c r="J69" s="569"/>
      <c r="K69" s="571"/>
      <c r="L69" s="569"/>
      <c r="M69" s="571"/>
      <c r="N69" s="569"/>
      <c r="O69" s="571"/>
      <c r="P69" s="569"/>
      <c r="Q69" s="571"/>
      <c r="R69" s="569"/>
      <c r="S69" s="571"/>
      <c r="T69" s="569"/>
      <c r="U69" s="571"/>
      <c r="V69" s="569"/>
      <c r="W69" s="570"/>
      <c r="X69" s="321"/>
      <c r="Y69" s="30">
        <f>COUNTIF(D69:W69,"a")+COUNTIF(D69:W69,"s")</f>
        <v>0</v>
      </c>
      <c r="Z69" s="157"/>
    </row>
    <row r="70" spans="1:26" ht="27.95" customHeight="1" x14ac:dyDescent="0.2">
      <c r="A70" s="320"/>
      <c r="B70" s="209" t="s">
        <v>298</v>
      </c>
      <c r="C70" s="126" t="s">
        <v>194</v>
      </c>
      <c r="D70" s="569"/>
      <c r="E70" s="571"/>
      <c r="F70" s="569"/>
      <c r="G70" s="571"/>
      <c r="H70" s="569"/>
      <c r="I70" s="571"/>
      <c r="J70" s="569"/>
      <c r="K70" s="571"/>
      <c r="L70" s="569"/>
      <c r="M70" s="571"/>
      <c r="N70" s="569"/>
      <c r="O70" s="571"/>
      <c r="P70" s="569"/>
      <c r="Q70" s="571"/>
      <c r="R70" s="569"/>
      <c r="S70" s="571"/>
      <c r="T70" s="569"/>
      <c r="U70" s="571"/>
      <c r="V70" s="569"/>
      <c r="W70" s="570"/>
      <c r="X70" s="321"/>
      <c r="Y70" s="30">
        <f>COUNTIF(D70:W70,"a")+COUNTIF(D70:W70,"s")</f>
        <v>0</v>
      </c>
      <c r="Z70" s="157"/>
    </row>
    <row r="71" spans="1:26" ht="45" customHeight="1" x14ac:dyDescent="0.2">
      <c r="A71" s="320"/>
      <c r="B71" s="206" t="s">
        <v>299</v>
      </c>
      <c r="C71" s="127" t="s">
        <v>301</v>
      </c>
      <c r="D71" s="569"/>
      <c r="E71" s="571"/>
      <c r="F71" s="569"/>
      <c r="G71" s="571"/>
      <c r="H71" s="569"/>
      <c r="I71" s="571"/>
      <c r="J71" s="569"/>
      <c r="K71" s="571"/>
      <c r="L71" s="569"/>
      <c r="M71" s="571"/>
      <c r="N71" s="569"/>
      <c r="O71" s="571"/>
      <c r="P71" s="569"/>
      <c r="Q71" s="571"/>
      <c r="R71" s="569"/>
      <c r="S71" s="571"/>
      <c r="T71" s="569"/>
      <c r="U71" s="571"/>
      <c r="V71" s="569"/>
      <c r="W71" s="570"/>
      <c r="X71" s="321"/>
      <c r="Y71" s="30">
        <f>COUNTIF(D71:W71,"a")+COUNTIF(D71:W71,"s")</f>
        <v>0</v>
      </c>
      <c r="Z71" s="157"/>
    </row>
    <row r="72" spans="1:26" ht="45" customHeight="1" thickBot="1" x14ac:dyDescent="0.25">
      <c r="A72" s="327"/>
      <c r="B72" s="216" t="s">
        <v>302</v>
      </c>
      <c r="C72" s="272" t="s">
        <v>504</v>
      </c>
      <c r="D72" s="578"/>
      <c r="E72" s="579"/>
      <c r="F72" s="578"/>
      <c r="G72" s="579"/>
      <c r="H72" s="578"/>
      <c r="I72" s="579"/>
      <c r="J72" s="578"/>
      <c r="K72" s="579"/>
      <c r="L72" s="578"/>
      <c r="M72" s="579"/>
      <c r="N72" s="578"/>
      <c r="O72" s="579"/>
      <c r="P72" s="578"/>
      <c r="Q72" s="579"/>
      <c r="R72" s="578"/>
      <c r="S72" s="579"/>
      <c r="T72" s="578"/>
      <c r="U72" s="579"/>
      <c r="V72" s="578"/>
      <c r="W72" s="582"/>
      <c r="X72" s="323"/>
      <c r="Y72" s="30">
        <f>COUNTIF(D72:W72,"a")+COUNTIF(D72:W72,"s")</f>
        <v>0</v>
      </c>
      <c r="Z72" s="157"/>
    </row>
    <row r="73" spans="1:26" ht="33" customHeight="1" thickBot="1" x14ac:dyDescent="0.35">
      <c r="A73" s="530"/>
      <c r="B73" s="275"/>
      <c r="C73" s="584" t="s">
        <v>215</v>
      </c>
      <c r="D73" s="585"/>
      <c r="E73" s="585"/>
      <c r="F73" s="585"/>
      <c r="G73" s="585"/>
      <c r="H73" s="585"/>
      <c r="I73" s="585"/>
      <c r="J73" s="585"/>
      <c r="K73" s="585"/>
      <c r="L73" s="585"/>
      <c r="M73" s="585"/>
      <c r="N73" s="585"/>
      <c r="O73" s="585"/>
      <c r="P73" s="585"/>
      <c r="Q73" s="585"/>
      <c r="R73" s="585"/>
      <c r="S73" s="585"/>
      <c r="T73" s="585"/>
      <c r="U73" s="585"/>
      <c r="V73" s="585"/>
      <c r="W73" s="585"/>
      <c r="X73" s="586"/>
    </row>
    <row r="74" spans="1:26" ht="33" customHeight="1" thickBot="1" x14ac:dyDescent="0.35">
      <c r="A74" s="325"/>
      <c r="B74" s="218">
        <v>200</v>
      </c>
      <c r="C74" s="594" t="s">
        <v>218</v>
      </c>
      <c r="D74" s="595"/>
      <c r="E74" s="595"/>
      <c r="F74" s="595"/>
      <c r="G74" s="595"/>
      <c r="H74" s="595"/>
      <c r="I74" s="595"/>
      <c r="J74" s="595"/>
      <c r="K74" s="595"/>
      <c r="L74" s="595"/>
      <c r="M74" s="595"/>
      <c r="N74" s="595"/>
      <c r="O74" s="595"/>
      <c r="P74" s="595"/>
      <c r="Q74" s="595"/>
      <c r="R74" s="595"/>
      <c r="S74" s="595"/>
      <c r="T74" s="595"/>
      <c r="U74" s="595"/>
      <c r="V74" s="595"/>
      <c r="W74" s="595"/>
      <c r="X74" s="596"/>
    </row>
    <row r="75" spans="1:26" ht="30" customHeight="1" thickBot="1" x14ac:dyDescent="0.5">
      <c r="A75" s="320"/>
      <c r="B75" s="222" t="s">
        <v>157</v>
      </c>
      <c r="C75" s="128" t="s">
        <v>428</v>
      </c>
      <c r="D75" s="13"/>
      <c r="E75" s="56"/>
      <c r="F75" s="28"/>
      <c r="G75" s="55"/>
      <c r="H75" s="13" t="s">
        <v>79</v>
      </c>
      <c r="I75" s="56"/>
      <c r="J75" s="13" t="s">
        <v>79</v>
      </c>
      <c r="K75" s="55"/>
      <c r="L75" s="27"/>
      <c r="M75" s="56"/>
      <c r="N75" s="28"/>
      <c r="O75" s="55"/>
      <c r="P75" s="27"/>
      <c r="Q75" s="56"/>
      <c r="R75" s="28"/>
      <c r="S75" s="55"/>
      <c r="T75" s="27"/>
      <c r="U75" s="56"/>
      <c r="V75" s="28" t="s">
        <v>79</v>
      </c>
      <c r="W75" s="55"/>
      <c r="X75" s="319"/>
    </row>
    <row r="76" spans="1:26" ht="27.95" customHeight="1" x14ac:dyDescent="0.2">
      <c r="A76" s="320"/>
      <c r="B76" s="277" t="s">
        <v>156</v>
      </c>
      <c r="C76" s="120" t="s">
        <v>383</v>
      </c>
      <c r="D76" s="572"/>
      <c r="E76" s="577"/>
      <c r="F76" s="572"/>
      <c r="G76" s="577"/>
      <c r="H76" s="572"/>
      <c r="I76" s="577"/>
      <c r="J76" s="572"/>
      <c r="K76" s="577"/>
      <c r="L76" s="572"/>
      <c r="M76" s="577"/>
      <c r="N76" s="572"/>
      <c r="O76" s="577"/>
      <c r="P76" s="572"/>
      <c r="Q76" s="577"/>
      <c r="R76" s="572"/>
      <c r="S76" s="577"/>
      <c r="T76" s="572"/>
      <c r="U76" s="577"/>
      <c r="V76" s="572"/>
      <c r="W76" s="573"/>
      <c r="X76" s="321"/>
      <c r="Y76" s="30">
        <f>COUNTIF(D76:W76,"a")+COUNTIF(D76:W76,"s")</f>
        <v>0</v>
      </c>
      <c r="Z76" s="157"/>
    </row>
    <row r="77" spans="1:26" ht="27.95" customHeight="1" thickBot="1" x14ac:dyDescent="0.25">
      <c r="A77" s="320"/>
      <c r="B77" s="278" t="s">
        <v>292</v>
      </c>
      <c r="C77" s="276" t="s">
        <v>293</v>
      </c>
      <c r="D77" s="569"/>
      <c r="E77" s="571"/>
      <c r="F77" s="569"/>
      <c r="G77" s="571"/>
      <c r="H77" s="569"/>
      <c r="I77" s="571"/>
      <c r="J77" s="569"/>
      <c r="K77" s="571"/>
      <c r="L77" s="569"/>
      <c r="M77" s="571"/>
      <c r="N77" s="569"/>
      <c r="O77" s="571"/>
      <c r="P77" s="569"/>
      <c r="Q77" s="571"/>
      <c r="R77" s="569"/>
      <c r="S77" s="571"/>
      <c r="T77" s="569"/>
      <c r="U77" s="571"/>
      <c r="V77" s="569"/>
      <c r="W77" s="570"/>
      <c r="X77" s="321"/>
      <c r="Y77" s="30">
        <f>COUNTIF(D77:W77,"a")+COUNTIF(D77:W77,"s")</f>
        <v>0</v>
      </c>
      <c r="Z77" s="157"/>
    </row>
    <row r="78" spans="1:26" ht="30" customHeight="1" thickBot="1" x14ac:dyDescent="0.5">
      <c r="A78" s="320"/>
      <c r="B78" s="222">
        <v>212</v>
      </c>
      <c r="C78" s="181" t="s">
        <v>219</v>
      </c>
      <c r="D78" s="74"/>
      <c r="E78" s="65"/>
      <c r="F78" s="67"/>
      <c r="G78" s="66"/>
      <c r="H78" s="27" t="s">
        <v>79</v>
      </c>
      <c r="I78" s="65"/>
      <c r="J78" s="28" t="s">
        <v>79</v>
      </c>
      <c r="K78" s="66"/>
      <c r="L78" s="27"/>
      <c r="M78" s="65"/>
      <c r="N78" s="28"/>
      <c r="O78" s="66"/>
      <c r="P78" s="74"/>
      <c r="Q78" s="65"/>
      <c r="R78" s="67"/>
      <c r="S78" s="66"/>
      <c r="T78" s="74"/>
      <c r="U78" s="65"/>
      <c r="V78" s="67"/>
      <c r="W78" s="66"/>
      <c r="X78" s="29"/>
    </row>
    <row r="79" spans="1:26" ht="27.95" customHeight="1" thickBot="1" x14ac:dyDescent="0.25">
      <c r="A79" s="320"/>
      <c r="B79" s="223" t="s">
        <v>303</v>
      </c>
      <c r="C79" s="130" t="s">
        <v>406</v>
      </c>
      <c r="D79" s="580"/>
      <c r="E79" s="581"/>
      <c r="F79" s="580"/>
      <c r="G79" s="581"/>
      <c r="H79" s="580"/>
      <c r="I79" s="581"/>
      <c r="J79" s="580"/>
      <c r="K79" s="581"/>
      <c r="L79" s="580"/>
      <c r="M79" s="581"/>
      <c r="N79" s="580"/>
      <c r="O79" s="581"/>
      <c r="P79" s="580"/>
      <c r="Q79" s="581"/>
      <c r="R79" s="580"/>
      <c r="S79" s="581"/>
      <c r="T79" s="580"/>
      <c r="U79" s="581"/>
      <c r="V79" s="580"/>
      <c r="W79" s="583"/>
      <c r="X79" s="322"/>
      <c r="Y79" s="30">
        <f>COUNTIF(D79:W79,"a")+COUNTIF(D79:W79,"s")</f>
        <v>0</v>
      </c>
      <c r="Z79" s="157"/>
    </row>
    <row r="80" spans="1:26" ht="30" customHeight="1" thickBot="1" x14ac:dyDescent="0.5">
      <c r="A80" s="320"/>
      <c r="B80" s="211" t="s">
        <v>124</v>
      </c>
      <c r="C80" s="427" t="s">
        <v>274</v>
      </c>
      <c r="D80" s="74"/>
      <c r="E80" s="65"/>
      <c r="F80" s="74"/>
      <c r="G80" s="66"/>
      <c r="H80" s="27"/>
      <c r="I80" s="65"/>
      <c r="J80" s="27" t="s">
        <v>79</v>
      </c>
      <c r="K80" s="66"/>
      <c r="L80" s="74"/>
      <c r="M80" s="65"/>
      <c r="N80" s="27" t="s">
        <v>79</v>
      </c>
      <c r="O80" s="66"/>
      <c r="P80" s="74"/>
      <c r="Q80" s="65"/>
      <c r="R80" s="67"/>
      <c r="S80" s="66"/>
      <c r="T80" s="74"/>
      <c r="U80" s="65"/>
      <c r="V80" s="67"/>
      <c r="W80" s="66"/>
      <c r="X80" s="29"/>
    </row>
    <row r="81" spans="1:26" ht="30" customHeight="1" thickBot="1" x14ac:dyDescent="0.25">
      <c r="A81" s="320"/>
      <c r="B81" s="208"/>
      <c r="C81" s="144" t="s">
        <v>657</v>
      </c>
      <c r="D81" s="566"/>
      <c r="E81" s="567"/>
      <c r="F81" s="567"/>
      <c r="G81" s="567"/>
      <c r="H81" s="567"/>
      <c r="I81" s="567"/>
      <c r="J81" s="567"/>
      <c r="K81" s="567"/>
      <c r="L81" s="567"/>
      <c r="M81" s="567"/>
      <c r="N81" s="567"/>
      <c r="O81" s="567"/>
      <c r="P81" s="567"/>
      <c r="Q81" s="567"/>
      <c r="R81" s="567"/>
      <c r="S81" s="567"/>
      <c r="T81" s="567"/>
      <c r="U81" s="567"/>
      <c r="V81" s="567"/>
      <c r="W81" s="567"/>
      <c r="X81" s="388"/>
      <c r="Y81" s="31"/>
    </row>
    <row r="82" spans="1:26" ht="67.7" customHeight="1" x14ac:dyDescent="0.2">
      <c r="A82" s="320"/>
      <c r="B82" s="209" t="s">
        <v>119</v>
      </c>
      <c r="C82" s="123" t="s">
        <v>658</v>
      </c>
      <c r="D82" s="558"/>
      <c r="E82" s="559"/>
      <c r="F82" s="558"/>
      <c r="G82" s="559"/>
      <c r="H82" s="558"/>
      <c r="I82" s="559"/>
      <c r="J82" s="558"/>
      <c r="K82" s="559"/>
      <c r="L82" s="558"/>
      <c r="M82" s="559"/>
      <c r="N82" s="558"/>
      <c r="O82" s="559"/>
      <c r="P82" s="558"/>
      <c r="Q82" s="559"/>
      <c r="R82" s="558"/>
      <c r="S82" s="559"/>
      <c r="T82" s="558"/>
      <c r="U82" s="559"/>
      <c r="V82" s="558"/>
      <c r="W82" s="565"/>
      <c r="X82" s="81"/>
      <c r="Y82" s="30">
        <f>COUNTIF(D82:W82,"a")+COUNTIF(D82:W82,"s")+COUNTIF(X82,"NA")</f>
        <v>0</v>
      </c>
      <c r="Z82" s="157"/>
    </row>
    <row r="83" spans="1:26" ht="106.5" customHeight="1" thickBot="1" x14ac:dyDescent="0.25">
      <c r="A83" s="320"/>
      <c r="B83" s="209" t="s">
        <v>120</v>
      </c>
      <c r="C83" s="116" t="s">
        <v>659</v>
      </c>
      <c r="D83" s="561"/>
      <c r="E83" s="562"/>
      <c r="F83" s="561"/>
      <c r="G83" s="562"/>
      <c r="H83" s="561"/>
      <c r="I83" s="562"/>
      <c r="J83" s="561"/>
      <c r="K83" s="562"/>
      <c r="L83" s="561"/>
      <c r="M83" s="562"/>
      <c r="N83" s="561"/>
      <c r="O83" s="562"/>
      <c r="P83" s="561"/>
      <c r="Q83" s="562"/>
      <c r="R83" s="561"/>
      <c r="S83" s="562"/>
      <c r="T83" s="561"/>
      <c r="U83" s="562"/>
      <c r="V83" s="561"/>
      <c r="W83" s="568"/>
      <c r="X83" s="411"/>
      <c r="Y83" s="30">
        <f>COUNTIF(D83:W83,"a")+COUNTIF(D83:W83,"s")+COUNTIF(X83,"NA")</f>
        <v>0</v>
      </c>
      <c r="Z83" s="157"/>
    </row>
    <row r="84" spans="1:26" ht="30" customHeight="1" thickBot="1" x14ac:dyDescent="0.25">
      <c r="A84" s="320"/>
      <c r="B84" s="209"/>
      <c r="C84" s="144" t="s">
        <v>660</v>
      </c>
      <c r="D84" s="566"/>
      <c r="E84" s="567"/>
      <c r="F84" s="567"/>
      <c r="G84" s="567"/>
      <c r="H84" s="567"/>
      <c r="I84" s="567"/>
      <c r="J84" s="567"/>
      <c r="K84" s="567"/>
      <c r="L84" s="567"/>
      <c r="M84" s="567"/>
      <c r="N84" s="567"/>
      <c r="O84" s="567"/>
      <c r="P84" s="567"/>
      <c r="Q84" s="567"/>
      <c r="R84" s="567"/>
      <c r="S84" s="567"/>
      <c r="T84" s="567"/>
      <c r="U84" s="567"/>
      <c r="V84" s="567"/>
      <c r="W84" s="567"/>
      <c r="X84" s="388"/>
      <c r="Y84" s="31"/>
    </row>
    <row r="85" spans="1:26" ht="45" customHeight="1" x14ac:dyDescent="0.2">
      <c r="A85" s="320"/>
      <c r="B85" s="209" t="s">
        <v>121</v>
      </c>
      <c r="C85" s="123" t="s">
        <v>1034</v>
      </c>
      <c r="D85" s="558"/>
      <c r="E85" s="559"/>
      <c r="F85" s="558"/>
      <c r="G85" s="559"/>
      <c r="H85" s="558"/>
      <c r="I85" s="559"/>
      <c r="J85" s="558"/>
      <c r="K85" s="559"/>
      <c r="L85" s="558"/>
      <c r="M85" s="559"/>
      <c r="N85" s="558"/>
      <c r="O85" s="559"/>
      <c r="P85" s="558"/>
      <c r="Q85" s="559"/>
      <c r="R85" s="558"/>
      <c r="S85" s="559"/>
      <c r="T85" s="558"/>
      <c r="U85" s="559"/>
      <c r="V85" s="558"/>
      <c r="W85" s="565"/>
      <c r="X85" s="82" t="str">
        <f>IF($X$83="na","na","")</f>
        <v/>
      </c>
      <c r="Y85" s="30">
        <f>COUNTIF(D85:W85,"a")+COUNTIF(D85:W85,"s")+COUNTIF(X85,"NA")</f>
        <v>0</v>
      </c>
      <c r="Z85" s="157"/>
    </row>
    <row r="86" spans="1:26" ht="67.7" customHeight="1" x14ac:dyDescent="0.2">
      <c r="A86" s="320"/>
      <c r="B86" s="209" t="s">
        <v>122</v>
      </c>
      <c r="C86" s="124" t="s">
        <v>661</v>
      </c>
      <c r="D86" s="563"/>
      <c r="E86" s="564"/>
      <c r="F86" s="563"/>
      <c r="G86" s="564"/>
      <c r="H86" s="563"/>
      <c r="I86" s="564"/>
      <c r="J86" s="563"/>
      <c r="K86" s="564"/>
      <c r="L86" s="563"/>
      <c r="M86" s="564"/>
      <c r="N86" s="563"/>
      <c r="O86" s="564"/>
      <c r="P86" s="563"/>
      <c r="Q86" s="564"/>
      <c r="R86" s="563"/>
      <c r="S86" s="564"/>
      <c r="T86" s="563"/>
      <c r="U86" s="564"/>
      <c r="V86" s="563"/>
      <c r="W86" s="574"/>
      <c r="X86" s="326" t="str">
        <f>IF($X$83="na","na","")</f>
        <v/>
      </c>
      <c r="Y86" s="30">
        <f>COUNTIF(D86:W86,"a")+COUNTIF(D86:W86,"s")+COUNTIF(X86,"NA")</f>
        <v>0</v>
      </c>
      <c r="Z86" s="157"/>
    </row>
    <row r="87" spans="1:26" ht="45" customHeight="1" thickBot="1" x14ac:dyDescent="0.25">
      <c r="A87" s="327"/>
      <c r="B87" s="216" t="s">
        <v>123</v>
      </c>
      <c r="C87" s="156" t="s">
        <v>459</v>
      </c>
      <c r="D87" s="556"/>
      <c r="E87" s="557"/>
      <c r="F87" s="556"/>
      <c r="G87" s="557"/>
      <c r="H87" s="556"/>
      <c r="I87" s="557"/>
      <c r="J87" s="556"/>
      <c r="K87" s="557"/>
      <c r="L87" s="556"/>
      <c r="M87" s="557"/>
      <c r="N87" s="556"/>
      <c r="O87" s="557"/>
      <c r="P87" s="556"/>
      <c r="Q87" s="557"/>
      <c r="R87" s="556"/>
      <c r="S87" s="557"/>
      <c r="T87" s="556"/>
      <c r="U87" s="557"/>
      <c r="V87" s="556"/>
      <c r="W87" s="560"/>
      <c r="X87" s="439" t="str">
        <f>IF($X$83="na","na","")</f>
        <v/>
      </c>
      <c r="Y87" s="30">
        <f>COUNTIF(D87:W87,"a")+COUNTIF(D87:W87,"s")+COUNTIF(X87,"NA")</f>
        <v>0</v>
      </c>
      <c r="Z87" s="157"/>
    </row>
    <row r="88" spans="1:26" ht="27" customHeight="1" thickBot="1" x14ac:dyDescent="0.5">
      <c r="A88" s="436"/>
      <c r="B88" s="207" t="s">
        <v>558</v>
      </c>
      <c r="C88" s="274" t="s">
        <v>559</v>
      </c>
      <c r="D88" s="437"/>
      <c r="E88" s="331"/>
      <c r="F88" s="437"/>
      <c r="G88" s="332"/>
      <c r="H88" s="24"/>
      <c r="I88" s="331"/>
      <c r="J88" s="24"/>
      <c r="K88" s="332"/>
      <c r="L88" s="437"/>
      <c r="M88" s="331"/>
      <c r="N88" s="24"/>
      <c r="O88" s="332"/>
      <c r="P88" s="437"/>
      <c r="Q88" s="331"/>
      <c r="R88" s="438"/>
      <c r="S88" s="332"/>
      <c r="T88" s="437"/>
      <c r="U88" s="331"/>
      <c r="V88" s="438"/>
      <c r="W88" s="332"/>
      <c r="X88" s="26"/>
    </row>
    <row r="89" spans="1:26" ht="48" customHeight="1" thickBot="1" x14ac:dyDescent="0.35">
      <c r="A89" s="320"/>
      <c r="B89" s="212"/>
      <c r="C89" s="452" t="s">
        <v>749</v>
      </c>
      <c r="D89" s="600"/>
      <c r="E89" s="601"/>
      <c r="F89" s="601"/>
      <c r="G89" s="601"/>
      <c r="H89" s="601"/>
      <c r="I89" s="601"/>
      <c r="J89" s="601"/>
      <c r="K89" s="601"/>
      <c r="L89" s="601"/>
      <c r="M89" s="601"/>
      <c r="N89" s="601"/>
      <c r="O89" s="601"/>
      <c r="P89" s="601"/>
      <c r="Q89" s="601"/>
      <c r="R89" s="601"/>
      <c r="S89" s="601"/>
      <c r="T89" s="601"/>
      <c r="U89" s="601"/>
      <c r="V89" s="601"/>
      <c r="W89" s="601"/>
      <c r="X89" s="596"/>
    </row>
    <row r="90" spans="1:26" ht="67.7" customHeight="1" x14ac:dyDescent="0.2">
      <c r="A90" s="320"/>
      <c r="B90" s="199" t="s">
        <v>560</v>
      </c>
      <c r="C90" s="123" t="s">
        <v>561</v>
      </c>
      <c r="D90" s="558"/>
      <c r="E90" s="559"/>
      <c r="F90" s="558"/>
      <c r="G90" s="559"/>
      <c r="H90" s="558"/>
      <c r="I90" s="559"/>
      <c r="J90" s="558"/>
      <c r="K90" s="559"/>
      <c r="L90" s="558"/>
      <c r="M90" s="559"/>
      <c r="N90" s="558"/>
      <c r="O90" s="559"/>
      <c r="P90" s="558"/>
      <c r="Q90" s="559"/>
      <c r="R90" s="558"/>
      <c r="S90" s="559"/>
      <c r="T90" s="558"/>
      <c r="U90" s="559"/>
      <c r="V90" s="558"/>
      <c r="W90" s="565"/>
      <c r="X90" s="37"/>
      <c r="Y90" s="30">
        <f>COUNTIF(D90:W90,"a")+COUNTIF(D90:W90,"s")+COUNTIF(X90,"NA")</f>
        <v>0</v>
      </c>
      <c r="Z90" s="391"/>
    </row>
    <row r="91" spans="1:26" ht="67.7" customHeight="1" thickBot="1" x14ac:dyDescent="0.25">
      <c r="A91" s="327"/>
      <c r="B91" s="216" t="s">
        <v>562</v>
      </c>
      <c r="C91" s="272" t="s">
        <v>563</v>
      </c>
      <c r="D91" s="556"/>
      <c r="E91" s="557"/>
      <c r="F91" s="556"/>
      <c r="G91" s="557"/>
      <c r="H91" s="556"/>
      <c r="I91" s="557"/>
      <c r="J91" s="556"/>
      <c r="K91" s="557"/>
      <c r="L91" s="556"/>
      <c r="M91" s="557"/>
      <c r="N91" s="556"/>
      <c r="O91" s="557"/>
      <c r="P91" s="556"/>
      <c r="Q91" s="557"/>
      <c r="R91" s="556"/>
      <c r="S91" s="557"/>
      <c r="T91" s="556"/>
      <c r="U91" s="557"/>
      <c r="V91" s="556"/>
      <c r="W91" s="560"/>
      <c r="X91" s="372"/>
      <c r="Y91" s="30">
        <f>COUNTIF(D91:W91,"a")+COUNTIF(D91:W91,"s")</f>
        <v>0</v>
      </c>
      <c r="Z91" s="391"/>
    </row>
    <row r="92" spans="1:26" ht="33" customHeight="1" thickBot="1" x14ac:dyDescent="0.35">
      <c r="A92" s="436"/>
      <c r="B92" s="226">
        <v>300</v>
      </c>
      <c r="C92" s="584" t="s">
        <v>220</v>
      </c>
      <c r="D92" s="585"/>
      <c r="E92" s="585"/>
      <c r="F92" s="585"/>
      <c r="G92" s="585"/>
      <c r="H92" s="585"/>
      <c r="I92" s="585"/>
      <c r="J92" s="585"/>
      <c r="K92" s="585"/>
      <c r="L92" s="585"/>
      <c r="M92" s="585"/>
      <c r="N92" s="585"/>
      <c r="O92" s="585"/>
      <c r="P92" s="585"/>
      <c r="Q92" s="585"/>
      <c r="R92" s="585"/>
      <c r="S92" s="585"/>
      <c r="T92" s="585"/>
      <c r="U92" s="585"/>
      <c r="V92" s="585"/>
      <c r="W92" s="585"/>
      <c r="X92" s="586"/>
    </row>
    <row r="93" spans="1:26" ht="30" customHeight="1" thickBot="1" x14ac:dyDescent="0.5">
      <c r="A93" s="320"/>
      <c r="B93" s="211">
        <v>301</v>
      </c>
      <c r="C93" s="427" t="s">
        <v>161</v>
      </c>
      <c r="D93" s="74"/>
      <c r="E93" s="65"/>
      <c r="F93" s="28" t="s">
        <v>79</v>
      </c>
      <c r="G93" s="66"/>
      <c r="H93" s="27"/>
      <c r="I93" s="65"/>
      <c r="J93" s="28" t="s">
        <v>79</v>
      </c>
      <c r="K93" s="66"/>
      <c r="L93" s="27"/>
      <c r="M93" s="65"/>
      <c r="N93" s="28" t="s">
        <v>79</v>
      </c>
      <c r="O93" s="66"/>
      <c r="P93" s="74"/>
      <c r="Q93" s="65"/>
      <c r="R93" s="67"/>
      <c r="S93" s="66"/>
      <c r="T93" s="74"/>
      <c r="U93" s="65"/>
      <c r="V93" s="67"/>
      <c r="W93" s="66"/>
      <c r="X93" s="29"/>
    </row>
    <row r="94" spans="1:26" ht="67.7" customHeight="1" thickBot="1" x14ac:dyDescent="0.25">
      <c r="A94" s="320"/>
      <c r="B94" s="199" t="s">
        <v>304</v>
      </c>
      <c r="C94" s="133" t="s">
        <v>368</v>
      </c>
      <c r="D94" s="575"/>
      <c r="E94" s="576"/>
      <c r="F94" s="575"/>
      <c r="G94" s="576"/>
      <c r="H94" s="575"/>
      <c r="I94" s="576"/>
      <c r="J94" s="575"/>
      <c r="K94" s="576"/>
      <c r="L94" s="575"/>
      <c r="M94" s="576"/>
      <c r="N94" s="575"/>
      <c r="O94" s="576"/>
      <c r="P94" s="575"/>
      <c r="Q94" s="576"/>
      <c r="R94" s="575"/>
      <c r="S94" s="576"/>
      <c r="T94" s="575"/>
      <c r="U94" s="576"/>
      <c r="V94" s="575"/>
      <c r="W94" s="587"/>
      <c r="X94" s="321"/>
      <c r="Y94" s="30">
        <f>COUNTIF(D94:W94,"a")+COUNTIF(D94:W94,"s")</f>
        <v>0</v>
      </c>
      <c r="Z94" s="157"/>
    </row>
    <row r="95" spans="1:26" ht="30" customHeight="1" thickBot="1" x14ac:dyDescent="0.5">
      <c r="A95" s="320"/>
      <c r="B95" s="211" t="s">
        <v>433</v>
      </c>
      <c r="C95" s="427" t="s">
        <v>179</v>
      </c>
      <c r="D95" s="63"/>
      <c r="E95" s="61"/>
      <c r="F95" s="13" t="s">
        <v>79</v>
      </c>
      <c r="G95" s="64"/>
      <c r="H95" s="63"/>
      <c r="I95" s="61"/>
      <c r="J95" s="13" t="s">
        <v>79</v>
      </c>
      <c r="K95" s="64"/>
      <c r="L95" s="27"/>
      <c r="M95" s="61"/>
      <c r="N95" s="13" t="s">
        <v>79</v>
      </c>
      <c r="O95" s="64"/>
      <c r="P95" s="63"/>
      <c r="Q95" s="61"/>
      <c r="R95" s="64"/>
      <c r="S95" s="64"/>
      <c r="T95" s="63"/>
      <c r="U95" s="61"/>
      <c r="V95" s="64"/>
      <c r="W95" s="55"/>
      <c r="X95" s="319"/>
    </row>
    <row r="96" spans="1:26" ht="27.95" customHeight="1" x14ac:dyDescent="0.2">
      <c r="A96" s="320"/>
      <c r="B96" s="199" t="s">
        <v>305</v>
      </c>
      <c r="C96" s="123" t="s">
        <v>513</v>
      </c>
      <c r="D96" s="572"/>
      <c r="E96" s="577"/>
      <c r="F96" s="572"/>
      <c r="G96" s="577"/>
      <c r="H96" s="572"/>
      <c r="I96" s="577"/>
      <c r="J96" s="572"/>
      <c r="K96" s="577"/>
      <c r="L96" s="572"/>
      <c r="M96" s="577"/>
      <c r="N96" s="572"/>
      <c r="O96" s="577"/>
      <c r="P96" s="572"/>
      <c r="Q96" s="577"/>
      <c r="R96" s="572"/>
      <c r="S96" s="577"/>
      <c r="T96" s="572"/>
      <c r="U96" s="577"/>
      <c r="V96" s="572"/>
      <c r="W96" s="573"/>
      <c r="X96" s="321"/>
      <c r="Y96" s="30">
        <f t="shared" ref="Y96:Y101" si="2">COUNTIF(D96:W96,"a")+COUNTIF(D96:W96,"s")</f>
        <v>0</v>
      </c>
      <c r="Z96" s="157"/>
    </row>
    <row r="97" spans="1:26" ht="27.95" customHeight="1" x14ac:dyDescent="0.2">
      <c r="A97" s="320"/>
      <c r="B97" s="209" t="s">
        <v>347</v>
      </c>
      <c r="C97" s="124" t="s">
        <v>514</v>
      </c>
      <c r="D97" s="569"/>
      <c r="E97" s="571"/>
      <c r="F97" s="569"/>
      <c r="G97" s="571"/>
      <c r="H97" s="569"/>
      <c r="I97" s="571"/>
      <c r="J97" s="569"/>
      <c r="K97" s="571"/>
      <c r="L97" s="569"/>
      <c r="M97" s="571"/>
      <c r="N97" s="569"/>
      <c r="O97" s="571"/>
      <c r="P97" s="569"/>
      <c r="Q97" s="571"/>
      <c r="R97" s="569"/>
      <c r="S97" s="571"/>
      <c r="T97" s="569"/>
      <c r="U97" s="571"/>
      <c r="V97" s="569"/>
      <c r="W97" s="570"/>
      <c r="X97" s="321"/>
      <c r="Y97" s="30">
        <f t="shared" si="2"/>
        <v>0</v>
      </c>
      <c r="Z97" s="157"/>
    </row>
    <row r="98" spans="1:26" ht="45" customHeight="1" x14ac:dyDescent="0.2">
      <c r="A98" s="320"/>
      <c r="B98" s="209" t="s">
        <v>348</v>
      </c>
      <c r="C98" s="124" t="s">
        <v>279</v>
      </c>
      <c r="D98" s="569"/>
      <c r="E98" s="571"/>
      <c r="F98" s="569"/>
      <c r="G98" s="571"/>
      <c r="H98" s="569"/>
      <c r="I98" s="571"/>
      <c r="J98" s="569"/>
      <c r="K98" s="571"/>
      <c r="L98" s="569"/>
      <c r="M98" s="571"/>
      <c r="N98" s="569"/>
      <c r="O98" s="571"/>
      <c r="P98" s="569"/>
      <c r="Q98" s="571"/>
      <c r="R98" s="569"/>
      <c r="S98" s="571"/>
      <c r="T98" s="569"/>
      <c r="U98" s="571"/>
      <c r="V98" s="569"/>
      <c r="W98" s="570"/>
      <c r="X98" s="321"/>
      <c r="Y98" s="30">
        <f t="shared" si="2"/>
        <v>0</v>
      </c>
      <c r="Z98" s="157"/>
    </row>
    <row r="99" spans="1:26" ht="45" customHeight="1" x14ac:dyDescent="0.2">
      <c r="A99" s="320"/>
      <c r="B99" s="209" t="s">
        <v>350</v>
      </c>
      <c r="C99" s="124" t="s">
        <v>189</v>
      </c>
      <c r="D99" s="569"/>
      <c r="E99" s="571"/>
      <c r="F99" s="569"/>
      <c r="G99" s="571"/>
      <c r="H99" s="569"/>
      <c r="I99" s="571"/>
      <c r="J99" s="569"/>
      <c r="K99" s="571"/>
      <c r="L99" s="569"/>
      <c r="M99" s="571"/>
      <c r="N99" s="569"/>
      <c r="O99" s="571"/>
      <c r="P99" s="569"/>
      <c r="Q99" s="571"/>
      <c r="R99" s="569"/>
      <c r="S99" s="571"/>
      <c r="T99" s="569"/>
      <c r="U99" s="571"/>
      <c r="V99" s="569"/>
      <c r="W99" s="570"/>
      <c r="X99" s="321"/>
      <c r="Y99" s="30">
        <f t="shared" si="2"/>
        <v>0</v>
      </c>
      <c r="Z99" s="157"/>
    </row>
    <row r="100" spans="1:26" ht="27.95" customHeight="1" x14ac:dyDescent="0.2">
      <c r="A100" s="320"/>
      <c r="B100" s="209" t="s">
        <v>351</v>
      </c>
      <c r="C100" s="124" t="s">
        <v>280</v>
      </c>
      <c r="D100" s="569"/>
      <c r="E100" s="571"/>
      <c r="F100" s="569"/>
      <c r="G100" s="571"/>
      <c r="H100" s="569"/>
      <c r="I100" s="571"/>
      <c r="J100" s="569"/>
      <c r="K100" s="571"/>
      <c r="L100" s="569"/>
      <c r="M100" s="571"/>
      <c r="N100" s="569"/>
      <c r="O100" s="571"/>
      <c r="P100" s="569"/>
      <c r="Q100" s="571"/>
      <c r="R100" s="569"/>
      <c r="S100" s="571"/>
      <c r="T100" s="569"/>
      <c r="U100" s="571"/>
      <c r="V100" s="569"/>
      <c r="W100" s="570"/>
      <c r="X100" s="321"/>
      <c r="Y100" s="30">
        <f t="shared" si="2"/>
        <v>0</v>
      </c>
      <c r="Z100" s="157"/>
    </row>
    <row r="101" spans="1:26" ht="45" customHeight="1" thickBot="1" x14ac:dyDescent="0.25">
      <c r="A101" s="320"/>
      <c r="B101" s="215" t="s">
        <v>352</v>
      </c>
      <c r="C101" s="137" t="s">
        <v>353</v>
      </c>
      <c r="D101" s="569"/>
      <c r="E101" s="571"/>
      <c r="F101" s="569"/>
      <c r="G101" s="571"/>
      <c r="H101" s="569"/>
      <c r="I101" s="571"/>
      <c r="J101" s="569"/>
      <c r="K101" s="571"/>
      <c r="L101" s="569"/>
      <c r="M101" s="571"/>
      <c r="N101" s="569"/>
      <c r="O101" s="571"/>
      <c r="P101" s="569"/>
      <c r="Q101" s="571"/>
      <c r="R101" s="569"/>
      <c r="S101" s="571"/>
      <c r="T101" s="569"/>
      <c r="U101" s="571"/>
      <c r="V101" s="569"/>
      <c r="W101" s="570"/>
      <c r="X101" s="321"/>
      <c r="Y101" s="30">
        <f t="shared" si="2"/>
        <v>0</v>
      </c>
      <c r="Z101" s="157"/>
    </row>
    <row r="102" spans="1:26" ht="30" customHeight="1" thickBot="1" x14ac:dyDescent="0.5">
      <c r="A102" s="320"/>
      <c r="B102" s="211" t="s">
        <v>281</v>
      </c>
      <c r="C102" s="427" t="s">
        <v>282</v>
      </c>
      <c r="D102" s="63"/>
      <c r="E102" s="61"/>
      <c r="F102" s="13" t="s">
        <v>79</v>
      </c>
      <c r="G102" s="64"/>
      <c r="H102" s="13" t="s">
        <v>79</v>
      </c>
      <c r="I102" s="61"/>
      <c r="J102" s="13" t="s">
        <v>79</v>
      </c>
      <c r="K102" s="64"/>
      <c r="L102" s="27"/>
      <c r="M102" s="61"/>
      <c r="N102" s="64"/>
      <c r="O102" s="64"/>
      <c r="P102" s="63"/>
      <c r="Q102" s="61"/>
      <c r="R102" s="64"/>
      <c r="S102" s="64"/>
      <c r="T102" s="63"/>
      <c r="U102" s="61"/>
      <c r="V102" s="64"/>
      <c r="W102" s="55"/>
      <c r="X102" s="319"/>
    </row>
    <row r="103" spans="1:26" ht="27.95" customHeight="1" x14ac:dyDescent="0.2">
      <c r="A103" s="320"/>
      <c r="B103" s="225" t="s">
        <v>283</v>
      </c>
      <c r="C103" s="135" t="s">
        <v>284</v>
      </c>
      <c r="D103" s="572"/>
      <c r="E103" s="577"/>
      <c r="F103" s="572"/>
      <c r="G103" s="577"/>
      <c r="H103" s="572"/>
      <c r="I103" s="577"/>
      <c r="J103" s="572"/>
      <c r="K103" s="577"/>
      <c r="L103" s="572"/>
      <c r="M103" s="577"/>
      <c r="N103" s="572"/>
      <c r="O103" s="577"/>
      <c r="P103" s="572"/>
      <c r="Q103" s="577"/>
      <c r="R103" s="572"/>
      <c r="S103" s="577"/>
      <c r="T103" s="572"/>
      <c r="U103" s="577"/>
      <c r="V103" s="572"/>
      <c r="W103" s="573"/>
      <c r="X103" s="321"/>
      <c r="Y103" s="30">
        <f>COUNTIF(D103:W103,"a")+COUNTIF(D103:W103,"s")</f>
        <v>0</v>
      </c>
      <c r="Z103" s="157"/>
    </row>
    <row r="104" spans="1:26" ht="27.95" customHeight="1" x14ac:dyDescent="0.2">
      <c r="A104" s="320"/>
      <c r="B104" s="202" t="s">
        <v>285</v>
      </c>
      <c r="C104" s="121" t="s">
        <v>286</v>
      </c>
      <c r="D104" s="569"/>
      <c r="E104" s="571"/>
      <c r="F104" s="569"/>
      <c r="G104" s="571"/>
      <c r="H104" s="569"/>
      <c r="I104" s="571"/>
      <c r="J104" s="569"/>
      <c r="K104" s="571"/>
      <c r="L104" s="569"/>
      <c r="M104" s="571"/>
      <c r="N104" s="569"/>
      <c r="O104" s="571"/>
      <c r="P104" s="569"/>
      <c r="Q104" s="571"/>
      <c r="R104" s="569"/>
      <c r="S104" s="571"/>
      <c r="T104" s="569"/>
      <c r="U104" s="571"/>
      <c r="V104" s="569"/>
      <c r="W104" s="570"/>
      <c r="X104" s="321"/>
      <c r="Y104" s="30">
        <f>COUNTIF(D104:W104,"a")+COUNTIF(D104:W104,"s")</f>
        <v>0</v>
      </c>
      <c r="Z104" s="157"/>
    </row>
    <row r="105" spans="1:26" ht="27.95" customHeight="1" x14ac:dyDescent="0.2">
      <c r="A105" s="320"/>
      <c r="B105" s="202" t="s">
        <v>287</v>
      </c>
      <c r="C105" s="121" t="s">
        <v>349</v>
      </c>
      <c r="D105" s="569"/>
      <c r="E105" s="571"/>
      <c r="F105" s="569"/>
      <c r="G105" s="571"/>
      <c r="H105" s="569"/>
      <c r="I105" s="571"/>
      <c r="J105" s="569"/>
      <c r="K105" s="571"/>
      <c r="L105" s="569"/>
      <c r="M105" s="571"/>
      <c r="N105" s="569"/>
      <c r="O105" s="571"/>
      <c r="P105" s="569"/>
      <c r="Q105" s="571"/>
      <c r="R105" s="569"/>
      <c r="S105" s="571"/>
      <c r="T105" s="569"/>
      <c r="U105" s="571"/>
      <c r="V105" s="569"/>
      <c r="W105" s="570"/>
      <c r="X105" s="321"/>
      <c r="Y105" s="30">
        <f>COUNTIF(D105:W105,"a")+COUNTIF(D105:W105,"s")</f>
        <v>0</v>
      </c>
      <c r="Z105" s="157"/>
    </row>
    <row r="106" spans="1:26" ht="27.95" customHeight="1" x14ac:dyDescent="0.2">
      <c r="A106" s="320"/>
      <c r="B106" s="202" t="s">
        <v>288</v>
      </c>
      <c r="C106" s="121" t="s">
        <v>289</v>
      </c>
      <c r="D106" s="569"/>
      <c r="E106" s="571"/>
      <c r="F106" s="569"/>
      <c r="G106" s="571"/>
      <c r="H106" s="569"/>
      <c r="I106" s="571"/>
      <c r="J106" s="569"/>
      <c r="K106" s="571"/>
      <c r="L106" s="569"/>
      <c r="M106" s="571"/>
      <c r="N106" s="569"/>
      <c r="O106" s="571"/>
      <c r="P106" s="569"/>
      <c r="Q106" s="571"/>
      <c r="R106" s="569"/>
      <c r="S106" s="571"/>
      <c r="T106" s="569"/>
      <c r="U106" s="571"/>
      <c r="V106" s="569"/>
      <c r="W106" s="570"/>
      <c r="X106" s="321"/>
      <c r="Y106" s="30">
        <f>COUNTIF(D106:W106,"a")+COUNTIF(D106:W106,"s")</f>
        <v>0</v>
      </c>
      <c r="Z106" s="157"/>
    </row>
    <row r="107" spans="1:26" ht="27.95" customHeight="1" thickBot="1" x14ac:dyDescent="0.25">
      <c r="A107" s="320"/>
      <c r="B107" s="254" t="s">
        <v>290</v>
      </c>
      <c r="C107" s="151" t="s">
        <v>291</v>
      </c>
      <c r="D107" s="569"/>
      <c r="E107" s="571"/>
      <c r="F107" s="569"/>
      <c r="G107" s="571"/>
      <c r="H107" s="569"/>
      <c r="I107" s="571"/>
      <c r="J107" s="569"/>
      <c r="K107" s="571"/>
      <c r="L107" s="569"/>
      <c r="M107" s="571"/>
      <c r="N107" s="569"/>
      <c r="O107" s="571"/>
      <c r="P107" s="569"/>
      <c r="Q107" s="571"/>
      <c r="R107" s="569"/>
      <c r="S107" s="571"/>
      <c r="T107" s="569"/>
      <c r="U107" s="571"/>
      <c r="V107" s="569"/>
      <c r="W107" s="570"/>
      <c r="X107" s="321"/>
      <c r="Y107" s="30">
        <f>COUNTIF(D107:W107,"a")+COUNTIF(D107:W107,"s")</f>
        <v>0</v>
      </c>
      <c r="Z107" s="157"/>
    </row>
    <row r="108" spans="1:26" ht="30" customHeight="1" thickBot="1" x14ac:dyDescent="0.5">
      <c r="A108" s="320"/>
      <c r="B108" s="211">
        <v>350</v>
      </c>
      <c r="C108" s="427" t="s">
        <v>221</v>
      </c>
      <c r="D108" s="74"/>
      <c r="E108" s="65"/>
      <c r="F108" s="28" t="s">
        <v>79</v>
      </c>
      <c r="G108" s="65"/>
      <c r="H108" s="28" t="s">
        <v>79</v>
      </c>
      <c r="I108" s="65"/>
      <c r="J108" s="28" t="s">
        <v>79</v>
      </c>
      <c r="K108" s="66"/>
      <c r="L108" s="74"/>
      <c r="M108" s="65"/>
      <c r="N108" s="67"/>
      <c r="O108" s="66"/>
      <c r="P108" s="74"/>
      <c r="Q108" s="65"/>
      <c r="R108" s="67"/>
      <c r="S108" s="66"/>
      <c r="T108" s="74"/>
      <c r="U108" s="65"/>
      <c r="V108" s="67"/>
      <c r="W108" s="66"/>
      <c r="X108" s="29"/>
    </row>
    <row r="109" spans="1:26" ht="45" customHeight="1" x14ac:dyDescent="0.2">
      <c r="A109" s="320"/>
      <c r="B109" s="199" t="s">
        <v>308</v>
      </c>
      <c r="C109" s="123" t="s">
        <v>1063</v>
      </c>
      <c r="D109" s="591"/>
      <c r="E109" s="593"/>
      <c r="F109" s="591"/>
      <c r="G109" s="593"/>
      <c r="H109" s="591"/>
      <c r="I109" s="593"/>
      <c r="J109" s="591"/>
      <c r="K109" s="593"/>
      <c r="L109" s="591"/>
      <c r="M109" s="593"/>
      <c r="N109" s="591"/>
      <c r="O109" s="593"/>
      <c r="P109" s="591"/>
      <c r="Q109" s="593"/>
      <c r="R109" s="591"/>
      <c r="S109" s="593"/>
      <c r="T109" s="591"/>
      <c r="U109" s="593"/>
      <c r="V109" s="591"/>
      <c r="W109" s="592"/>
      <c r="X109" s="321"/>
      <c r="Y109" s="30">
        <f>COUNTIF(D109:W109,"a")+COUNTIF(D109:W109,"s")</f>
        <v>0</v>
      </c>
      <c r="Z109" s="391"/>
    </row>
    <row r="110" spans="1:26" ht="45" customHeight="1" thickBot="1" x14ac:dyDescent="0.25">
      <c r="A110" s="327"/>
      <c r="B110" s="216" t="s">
        <v>592</v>
      </c>
      <c r="C110" s="272" t="s">
        <v>593</v>
      </c>
      <c r="D110" s="556"/>
      <c r="E110" s="557"/>
      <c r="F110" s="556"/>
      <c r="G110" s="557"/>
      <c r="H110" s="556"/>
      <c r="I110" s="557"/>
      <c r="J110" s="556"/>
      <c r="K110" s="557"/>
      <c r="L110" s="556"/>
      <c r="M110" s="557"/>
      <c r="N110" s="556"/>
      <c r="O110" s="557"/>
      <c r="P110" s="556"/>
      <c r="Q110" s="557"/>
      <c r="R110" s="556"/>
      <c r="S110" s="557"/>
      <c r="T110" s="556"/>
      <c r="U110" s="557"/>
      <c r="V110" s="556"/>
      <c r="W110" s="560"/>
      <c r="X110" s="323"/>
      <c r="Y110" s="30">
        <f>COUNTIF(D110:W110,"a")+COUNTIF(D110:W110,"s")</f>
        <v>0</v>
      </c>
      <c r="Z110" s="391"/>
    </row>
    <row r="111" spans="1:26" s="30" customFormat="1" x14ac:dyDescent="0.2">
      <c r="B111" s="75"/>
      <c r="C111" s="48"/>
    </row>
    <row r="112" spans="1:26" s="30" customFormat="1" x14ac:dyDescent="0.2">
      <c r="B112" s="75"/>
      <c r="C112" s="48"/>
    </row>
    <row r="113" spans="2:3" s="30" customFormat="1" x14ac:dyDescent="0.2">
      <c r="B113" s="75"/>
      <c r="C113" s="48"/>
    </row>
    <row r="114" spans="2:3" s="30" customFormat="1" x14ac:dyDescent="0.2">
      <c r="B114" s="75"/>
      <c r="C114" s="48"/>
    </row>
    <row r="115" spans="2:3" s="30" customFormat="1" x14ac:dyDescent="0.2">
      <c r="B115" s="75"/>
      <c r="C115" s="48"/>
    </row>
    <row r="116" spans="2:3" s="30" customFormat="1" x14ac:dyDescent="0.2">
      <c r="B116" s="75"/>
      <c r="C116" s="48"/>
    </row>
    <row r="117" spans="2:3" s="30" customFormat="1" x14ac:dyDescent="0.2">
      <c r="B117" s="75"/>
      <c r="C117" s="48"/>
    </row>
    <row r="118" spans="2:3" s="30" customFormat="1" x14ac:dyDescent="0.2">
      <c r="B118" s="75"/>
      <c r="C118" s="48"/>
    </row>
    <row r="119" spans="2:3" s="30" customFormat="1" x14ac:dyDescent="0.2">
      <c r="B119" s="75"/>
      <c r="C119" s="48"/>
    </row>
    <row r="120" spans="2:3" s="30" customFormat="1" x14ac:dyDescent="0.2">
      <c r="B120" s="75"/>
      <c r="C120" s="48"/>
    </row>
    <row r="121" spans="2:3" s="30" customFormat="1" x14ac:dyDescent="0.2">
      <c r="B121" s="75"/>
      <c r="C121" s="48"/>
    </row>
    <row r="122" spans="2:3" s="30" customFormat="1" x14ac:dyDescent="0.2">
      <c r="B122" s="75"/>
      <c r="C122" s="48"/>
    </row>
    <row r="123" spans="2:3" s="30" customFormat="1" x14ac:dyDescent="0.2">
      <c r="B123" s="75"/>
      <c r="C123" s="48"/>
    </row>
    <row r="124" spans="2:3" s="30" customFormat="1" x14ac:dyDescent="0.2">
      <c r="B124" s="75"/>
      <c r="C124" s="48"/>
    </row>
    <row r="125" spans="2:3" s="30" customFormat="1" x14ac:dyDescent="0.2">
      <c r="B125" s="75"/>
      <c r="C125" s="48"/>
    </row>
    <row r="126" spans="2:3" s="30" customFormat="1" x14ac:dyDescent="0.2">
      <c r="B126" s="75"/>
      <c r="C126" s="48"/>
    </row>
    <row r="127" spans="2:3" s="30" customFormat="1" x14ac:dyDescent="0.2">
      <c r="B127" s="75"/>
      <c r="C127" s="48"/>
    </row>
    <row r="128" spans="2:3" s="30" customFormat="1" x14ac:dyDescent="0.2">
      <c r="B128" s="75"/>
      <c r="C128" s="48"/>
    </row>
    <row r="129" spans="2:3" s="30" customFormat="1" x14ac:dyDescent="0.2">
      <c r="B129" s="75"/>
      <c r="C129" s="48"/>
    </row>
    <row r="130" spans="2:3" s="30" customFormat="1" x14ac:dyDescent="0.2">
      <c r="B130" s="75"/>
      <c r="C130" s="48"/>
    </row>
    <row r="131" spans="2:3" s="30" customFormat="1" x14ac:dyDescent="0.2">
      <c r="B131" s="75"/>
      <c r="C131" s="48"/>
    </row>
    <row r="132" spans="2:3" s="30" customFormat="1" x14ac:dyDescent="0.2">
      <c r="B132" s="75"/>
      <c r="C132" s="48"/>
    </row>
    <row r="133" spans="2:3" s="30" customFormat="1" x14ac:dyDescent="0.2">
      <c r="B133" s="75"/>
      <c r="C133" s="48"/>
    </row>
    <row r="134" spans="2:3" s="30" customFormat="1" x14ac:dyDescent="0.2">
      <c r="B134" s="75"/>
      <c r="C134" s="48"/>
    </row>
    <row r="135" spans="2:3" s="30" customFormat="1" x14ac:dyDescent="0.2">
      <c r="B135" s="75"/>
      <c r="C135" s="48"/>
    </row>
    <row r="136" spans="2:3" s="30" customFormat="1" x14ac:dyDescent="0.2">
      <c r="B136" s="75"/>
      <c r="C136" s="48"/>
    </row>
    <row r="137" spans="2:3" s="30" customFormat="1" x14ac:dyDescent="0.2">
      <c r="B137" s="75"/>
      <c r="C137" s="48"/>
    </row>
    <row r="138" spans="2:3" s="30" customFormat="1" x14ac:dyDescent="0.2">
      <c r="B138" s="75"/>
      <c r="C138" s="48"/>
    </row>
    <row r="139" spans="2:3" s="30" customFormat="1" x14ac:dyDescent="0.2">
      <c r="B139" s="75"/>
      <c r="C139" s="48"/>
    </row>
    <row r="140" spans="2:3" s="30" customFormat="1" x14ac:dyDescent="0.2">
      <c r="B140" s="75"/>
      <c r="C140" s="48"/>
    </row>
    <row r="141" spans="2:3" s="30" customFormat="1" x14ac:dyDescent="0.2">
      <c r="B141" s="75"/>
      <c r="C141" s="48"/>
    </row>
    <row r="142" spans="2:3" s="30" customFormat="1" x14ac:dyDescent="0.2">
      <c r="B142" s="75"/>
      <c r="C142" s="48"/>
    </row>
    <row r="143" spans="2:3" s="30" customFormat="1" x14ac:dyDescent="0.2">
      <c r="B143" s="75"/>
      <c r="C143" s="48"/>
    </row>
    <row r="144" spans="2:3" s="30" customFormat="1" x14ac:dyDescent="0.2">
      <c r="B144" s="75"/>
      <c r="C144" s="48"/>
    </row>
    <row r="145" spans="2:3" s="30" customFormat="1" x14ac:dyDescent="0.2">
      <c r="B145" s="75"/>
      <c r="C145" s="48"/>
    </row>
    <row r="146" spans="2:3" s="30" customFormat="1" x14ac:dyDescent="0.2">
      <c r="B146" s="75"/>
      <c r="C146" s="48"/>
    </row>
    <row r="147" spans="2:3" s="30" customFormat="1" x14ac:dyDescent="0.2">
      <c r="B147" s="75"/>
      <c r="C147" s="48"/>
    </row>
    <row r="148" spans="2:3" s="30" customFormat="1" x14ac:dyDescent="0.2">
      <c r="B148" s="75"/>
      <c r="C148" s="48"/>
    </row>
    <row r="149" spans="2:3" s="30" customFormat="1" x14ac:dyDescent="0.2">
      <c r="B149" s="75"/>
      <c r="C149" s="48"/>
    </row>
    <row r="150" spans="2:3" s="30" customFormat="1" x14ac:dyDescent="0.2">
      <c r="B150" s="75"/>
      <c r="C150" s="48"/>
    </row>
    <row r="151" spans="2:3" s="30" customFormat="1" x14ac:dyDescent="0.2">
      <c r="B151" s="75"/>
      <c r="C151" s="48"/>
    </row>
    <row r="152" spans="2:3" s="30" customFormat="1" x14ac:dyDescent="0.2">
      <c r="B152" s="75"/>
      <c r="C152" s="48"/>
    </row>
    <row r="153" spans="2:3" s="30" customFormat="1" x14ac:dyDescent="0.2">
      <c r="B153" s="75"/>
      <c r="C153" s="48"/>
    </row>
    <row r="154" spans="2:3" s="30" customFormat="1" x14ac:dyDescent="0.2">
      <c r="B154" s="75"/>
      <c r="C154" s="48"/>
    </row>
    <row r="155" spans="2:3" s="30" customFormat="1" x14ac:dyDescent="0.2">
      <c r="B155" s="75"/>
      <c r="C155" s="48"/>
    </row>
    <row r="156" spans="2:3" s="30" customFormat="1" x14ac:dyDescent="0.2">
      <c r="B156" s="75"/>
      <c r="C156" s="48"/>
    </row>
    <row r="157" spans="2:3" s="30" customFormat="1" x14ac:dyDescent="0.2">
      <c r="B157" s="75"/>
      <c r="C157" s="48"/>
    </row>
    <row r="158" spans="2:3" s="30" customFormat="1" x14ac:dyDescent="0.2">
      <c r="B158" s="75"/>
      <c r="C158" s="48"/>
    </row>
    <row r="159" spans="2:3" s="30" customFormat="1" x14ac:dyDescent="0.2">
      <c r="B159" s="75"/>
      <c r="C159" s="48"/>
    </row>
    <row r="160" spans="2:3" s="30" customFormat="1" x14ac:dyDescent="0.2">
      <c r="B160" s="75"/>
      <c r="C160" s="48"/>
    </row>
    <row r="161" spans="2:3" s="30" customFormat="1" x14ac:dyDescent="0.2">
      <c r="B161" s="75"/>
      <c r="C161" s="48"/>
    </row>
    <row r="162" spans="2:3" s="30" customFormat="1" x14ac:dyDescent="0.2">
      <c r="B162" s="75"/>
      <c r="C162" s="48"/>
    </row>
    <row r="163" spans="2:3" s="30" customFormat="1" x14ac:dyDescent="0.2">
      <c r="B163" s="75"/>
      <c r="C163" s="48"/>
    </row>
    <row r="164" spans="2:3" s="30" customFormat="1" x14ac:dyDescent="0.2">
      <c r="B164" s="75"/>
      <c r="C164" s="48"/>
    </row>
    <row r="165" spans="2:3" s="30" customFormat="1" x14ac:dyDescent="0.2">
      <c r="B165" s="75"/>
      <c r="C165" s="48"/>
    </row>
    <row r="166" spans="2:3" s="30" customFormat="1" x14ac:dyDescent="0.2">
      <c r="B166" s="75"/>
      <c r="C166" s="48"/>
    </row>
    <row r="167" spans="2:3" s="30" customFormat="1" x14ac:dyDescent="0.2">
      <c r="B167" s="75"/>
      <c r="C167" s="48"/>
    </row>
    <row r="168" spans="2:3" s="30" customFormat="1" x14ac:dyDescent="0.2">
      <c r="B168" s="75"/>
      <c r="C168" s="48"/>
    </row>
    <row r="169" spans="2:3" s="30" customFormat="1" x14ac:dyDescent="0.2">
      <c r="B169" s="75"/>
      <c r="C169" s="48"/>
    </row>
    <row r="170" spans="2:3" s="30" customFormat="1" x14ac:dyDescent="0.2">
      <c r="B170" s="75"/>
      <c r="C170" s="48"/>
    </row>
    <row r="171" spans="2:3" s="30" customFormat="1" x14ac:dyDescent="0.2">
      <c r="B171" s="75"/>
      <c r="C171" s="48"/>
    </row>
    <row r="172" spans="2:3" s="30" customFormat="1" x14ac:dyDescent="0.2">
      <c r="B172" s="75"/>
      <c r="C172" s="48"/>
    </row>
    <row r="173" spans="2:3" s="30" customFormat="1" x14ac:dyDescent="0.2">
      <c r="B173" s="75"/>
      <c r="C173" s="48"/>
    </row>
    <row r="174" spans="2:3" s="30" customFormat="1" x14ac:dyDescent="0.2">
      <c r="B174" s="75"/>
      <c r="C174" s="48"/>
    </row>
    <row r="175" spans="2:3" s="30" customFormat="1" x14ac:dyDescent="0.2">
      <c r="B175" s="75"/>
      <c r="C175" s="48"/>
    </row>
    <row r="176" spans="2:3" s="30" customFormat="1" x14ac:dyDescent="0.2">
      <c r="B176" s="75"/>
      <c r="C176" s="48"/>
    </row>
    <row r="177" spans="2:3" s="30" customFormat="1" x14ac:dyDescent="0.2">
      <c r="B177" s="75"/>
      <c r="C177" s="48"/>
    </row>
    <row r="178" spans="2:3" s="30" customFormat="1" x14ac:dyDescent="0.2">
      <c r="B178" s="75"/>
      <c r="C178" s="48"/>
    </row>
    <row r="179" spans="2:3" s="30" customFormat="1" x14ac:dyDescent="0.2">
      <c r="B179" s="75"/>
      <c r="C179" s="48"/>
    </row>
    <row r="180" spans="2:3" s="30" customFormat="1" x14ac:dyDescent="0.2">
      <c r="B180" s="75"/>
      <c r="C180" s="48"/>
    </row>
    <row r="181" spans="2:3" s="30" customFormat="1" x14ac:dyDescent="0.2">
      <c r="B181" s="75"/>
      <c r="C181" s="48"/>
    </row>
    <row r="182" spans="2:3" s="30" customFormat="1" x14ac:dyDescent="0.2">
      <c r="B182" s="75"/>
      <c r="C182" s="48"/>
    </row>
    <row r="183" spans="2:3" s="30" customFormat="1" x14ac:dyDescent="0.2">
      <c r="B183" s="75"/>
      <c r="C183" s="48"/>
    </row>
    <row r="184" spans="2:3" s="30" customFormat="1" x14ac:dyDescent="0.2">
      <c r="B184" s="75"/>
      <c r="C184" s="48"/>
    </row>
    <row r="185" spans="2:3" s="30" customFormat="1" x14ac:dyDescent="0.2">
      <c r="B185" s="75"/>
      <c r="C185" s="48"/>
    </row>
    <row r="186" spans="2:3" s="30" customFormat="1" x14ac:dyDescent="0.2">
      <c r="B186" s="75"/>
      <c r="C186" s="48"/>
    </row>
    <row r="187" spans="2:3" s="30" customFormat="1" x14ac:dyDescent="0.2">
      <c r="B187" s="75"/>
      <c r="C187" s="48"/>
    </row>
    <row r="188" spans="2:3" s="30" customFormat="1" x14ac:dyDescent="0.2">
      <c r="B188" s="75"/>
      <c r="C188" s="48"/>
    </row>
    <row r="189" spans="2:3" s="30" customFormat="1" x14ac:dyDescent="0.2">
      <c r="B189" s="75"/>
      <c r="C189" s="48"/>
    </row>
    <row r="190" spans="2:3" s="30" customFormat="1" x14ac:dyDescent="0.2">
      <c r="B190" s="75"/>
      <c r="C190" s="48"/>
    </row>
    <row r="191" spans="2:3" s="30" customFormat="1" x14ac:dyDescent="0.2">
      <c r="B191" s="75"/>
      <c r="C191" s="48"/>
    </row>
    <row r="192" spans="2:3" s="30" customFormat="1" x14ac:dyDescent="0.2">
      <c r="B192" s="75"/>
      <c r="C192" s="48"/>
    </row>
    <row r="193" spans="2:3" s="30" customFormat="1" x14ac:dyDescent="0.2">
      <c r="B193" s="75"/>
      <c r="C193" s="48"/>
    </row>
    <row r="194" spans="2:3" s="30" customFormat="1" x14ac:dyDescent="0.2">
      <c r="B194" s="75"/>
      <c r="C194" s="48"/>
    </row>
    <row r="195" spans="2:3" s="30" customFormat="1" x14ac:dyDescent="0.2">
      <c r="B195" s="75"/>
      <c r="C195" s="48"/>
    </row>
    <row r="196" spans="2:3" s="30" customFormat="1" x14ac:dyDescent="0.2">
      <c r="B196" s="75"/>
      <c r="C196" s="48"/>
    </row>
    <row r="197" spans="2:3" s="30" customFormat="1" x14ac:dyDescent="0.2">
      <c r="B197" s="75"/>
      <c r="C197" s="48"/>
    </row>
    <row r="198" spans="2:3" s="30" customFormat="1" x14ac:dyDescent="0.2">
      <c r="B198" s="75"/>
      <c r="C198" s="48"/>
    </row>
    <row r="199" spans="2:3" s="30" customFormat="1" x14ac:dyDescent="0.2">
      <c r="B199" s="75"/>
      <c r="C199" s="48"/>
    </row>
    <row r="200" spans="2:3" s="30" customFormat="1" x14ac:dyDescent="0.2">
      <c r="B200" s="75"/>
      <c r="C200" s="48"/>
    </row>
    <row r="201" spans="2:3" s="30" customFormat="1" x14ac:dyDescent="0.2">
      <c r="B201" s="75"/>
      <c r="C201" s="48"/>
    </row>
    <row r="202" spans="2:3" s="30" customFormat="1" x14ac:dyDescent="0.2">
      <c r="B202" s="75"/>
      <c r="C202" s="48"/>
    </row>
    <row r="203" spans="2:3" s="30" customFormat="1" x14ac:dyDescent="0.2">
      <c r="B203" s="75"/>
      <c r="C203" s="48"/>
    </row>
    <row r="204" spans="2:3" s="30" customFormat="1" x14ac:dyDescent="0.2">
      <c r="B204" s="75"/>
      <c r="C204" s="48"/>
    </row>
    <row r="205" spans="2:3" s="30" customFormat="1" x14ac:dyDescent="0.2">
      <c r="B205" s="75"/>
      <c r="C205" s="48"/>
    </row>
    <row r="206" spans="2:3" s="30" customFormat="1" x14ac:dyDescent="0.2">
      <c r="B206" s="75"/>
      <c r="C206" s="48"/>
    </row>
    <row r="207" spans="2:3" s="30" customFormat="1" x14ac:dyDescent="0.2">
      <c r="B207" s="75"/>
      <c r="C207" s="48"/>
    </row>
    <row r="208" spans="2:3" s="30" customFormat="1" x14ac:dyDescent="0.2">
      <c r="B208" s="75"/>
      <c r="C208" s="48"/>
    </row>
    <row r="209" spans="2:3" s="30" customFormat="1" x14ac:dyDescent="0.2">
      <c r="B209" s="75"/>
      <c r="C209" s="48"/>
    </row>
    <row r="210" spans="2:3" s="30" customFormat="1" x14ac:dyDescent="0.2">
      <c r="B210" s="75"/>
      <c r="C210" s="48"/>
    </row>
    <row r="211" spans="2:3" s="30" customFormat="1" x14ac:dyDescent="0.2">
      <c r="B211" s="75"/>
      <c r="C211" s="48"/>
    </row>
    <row r="212" spans="2:3" s="30" customFormat="1" x14ac:dyDescent="0.2">
      <c r="B212" s="75"/>
      <c r="C212" s="48"/>
    </row>
    <row r="213" spans="2:3" s="30" customFormat="1" x14ac:dyDescent="0.2">
      <c r="B213" s="75"/>
      <c r="C213" s="48"/>
    </row>
    <row r="214" spans="2:3" s="30" customFormat="1" x14ac:dyDescent="0.2">
      <c r="B214" s="75"/>
      <c r="C214" s="48"/>
    </row>
    <row r="215" spans="2:3" s="30" customFormat="1" x14ac:dyDescent="0.2">
      <c r="B215" s="75"/>
      <c r="C215" s="48"/>
    </row>
    <row r="216" spans="2:3" s="30" customFormat="1" x14ac:dyDescent="0.2">
      <c r="B216" s="75"/>
      <c r="C216" s="48"/>
    </row>
    <row r="217" spans="2:3" s="30" customFormat="1" x14ac:dyDescent="0.2">
      <c r="B217" s="75"/>
      <c r="C217" s="48"/>
    </row>
    <row r="218" spans="2:3" s="30" customFormat="1" x14ac:dyDescent="0.2">
      <c r="B218" s="75"/>
      <c r="C218" s="48"/>
    </row>
    <row r="219" spans="2:3" s="30" customFormat="1" x14ac:dyDescent="0.2">
      <c r="B219" s="75"/>
      <c r="C219" s="48"/>
    </row>
    <row r="220" spans="2:3" s="30" customFormat="1" x14ac:dyDescent="0.2">
      <c r="B220" s="75"/>
      <c r="C220" s="48"/>
    </row>
    <row r="221" spans="2:3" s="30" customFormat="1" x14ac:dyDescent="0.2">
      <c r="B221" s="75"/>
      <c r="C221" s="48"/>
    </row>
    <row r="222" spans="2:3" s="30" customFormat="1" x14ac:dyDescent="0.2">
      <c r="B222" s="75"/>
      <c r="C222" s="48"/>
    </row>
    <row r="223" spans="2:3" s="30" customFormat="1" x14ac:dyDescent="0.2">
      <c r="B223" s="75"/>
      <c r="C223" s="48"/>
    </row>
    <row r="224" spans="2:3" s="30" customFormat="1" x14ac:dyDescent="0.2">
      <c r="B224" s="75"/>
      <c r="C224" s="48"/>
    </row>
    <row r="225" spans="2:3" s="30" customFormat="1" x14ac:dyDescent="0.2">
      <c r="B225" s="75"/>
      <c r="C225" s="48"/>
    </row>
    <row r="226" spans="2:3" s="30" customFormat="1" x14ac:dyDescent="0.2">
      <c r="B226" s="75"/>
      <c r="C226" s="48"/>
    </row>
    <row r="227" spans="2:3" s="30" customFormat="1" x14ac:dyDescent="0.2">
      <c r="B227" s="75"/>
      <c r="C227" s="48"/>
    </row>
    <row r="228" spans="2:3" s="30" customFormat="1" x14ac:dyDescent="0.2">
      <c r="B228" s="75"/>
      <c r="C228" s="48"/>
    </row>
    <row r="229" spans="2:3" s="30" customFormat="1" x14ac:dyDescent="0.2">
      <c r="B229" s="75"/>
      <c r="C229" s="48"/>
    </row>
    <row r="230" spans="2:3" s="30" customFormat="1" x14ac:dyDescent="0.2">
      <c r="B230" s="75"/>
      <c r="C230" s="48"/>
    </row>
    <row r="231" spans="2:3" s="30" customFormat="1" x14ac:dyDescent="0.2">
      <c r="B231" s="75"/>
      <c r="C231" s="48"/>
    </row>
    <row r="232" spans="2:3" s="30" customFormat="1" x14ac:dyDescent="0.2">
      <c r="B232" s="75"/>
      <c r="C232" s="48"/>
    </row>
    <row r="233" spans="2:3" s="30" customFormat="1" x14ac:dyDescent="0.2">
      <c r="B233" s="75"/>
      <c r="C233" s="48"/>
    </row>
    <row r="234" spans="2:3" s="30" customFormat="1" x14ac:dyDescent="0.2">
      <c r="B234" s="75"/>
      <c r="C234" s="48"/>
    </row>
    <row r="235" spans="2:3" s="30" customFormat="1" x14ac:dyDescent="0.2">
      <c r="B235" s="75"/>
      <c r="C235" s="48"/>
    </row>
    <row r="236" spans="2:3" s="30" customFormat="1" x14ac:dyDescent="0.2">
      <c r="B236" s="75"/>
      <c r="C236" s="48"/>
    </row>
    <row r="237" spans="2:3" s="30" customFormat="1" x14ac:dyDescent="0.2">
      <c r="B237" s="75"/>
      <c r="C237" s="48"/>
    </row>
    <row r="238" spans="2:3" s="30" customFormat="1" x14ac:dyDescent="0.2">
      <c r="B238" s="75"/>
      <c r="C238" s="48"/>
    </row>
    <row r="239" spans="2:3" s="30" customFormat="1" x14ac:dyDescent="0.2">
      <c r="B239" s="75"/>
      <c r="C239" s="48"/>
    </row>
    <row r="240" spans="2:3" s="30" customFormat="1" x14ac:dyDescent="0.2">
      <c r="B240" s="75"/>
      <c r="C240" s="48"/>
    </row>
    <row r="241" spans="2:3" s="30" customFormat="1" x14ac:dyDescent="0.2">
      <c r="B241" s="75"/>
      <c r="C241" s="48"/>
    </row>
    <row r="242" spans="2:3" s="30" customFormat="1" x14ac:dyDescent="0.2">
      <c r="B242" s="75"/>
      <c r="C242" s="48"/>
    </row>
    <row r="243" spans="2:3" s="30" customFormat="1" x14ac:dyDescent="0.2">
      <c r="B243" s="75"/>
      <c r="C243" s="48"/>
    </row>
    <row r="244" spans="2:3" s="30" customFormat="1" x14ac:dyDescent="0.2">
      <c r="B244" s="75"/>
      <c r="C244" s="48"/>
    </row>
    <row r="245" spans="2:3" s="30" customFormat="1" x14ac:dyDescent="0.2">
      <c r="B245" s="75"/>
      <c r="C245" s="48"/>
    </row>
    <row r="246" spans="2:3" s="30" customFormat="1" x14ac:dyDescent="0.2">
      <c r="B246" s="75"/>
      <c r="C246" s="48"/>
    </row>
    <row r="247" spans="2:3" s="30" customFormat="1" x14ac:dyDescent="0.2">
      <c r="B247" s="75"/>
      <c r="C247" s="48"/>
    </row>
    <row r="248" spans="2:3" s="30" customFormat="1" x14ac:dyDescent="0.2">
      <c r="B248" s="75"/>
      <c r="C248" s="48"/>
    </row>
    <row r="249" spans="2:3" s="30" customFormat="1" x14ac:dyDescent="0.2">
      <c r="B249" s="75"/>
      <c r="C249" s="48"/>
    </row>
    <row r="250" spans="2:3" s="30" customFormat="1" x14ac:dyDescent="0.2">
      <c r="B250" s="75"/>
      <c r="C250" s="48"/>
    </row>
    <row r="251" spans="2:3" s="30" customFormat="1" x14ac:dyDescent="0.2">
      <c r="B251" s="75"/>
      <c r="C251" s="48"/>
    </row>
    <row r="252" spans="2:3" s="30" customFormat="1" x14ac:dyDescent="0.2">
      <c r="B252" s="75"/>
      <c r="C252" s="48"/>
    </row>
    <row r="253" spans="2:3" s="30" customFormat="1" x14ac:dyDescent="0.2">
      <c r="B253" s="75"/>
      <c r="C253" s="48"/>
    </row>
    <row r="254" spans="2:3" s="30" customFormat="1" x14ac:dyDescent="0.2">
      <c r="B254" s="75"/>
      <c r="C254" s="48"/>
    </row>
    <row r="255" spans="2:3" s="30" customFormat="1" x14ac:dyDescent="0.2">
      <c r="B255" s="75"/>
      <c r="C255" s="48"/>
    </row>
    <row r="256" spans="2:3" s="30" customFormat="1" x14ac:dyDescent="0.2">
      <c r="B256" s="75"/>
      <c r="C256" s="48"/>
    </row>
    <row r="257" spans="2:3" s="30" customFormat="1" x14ac:dyDescent="0.2">
      <c r="B257" s="75"/>
      <c r="C257" s="48"/>
    </row>
    <row r="258" spans="2:3" s="30" customFormat="1" x14ac:dyDescent="0.2">
      <c r="B258" s="75"/>
      <c r="C258" s="48"/>
    </row>
    <row r="259" spans="2:3" s="30" customFormat="1" x14ac:dyDescent="0.2">
      <c r="B259" s="75"/>
      <c r="C259" s="48"/>
    </row>
    <row r="260" spans="2:3" s="30" customFormat="1" x14ac:dyDescent="0.2">
      <c r="B260" s="75"/>
      <c r="C260" s="48"/>
    </row>
    <row r="261" spans="2:3" s="30" customFormat="1" x14ac:dyDescent="0.2">
      <c r="B261" s="75"/>
      <c r="C261" s="48"/>
    </row>
    <row r="262" spans="2:3" s="30" customFormat="1" x14ac:dyDescent="0.2">
      <c r="B262" s="75"/>
      <c r="C262" s="48"/>
    </row>
    <row r="263" spans="2:3" s="30" customFormat="1" x14ac:dyDescent="0.2">
      <c r="B263" s="75"/>
      <c r="C263" s="48"/>
    </row>
    <row r="264" spans="2:3" s="30" customFormat="1" x14ac:dyDescent="0.2">
      <c r="B264" s="75"/>
      <c r="C264" s="48"/>
    </row>
    <row r="265" spans="2:3" s="30" customFormat="1" x14ac:dyDescent="0.2">
      <c r="B265" s="75"/>
      <c r="C265" s="48"/>
    </row>
    <row r="266" spans="2:3" s="30" customFormat="1" x14ac:dyDescent="0.2">
      <c r="B266" s="75"/>
      <c r="C266" s="48"/>
    </row>
    <row r="267" spans="2:3" s="30" customFormat="1" x14ac:dyDescent="0.2">
      <c r="B267" s="75"/>
      <c r="C267" s="48"/>
    </row>
    <row r="268" spans="2:3" s="30" customFormat="1" x14ac:dyDescent="0.2">
      <c r="B268" s="75"/>
      <c r="C268" s="48"/>
    </row>
    <row r="269" spans="2:3" s="30" customFormat="1" x14ac:dyDescent="0.2">
      <c r="B269" s="75"/>
      <c r="C269" s="48"/>
    </row>
    <row r="270" spans="2:3" s="30" customFormat="1" x14ac:dyDescent="0.2">
      <c r="B270" s="75"/>
      <c r="C270" s="48"/>
    </row>
    <row r="271" spans="2:3" s="30" customFormat="1" x14ac:dyDescent="0.2">
      <c r="B271" s="75"/>
      <c r="C271" s="48"/>
    </row>
    <row r="272" spans="2:3" s="30" customFormat="1" x14ac:dyDescent="0.2">
      <c r="B272" s="75"/>
      <c r="C272" s="48"/>
    </row>
    <row r="273" spans="1:24" s="30" customFormat="1" x14ac:dyDescent="0.2">
      <c r="B273" s="75"/>
      <c r="C273" s="48"/>
    </row>
    <row r="274" spans="1:24" s="30" customFormat="1" x14ac:dyDescent="0.2">
      <c r="B274" s="75"/>
      <c r="C274" s="48"/>
    </row>
    <row r="275" spans="1:24" s="30" customFormat="1" x14ac:dyDescent="0.2">
      <c r="B275" s="75"/>
      <c r="C275" s="48"/>
    </row>
    <row r="276" spans="1:24" s="30" customFormat="1" x14ac:dyDescent="0.2">
      <c r="B276" s="75"/>
      <c r="C276" s="48"/>
    </row>
    <row r="277" spans="1:24" s="30" customFormat="1" x14ac:dyDescent="0.2">
      <c r="B277" s="75"/>
      <c r="C277" s="48"/>
    </row>
    <row r="278" spans="1:24" s="30" customFormat="1" x14ac:dyDescent="0.2">
      <c r="B278" s="75"/>
      <c r="C278" s="48"/>
    </row>
    <row r="279" spans="1:24" s="30" customFormat="1" x14ac:dyDescent="0.2">
      <c r="B279" s="75"/>
      <c r="C279" s="48"/>
    </row>
    <row r="280" spans="1:24" s="30" customFormat="1" x14ac:dyDescent="0.2">
      <c r="B280" s="75"/>
      <c r="C280" s="48"/>
    </row>
    <row r="281" spans="1:24" s="30" customFormat="1" x14ac:dyDescent="0.2">
      <c r="B281" s="75"/>
      <c r="C281" s="48"/>
    </row>
    <row r="282" spans="1:24" s="30" customFormat="1" x14ac:dyDescent="0.2">
      <c r="B282" s="75"/>
      <c r="C282" s="48"/>
    </row>
    <row r="283" spans="1:24" s="30" customFormat="1" x14ac:dyDescent="0.2">
      <c r="B283" s="75"/>
      <c r="C283" s="48"/>
    </row>
    <row r="284" spans="1:24" s="30" customFormat="1" x14ac:dyDescent="0.2">
      <c r="B284" s="75"/>
      <c r="C284" s="48"/>
    </row>
    <row r="285" spans="1:24" s="30" customFormat="1" x14ac:dyDescent="0.2">
      <c r="B285" s="75"/>
      <c r="C285" s="48"/>
    </row>
    <row r="286" spans="1:24" s="30" customFormat="1" x14ac:dyDescent="0.2">
      <c r="B286" s="75"/>
      <c r="C286" s="48"/>
    </row>
    <row r="287" spans="1:24" s="30" customFormat="1" x14ac:dyDescent="0.2">
      <c r="B287" s="75"/>
      <c r="C287" s="48"/>
    </row>
    <row r="288" spans="1:24" x14ac:dyDescent="0.2">
      <c r="A288" s="30"/>
      <c r="B288" s="75"/>
      <c r="C288" s="48"/>
      <c r="D288" s="30"/>
      <c r="E288" s="30"/>
      <c r="F288" s="30"/>
      <c r="G288" s="30"/>
      <c r="H288" s="30"/>
      <c r="I288" s="30"/>
      <c r="J288" s="30"/>
      <c r="K288" s="30"/>
      <c r="L288" s="30"/>
      <c r="M288" s="30"/>
      <c r="N288" s="30"/>
      <c r="O288" s="30"/>
      <c r="P288" s="30"/>
      <c r="Q288" s="30"/>
      <c r="R288" s="30"/>
      <c r="S288" s="30"/>
      <c r="T288" s="30"/>
      <c r="U288" s="30"/>
      <c r="V288" s="30"/>
      <c r="W288" s="30"/>
      <c r="X288" s="30"/>
    </row>
    <row r="289" spans="1:24" x14ac:dyDescent="0.2">
      <c r="A289" s="30"/>
      <c r="B289" s="75"/>
      <c r="C289" s="48"/>
      <c r="D289" s="30"/>
      <c r="E289" s="30"/>
      <c r="F289" s="30"/>
      <c r="G289" s="30"/>
      <c r="H289" s="30"/>
      <c r="I289" s="30"/>
      <c r="J289" s="30"/>
      <c r="K289" s="30"/>
      <c r="L289" s="30"/>
      <c r="M289" s="30"/>
      <c r="N289" s="30"/>
      <c r="O289" s="30"/>
      <c r="P289" s="30"/>
      <c r="Q289" s="30"/>
      <c r="R289" s="30"/>
      <c r="S289" s="30"/>
      <c r="T289" s="30"/>
      <c r="U289" s="30"/>
      <c r="V289" s="30"/>
      <c r="W289" s="30"/>
      <c r="X289" s="30"/>
    </row>
    <row r="290" spans="1:24" x14ac:dyDescent="0.2">
      <c r="A290" s="30"/>
      <c r="B290" s="75"/>
      <c r="C290" s="48"/>
      <c r="D290" s="30"/>
      <c r="E290" s="30"/>
      <c r="F290" s="30"/>
      <c r="G290" s="30"/>
      <c r="H290" s="30"/>
      <c r="I290" s="30"/>
      <c r="J290" s="30"/>
      <c r="K290" s="30"/>
      <c r="L290" s="30"/>
      <c r="M290" s="30"/>
      <c r="N290" s="30"/>
      <c r="O290" s="30"/>
      <c r="P290" s="30"/>
      <c r="Q290" s="30"/>
      <c r="R290" s="30"/>
      <c r="S290" s="30"/>
      <c r="T290" s="30"/>
      <c r="U290" s="30"/>
      <c r="V290" s="30"/>
      <c r="W290" s="30"/>
      <c r="X290" s="30"/>
    </row>
    <row r="291" spans="1:24" x14ac:dyDescent="0.2">
      <c r="A291" s="30"/>
      <c r="B291" s="75"/>
      <c r="C291" s="48"/>
      <c r="D291" s="30"/>
      <c r="E291" s="30"/>
      <c r="F291" s="30"/>
      <c r="G291" s="30"/>
      <c r="H291" s="30"/>
      <c r="I291" s="30"/>
      <c r="J291" s="30"/>
      <c r="K291" s="30"/>
      <c r="L291" s="30"/>
      <c r="M291" s="30"/>
      <c r="N291" s="30"/>
      <c r="O291" s="30"/>
      <c r="P291" s="30"/>
      <c r="Q291" s="30"/>
      <c r="R291" s="30"/>
      <c r="S291" s="30"/>
      <c r="T291" s="30"/>
      <c r="U291" s="30"/>
      <c r="V291" s="30"/>
      <c r="W291" s="30"/>
      <c r="X291" s="30"/>
    </row>
    <row r="292" spans="1:24" x14ac:dyDescent="0.2">
      <c r="A292" s="30"/>
      <c r="B292" s="75"/>
      <c r="C292" s="48"/>
      <c r="D292" s="30"/>
      <c r="E292" s="30"/>
      <c r="F292" s="30"/>
      <c r="G292" s="30"/>
      <c r="H292" s="30"/>
      <c r="I292" s="30"/>
      <c r="J292" s="30"/>
      <c r="K292" s="30"/>
      <c r="L292" s="30"/>
      <c r="M292" s="30"/>
      <c r="N292" s="30"/>
      <c r="O292" s="30"/>
      <c r="P292" s="30"/>
      <c r="Q292" s="30"/>
      <c r="R292" s="30"/>
      <c r="S292" s="30"/>
      <c r="T292" s="30"/>
      <c r="U292" s="30"/>
      <c r="V292" s="30"/>
      <c r="W292" s="30"/>
      <c r="X292" s="30"/>
    </row>
    <row r="293" spans="1:24" x14ac:dyDescent="0.2">
      <c r="A293" s="30"/>
      <c r="B293" s="75"/>
      <c r="C293" s="48"/>
      <c r="D293" s="30"/>
      <c r="E293" s="30"/>
      <c r="F293" s="30"/>
      <c r="G293" s="30"/>
      <c r="H293" s="30"/>
      <c r="I293" s="30"/>
      <c r="J293" s="30"/>
      <c r="K293" s="30"/>
      <c r="L293" s="30"/>
      <c r="M293" s="30"/>
      <c r="N293" s="30"/>
      <c r="O293" s="30"/>
      <c r="P293" s="30"/>
      <c r="Q293" s="30"/>
      <c r="R293" s="30"/>
      <c r="S293" s="30"/>
      <c r="T293" s="30"/>
      <c r="U293" s="30"/>
      <c r="V293" s="30"/>
      <c r="W293" s="30"/>
      <c r="X293" s="30"/>
    </row>
    <row r="294" spans="1:24" x14ac:dyDescent="0.2">
      <c r="A294" s="30"/>
      <c r="B294" s="75"/>
      <c r="C294" s="48"/>
      <c r="D294" s="30"/>
      <c r="E294" s="30"/>
      <c r="F294" s="30"/>
      <c r="G294" s="30"/>
      <c r="H294" s="30"/>
      <c r="I294" s="30"/>
      <c r="J294" s="30"/>
      <c r="K294" s="30"/>
      <c r="L294" s="30"/>
      <c r="M294" s="30"/>
      <c r="N294" s="30"/>
      <c r="O294" s="30"/>
      <c r="P294" s="30"/>
      <c r="Q294" s="30"/>
      <c r="R294" s="30"/>
      <c r="S294" s="30"/>
      <c r="T294" s="30"/>
      <c r="U294" s="30"/>
      <c r="V294" s="30"/>
      <c r="W294" s="30"/>
      <c r="X294" s="30"/>
    </row>
    <row r="295" spans="1:24" x14ac:dyDescent="0.2">
      <c r="A295" s="30"/>
      <c r="B295" s="75"/>
      <c r="C295" s="48"/>
      <c r="D295" s="30"/>
      <c r="E295" s="30"/>
      <c r="F295" s="30"/>
      <c r="G295" s="30"/>
      <c r="H295" s="30"/>
      <c r="I295" s="30"/>
      <c r="J295" s="30"/>
      <c r="K295" s="30"/>
      <c r="L295" s="30"/>
      <c r="M295" s="30"/>
      <c r="N295" s="30"/>
      <c r="O295" s="30"/>
      <c r="P295" s="30"/>
      <c r="Q295" s="30"/>
      <c r="R295" s="30"/>
      <c r="S295" s="30"/>
      <c r="T295" s="30"/>
      <c r="U295" s="30"/>
      <c r="V295" s="30"/>
      <c r="W295" s="30"/>
      <c r="X295" s="30"/>
    </row>
    <row r="296" spans="1:24" x14ac:dyDescent="0.2">
      <c r="A296" s="30"/>
      <c r="B296" s="75"/>
      <c r="C296" s="48"/>
      <c r="D296" s="30"/>
      <c r="E296" s="30"/>
      <c r="F296" s="30"/>
      <c r="G296" s="30"/>
      <c r="H296" s="30"/>
      <c r="I296" s="30"/>
      <c r="J296" s="30"/>
      <c r="K296" s="30"/>
      <c r="L296" s="30"/>
      <c r="M296" s="30"/>
      <c r="N296" s="30"/>
      <c r="O296" s="30"/>
      <c r="P296" s="30"/>
      <c r="Q296" s="30"/>
      <c r="R296" s="30"/>
      <c r="S296" s="30"/>
      <c r="T296" s="30"/>
      <c r="U296" s="30"/>
      <c r="V296" s="30"/>
      <c r="W296" s="30"/>
      <c r="X296" s="30"/>
    </row>
    <row r="297" spans="1:24" x14ac:dyDescent="0.2">
      <c r="A297" s="30"/>
      <c r="B297" s="75"/>
      <c r="C297" s="48"/>
      <c r="D297" s="30"/>
      <c r="E297" s="30"/>
      <c r="F297" s="30"/>
      <c r="G297" s="30"/>
      <c r="H297" s="30"/>
      <c r="I297" s="30"/>
      <c r="J297" s="30"/>
      <c r="K297" s="30"/>
      <c r="L297" s="30"/>
      <c r="M297" s="30"/>
      <c r="N297" s="30"/>
      <c r="O297" s="30"/>
      <c r="P297" s="30"/>
      <c r="Q297" s="30"/>
      <c r="R297" s="30"/>
      <c r="S297" s="30"/>
      <c r="T297" s="30"/>
      <c r="U297" s="30"/>
      <c r="V297" s="30"/>
      <c r="W297" s="30"/>
      <c r="X297" s="30"/>
    </row>
    <row r="298" spans="1:24" x14ac:dyDescent="0.2">
      <c r="A298" s="30"/>
      <c r="B298" s="75"/>
      <c r="C298" s="48"/>
      <c r="D298" s="30"/>
      <c r="E298" s="30"/>
      <c r="F298" s="30"/>
      <c r="G298" s="30"/>
      <c r="H298" s="30"/>
      <c r="I298" s="30"/>
      <c r="J298" s="30"/>
      <c r="K298" s="30"/>
      <c r="L298" s="30"/>
      <c r="M298" s="30"/>
      <c r="N298" s="30"/>
      <c r="O298" s="30"/>
      <c r="P298" s="30"/>
      <c r="Q298" s="30"/>
      <c r="R298" s="30"/>
      <c r="S298" s="30"/>
      <c r="T298" s="30"/>
      <c r="U298" s="30"/>
      <c r="V298" s="30"/>
      <c r="W298" s="30"/>
      <c r="X298" s="30"/>
    </row>
    <row r="299" spans="1:24" x14ac:dyDescent="0.2">
      <c r="A299" s="30"/>
      <c r="B299" s="75"/>
      <c r="C299" s="48"/>
      <c r="D299" s="30"/>
      <c r="E299" s="30"/>
      <c r="F299" s="30"/>
      <c r="G299" s="30"/>
      <c r="H299" s="30"/>
      <c r="I299" s="30"/>
      <c r="J299" s="30"/>
      <c r="K299" s="30"/>
      <c r="L299" s="30"/>
      <c r="M299" s="30"/>
      <c r="N299" s="30"/>
      <c r="O299" s="30"/>
      <c r="P299" s="30"/>
      <c r="Q299" s="30"/>
      <c r="R299" s="30"/>
      <c r="S299" s="30"/>
      <c r="T299" s="30"/>
      <c r="U299" s="30"/>
      <c r="V299" s="30"/>
      <c r="W299" s="30"/>
      <c r="X299" s="30"/>
    </row>
    <row r="300" spans="1:24" x14ac:dyDescent="0.2">
      <c r="A300" s="30"/>
      <c r="B300" s="75"/>
      <c r="C300" s="48"/>
      <c r="D300" s="30"/>
      <c r="E300" s="30"/>
      <c r="F300" s="30"/>
      <c r="G300" s="30"/>
      <c r="H300" s="30"/>
      <c r="I300" s="30"/>
      <c r="J300" s="30"/>
      <c r="K300" s="30"/>
      <c r="L300" s="30"/>
      <c r="M300" s="30"/>
      <c r="N300" s="30"/>
      <c r="O300" s="30"/>
      <c r="P300" s="30"/>
      <c r="Q300" s="30"/>
      <c r="R300" s="30"/>
      <c r="S300" s="30"/>
      <c r="T300" s="30"/>
      <c r="U300" s="30"/>
      <c r="V300" s="30"/>
      <c r="W300" s="30"/>
      <c r="X300" s="30"/>
    </row>
    <row r="301" spans="1:24" x14ac:dyDescent="0.2">
      <c r="A301" s="30"/>
      <c r="B301" s="75"/>
      <c r="C301" s="48"/>
      <c r="D301" s="30"/>
      <c r="E301" s="30"/>
      <c r="F301" s="30"/>
      <c r="G301" s="30"/>
      <c r="H301" s="30"/>
      <c r="I301" s="30"/>
      <c r="J301" s="30"/>
      <c r="K301" s="30"/>
      <c r="L301" s="30"/>
      <c r="M301" s="30"/>
      <c r="N301" s="30"/>
      <c r="O301" s="30"/>
      <c r="P301" s="30"/>
      <c r="Q301" s="30"/>
      <c r="R301" s="30"/>
      <c r="S301" s="30"/>
      <c r="T301" s="30"/>
      <c r="U301" s="30"/>
      <c r="V301" s="30"/>
      <c r="W301" s="30"/>
      <c r="X301" s="30"/>
    </row>
    <row r="302" spans="1:24" x14ac:dyDescent="0.2">
      <c r="A302" s="30"/>
      <c r="B302" s="75"/>
      <c r="C302" s="48"/>
      <c r="D302" s="30"/>
      <c r="E302" s="30"/>
      <c r="F302" s="30"/>
      <c r="G302" s="30"/>
      <c r="H302" s="30"/>
      <c r="I302" s="30"/>
      <c r="J302" s="30"/>
      <c r="K302" s="30"/>
      <c r="L302" s="30"/>
      <c r="M302" s="30"/>
      <c r="N302" s="30"/>
      <c r="O302" s="30"/>
      <c r="P302" s="30"/>
      <c r="Q302" s="30"/>
      <c r="R302" s="30"/>
      <c r="S302" s="30"/>
      <c r="T302" s="30"/>
      <c r="U302" s="30"/>
      <c r="V302" s="30"/>
      <c r="W302" s="30"/>
      <c r="X302" s="30"/>
    </row>
    <row r="303" spans="1:24" x14ac:dyDescent="0.2">
      <c r="A303" s="30"/>
      <c r="B303" s="75"/>
      <c r="C303" s="48"/>
      <c r="D303" s="30"/>
      <c r="E303" s="30"/>
      <c r="F303" s="30"/>
      <c r="G303" s="30"/>
      <c r="H303" s="30"/>
      <c r="I303" s="30"/>
      <c r="J303" s="30"/>
      <c r="K303" s="30"/>
      <c r="L303" s="30"/>
      <c r="M303" s="30"/>
      <c r="N303" s="30"/>
      <c r="O303" s="30"/>
      <c r="P303" s="30"/>
      <c r="Q303" s="30"/>
      <c r="R303" s="30"/>
      <c r="S303" s="30"/>
      <c r="T303" s="30"/>
      <c r="U303" s="30"/>
      <c r="V303" s="30"/>
      <c r="W303" s="30"/>
      <c r="X303" s="30"/>
    </row>
    <row r="304" spans="1:24" x14ac:dyDescent="0.2">
      <c r="A304" s="30"/>
      <c r="B304" s="75"/>
      <c r="C304" s="48"/>
      <c r="D304" s="30"/>
      <c r="E304" s="30"/>
      <c r="F304" s="30"/>
      <c r="G304" s="30"/>
      <c r="H304" s="30"/>
      <c r="I304" s="30"/>
      <c r="J304" s="30"/>
      <c r="K304" s="30"/>
      <c r="L304" s="30"/>
      <c r="M304" s="30"/>
      <c r="N304" s="30"/>
      <c r="O304" s="30"/>
      <c r="P304" s="30"/>
      <c r="Q304" s="30"/>
      <c r="R304" s="30"/>
      <c r="S304" s="30"/>
      <c r="T304" s="30"/>
      <c r="U304" s="30"/>
      <c r="V304" s="30"/>
      <c r="W304" s="30"/>
      <c r="X304" s="30"/>
    </row>
    <row r="305" spans="1:24" x14ac:dyDescent="0.2">
      <c r="A305" s="30"/>
      <c r="B305" s="75"/>
      <c r="C305" s="48"/>
      <c r="D305" s="30"/>
      <c r="E305" s="30"/>
      <c r="F305" s="30"/>
      <c r="G305" s="30"/>
      <c r="H305" s="30"/>
      <c r="I305" s="30"/>
      <c r="J305" s="30"/>
      <c r="K305" s="30"/>
      <c r="L305" s="30"/>
      <c r="M305" s="30"/>
      <c r="N305" s="30"/>
      <c r="O305" s="30"/>
      <c r="P305" s="30"/>
      <c r="Q305" s="30"/>
      <c r="R305" s="30"/>
      <c r="S305" s="30"/>
      <c r="T305" s="30"/>
      <c r="U305" s="30"/>
      <c r="V305" s="30"/>
      <c r="W305" s="30"/>
      <c r="X305" s="30"/>
    </row>
    <row r="306" spans="1:24" x14ac:dyDescent="0.2">
      <c r="A306" s="30"/>
      <c r="B306" s="75"/>
      <c r="C306" s="48"/>
      <c r="D306" s="30"/>
      <c r="E306" s="30"/>
      <c r="F306" s="30"/>
      <c r="G306" s="30"/>
      <c r="H306" s="30"/>
      <c r="I306" s="30"/>
      <c r="J306" s="30"/>
      <c r="K306" s="30"/>
      <c r="L306" s="30"/>
      <c r="M306" s="30"/>
      <c r="N306" s="30"/>
      <c r="O306" s="30"/>
      <c r="P306" s="30"/>
      <c r="Q306" s="30"/>
      <c r="R306" s="30"/>
      <c r="S306" s="30"/>
      <c r="T306" s="30"/>
      <c r="U306" s="30"/>
      <c r="V306" s="30"/>
      <c r="W306" s="30"/>
      <c r="X306" s="30"/>
    </row>
    <row r="307" spans="1:24" x14ac:dyDescent="0.2">
      <c r="A307" s="30"/>
      <c r="B307" s="75"/>
      <c r="C307" s="48"/>
      <c r="D307" s="30"/>
      <c r="E307" s="30"/>
      <c r="F307" s="30"/>
      <c r="G307" s="30"/>
      <c r="H307" s="30"/>
      <c r="I307" s="30"/>
      <c r="J307" s="30"/>
      <c r="K307" s="30"/>
      <c r="L307" s="30"/>
      <c r="M307" s="30"/>
      <c r="N307" s="30"/>
      <c r="O307" s="30"/>
      <c r="P307" s="30"/>
      <c r="Q307" s="30"/>
      <c r="R307" s="30"/>
      <c r="S307" s="30"/>
      <c r="T307" s="30"/>
      <c r="U307" s="30"/>
      <c r="V307" s="30"/>
      <c r="W307" s="30"/>
      <c r="X307" s="30"/>
    </row>
    <row r="308" spans="1:24" x14ac:dyDescent="0.2">
      <c r="A308" s="30"/>
      <c r="B308" s="75"/>
      <c r="C308" s="48"/>
      <c r="D308" s="30"/>
      <c r="E308" s="30"/>
      <c r="F308" s="30"/>
      <c r="G308" s="30"/>
      <c r="H308" s="30"/>
      <c r="I308" s="30"/>
      <c r="J308" s="30"/>
      <c r="K308" s="30"/>
      <c r="L308" s="30"/>
      <c r="M308" s="30"/>
      <c r="N308" s="30"/>
      <c r="O308" s="30"/>
      <c r="P308" s="30"/>
      <c r="Q308" s="30"/>
      <c r="R308" s="30"/>
      <c r="S308" s="30"/>
      <c r="T308" s="30"/>
      <c r="U308" s="30"/>
      <c r="V308" s="30"/>
      <c r="W308" s="30"/>
      <c r="X308" s="30"/>
    </row>
    <row r="309" spans="1:24" x14ac:dyDescent="0.2">
      <c r="A309" s="30"/>
      <c r="B309" s="75"/>
      <c r="C309" s="48"/>
      <c r="D309" s="30"/>
      <c r="E309" s="30"/>
      <c r="F309" s="30"/>
      <c r="G309" s="30"/>
      <c r="H309" s="30"/>
      <c r="I309" s="30"/>
      <c r="J309" s="30"/>
      <c r="K309" s="30"/>
      <c r="L309" s="30"/>
      <c r="M309" s="30"/>
      <c r="N309" s="30"/>
      <c r="O309" s="30"/>
      <c r="P309" s="30"/>
      <c r="Q309" s="30"/>
      <c r="R309" s="30"/>
      <c r="S309" s="30"/>
      <c r="T309" s="30"/>
      <c r="U309" s="30"/>
      <c r="V309" s="30"/>
      <c r="W309" s="30"/>
      <c r="X309" s="30"/>
    </row>
    <row r="310" spans="1:24" x14ac:dyDescent="0.2">
      <c r="A310" s="30"/>
      <c r="B310" s="75"/>
      <c r="C310" s="48"/>
      <c r="D310" s="30"/>
      <c r="E310" s="30"/>
      <c r="F310" s="30"/>
      <c r="G310" s="30"/>
      <c r="H310" s="30"/>
      <c r="I310" s="30"/>
      <c r="J310" s="30"/>
      <c r="K310" s="30"/>
      <c r="L310" s="30"/>
      <c r="M310" s="30"/>
      <c r="N310" s="30"/>
      <c r="O310" s="30"/>
      <c r="P310" s="30"/>
      <c r="Q310" s="30"/>
      <c r="R310" s="30"/>
      <c r="S310" s="30"/>
      <c r="T310" s="30"/>
      <c r="U310" s="30"/>
      <c r="V310" s="30"/>
      <c r="W310" s="30"/>
      <c r="X310" s="30"/>
    </row>
    <row r="311" spans="1:24" x14ac:dyDescent="0.2">
      <c r="A311" s="30"/>
      <c r="B311" s="75"/>
      <c r="C311" s="48"/>
      <c r="D311" s="30"/>
      <c r="E311" s="30"/>
      <c r="F311" s="30"/>
      <c r="G311" s="30"/>
      <c r="H311" s="30"/>
      <c r="I311" s="30"/>
      <c r="J311" s="30"/>
      <c r="K311" s="30"/>
      <c r="L311" s="30"/>
      <c r="M311" s="30"/>
      <c r="N311" s="30"/>
      <c r="O311" s="30"/>
      <c r="P311" s="30"/>
      <c r="Q311" s="30"/>
      <c r="R311" s="30"/>
      <c r="S311" s="30"/>
      <c r="T311" s="30"/>
      <c r="U311" s="30"/>
      <c r="V311" s="30"/>
      <c r="W311" s="30"/>
      <c r="X311" s="30"/>
    </row>
    <row r="312" spans="1:24" x14ac:dyDescent="0.2">
      <c r="A312" s="30"/>
      <c r="B312" s="75"/>
      <c r="C312" s="48"/>
      <c r="D312" s="30"/>
      <c r="E312" s="30"/>
      <c r="F312" s="30"/>
      <c r="G312" s="30"/>
      <c r="H312" s="30"/>
      <c r="I312" s="30"/>
      <c r="J312" s="30"/>
      <c r="K312" s="30"/>
      <c r="L312" s="30"/>
      <c r="M312" s="30"/>
      <c r="N312" s="30"/>
      <c r="O312" s="30"/>
      <c r="P312" s="30"/>
      <c r="Q312" s="30"/>
      <c r="R312" s="30"/>
      <c r="S312" s="30"/>
      <c r="T312" s="30"/>
      <c r="U312" s="30"/>
      <c r="V312" s="30"/>
      <c r="W312" s="30"/>
      <c r="X312" s="30"/>
    </row>
    <row r="313" spans="1:24" x14ac:dyDescent="0.2">
      <c r="A313" s="30"/>
      <c r="B313" s="75"/>
      <c r="C313" s="48"/>
      <c r="D313" s="30"/>
      <c r="E313" s="30"/>
      <c r="F313" s="30"/>
      <c r="G313" s="30"/>
      <c r="H313" s="30"/>
      <c r="I313" s="30"/>
      <c r="J313" s="30"/>
      <c r="K313" s="30"/>
      <c r="L313" s="30"/>
      <c r="M313" s="30"/>
      <c r="N313" s="30"/>
      <c r="O313" s="30"/>
      <c r="P313" s="30"/>
      <c r="Q313" s="30"/>
      <c r="R313" s="30"/>
      <c r="S313" s="30"/>
      <c r="T313" s="30"/>
      <c r="U313" s="30"/>
      <c r="V313" s="30"/>
      <c r="W313" s="30"/>
      <c r="X313" s="30"/>
    </row>
  </sheetData>
  <sheetProtection algorithmName="SHA-512" hashValue="ORC6t9QETH5wlCsrcxmf+dUJGv61LDMxEK7djVWIi4l2cow9/9rBvWVBerhMG+k0tbr5n0yAsbJSat/cKY7frA==" saltValue="eDhGERN2408SHk5yShhYDw==" spinCount="100000" sheet="1" objects="1" scenarios="1"/>
  <mergeCells count="790">
    <mergeCell ref="D89:X89"/>
    <mergeCell ref="D103:E103"/>
    <mergeCell ref="F103:G103"/>
    <mergeCell ref="H103:I103"/>
    <mergeCell ref="J103:K103"/>
    <mergeCell ref="T103:U103"/>
    <mergeCell ref="V103:W103"/>
    <mergeCell ref="N103:O103"/>
    <mergeCell ref="D104:E104"/>
    <mergeCell ref="F104:G104"/>
    <mergeCell ref="H104:I104"/>
    <mergeCell ref="J104:K104"/>
    <mergeCell ref="L104:M104"/>
    <mergeCell ref="N104:O104"/>
    <mergeCell ref="P104:Q104"/>
    <mergeCell ref="T104:U104"/>
    <mergeCell ref="L103:M103"/>
    <mergeCell ref="P103:Q103"/>
    <mergeCell ref="R103:S103"/>
    <mergeCell ref="D101:E101"/>
    <mergeCell ref="F101:G101"/>
    <mergeCell ref="H101:I101"/>
    <mergeCell ref="J101:K101"/>
    <mergeCell ref="L101:M101"/>
    <mergeCell ref="P101:Q101"/>
    <mergeCell ref="R101:S101"/>
    <mergeCell ref="T101:U101"/>
    <mergeCell ref="D100:E100"/>
    <mergeCell ref="F100:G100"/>
    <mergeCell ref="H100:I100"/>
    <mergeCell ref="J100:K100"/>
    <mergeCell ref="L100:M100"/>
    <mergeCell ref="N100:O100"/>
    <mergeCell ref="P100:Q100"/>
    <mergeCell ref="R100:S100"/>
    <mergeCell ref="T100:U100"/>
    <mergeCell ref="P98:Q98"/>
    <mergeCell ref="R98:S98"/>
    <mergeCell ref="T98:U98"/>
    <mergeCell ref="D99:E99"/>
    <mergeCell ref="F99:G99"/>
    <mergeCell ref="H99:I99"/>
    <mergeCell ref="J99:K99"/>
    <mergeCell ref="L99:M99"/>
    <mergeCell ref="N99:O99"/>
    <mergeCell ref="P99:Q99"/>
    <mergeCell ref="R99:S99"/>
    <mergeCell ref="T99:U99"/>
    <mergeCell ref="P96:Q96"/>
    <mergeCell ref="R96:S96"/>
    <mergeCell ref="T96:U96"/>
    <mergeCell ref="D97:E97"/>
    <mergeCell ref="F97:G97"/>
    <mergeCell ref="H97:I97"/>
    <mergeCell ref="J97:K97"/>
    <mergeCell ref="L97:M97"/>
    <mergeCell ref="N97:O97"/>
    <mergeCell ref="P97:Q97"/>
    <mergeCell ref="R97:S97"/>
    <mergeCell ref="T97:U97"/>
    <mergeCell ref="F96:G96"/>
    <mergeCell ref="H96:I96"/>
    <mergeCell ref="J96:K96"/>
    <mergeCell ref="H6:I6"/>
    <mergeCell ref="J6:K6"/>
    <mergeCell ref="L6:M6"/>
    <mergeCell ref="N6:O6"/>
    <mergeCell ref="C73:X73"/>
    <mergeCell ref="C74:X74"/>
    <mergeCell ref="D79:E79"/>
    <mergeCell ref="D76:E76"/>
    <mergeCell ref="A2:X2"/>
    <mergeCell ref="C4:X4"/>
    <mergeCell ref="C43:X43"/>
    <mergeCell ref="D6:E6"/>
    <mergeCell ref="F6:G6"/>
    <mergeCell ref="P6:Q6"/>
    <mergeCell ref="R6:S6"/>
    <mergeCell ref="T6:U6"/>
    <mergeCell ref="V6:W6"/>
    <mergeCell ref="H8:I8"/>
    <mergeCell ref="N76:O76"/>
    <mergeCell ref="P76:Q76"/>
    <mergeCell ref="R76:S76"/>
    <mergeCell ref="F76:G76"/>
    <mergeCell ref="H76:I76"/>
    <mergeCell ref="J76:K76"/>
    <mergeCell ref="D82:E82"/>
    <mergeCell ref="F82:G82"/>
    <mergeCell ref="H82:I82"/>
    <mergeCell ref="J82:K82"/>
    <mergeCell ref="F85:G85"/>
    <mergeCell ref="H85:I85"/>
    <mergeCell ref="J85:K85"/>
    <mergeCell ref="D87:E87"/>
    <mergeCell ref="F87:G87"/>
    <mergeCell ref="H87:I87"/>
    <mergeCell ref="J87:K87"/>
    <mergeCell ref="H86:I86"/>
    <mergeCell ref="J86:K86"/>
    <mergeCell ref="D9:E9"/>
    <mergeCell ref="D10:E10"/>
    <mergeCell ref="F8:G8"/>
    <mergeCell ref="F9:G9"/>
    <mergeCell ref="J8:K8"/>
    <mergeCell ref="L8:M8"/>
    <mergeCell ref="N8:O8"/>
    <mergeCell ref="D8:E8"/>
    <mergeCell ref="H9:I9"/>
    <mergeCell ref="T15:U15"/>
    <mergeCell ref="T14:U14"/>
    <mergeCell ref="P10:Q10"/>
    <mergeCell ref="R10:S10"/>
    <mergeCell ref="P15:Q15"/>
    <mergeCell ref="R26:S26"/>
    <mergeCell ref="T26:U26"/>
    <mergeCell ref="R21:S21"/>
    <mergeCell ref="T21:U21"/>
    <mergeCell ref="T22:U22"/>
    <mergeCell ref="C23:X23"/>
    <mergeCell ref="D22:E22"/>
    <mergeCell ref="N22:O22"/>
    <mergeCell ref="P22:Q22"/>
    <mergeCell ref="V22:W22"/>
    <mergeCell ref="R20:S20"/>
    <mergeCell ref="V13:W13"/>
    <mergeCell ref="J10:K10"/>
    <mergeCell ref="N14:O14"/>
    <mergeCell ref="P14:Q14"/>
    <mergeCell ref="R14:S14"/>
    <mergeCell ref="N10:O10"/>
    <mergeCell ref="L12:M12"/>
    <mergeCell ref="N13:O13"/>
    <mergeCell ref="P13:Q13"/>
    <mergeCell ref="V14:W14"/>
    <mergeCell ref="T13:U13"/>
    <mergeCell ref="R13:S13"/>
    <mergeCell ref="J14:K14"/>
    <mergeCell ref="L14:M14"/>
    <mergeCell ref="L13:M13"/>
    <mergeCell ref="N12:O12"/>
    <mergeCell ref="P12:Q12"/>
    <mergeCell ref="R12:S12"/>
    <mergeCell ref="T10:U10"/>
    <mergeCell ref="V8:W8"/>
    <mergeCell ref="V9:W9"/>
    <mergeCell ref="V10:W10"/>
    <mergeCell ref="V12:W12"/>
    <mergeCell ref="T9:U9"/>
    <mergeCell ref="F10:G10"/>
    <mergeCell ref="H10:I10"/>
    <mergeCell ref="T12:U12"/>
    <mergeCell ref="J9:K9"/>
    <mergeCell ref="L9:M9"/>
    <mergeCell ref="N9:O9"/>
    <mergeCell ref="P8:Q8"/>
    <mergeCell ref="R8:S8"/>
    <mergeCell ref="T8:U8"/>
    <mergeCell ref="P9:Q9"/>
    <mergeCell ref="R9:S9"/>
    <mergeCell ref="L10:M10"/>
    <mergeCell ref="D20:E20"/>
    <mergeCell ref="F20:G20"/>
    <mergeCell ref="H20:I20"/>
    <mergeCell ref="J20:K20"/>
    <mergeCell ref="L20:M20"/>
    <mergeCell ref="F12:G12"/>
    <mergeCell ref="H12:I12"/>
    <mergeCell ref="J12:K12"/>
    <mergeCell ref="D12:E12"/>
    <mergeCell ref="F14:G14"/>
    <mergeCell ref="H14:I14"/>
    <mergeCell ref="F15:G15"/>
    <mergeCell ref="H15:I15"/>
    <mergeCell ref="J15:K15"/>
    <mergeCell ref="L15:M15"/>
    <mergeCell ref="D18:E18"/>
    <mergeCell ref="F18:G18"/>
    <mergeCell ref="H18:I18"/>
    <mergeCell ref="D13:E13"/>
    <mergeCell ref="F13:G13"/>
    <mergeCell ref="H13:I13"/>
    <mergeCell ref="J13:K13"/>
    <mergeCell ref="D14:E14"/>
    <mergeCell ref="V21:W21"/>
    <mergeCell ref="F22:G22"/>
    <mergeCell ref="H22:I22"/>
    <mergeCell ref="J22:K22"/>
    <mergeCell ref="L22:M22"/>
    <mergeCell ref="R22:S22"/>
    <mergeCell ref="N25:O25"/>
    <mergeCell ref="P25:Q25"/>
    <mergeCell ref="P21:Q21"/>
    <mergeCell ref="V25:W25"/>
    <mergeCell ref="R25:S25"/>
    <mergeCell ref="D110:E110"/>
    <mergeCell ref="F110:G110"/>
    <mergeCell ref="H110:I110"/>
    <mergeCell ref="J110:K110"/>
    <mergeCell ref="D109:E109"/>
    <mergeCell ref="F109:G109"/>
    <mergeCell ref="H109:I109"/>
    <mergeCell ref="J109:K109"/>
    <mergeCell ref="R109:S109"/>
    <mergeCell ref="V110:W110"/>
    <mergeCell ref="V109:W109"/>
    <mergeCell ref="L110:M110"/>
    <mergeCell ref="N110:O110"/>
    <mergeCell ref="P110:Q110"/>
    <mergeCell ref="R110:S110"/>
    <mergeCell ref="T110:U110"/>
    <mergeCell ref="L109:M109"/>
    <mergeCell ref="N109:O109"/>
    <mergeCell ref="P109:Q109"/>
    <mergeCell ref="T109:U109"/>
    <mergeCell ref="V20:W20"/>
    <mergeCell ref="P17:Q17"/>
    <mergeCell ref="R17:S17"/>
    <mergeCell ref="T17:U17"/>
    <mergeCell ref="V17:W17"/>
    <mergeCell ref="R18:S18"/>
    <mergeCell ref="T18:U18"/>
    <mergeCell ref="P20:Q20"/>
    <mergeCell ref="V18:W18"/>
    <mergeCell ref="P18:Q18"/>
    <mergeCell ref="T20:U20"/>
    <mergeCell ref="D25:E25"/>
    <mergeCell ref="F25:G25"/>
    <mergeCell ref="H25:I25"/>
    <mergeCell ref="J25:K25"/>
    <mergeCell ref="T25:U25"/>
    <mergeCell ref="V41:W41"/>
    <mergeCell ref="D45:E45"/>
    <mergeCell ref="F45:G45"/>
    <mergeCell ref="H45:I45"/>
    <mergeCell ref="J45:K45"/>
    <mergeCell ref="L45:M45"/>
    <mergeCell ref="N45:O45"/>
    <mergeCell ref="P45:Q45"/>
    <mergeCell ref="R45:S45"/>
    <mergeCell ref="T45:U45"/>
    <mergeCell ref="L42:M42"/>
    <mergeCell ref="N42:O42"/>
    <mergeCell ref="H39:I39"/>
    <mergeCell ref="J39:K39"/>
    <mergeCell ref="L39:M39"/>
    <mergeCell ref="N39:O39"/>
    <mergeCell ref="D26:E26"/>
    <mergeCell ref="F26:G26"/>
    <mergeCell ref="H26:I26"/>
    <mergeCell ref="R56:S56"/>
    <mergeCell ref="T56:U56"/>
    <mergeCell ref="V45:W45"/>
    <mergeCell ref="D50:E50"/>
    <mergeCell ref="F50:G50"/>
    <mergeCell ref="H50:I50"/>
    <mergeCell ref="J50:K50"/>
    <mergeCell ref="L50:M50"/>
    <mergeCell ref="N50:O50"/>
    <mergeCell ref="P50:Q50"/>
    <mergeCell ref="R50:S50"/>
    <mergeCell ref="T50:U50"/>
    <mergeCell ref="D46:E46"/>
    <mergeCell ref="F46:G46"/>
    <mergeCell ref="H46:I46"/>
    <mergeCell ref="J46:K46"/>
    <mergeCell ref="L46:M46"/>
    <mergeCell ref="N46:O46"/>
    <mergeCell ref="P46:Q46"/>
    <mergeCell ref="R46:S46"/>
    <mergeCell ref="T46:U46"/>
    <mergeCell ref="V46:W46"/>
    <mergeCell ref="D47:E47"/>
    <mergeCell ref="F47:G47"/>
    <mergeCell ref="V15:W15"/>
    <mergeCell ref="R15:S15"/>
    <mergeCell ref="R63:S63"/>
    <mergeCell ref="T68:U68"/>
    <mergeCell ref="D68:E68"/>
    <mergeCell ref="F68:G68"/>
    <mergeCell ref="H68:I68"/>
    <mergeCell ref="J68:K68"/>
    <mergeCell ref="D66:E66"/>
    <mergeCell ref="F66:G66"/>
    <mergeCell ref="V68:W68"/>
    <mergeCell ref="V56:W56"/>
    <mergeCell ref="D63:E63"/>
    <mergeCell ref="F63:G63"/>
    <mergeCell ref="H63:I63"/>
    <mergeCell ref="J63:K63"/>
    <mergeCell ref="L63:M63"/>
    <mergeCell ref="N63:O63"/>
    <mergeCell ref="P63:Q63"/>
    <mergeCell ref="P61:Q61"/>
    <mergeCell ref="V50:W50"/>
    <mergeCell ref="D56:E56"/>
    <mergeCell ref="F56:G56"/>
    <mergeCell ref="H56:I56"/>
    <mergeCell ref="V61:W61"/>
    <mergeCell ref="L66:M66"/>
    <mergeCell ref="N66:O66"/>
    <mergeCell ref="P66:Q66"/>
    <mergeCell ref="R66:S66"/>
    <mergeCell ref="V66:W66"/>
    <mergeCell ref="V63:W63"/>
    <mergeCell ref="T63:U63"/>
    <mergeCell ref="L61:M61"/>
    <mergeCell ref="N61:O61"/>
    <mergeCell ref="V64:W64"/>
    <mergeCell ref="R64:S64"/>
    <mergeCell ref="T64:U64"/>
    <mergeCell ref="R61:S61"/>
    <mergeCell ref="T61:U61"/>
    <mergeCell ref="V65:W65"/>
    <mergeCell ref="R65:S65"/>
    <mergeCell ref="T66:U66"/>
    <mergeCell ref="J26:K26"/>
    <mergeCell ref="D15:E15"/>
    <mergeCell ref="D21:E21"/>
    <mergeCell ref="F21:G21"/>
    <mergeCell ref="H21:I21"/>
    <mergeCell ref="D17:E17"/>
    <mergeCell ref="F17:G17"/>
    <mergeCell ref="H17:I17"/>
    <mergeCell ref="V26:W26"/>
    <mergeCell ref="L26:M26"/>
    <mergeCell ref="N26:O26"/>
    <mergeCell ref="P26:Q26"/>
    <mergeCell ref="N15:O15"/>
    <mergeCell ref="L25:M25"/>
    <mergeCell ref="N17:O17"/>
    <mergeCell ref="J18:K18"/>
    <mergeCell ref="L17:M17"/>
    <mergeCell ref="N20:O20"/>
    <mergeCell ref="J21:K21"/>
    <mergeCell ref="L21:M21"/>
    <mergeCell ref="N21:O21"/>
    <mergeCell ref="J17:K17"/>
    <mergeCell ref="N18:O18"/>
    <mergeCell ref="L18:M18"/>
    <mergeCell ref="V27:W27"/>
    <mergeCell ref="D28:E28"/>
    <mergeCell ref="F28:G28"/>
    <mergeCell ref="H28:I28"/>
    <mergeCell ref="J28:K28"/>
    <mergeCell ref="L28:M28"/>
    <mergeCell ref="N28:O28"/>
    <mergeCell ref="P28:Q28"/>
    <mergeCell ref="R28:S28"/>
    <mergeCell ref="T28:U28"/>
    <mergeCell ref="V28:W28"/>
    <mergeCell ref="D27:E27"/>
    <mergeCell ref="F27:G27"/>
    <mergeCell ref="H27:I27"/>
    <mergeCell ref="J27:K27"/>
    <mergeCell ref="L27:M27"/>
    <mergeCell ref="N27:O27"/>
    <mergeCell ref="P27:Q27"/>
    <mergeCell ref="R27:S27"/>
    <mergeCell ref="T27:U27"/>
    <mergeCell ref="V29:W29"/>
    <mergeCell ref="D30:E30"/>
    <mergeCell ref="F30:G30"/>
    <mergeCell ref="H30:I30"/>
    <mergeCell ref="J30:K30"/>
    <mergeCell ref="L30:M30"/>
    <mergeCell ref="N30:O30"/>
    <mergeCell ref="P30:Q30"/>
    <mergeCell ref="R30:S30"/>
    <mergeCell ref="T30:U30"/>
    <mergeCell ref="V30:W30"/>
    <mergeCell ref="D29:E29"/>
    <mergeCell ref="F29:G29"/>
    <mergeCell ref="H29:I29"/>
    <mergeCell ref="J29:K29"/>
    <mergeCell ref="L29:M29"/>
    <mergeCell ref="N29:O29"/>
    <mergeCell ref="P29:Q29"/>
    <mergeCell ref="R29:S29"/>
    <mergeCell ref="T29:U29"/>
    <mergeCell ref="V31:W31"/>
    <mergeCell ref="D32:E32"/>
    <mergeCell ref="F32:G32"/>
    <mergeCell ref="H32:I32"/>
    <mergeCell ref="J32:K32"/>
    <mergeCell ref="L32:M32"/>
    <mergeCell ref="N32:O32"/>
    <mergeCell ref="P32:Q32"/>
    <mergeCell ref="R32:S32"/>
    <mergeCell ref="T32:U32"/>
    <mergeCell ref="V32:W32"/>
    <mergeCell ref="D31:E31"/>
    <mergeCell ref="F31:G31"/>
    <mergeCell ref="H31:I31"/>
    <mergeCell ref="J31:K31"/>
    <mergeCell ref="L31:M31"/>
    <mergeCell ref="N31:O31"/>
    <mergeCell ref="P31:Q31"/>
    <mergeCell ref="R31:S31"/>
    <mergeCell ref="T31:U31"/>
    <mergeCell ref="V33:W33"/>
    <mergeCell ref="D34:E34"/>
    <mergeCell ref="F34:G34"/>
    <mergeCell ref="H34:I34"/>
    <mergeCell ref="J34:K34"/>
    <mergeCell ref="L34:M34"/>
    <mergeCell ref="N34:O34"/>
    <mergeCell ref="P34:Q34"/>
    <mergeCell ref="R34:S34"/>
    <mergeCell ref="T34:U34"/>
    <mergeCell ref="V34:W34"/>
    <mergeCell ref="D33:E33"/>
    <mergeCell ref="F33:G33"/>
    <mergeCell ref="H33:I33"/>
    <mergeCell ref="J33:K33"/>
    <mergeCell ref="L33:M33"/>
    <mergeCell ref="N33:O33"/>
    <mergeCell ref="P33:Q33"/>
    <mergeCell ref="R33:S33"/>
    <mergeCell ref="T33:U33"/>
    <mergeCell ref="V35:W35"/>
    <mergeCell ref="D36:E36"/>
    <mergeCell ref="F36:G36"/>
    <mergeCell ref="H36:I36"/>
    <mergeCell ref="J36:K36"/>
    <mergeCell ref="L36:M36"/>
    <mergeCell ref="N36:O36"/>
    <mergeCell ref="P36:Q36"/>
    <mergeCell ref="R36:S36"/>
    <mergeCell ref="T36:U36"/>
    <mergeCell ref="V36:W36"/>
    <mergeCell ref="D35:E35"/>
    <mergeCell ref="F35:G35"/>
    <mergeCell ref="H35:I35"/>
    <mergeCell ref="J35:K35"/>
    <mergeCell ref="L35:M35"/>
    <mergeCell ref="N35:O35"/>
    <mergeCell ref="P35:Q35"/>
    <mergeCell ref="R35:S35"/>
    <mergeCell ref="T35:U35"/>
    <mergeCell ref="V37:W37"/>
    <mergeCell ref="D38:E38"/>
    <mergeCell ref="F38:G38"/>
    <mergeCell ref="H38:I38"/>
    <mergeCell ref="J38:K38"/>
    <mergeCell ref="L38:M38"/>
    <mergeCell ref="N38:O38"/>
    <mergeCell ref="P38:Q38"/>
    <mergeCell ref="R38:S38"/>
    <mergeCell ref="T38:U38"/>
    <mergeCell ref="V38:W38"/>
    <mergeCell ref="D37:E37"/>
    <mergeCell ref="F37:G37"/>
    <mergeCell ref="H37:I37"/>
    <mergeCell ref="J37:K37"/>
    <mergeCell ref="L37:M37"/>
    <mergeCell ref="N37:O37"/>
    <mergeCell ref="P37:Q37"/>
    <mergeCell ref="R37:S37"/>
    <mergeCell ref="T37:U37"/>
    <mergeCell ref="D39:E39"/>
    <mergeCell ref="F39:G39"/>
    <mergeCell ref="P42:Q42"/>
    <mergeCell ref="R42:S42"/>
    <mergeCell ref="T42:U42"/>
    <mergeCell ref="V42:W42"/>
    <mergeCell ref="P39:Q39"/>
    <mergeCell ref="R39:S39"/>
    <mergeCell ref="T39:U39"/>
    <mergeCell ref="V39:W39"/>
    <mergeCell ref="D42:E42"/>
    <mergeCell ref="F42:G42"/>
    <mergeCell ref="H42:I42"/>
    <mergeCell ref="J42:K42"/>
    <mergeCell ref="D41:E41"/>
    <mergeCell ref="F41:G41"/>
    <mergeCell ref="H41:I41"/>
    <mergeCell ref="J41:K41"/>
    <mergeCell ref="L41:M41"/>
    <mergeCell ref="N41:O41"/>
    <mergeCell ref="P41:Q41"/>
    <mergeCell ref="R41:S41"/>
    <mergeCell ref="T41:U41"/>
    <mergeCell ref="H47:I47"/>
    <mergeCell ref="J47:K47"/>
    <mergeCell ref="L47:M47"/>
    <mergeCell ref="N47:O47"/>
    <mergeCell ref="P47:Q47"/>
    <mergeCell ref="R47:S47"/>
    <mergeCell ref="T47:U47"/>
    <mergeCell ref="V47:W47"/>
    <mergeCell ref="D51:E51"/>
    <mergeCell ref="F51:G51"/>
    <mergeCell ref="H51:I51"/>
    <mergeCell ref="J51:K51"/>
    <mergeCell ref="L51:M51"/>
    <mergeCell ref="N51:O51"/>
    <mergeCell ref="P51:Q51"/>
    <mergeCell ref="R51:S51"/>
    <mergeCell ref="T51:U51"/>
    <mergeCell ref="P48:Q48"/>
    <mergeCell ref="R48:S48"/>
    <mergeCell ref="T48:U48"/>
    <mergeCell ref="V48:W48"/>
    <mergeCell ref="D48:E48"/>
    <mergeCell ref="F48:G48"/>
    <mergeCell ref="H48:I48"/>
    <mergeCell ref="J48:K48"/>
    <mergeCell ref="L48:M48"/>
    <mergeCell ref="N48:O48"/>
    <mergeCell ref="V51:W51"/>
    <mergeCell ref="D52:E52"/>
    <mergeCell ref="F52:G52"/>
    <mergeCell ref="H52:I52"/>
    <mergeCell ref="J52:K52"/>
    <mergeCell ref="L52:M52"/>
    <mergeCell ref="N52:O52"/>
    <mergeCell ref="P52:Q52"/>
    <mergeCell ref="R52:S52"/>
    <mergeCell ref="T52:U52"/>
    <mergeCell ref="V52:W52"/>
    <mergeCell ref="D53:E53"/>
    <mergeCell ref="F53:G53"/>
    <mergeCell ref="H53:I53"/>
    <mergeCell ref="J53:K53"/>
    <mergeCell ref="L53:M53"/>
    <mergeCell ref="N53:O53"/>
    <mergeCell ref="P53:Q53"/>
    <mergeCell ref="R53:S53"/>
    <mergeCell ref="T53:U53"/>
    <mergeCell ref="V53:W53"/>
    <mergeCell ref="D57:E57"/>
    <mergeCell ref="F57:G57"/>
    <mergeCell ref="H57:I57"/>
    <mergeCell ref="J57:K57"/>
    <mergeCell ref="L57:M57"/>
    <mergeCell ref="N57:O57"/>
    <mergeCell ref="P57:Q57"/>
    <mergeCell ref="R57:S57"/>
    <mergeCell ref="T57:U57"/>
    <mergeCell ref="P54:Q54"/>
    <mergeCell ref="R54:S54"/>
    <mergeCell ref="T54:U54"/>
    <mergeCell ref="V54:W54"/>
    <mergeCell ref="D54:E54"/>
    <mergeCell ref="F54:G54"/>
    <mergeCell ref="H54:I54"/>
    <mergeCell ref="J54:K54"/>
    <mergeCell ref="L54:M54"/>
    <mergeCell ref="N54:O54"/>
    <mergeCell ref="J56:K56"/>
    <mergeCell ref="L56:M56"/>
    <mergeCell ref="N56:O56"/>
    <mergeCell ref="P56:Q56"/>
    <mergeCell ref="V57:W57"/>
    <mergeCell ref="D58:E58"/>
    <mergeCell ref="F58:G58"/>
    <mergeCell ref="H58:I58"/>
    <mergeCell ref="J58:K58"/>
    <mergeCell ref="L58:M58"/>
    <mergeCell ref="N58:O58"/>
    <mergeCell ref="P58:Q58"/>
    <mergeCell ref="R58:S58"/>
    <mergeCell ref="T58:U58"/>
    <mergeCell ref="V58:W58"/>
    <mergeCell ref="V59:W59"/>
    <mergeCell ref="D60:E60"/>
    <mergeCell ref="F60:G60"/>
    <mergeCell ref="H60:I60"/>
    <mergeCell ref="J60:K60"/>
    <mergeCell ref="L60:M60"/>
    <mergeCell ref="N60:O60"/>
    <mergeCell ref="P60:Q60"/>
    <mergeCell ref="R60:S60"/>
    <mergeCell ref="T60:U60"/>
    <mergeCell ref="V60:W60"/>
    <mergeCell ref="D59:E59"/>
    <mergeCell ref="F59:G59"/>
    <mergeCell ref="H59:I59"/>
    <mergeCell ref="J59:K59"/>
    <mergeCell ref="L59:M59"/>
    <mergeCell ref="N59:O59"/>
    <mergeCell ref="P59:Q59"/>
    <mergeCell ref="R59:S59"/>
    <mergeCell ref="T59:U59"/>
    <mergeCell ref="D61:E61"/>
    <mergeCell ref="F61:G61"/>
    <mergeCell ref="H61:I61"/>
    <mergeCell ref="J61:K61"/>
    <mergeCell ref="N65:O65"/>
    <mergeCell ref="P65:Q65"/>
    <mergeCell ref="H66:I66"/>
    <mergeCell ref="J66:K66"/>
    <mergeCell ref="L69:M69"/>
    <mergeCell ref="N69:O69"/>
    <mergeCell ref="D64:E64"/>
    <mergeCell ref="F64:G64"/>
    <mergeCell ref="H64:I64"/>
    <mergeCell ref="J64:K64"/>
    <mergeCell ref="L64:M64"/>
    <mergeCell ref="N64:O64"/>
    <mergeCell ref="P64:Q64"/>
    <mergeCell ref="D65:E65"/>
    <mergeCell ref="F65:G65"/>
    <mergeCell ref="H65:I65"/>
    <mergeCell ref="J65:K65"/>
    <mergeCell ref="L65:M65"/>
    <mergeCell ref="V69:W69"/>
    <mergeCell ref="P69:Q69"/>
    <mergeCell ref="T65:U65"/>
    <mergeCell ref="D70:E70"/>
    <mergeCell ref="F70:G70"/>
    <mergeCell ref="H70:I70"/>
    <mergeCell ref="J70:K70"/>
    <mergeCell ref="L70:M70"/>
    <mergeCell ref="N70:O70"/>
    <mergeCell ref="P70:Q70"/>
    <mergeCell ref="T70:U70"/>
    <mergeCell ref="V70:W70"/>
    <mergeCell ref="R70:S70"/>
    <mergeCell ref="T69:U69"/>
    <mergeCell ref="L68:M68"/>
    <mergeCell ref="N68:O68"/>
    <mergeCell ref="P68:Q68"/>
    <mergeCell ref="R68:S68"/>
    <mergeCell ref="R69:S69"/>
    <mergeCell ref="D69:E69"/>
    <mergeCell ref="F69:G69"/>
    <mergeCell ref="H69:I69"/>
    <mergeCell ref="J69:K69"/>
    <mergeCell ref="L71:M71"/>
    <mergeCell ref="N71:O71"/>
    <mergeCell ref="P71:Q71"/>
    <mergeCell ref="R77:S77"/>
    <mergeCell ref="R71:S71"/>
    <mergeCell ref="C92:X92"/>
    <mergeCell ref="V94:W94"/>
    <mergeCell ref="L94:M94"/>
    <mergeCell ref="T94:U94"/>
    <mergeCell ref="D71:E71"/>
    <mergeCell ref="F71:G71"/>
    <mergeCell ref="H71:I71"/>
    <mergeCell ref="J71:K71"/>
    <mergeCell ref="L72:M72"/>
    <mergeCell ref="N72:O72"/>
    <mergeCell ref="P72:Q72"/>
    <mergeCell ref="R72:S72"/>
    <mergeCell ref="F72:G72"/>
    <mergeCell ref="H72:I72"/>
    <mergeCell ref="J72:K72"/>
    <mergeCell ref="F79:G79"/>
    <mergeCell ref="H79:I79"/>
    <mergeCell ref="T71:U71"/>
    <mergeCell ref="V71:W71"/>
    <mergeCell ref="P105:Q105"/>
    <mergeCell ref="T105:U105"/>
    <mergeCell ref="V105:W105"/>
    <mergeCell ref="T72:U72"/>
    <mergeCell ref="D77:E77"/>
    <mergeCell ref="F77:G77"/>
    <mergeCell ref="H77:I77"/>
    <mergeCell ref="J77:K77"/>
    <mergeCell ref="L77:M77"/>
    <mergeCell ref="N77:O77"/>
    <mergeCell ref="P77:Q77"/>
    <mergeCell ref="D72:E72"/>
    <mergeCell ref="L79:M79"/>
    <mergeCell ref="N79:O79"/>
    <mergeCell ref="P79:Q79"/>
    <mergeCell ref="R79:S79"/>
    <mergeCell ref="V72:W72"/>
    <mergeCell ref="T76:U76"/>
    <mergeCell ref="V76:W76"/>
    <mergeCell ref="V79:W79"/>
    <mergeCell ref="T79:U79"/>
    <mergeCell ref="L76:M76"/>
    <mergeCell ref="J79:K79"/>
    <mergeCell ref="D94:E94"/>
    <mergeCell ref="L82:M82"/>
    <mergeCell ref="L107:M107"/>
    <mergeCell ref="N107:O107"/>
    <mergeCell ref="P107:Q107"/>
    <mergeCell ref="L106:M106"/>
    <mergeCell ref="R105:S105"/>
    <mergeCell ref="R104:S104"/>
    <mergeCell ref="R85:S85"/>
    <mergeCell ref="P85:Q85"/>
    <mergeCell ref="N106:O106"/>
    <mergeCell ref="P106:Q106"/>
    <mergeCell ref="P94:Q94"/>
    <mergeCell ref="R94:S94"/>
    <mergeCell ref="N82:O82"/>
    <mergeCell ref="P82:Q82"/>
    <mergeCell ref="R82:S82"/>
    <mergeCell ref="N87:O87"/>
    <mergeCell ref="P87:Q87"/>
    <mergeCell ref="L96:M96"/>
    <mergeCell ref="N96:O96"/>
    <mergeCell ref="L85:M85"/>
    <mergeCell ref="L87:M87"/>
    <mergeCell ref="R87:S87"/>
    <mergeCell ref="N86:O86"/>
    <mergeCell ref="N94:O94"/>
    <mergeCell ref="D105:E105"/>
    <mergeCell ref="F105:G105"/>
    <mergeCell ref="H105:I105"/>
    <mergeCell ref="J105:K105"/>
    <mergeCell ref="L105:M105"/>
    <mergeCell ref="N105:O105"/>
    <mergeCell ref="F94:G94"/>
    <mergeCell ref="H94:I94"/>
    <mergeCell ref="J94:K94"/>
    <mergeCell ref="D96:E96"/>
    <mergeCell ref="D98:E98"/>
    <mergeCell ref="F98:G98"/>
    <mergeCell ref="H98:I98"/>
    <mergeCell ref="J98:K98"/>
    <mergeCell ref="L98:M98"/>
    <mergeCell ref="N98:O98"/>
    <mergeCell ref="N101:O101"/>
    <mergeCell ref="T107:U107"/>
    <mergeCell ref="D107:E107"/>
    <mergeCell ref="F107:G107"/>
    <mergeCell ref="H107:I107"/>
    <mergeCell ref="J107:K107"/>
    <mergeCell ref="D106:E106"/>
    <mergeCell ref="F106:G106"/>
    <mergeCell ref="H106:I106"/>
    <mergeCell ref="J106:K106"/>
    <mergeCell ref="V107:W107"/>
    <mergeCell ref="R107:S107"/>
    <mergeCell ref="V77:W77"/>
    <mergeCell ref="T106:U106"/>
    <mergeCell ref="V106:W106"/>
    <mergeCell ref="R106:S106"/>
    <mergeCell ref="T82:U82"/>
    <mergeCell ref="V82:W82"/>
    <mergeCell ref="T85:U85"/>
    <mergeCell ref="T77:U77"/>
    <mergeCell ref="V104:W104"/>
    <mergeCell ref="V96:W96"/>
    <mergeCell ref="V97:W97"/>
    <mergeCell ref="V98:W98"/>
    <mergeCell ref="V99:W99"/>
    <mergeCell ref="V100:W100"/>
    <mergeCell ref="V101:W101"/>
    <mergeCell ref="T86:U86"/>
    <mergeCell ref="V86:W86"/>
    <mergeCell ref="T87:U87"/>
    <mergeCell ref="D81:W81"/>
    <mergeCell ref="R91:S91"/>
    <mergeCell ref="T91:U91"/>
    <mergeCell ref="V91:W91"/>
    <mergeCell ref="V87:W87"/>
    <mergeCell ref="F83:G83"/>
    <mergeCell ref="H83:I83"/>
    <mergeCell ref="J83:K83"/>
    <mergeCell ref="D83:E83"/>
    <mergeCell ref="F86:G86"/>
    <mergeCell ref="R90:S90"/>
    <mergeCell ref="T90:U90"/>
    <mergeCell ref="V90:W90"/>
    <mergeCell ref="L83:M83"/>
    <mergeCell ref="N83:O83"/>
    <mergeCell ref="P83:Q83"/>
    <mergeCell ref="R83:S83"/>
    <mergeCell ref="P86:Q86"/>
    <mergeCell ref="N85:O85"/>
    <mergeCell ref="R86:S86"/>
    <mergeCell ref="L86:M86"/>
    <mergeCell ref="D84:W84"/>
    <mergeCell ref="V85:W85"/>
    <mergeCell ref="D86:E86"/>
    <mergeCell ref="D90:E90"/>
    <mergeCell ref="T83:U83"/>
    <mergeCell ref="V83:W83"/>
    <mergeCell ref="D85:E85"/>
    <mergeCell ref="D91:E91"/>
    <mergeCell ref="F91:G91"/>
    <mergeCell ref="H91:I91"/>
    <mergeCell ref="J91:K91"/>
    <mergeCell ref="L91:M91"/>
    <mergeCell ref="N91:O91"/>
    <mergeCell ref="P91:Q91"/>
    <mergeCell ref="F90:G90"/>
    <mergeCell ref="H90:I90"/>
    <mergeCell ref="J90:K90"/>
    <mergeCell ref="L90:M90"/>
    <mergeCell ref="N90:O90"/>
    <mergeCell ref="P90:Q90"/>
  </mergeCells>
  <phoneticPr fontId="0" type="noConversion"/>
  <conditionalFormatting sqref="O111:O65536 Q111:Q65536 S111:S65536 M111:M65536 U111:U65536 E111:E65536 G111:G65536 I111:I65536 K111:K65536 W111:X65536 U108 E108 G108 I108 K108 M108 O108 Q108 S108 W108:X108 W93:X93 W95:X95 E95 U95 S95 Q95 O95 M95 K95 I95 G95 I102 G102 W102:X102 E102 U102 S102 Q102 O102 M102 K102 W80:X80 E80 G80 I80 K80 O80 Q80 S80 U80 M80 W78:X78 E78 G78 I78 K78 O78 Q78 S78 U78 M78 W92 G92:G93 I92:I93 K92:K93 M92:M93 O92:O93 Q92:Q93 S92:S93 U92:U93 E92:E93 W67:X67 W73:W74 W75:X75 U73:U75 S73:S75 Q73:Q75 O73:O75 M73:M75 K73:K75 I73:I75 G73:G75 E73:E75 Q55 U55 S55 E55 G55 I55 K55 M55 O62 Q62 U62 S62 E62 G62 I62 K62 O55 M62 W49:X49 W55:X55 W62:X62 E49 U49 S49 Q49 O49 M49 K49 I49 G49 W44:X44 G67 I67 K67 M67 O67 Q67 S67 U67 E67 W40:X40 E40 U40 S40 Q40 O40 M40 K40 I40 G40 W24:X24 W43 G43:G44 I43:I44 K43:K44 M43:M44 O43:O44 Q43:Q44 S43:S44 U43:U44 E43:E44 E2:E5 U2:U5 S2:S5 Q2:Q5 O2:O5 M2:M5 K2:K5 I2:I5 G2:G5 G19 E7 G7 I7 K7 M7 O7 Q7 S7 U7 I19 K19 M19 O19 Q19 S19 U19 E19 U11 S11 Q11 O11 M11 K11 I11 G11 E11 U16 S16 Q16 O16 M16 K16 I16 G16 E16 W7:X7 W19:X19 W11:X11 W16:X16 W2:W5 X3 X5 E23:E24 U23:U24 S23:S24 Q23:Q24 O23:O24 M23:M24 K23:K24 I23:I24 G23:G24 W23">
    <cfRule type="cellIs" dxfId="899" priority="15" stopIfTrue="1" operator="equal">
      <formula>1</formula>
    </cfRule>
    <cfRule type="cellIs" dxfId="898" priority="16" stopIfTrue="1" operator="between">
      <formula>1</formula>
      <formula>3</formula>
    </cfRule>
  </conditionalFormatting>
  <conditionalFormatting sqref="Z6 Z8:Z10 Z12:Z15 Z17:Z18 Z103:Z107 Z25:Z39 Z45:Z48 Z20:Z22 Z50:Z54 Z56:Z61 Z41:Z42 Z68:Z72 Z79 Z63:Z66 Z94 Z96:Z101 Z76:Z77">
    <cfRule type="expression" dxfId="897" priority="17" stopIfTrue="1">
      <formula>Y6=0</formula>
    </cfRule>
  </conditionalFormatting>
  <conditionalFormatting sqref="P111:P65536 R111:R65536 V111:V65536 D111:D65536 T111:T65536 F111:F65536 H111:H65536 J111:J65536 N111:N65536 L111:L65536 D108 T108 F108 H108 J108 L108 N108 P108 R108 V108 N95 T95 D95 V95 R95 P95 J95 L95 F95 H95 T102 D102 V102 R102 P102 N102 L102 H102 F102 J102 T80 F80 H80 L80 N80 P80 R80 V80 D80 J80 T78 F78 H78 L78 N78 P78 R78 V78 D78 J78 D92:D93 T92:T93 F92:F93 H92:H93 J92:J93 L92:L93 N92:N93 P92:P93 R92:R93 V92:V93 V73:V75 R73:R75 P73:P75 N73:N75 L73:L75 H73:H75 F73:F75 D73:D75 T73:T75 J73:J75 P55 V55 R55 T55 D55 F55 H55 J55 L55 N62 P62 V62 R62 T62 D62 F62 H62 J62 N55 L62 D49 V49 R49 P49 N49 L49 J49 H49 F49 T49 T67 F67 H67 J67 L67 N67 P67 R67 V67 D67 T40 D40 V40 R40 P40 N40 L40 J40 H40 F40 T43:T44 F43:F44 H43:H44 J43:J44 L43:L44 N43:N44 P43:P44 R43:R44 V43:V44 D43:D44 D2:D5 V2:V5 R2:R5 P2:P5 N2:N5 L2:L5 J2:J5 H2:H5 F2:F5 T2:T5 F19 D7 F7 H7 J7 L7 N7 P7 R7 V7 T7 H19 J19 L19 N19 P19 R19 V19 T19 D19 V11 R11 P11 N11 L11 J11 H11 F11 D11 T11 V16 R16 P16 N16 L16 J16 H16 F16 D16 T16 D23:D24 V23:V24 R23:R24 P23:P24 N23:N24 L23:L24 J23:J24 H23:H24 F23:F24 T23:T24">
    <cfRule type="cellIs" dxfId="896" priority="18" stopIfTrue="1" operator="equal">
      <formula>"a"</formula>
    </cfRule>
  </conditionalFormatting>
  <conditionalFormatting sqref="D103:W107 D94:W94 D96:W101 D79:W79 D68:W72 D76:W77 D63:W66 D50:W54 D56:W61 D45:W48 D41:W42 D25:W39 D8:W10 D20:W22 D12:W15 D6:W6 D17:W18">
    <cfRule type="cellIs" dxfId="895" priority="19" stopIfTrue="1" operator="equal">
      <formula>"a"</formula>
    </cfRule>
    <cfRule type="cellIs" dxfId="894" priority="20" stopIfTrue="1" operator="equal">
      <formula>"s"</formula>
    </cfRule>
  </conditionalFormatting>
  <conditionalFormatting sqref="W88:X88 E88 U88 S88 Q88 O88 M88 K88 I88 G88">
    <cfRule type="cellIs" dxfId="893" priority="9" stopIfTrue="1" operator="equal">
      <formula>1</formula>
    </cfRule>
    <cfRule type="cellIs" dxfId="892" priority="10" stopIfTrue="1" operator="between">
      <formula>1</formula>
      <formula>3</formula>
    </cfRule>
  </conditionalFormatting>
  <conditionalFormatting sqref="T88 V88 R88 P88 N88 L88 J88 H88 F88 D88">
    <cfRule type="cellIs" dxfId="891" priority="11" stopIfTrue="1" operator="equal">
      <formula>"a"</formula>
    </cfRule>
  </conditionalFormatting>
  <conditionalFormatting sqref="Z90:Z91">
    <cfRule type="expression" dxfId="890" priority="12" stopIfTrue="1">
      <formula>Y90=0</formula>
    </cfRule>
  </conditionalFormatting>
  <conditionalFormatting sqref="D90:W91">
    <cfRule type="cellIs" dxfId="889" priority="13" stopIfTrue="1" operator="equal">
      <formula>"a"</formula>
    </cfRule>
    <cfRule type="cellIs" dxfId="888" priority="14" stopIfTrue="1" operator="equal">
      <formula>"s"</formula>
    </cfRule>
  </conditionalFormatting>
  <conditionalFormatting sqref="D109:W110">
    <cfRule type="cellIs" dxfId="887" priority="5" stopIfTrue="1" operator="equal">
      <formula>"a"</formula>
    </cfRule>
    <cfRule type="cellIs" dxfId="886" priority="6" stopIfTrue="1" operator="equal">
      <formula>"s"</formula>
    </cfRule>
  </conditionalFormatting>
  <conditionalFormatting sqref="Z109:Z110">
    <cfRule type="expression" dxfId="885" priority="7" stopIfTrue="1">
      <formula>Y109=0</formula>
    </cfRule>
  </conditionalFormatting>
  <conditionalFormatting sqref="Y84 Y81 D82:W83 D85:W87">
    <cfRule type="cellIs" dxfId="884" priority="2" stopIfTrue="1" operator="equal">
      <formula>"a"</formula>
    </cfRule>
    <cfRule type="cellIs" dxfId="883" priority="3" stopIfTrue="1" operator="equal">
      <formula>"s"</formula>
    </cfRule>
  </conditionalFormatting>
  <conditionalFormatting sqref="Z82:Z83 Z85:Z87">
    <cfRule type="expression" dxfId="882" priority="4" stopIfTrue="1">
      <formula>Y82=0</formula>
    </cfRule>
  </conditionalFormatting>
  <conditionalFormatting sqref="D89">
    <cfRule type="cellIs" dxfId="881" priority="1" stopIfTrue="1" operator="equal">
      <formula>"a"</formula>
    </cfRule>
  </conditionalFormatting>
  <printOptions horizontalCentered="1"/>
  <pageMargins left="0.35433070866141736" right="0.35433070866141736" top="0.23622047244094491" bottom="0.35433070866141736" header="0.15748031496062992" footer="0.15748031496062992"/>
  <pageSetup paperSize="9" scale="43" orientation="landscape" cellComments="atEnd" r:id="rId1"/>
  <headerFooter alignWithMargins="0">
    <oddFooter>&amp;LCKL TCH / VERSION 2023 / 1.0&amp;CCMC-06&amp;R &amp;P of &amp;N</oddFooter>
  </headerFooter>
  <rowBreaks count="4" manualBreakCount="4">
    <brk id="22" max="25" man="1"/>
    <brk id="42" max="25" man="1"/>
    <brk id="72" max="25" man="1"/>
    <brk id="91"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GR3649"/>
  <sheetViews>
    <sheetView zoomScale="50" zoomScaleNormal="50" zoomScaleSheetLayoutView="40" workbookViewId="0">
      <pane ySplit="3" topLeftCell="A4" activePane="bottomLeft" state="frozen"/>
      <selection pane="bottomLeft" activeCell="AB1" sqref="AB1"/>
    </sheetView>
  </sheetViews>
  <sheetFormatPr defaultColWidth="8.85546875" defaultRowHeight="18" x14ac:dyDescent="0.2"/>
  <cols>
    <col min="1" max="1" width="9.7109375" style="104" customWidth="1"/>
    <col min="2" max="2" width="14.85546875" style="47" customWidth="1"/>
    <col min="3" max="3" width="128" style="43" customWidth="1"/>
    <col min="4" max="24" width="5.7109375" style="2" customWidth="1"/>
    <col min="25" max="25" width="8" style="2" customWidth="1"/>
    <col min="26" max="26" width="8.85546875" style="46" customWidth="1"/>
    <col min="27" max="27" width="2.85546875" style="41" hidden="1" customWidth="1"/>
    <col min="28" max="28" width="8.85546875" style="48" customWidth="1"/>
    <col min="29" max="29" width="8.85546875" style="16" customWidth="1"/>
    <col min="30" max="30" width="10.140625" style="16" bestFit="1" customWidth="1"/>
    <col min="31" max="32" width="14.7109375" style="16" customWidth="1"/>
    <col min="33" max="84" width="8.85546875" style="16" customWidth="1"/>
    <col min="85" max="16384" width="8.85546875" style="2"/>
  </cols>
  <sheetData>
    <row r="1" spans="1:91" customFormat="1" ht="45" customHeight="1" thickBot="1" x14ac:dyDescent="0.25">
      <c r="A1" s="293" t="str">
        <f>'Checklist - Basic Office Chem'!A1</f>
        <v xml:space="preserve">GA Code: </v>
      </c>
      <c r="B1" s="294"/>
      <c r="C1" s="293"/>
      <c r="D1" s="295" t="str">
        <f>'Checklist - Basic Office Chem'!D1</f>
        <v xml:space="preserve">Certificate Holder name:   </v>
      </c>
      <c r="E1" s="293"/>
      <c r="F1" s="293"/>
      <c r="G1" s="293"/>
      <c r="H1" s="293"/>
      <c r="I1" s="293"/>
      <c r="J1" s="293"/>
      <c r="K1" s="293"/>
      <c r="L1" s="293"/>
      <c r="M1" s="293"/>
      <c r="N1" s="293"/>
      <c r="O1" s="293"/>
      <c r="P1" s="293"/>
      <c r="Q1" s="293"/>
      <c r="R1" s="293"/>
      <c r="S1" s="293"/>
      <c r="T1" s="293"/>
      <c r="U1" s="293"/>
      <c r="V1" s="293"/>
      <c r="W1" s="293"/>
      <c r="X1" s="296"/>
      <c r="Y1" s="30"/>
      <c r="Z1" s="296" t="str">
        <f>'Checklist - Basic Office Chem'!X1</f>
        <v xml:space="preserve">Date of Office Audit:   </v>
      </c>
      <c r="AA1" s="30"/>
      <c r="AB1" s="30"/>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row>
    <row r="2" spans="1:91" ht="31.7" customHeight="1" thickBot="1" x14ac:dyDescent="0.25">
      <c r="A2" s="744" t="s">
        <v>1185</v>
      </c>
      <c r="B2" s="745"/>
      <c r="C2" s="745"/>
      <c r="D2" s="745"/>
      <c r="E2" s="745"/>
      <c r="F2" s="745"/>
      <c r="G2" s="745"/>
      <c r="H2" s="745"/>
      <c r="I2" s="745"/>
      <c r="J2" s="745"/>
      <c r="K2" s="745"/>
      <c r="L2" s="745"/>
      <c r="M2" s="745"/>
      <c r="N2" s="745"/>
      <c r="O2" s="745"/>
      <c r="P2" s="745"/>
      <c r="Q2" s="745"/>
      <c r="R2" s="745"/>
      <c r="S2" s="745"/>
      <c r="T2" s="745"/>
      <c r="U2" s="745"/>
      <c r="V2" s="745"/>
      <c r="W2" s="745"/>
      <c r="X2" s="745"/>
      <c r="Y2" s="745"/>
      <c r="Z2" s="746"/>
      <c r="CG2" s="48"/>
      <c r="CH2" s="48"/>
      <c r="CI2" s="48"/>
      <c r="CJ2" s="48"/>
      <c r="CK2" s="48"/>
      <c r="CL2" s="48"/>
      <c r="CM2" s="48"/>
    </row>
    <row r="3" spans="1:91" ht="160.5" customHeight="1" thickBot="1" x14ac:dyDescent="0.25">
      <c r="A3" s="534" t="s">
        <v>46</v>
      </c>
      <c r="B3" s="534" t="s">
        <v>537</v>
      </c>
      <c r="C3" s="535" t="s">
        <v>543</v>
      </c>
      <c r="D3" s="536" t="s">
        <v>338</v>
      </c>
      <c r="E3" s="537" t="s">
        <v>544</v>
      </c>
      <c r="F3" s="536" t="s">
        <v>339</v>
      </c>
      <c r="G3" s="538" t="s">
        <v>544</v>
      </c>
      <c r="H3" s="536" t="s">
        <v>453</v>
      </c>
      <c r="I3" s="537" t="s">
        <v>544</v>
      </c>
      <c r="J3" s="536" t="s">
        <v>465</v>
      </c>
      <c r="K3" s="538" t="s">
        <v>544</v>
      </c>
      <c r="L3" s="536" t="s">
        <v>554</v>
      </c>
      <c r="M3" s="537" t="s">
        <v>544</v>
      </c>
      <c r="N3" s="536" t="s">
        <v>466</v>
      </c>
      <c r="O3" s="537" t="s">
        <v>544</v>
      </c>
      <c r="P3" s="536" t="s">
        <v>452</v>
      </c>
      <c r="Q3" s="537" t="s">
        <v>544</v>
      </c>
      <c r="R3" s="536" t="s">
        <v>467</v>
      </c>
      <c r="S3" s="538" t="s">
        <v>544</v>
      </c>
      <c r="T3" s="536" t="s">
        <v>553</v>
      </c>
      <c r="U3" s="537" t="s">
        <v>544</v>
      </c>
      <c r="V3" s="536" t="s">
        <v>223</v>
      </c>
      <c r="W3" s="538" t="s">
        <v>544</v>
      </c>
      <c r="X3" s="539" t="s">
        <v>405</v>
      </c>
      <c r="Y3" s="540" t="s">
        <v>545</v>
      </c>
      <c r="Z3" s="541" t="s">
        <v>546</v>
      </c>
      <c r="AD3" s="231" t="s">
        <v>485</v>
      </c>
      <c r="CG3" s="48"/>
      <c r="CH3" s="48"/>
      <c r="CI3" s="48"/>
      <c r="CJ3" s="48"/>
      <c r="CK3" s="48"/>
      <c r="CL3" s="48"/>
      <c r="CM3" s="48"/>
    </row>
    <row r="4" spans="1:91" ht="33" customHeight="1" thickBot="1" x14ac:dyDescent="0.25">
      <c r="A4" s="542"/>
      <c r="B4" s="543">
        <v>1000</v>
      </c>
      <c r="C4" s="747" t="s">
        <v>160</v>
      </c>
      <c r="D4" s="748"/>
      <c r="E4" s="748"/>
      <c r="F4" s="748"/>
      <c r="G4" s="748"/>
      <c r="H4" s="748"/>
      <c r="I4" s="748"/>
      <c r="J4" s="748"/>
      <c r="K4" s="748"/>
      <c r="L4" s="748"/>
      <c r="M4" s="748"/>
      <c r="N4" s="748"/>
      <c r="O4" s="748"/>
      <c r="P4" s="748"/>
      <c r="Q4" s="748"/>
      <c r="R4" s="748"/>
      <c r="S4" s="748"/>
      <c r="T4" s="748"/>
      <c r="U4" s="748"/>
      <c r="V4" s="748"/>
      <c r="W4" s="748"/>
      <c r="X4" s="748"/>
      <c r="Y4" s="748"/>
      <c r="Z4" s="749"/>
      <c r="CG4" s="48"/>
      <c r="CH4" s="48"/>
      <c r="CI4" s="48"/>
      <c r="CJ4" s="48"/>
      <c r="CK4" s="48"/>
      <c r="CL4" s="48"/>
      <c r="CM4" s="48"/>
    </row>
    <row r="5" spans="1:91" ht="29.25" customHeight="1" thickBot="1" x14ac:dyDescent="0.25">
      <c r="A5" s="351"/>
      <c r="B5" s="201" t="s">
        <v>128</v>
      </c>
      <c r="C5" s="134" t="s">
        <v>309</v>
      </c>
      <c r="D5" s="7"/>
      <c r="E5" s="8"/>
      <c r="F5" s="9"/>
      <c r="G5" s="10"/>
      <c r="H5" s="13" t="s">
        <v>79</v>
      </c>
      <c r="I5" s="8"/>
      <c r="J5" s="11" t="s">
        <v>79</v>
      </c>
      <c r="K5" s="10"/>
      <c r="L5" s="7"/>
      <c r="M5" s="8"/>
      <c r="N5" s="9"/>
      <c r="O5" s="10"/>
      <c r="P5" s="7"/>
      <c r="Q5" s="8"/>
      <c r="R5" s="9"/>
      <c r="S5" s="10"/>
      <c r="T5" s="7"/>
      <c r="U5" s="8"/>
      <c r="V5" s="9"/>
      <c r="W5" s="8"/>
      <c r="X5" s="17"/>
      <c r="Y5" s="12"/>
      <c r="Z5" s="335"/>
      <c r="AD5" s="232"/>
      <c r="AE5" s="239"/>
      <c r="CG5" s="48"/>
      <c r="CH5" s="48"/>
      <c r="CI5" s="48"/>
      <c r="CJ5" s="48"/>
      <c r="CK5" s="48"/>
      <c r="CL5" s="48"/>
      <c r="CM5" s="48"/>
    </row>
    <row r="6" spans="1:91" ht="45" customHeight="1" x14ac:dyDescent="0.2">
      <c r="A6" s="351"/>
      <c r="B6" s="200" t="s">
        <v>58</v>
      </c>
      <c r="C6" s="138" t="s">
        <v>169</v>
      </c>
      <c r="D6" s="634"/>
      <c r="E6" s="635"/>
      <c r="F6" s="634"/>
      <c r="G6" s="635"/>
      <c r="H6" s="634"/>
      <c r="I6" s="635"/>
      <c r="J6" s="634"/>
      <c r="K6" s="635"/>
      <c r="L6" s="634"/>
      <c r="M6" s="635"/>
      <c r="N6" s="634"/>
      <c r="O6" s="635"/>
      <c r="P6" s="634"/>
      <c r="Q6" s="635"/>
      <c r="R6" s="634"/>
      <c r="S6" s="635"/>
      <c r="T6" s="634"/>
      <c r="U6" s="635"/>
      <c r="V6" s="634"/>
      <c r="W6" s="635"/>
      <c r="X6" s="40"/>
      <c r="Y6" s="550">
        <f>IF(OR(D6="s",F6="s",H6="s",J6="s",L6="s",N6="s",P6="s",R6="s",T6="s",V6="s"), 0, IF(OR(D6="a",F6="a",H6="a",J6="a",L6="a",N6="a",P6="a",R6="a",T6="a",V6="a"),Z6,0))</f>
        <v>0</v>
      </c>
      <c r="Z6" s="340">
        <v>10</v>
      </c>
      <c r="AA6" s="41">
        <f t="shared" ref="AA6:AA16" si="0">COUNTIF(D6:W6,"a")+COUNTIF(D6:W6,"s")</f>
        <v>0</v>
      </c>
      <c r="AB6" s="230"/>
      <c r="AD6" s="232" t="s">
        <v>486</v>
      </c>
      <c r="CG6" s="48"/>
      <c r="CH6" s="48"/>
      <c r="CI6" s="48"/>
      <c r="CJ6" s="48"/>
      <c r="CK6" s="48"/>
      <c r="CL6" s="48"/>
      <c r="CM6" s="48"/>
    </row>
    <row r="7" spans="1:91" ht="27.95" customHeight="1" x14ac:dyDescent="0.2">
      <c r="A7" s="351"/>
      <c r="B7" s="202" t="s">
        <v>125</v>
      </c>
      <c r="C7" s="139" t="s">
        <v>170</v>
      </c>
      <c r="D7" s="611"/>
      <c r="E7" s="612"/>
      <c r="F7" s="611"/>
      <c r="G7" s="612"/>
      <c r="H7" s="611"/>
      <c r="I7" s="612"/>
      <c r="J7" s="611"/>
      <c r="K7" s="612"/>
      <c r="L7" s="611"/>
      <c r="M7" s="612"/>
      <c r="N7" s="611"/>
      <c r="O7" s="612"/>
      <c r="P7" s="611"/>
      <c r="Q7" s="612"/>
      <c r="R7" s="611"/>
      <c r="S7" s="612"/>
      <c r="T7" s="611"/>
      <c r="U7" s="612"/>
      <c r="V7" s="611"/>
      <c r="W7" s="612"/>
      <c r="X7" s="40"/>
      <c r="Y7" s="551">
        <f t="shared" ref="Y7:Y16" si="1">IF(OR(D7="s",F7="s",H7="s",J7="s",L7="s",N7="s",P7="s",R7="s",T7="s",V7="s"), 0, IF(OR(D7="a",F7="a",H7="a",J7="a",L7="a",N7="a",P7="a",R7="a",T7="a",V7="a"),Z7,0))</f>
        <v>0</v>
      </c>
      <c r="Z7" s="338">
        <v>10</v>
      </c>
      <c r="AA7" s="41">
        <f t="shared" si="0"/>
        <v>0</v>
      </c>
      <c r="AB7" s="230"/>
      <c r="AD7" s="232" t="s">
        <v>486</v>
      </c>
      <c r="AE7" s="239"/>
      <c r="CG7" s="48"/>
      <c r="CH7" s="48"/>
      <c r="CI7" s="48"/>
      <c r="CJ7" s="48"/>
      <c r="CK7" s="48"/>
      <c r="CL7" s="48"/>
      <c r="CM7" s="48"/>
    </row>
    <row r="8" spans="1:91" ht="40.5" x14ac:dyDescent="0.2">
      <c r="A8" s="351"/>
      <c r="B8" s="202" t="s">
        <v>158</v>
      </c>
      <c r="C8" s="139" t="s">
        <v>555</v>
      </c>
      <c r="D8" s="611"/>
      <c r="E8" s="612"/>
      <c r="F8" s="611"/>
      <c r="G8" s="612"/>
      <c r="H8" s="611"/>
      <c r="I8" s="612"/>
      <c r="J8" s="611"/>
      <c r="K8" s="612"/>
      <c r="L8" s="611"/>
      <c r="M8" s="612"/>
      <c r="N8" s="611"/>
      <c r="O8" s="612"/>
      <c r="P8" s="611"/>
      <c r="Q8" s="612"/>
      <c r="R8" s="611"/>
      <c r="S8" s="612"/>
      <c r="T8" s="611"/>
      <c r="U8" s="612"/>
      <c r="V8" s="611"/>
      <c r="W8" s="612"/>
      <c r="X8" s="40"/>
      <c r="Y8" s="551">
        <f>IF(OR(D8="s",F8="s",H8="s",J8="s",L8="s",N8="s",P8="s",R8="s",T8="s",V8="s"), 0, IF(OR(D8="a",F8="a",H8="a",J8="a",L8="a",N8="a",P8="a",R8="a",T8="a",V8="a"),Z8,0))</f>
        <v>0</v>
      </c>
      <c r="Z8" s="338">
        <v>20</v>
      </c>
      <c r="AA8" s="41">
        <f>COUNTIF(D8:W8,"a")+COUNTIF(D8:W8,"s")</f>
        <v>0</v>
      </c>
      <c r="AB8" s="230"/>
      <c r="AD8" s="232" t="s">
        <v>486</v>
      </c>
      <c r="AE8" s="239"/>
      <c r="CG8" s="48"/>
      <c r="CH8" s="48"/>
      <c r="CI8" s="48"/>
      <c r="CJ8" s="48"/>
      <c r="CK8" s="48"/>
      <c r="CL8" s="48"/>
      <c r="CM8" s="48"/>
    </row>
    <row r="9" spans="1:91" ht="27.95" customHeight="1" x14ac:dyDescent="0.2">
      <c r="A9" s="351"/>
      <c r="B9" s="202" t="s">
        <v>556</v>
      </c>
      <c r="C9" s="139" t="s">
        <v>557</v>
      </c>
      <c r="D9" s="611"/>
      <c r="E9" s="612"/>
      <c r="F9" s="611"/>
      <c r="G9" s="612"/>
      <c r="H9" s="611"/>
      <c r="I9" s="612"/>
      <c r="J9" s="611"/>
      <c r="K9" s="612"/>
      <c r="L9" s="611"/>
      <c r="M9" s="612"/>
      <c r="N9" s="611"/>
      <c r="O9" s="612"/>
      <c r="P9" s="611"/>
      <c r="Q9" s="612"/>
      <c r="R9" s="611"/>
      <c r="S9" s="612"/>
      <c r="T9" s="611"/>
      <c r="U9" s="612"/>
      <c r="V9" s="611"/>
      <c r="W9" s="612"/>
      <c r="X9" s="40"/>
      <c r="Y9" s="551">
        <f>IF(OR(D9="s",F9="s",H9="s",J9="s",L9="s",N9="s",P9="s",R9="s",T9="s",V9="s"), 0, IF(OR(D9="a",F9="a",H9="a",J9="a",L9="a",N9="a",P9="a",R9="a",T9="a",V9="a"),Z9,0))</f>
        <v>0</v>
      </c>
      <c r="Z9" s="338">
        <v>20</v>
      </c>
      <c r="AA9" s="41">
        <f>COUNTIF(D9:W9,"a")+COUNTIF(D9:W9,"s")</f>
        <v>0</v>
      </c>
      <c r="AB9" s="230"/>
      <c r="AD9" s="232" t="s">
        <v>486</v>
      </c>
      <c r="AE9" s="239"/>
      <c r="CG9" s="48"/>
      <c r="CH9" s="48"/>
      <c r="CI9" s="48"/>
      <c r="CJ9" s="48"/>
      <c r="CK9" s="48"/>
      <c r="CL9" s="48"/>
      <c r="CM9" s="48"/>
    </row>
    <row r="10" spans="1:91" ht="67.7" customHeight="1" x14ac:dyDescent="0.2">
      <c r="A10" s="351"/>
      <c r="B10" s="202" t="s">
        <v>61</v>
      </c>
      <c r="C10" s="139" t="s">
        <v>375</v>
      </c>
      <c r="D10" s="611"/>
      <c r="E10" s="612"/>
      <c r="F10" s="611"/>
      <c r="G10" s="612"/>
      <c r="H10" s="611"/>
      <c r="I10" s="612"/>
      <c r="J10" s="611"/>
      <c r="K10" s="612"/>
      <c r="L10" s="611"/>
      <c r="M10" s="612"/>
      <c r="N10" s="611"/>
      <c r="O10" s="612"/>
      <c r="P10" s="611"/>
      <c r="Q10" s="612"/>
      <c r="R10" s="611"/>
      <c r="S10" s="612"/>
      <c r="T10" s="611"/>
      <c r="U10" s="612"/>
      <c r="V10" s="611"/>
      <c r="W10" s="612"/>
      <c r="X10" s="40"/>
      <c r="Y10" s="551">
        <f t="shared" si="1"/>
        <v>0</v>
      </c>
      <c r="Z10" s="338">
        <v>5</v>
      </c>
      <c r="AA10" s="41">
        <f t="shared" si="0"/>
        <v>0</v>
      </c>
      <c r="AB10" s="230"/>
      <c r="AD10" s="232" t="s">
        <v>486</v>
      </c>
      <c r="CG10" s="48"/>
      <c r="CH10" s="48"/>
      <c r="CI10" s="48"/>
      <c r="CJ10" s="48"/>
      <c r="CK10" s="48"/>
      <c r="CL10" s="48"/>
      <c r="CM10" s="48"/>
    </row>
    <row r="11" spans="1:91" ht="40.5" x14ac:dyDescent="0.2">
      <c r="A11" s="351"/>
      <c r="B11" s="202" t="s">
        <v>69</v>
      </c>
      <c r="C11" s="139" t="s">
        <v>70</v>
      </c>
      <c r="D11" s="611"/>
      <c r="E11" s="612"/>
      <c r="F11" s="611"/>
      <c r="G11" s="612"/>
      <c r="H11" s="611"/>
      <c r="I11" s="612"/>
      <c r="J11" s="611"/>
      <c r="K11" s="612"/>
      <c r="L11" s="611"/>
      <c r="M11" s="612"/>
      <c r="N11" s="611"/>
      <c r="O11" s="612"/>
      <c r="P11" s="611"/>
      <c r="Q11" s="612"/>
      <c r="R11" s="611"/>
      <c r="S11" s="612"/>
      <c r="T11" s="611"/>
      <c r="U11" s="612"/>
      <c r="V11" s="611"/>
      <c r="W11" s="612"/>
      <c r="X11" s="40"/>
      <c r="Y11" s="87">
        <f t="shared" si="1"/>
        <v>0</v>
      </c>
      <c r="Z11" s="341">
        <v>10</v>
      </c>
      <c r="AA11" s="41">
        <f t="shared" si="0"/>
        <v>0</v>
      </c>
      <c r="AB11" s="230"/>
      <c r="AD11" s="232" t="s">
        <v>486</v>
      </c>
      <c r="AE11" s="239"/>
      <c r="CG11" s="48"/>
      <c r="CH11" s="48"/>
      <c r="CI11" s="48"/>
      <c r="CJ11" s="48"/>
      <c r="CK11" s="48"/>
      <c r="CL11" s="48"/>
      <c r="CM11" s="48"/>
    </row>
    <row r="12" spans="1:91" ht="20.25" x14ac:dyDescent="0.2">
      <c r="A12" s="351"/>
      <c r="B12" s="202" t="s">
        <v>71</v>
      </c>
      <c r="C12" s="139" t="s">
        <v>276</v>
      </c>
      <c r="D12" s="611"/>
      <c r="E12" s="612"/>
      <c r="F12" s="611"/>
      <c r="G12" s="612"/>
      <c r="H12" s="611"/>
      <c r="I12" s="612"/>
      <c r="J12" s="611"/>
      <c r="K12" s="612"/>
      <c r="L12" s="611"/>
      <c r="M12" s="612"/>
      <c r="N12" s="611"/>
      <c r="O12" s="612"/>
      <c r="P12" s="611"/>
      <c r="Q12" s="612"/>
      <c r="R12" s="611"/>
      <c r="S12" s="612"/>
      <c r="T12" s="611"/>
      <c r="U12" s="612"/>
      <c r="V12" s="611"/>
      <c r="W12" s="612"/>
      <c r="X12" s="40"/>
      <c r="Y12" s="87">
        <f>IF(OR(D12="s",F12="s",H12="s",J12="s",L12="s",N12="s",P12="s",R12="s",T12="s",V12="s"), 0, IF(OR(D12="a",F12="a",H12="a",J12="a",L12="a",N12="a",P12="a",R12="a",T12="a",V12="a"),Z12,0))</f>
        <v>0</v>
      </c>
      <c r="Z12" s="341">
        <v>10</v>
      </c>
      <c r="AA12" s="41">
        <f>COUNTIF(D12:W12,"a")+COUNTIF(D12:W12,"s")</f>
        <v>0</v>
      </c>
      <c r="AB12" s="230"/>
      <c r="AD12" s="232" t="s">
        <v>486</v>
      </c>
      <c r="AE12" s="239"/>
      <c r="CG12" s="48"/>
      <c r="CH12" s="48"/>
      <c r="CI12" s="48"/>
      <c r="CJ12" s="48"/>
      <c r="CK12" s="48"/>
      <c r="CL12" s="48"/>
      <c r="CM12" s="48"/>
    </row>
    <row r="13" spans="1:91" ht="67.7" customHeight="1" x14ac:dyDescent="0.2">
      <c r="A13" s="351"/>
      <c r="B13" s="202" t="s">
        <v>126</v>
      </c>
      <c r="C13" s="140" t="s">
        <v>419</v>
      </c>
      <c r="D13" s="611"/>
      <c r="E13" s="612"/>
      <c r="F13" s="611"/>
      <c r="G13" s="612"/>
      <c r="H13" s="611"/>
      <c r="I13" s="612"/>
      <c r="J13" s="611"/>
      <c r="K13" s="612"/>
      <c r="L13" s="611"/>
      <c r="M13" s="612"/>
      <c r="N13" s="611"/>
      <c r="O13" s="612"/>
      <c r="P13" s="611"/>
      <c r="Q13" s="612"/>
      <c r="R13" s="611"/>
      <c r="S13" s="612"/>
      <c r="T13" s="611"/>
      <c r="U13" s="612"/>
      <c r="V13" s="611"/>
      <c r="W13" s="612"/>
      <c r="X13" s="40"/>
      <c r="Y13" s="87">
        <f t="shared" si="1"/>
        <v>0</v>
      </c>
      <c r="Z13" s="341">
        <v>10</v>
      </c>
      <c r="AA13" s="41">
        <f t="shared" si="0"/>
        <v>0</v>
      </c>
      <c r="AB13" s="230"/>
      <c r="AD13" s="232" t="s">
        <v>486</v>
      </c>
      <c r="CG13" s="48"/>
      <c r="CH13" s="48"/>
      <c r="CI13" s="48"/>
      <c r="CJ13" s="48"/>
      <c r="CK13" s="48"/>
      <c r="CL13" s="48"/>
      <c r="CM13" s="48"/>
    </row>
    <row r="14" spans="1:91" ht="45" customHeight="1" x14ac:dyDescent="0.2">
      <c r="A14" s="351"/>
      <c r="B14" s="202" t="s">
        <v>249</v>
      </c>
      <c r="C14" s="139" t="s">
        <v>172</v>
      </c>
      <c r="D14" s="611"/>
      <c r="E14" s="612"/>
      <c r="F14" s="611"/>
      <c r="G14" s="612"/>
      <c r="H14" s="611"/>
      <c r="I14" s="612"/>
      <c r="J14" s="611"/>
      <c r="K14" s="612"/>
      <c r="L14" s="611"/>
      <c r="M14" s="612"/>
      <c r="N14" s="611"/>
      <c r="O14" s="612"/>
      <c r="P14" s="611"/>
      <c r="Q14" s="612"/>
      <c r="R14" s="611"/>
      <c r="S14" s="612"/>
      <c r="T14" s="611"/>
      <c r="U14" s="612"/>
      <c r="V14" s="611"/>
      <c r="W14" s="612"/>
      <c r="X14" s="40"/>
      <c r="Y14" s="551">
        <f t="shared" si="1"/>
        <v>0</v>
      </c>
      <c r="Z14" s="338">
        <v>5</v>
      </c>
      <c r="AA14" s="41">
        <f t="shared" si="0"/>
        <v>0</v>
      </c>
      <c r="AB14" s="230"/>
      <c r="AD14" s="232" t="s">
        <v>486</v>
      </c>
      <c r="CG14" s="48"/>
      <c r="CH14" s="48"/>
      <c r="CI14" s="48"/>
      <c r="CJ14" s="48"/>
      <c r="CK14" s="48"/>
      <c r="CL14" s="48"/>
      <c r="CM14" s="48"/>
    </row>
    <row r="15" spans="1:91" ht="27.95" customHeight="1" x14ac:dyDescent="0.2">
      <c r="A15" s="351"/>
      <c r="B15" s="202" t="s">
        <v>396</v>
      </c>
      <c r="C15" s="139" t="s">
        <v>116</v>
      </c>
      <c r="D15" s="611"/>
      <c r="E15" s="612"/>
      <c r="F15" s="611"/>
      <c r="G15" s="612"/>
      <c r="H15" s="611"/>
      <c r="I15" s="612"/>
      <c r="J15" s="611"/>
      <c r="K15" s="612"/>
      <c r="L15" s="611"/>
      <c r="M15" s="612"/>
      <c r="N15" s="611"/>
      <c r="O15" s="612"/>
      <c r="P15" s="611"/>
      <c r="Q15" s="612"/>
      <c r="R15" s="611"/>
      <c r="S15" s="612"/>
      <c r="T15" s="611"/>
      <c r="U15" s="612"/>
      <c r="V15" s="611"/>
      <c r="W15" s="612"/>
      <c r="X15" s="40"/>
      <c r="Y15" s="551">
        <f t="shared" si="1"/>
        <v>0</v>
      </c>
      <c r="Z15" s="338">
        <v>5</v>
      </c>
      <c r="AA15" s="41">
        <f t="shared" si="0"/>
        <v>0</v>
      </c>
      <c r="AB15" s="230"/>
      <c r="AD15" s="232" t="s">
        <v>486</v>
      </c>
      <c r="CG15" s="48"/>
      <c r="CH15" s="48"/>
      <c r="CI15" s="48"/>
      <c r="CJ15" s="48"/>
      <c r="CK15" s="48"/>
      <c r="CL15" s="48"/>
      <c r="CM15" s="48"/>
    </row>
    <row r="16" spans="1:91" ht="27.95" customHeight="1" x14ac:dyDescent="0.2">
      <c r="A16" s="351"/>
      <c r="B16" s="202" t="s">
        <v>397</v>
      </c>
      <c r="C16" s="140" t="s">
        <v>117</v>
      </c>
      <c r="D16" s="611"/>
      <c r="E16" s="612"/>
      <c r="F16" s="611"/>
      <c r="G16" s="612"/>
      <c r="H16" s="611"/>
      <c r="I16" s="612"/>
      <c r="J16" s="611"/>
      <c r="K16" s="612"/>
      <c r="L16" s="611"/>
      <c r="M16" s="612"/>
      <c r="N16" s="611"/>
      <c r="O16" s="612"/>
      <c r="P16" s="611"/>
      <c r="Q16" s="612"/>
      <c r="R16" s="611"/>
      <c r="S16" s="612"/>
      <c r="T16" s="611"/>
      <c r="U16" s="612"/>
      <c r="V16" s="611"/>
      <c r="W16" s="612"/>
      <c r="X16" s="40"/>
      <c r="Y16" s="87">
        <f t="shared" si="1"/>
        <v>0</v>
      </c>
      <c r="Z16" s="341">
        <v>5</v>
      </c>
      <c r="AA16" s="41">
        <f t="shared" si="0"/>
        <v>0</v>
      </c>
      <c r="AB16" s="230"/>
      <c r="AD16" s="232" t="s">
        <v>486</v>
      </c>
      <c r="CG16" s="48"/>
      <c r="CH16" s="48"/>
      <c r="CI16" s="48"/>
      <c r="CJ16" s="48"/>
      <c r="CK16" s="48"/>
      <c r="CL16" s="48"/>
      <c r="CM16" s="48"/>
    </row>
    <row r="17" spans="1:95" ht="27.95" customHeight="1" thickBot="1" x14ac:dyDescent="0.2">
      <c r="A17" s="351"/>
      <c r="B17" s="202" t="s">
        <v>418</v>
      </c>
      <c r="C17" s="140" t="s">
        <v>101</v>
      </c>
      <c r="D17" s="578"/>
      <c r="E17" s="579"/>
      <c r="F17" s="578"/>
      <c r="G17" s="579"/>
      <c r="H17" s="578"/>
      <c r="I17" s="579"/>
      <c r="J17" s="578"/>
      <c r="K17" s="579"/>
      <c r="L17" s="578"/>
      <c r="M17" s="579"/>
      <c r="N17" s="578"/>
      <c r="O17" s="579"/>
      <c r="P17" s="578"/>
      <c r="Q17" s="579"/>
      <c r="R17" s="578"/>
      <c r="S17" s="579"/>
      <c r="T17" s="578"/>
      <c r="U17" s="579"/>
      <c r="V17" s="578"/>
      <c r="W17" s="579"/>
      <c r="X17" s="83"/>
      <c r="Y17" s="87">
        <f>IF(OR(D17="s",F17="s",H17="s",J17="s",L17="s",N17="s",P17="s",R17="s",T17="s",V17="s"), 0, IF(OR(D17="a",F17="a",H17="a",J17="a",L17="a",N17="a",P17="a",R17="a",T17="a",V17="a", X17="NA"),Z17,0))</f>
        <v>0</v>
      </c>
      <c r="Z17" s="341">
        <v>10</v>
      </c>
      <c r="AA17" s="41">
        <f>COUNTIF(D17:W17,"a")+COUNTIF(D17:W17,"s")+COUNTIF(X17,"NA")</f>
        <v>0</v>
      </c>
      <c r="AB17" s="230"/>
      <c r="AD17" s="232" t="s">
        <v>486</v>
      </c>
      <c r="AE17" s="239"/>
      <c r="CG17" s="48"/>
      <c r="CH17" s="48"/>
      <c r="CI17" s="48"/>
      <c r="CJ17" s="48"/>
      <c r="CK17" s="48"/>
      <c r="CL17" s="48"/>
      <c r="CM17" s="48"/>
    </row>
    <row r="18" spans="1:95" ht="21" customHeight="1" thickTop="1" thickBot="1" x14ac:dyDescent="0.25">
      <c r="A18" s="351"/>
      <c r="B18" s="84"/>
      <c r="C18" s="132"/>
      <c r="D18" s="621" t="s">
        <v>80</v>
      </c>
      <c r="E18" s="622"/>
      <c r="F18" s="622"/>
      <c r="G18" s="622"/>
      <c r="H18" s="622"/>
      <c r="I18" s="622"/>
      <c r="J18" s="622"/>
      <c r="K18" s="622"/>
      <c r="L18" s="622"/>
      <c r="M18" s="622"/>
      <c r="N18" s="622"/>
      <c r="O18" s="622"/>
      <c r="P18" s="622"/>
      <c r="Q18" s="622"/>
      <c r="R18" s="622"/>
      <c r="S18" s="622"/>
      <c r="T18" s="622"/>
      <c r="U18" s="622"/>
      <c r="V18" s="622"/>
      <c r="W18" s="622"/>
      <c r="X18" s="623"/>
      <c r="Y18" s="86">
        <f>SUM(Y6:Y17)</f>
        <v>0</v>
      </c>
      <c r="Z18" s="342">
        <f>SUM(Z6:Z17)</f>
        <v>120</v>
      </c>
      <c r="AD18" s="232"/>
      <c r="CG18" s="48"/>
      <c r="CH18" s="48"/>
      <c r="CI18" s="48"/>
      <c r="CJ18" s="48"/>
      <c r="CK18" s="48"/>
      <c r="CL18" s="48"/>
      <c r="CM18" s="48"/>
    </row>
    <row r="19" spans="1:95" ht="21" customHeight="1" thickBot="1" x14ac:dyDescent="0.25">
      <c r="A19" s="323"/>
      <c r="B19" s="163"/>
      <c r="C19" s="287"/>
      <c r="D19" s="618"/>
      <c r="E19" s="659"/>
      <c r="F19" s="782">
        <v>120</v>
      </c>
      <c r="G19" s="661"/>
      <c r="H19" s="661"/>
      <c r="I19" s="661"/>
      <c r="J19" s="661"/>
      <c r="K19" s="661"/>
      <c r="L19" s="661"/>
      <c r="M19" s="661"/>
      <c r="N19" s="661"/>
      <c r="O19" s="661"/>
      <c r="P19" s="661"/>
      <c r="Q19" s="661"/>
      <c r="R19" s="661"/>
      <c r="S19" s="661"/>
      <c r="T19" s="661"/>
      <c r="U19" s="661"/>
      <c r="V19" s="661"/>
      <c r="W19" s="661"/>
      <c r="X19" s="661"/>
      <c r="Y19" s="661"/>
      <c r="Z19" s="662"/>
      <c r="AD19" s="232"/>
      <c r="CG19" s="48"/>
      <c r="CH19" s="48"/>
      <c r="CI19" s="48"/>
      <c r="CJ19" s="48"/>
      <c r="CK19" s="48"/>
      <c r="CL19" s="48"/>
      <c r="CM19" s="48"/>
    </row>
    <row r="20" spans="1:95" ht="45" customHeight="1" thickBot="1" x14ac:dyDescent="0.25">
      <c r="A20" s="321"/>
      <c r="B20" s="204" t="s">
        <v>127</v>
      </c>
      <c r="C20" s="153" t="s">
        <v>52</v>
      </c>
      <c r="D20" s="159"/>
      <c r="E20" s="158"/>
      <c r="F20" s="161"/>
      <c r="G20" s="162"/>
      <c r="H20" s="429" t="s">
        <v>79</v>
      </c>
      <c r="I20" s="158"/>
      <c r="J20" s="169" t="s">
        <v>79</v>
      </c>
      <c r="K20" s="162"/>
      <c r="L20" s="159"/>
      <c r="M20" s="158"/>
      <c r="N20" s="161"/>
      <c r="O20" s="162"/>
      <c r="P20" s="159"/>
      <c r="Q20" s="158"/>
      <c r="R20" s="161"/>
      <c r="S20" s="162"/>
      <c r="T20" s="159"/>
      <c r="U20" s="158"/>
      <c r="V20" s="161"/>
      <c r="W20" s="158"/>
      <c r="X20" s="284"/>
      <c r="Y20" s="358"/>
      <c r="Z20" s="348"/>
      <c r="AD20" s="232"/>
      <c r="CG20" s="48"/>
      <c r="CH20" s="48"/>
      <c r="CI20" s="48"/>
      <c r="CJ20" s="48"/>
      <c r="CK20" s="48"/>
      <c r="CL20" s="48"/>
      <c r="CM20" s="48"/>
    </row>
    <row r="21" spans="1:95" ht="45" customHeight="1" x14ac:dyDescent="0.2">
      <c r="A21" s="351"/>
      <c r="B21" s="200" t="s">
        <v>398</v>
      </c>
      <c r="C21" s="133" t="s">
        <v>520</v>
      </c>
      <c r="D21" s="634"/>
      <c r="E21" s="635"/>
      <c r="F21" s="634"/>
      <c r="G21" s="635"/>
      <c r="H21" s="634"/>
      <c r="I21" s="635"/>
      <c r="J21" s="634"/>
      <c r="K21" s="635"/>
      <c r="L21" s="634"/>
      <c r="M21" s="635"/>
      <c r="N21" s="634"/>
      <c r="O21" s="635"/>
      <c r="P21" s="634"/>
      <c r="Q21" s="635"/>
      <c r="R21" s="634"/>
      <c r="S21" s="635"/>
      <c r="T21" s="634"/>
      <c r="U21" s="635"/>
      <c r="V21" s="634"/>
      <c r="W21" s="635"/>
      <c r="X21" s="89"/>
      <c r="Y21" s="35">
        <f>IF(OR(D21="s",F21="s",H21="s",J21="s",L21="s",N21="s",P21="s",R21="s",T21="s",V21="s"), 0, IF(OR(D21="a",F21="a",H21="a",J21="a",L21="a",N21="a",P21="a",R21="a",T21="a",V21="a"),Z21,0))</f>
        <v>0</v>
      </c>
      <c r="Z21" s="340">
        <v>20</v>
      </c>
      <c r="AA21" s="41">
        <f>IF((COUNTIF(D21:W21,"a")+COUNTIF(D21:W21,"s"))&gt;0,IF(OR((COUNTIF(D22:W22,"a")+COUNTIF(D22:W22,"s"))),0,COUNTIF(D21:W21,"a")+COUNTIF(D21:W21,"s")),COUNTIF(D21:W21,"a")+COUNTIF(D21:W21,"s"))</f>
        <v>0</v>
      </c>
      <c r="AB21" s="186"/>
      <c r="AD21" s="232"/>
      <c r="CG21" s="48"/>
      <c r="CH21" s="48"/>
      <c r="CI21" s="48"/>
      <c r="CJ21" s="48"/>
      <c r="CK21" s="48"/>
      <c r="CL21" s="48"/>
      <c r="CM21" s="48"/>
    </row>
    <row r="22" spans="1:95" ht="27.95" customHeight="1" thickBot="1" x14ac:dyDescent="0.2">
      <c r="A22" s="351"/>
      <c r="B22" s="220" t="s">
        <v>509</v>
      </c>
      <c r="C22" s="141" t="s">
        <v>431</v>
      </c>
      <c r="D22" s="578"/>
      <c r="E22" s="579"/>
      <c r="F22" s="578"/>
      <c r="G22" s="579"/>
      <c r="H22" s="578"/>
      <c r="I22" s="579"/>
      <c r="J22" s="578"/>
      <c r="K22" s="579"/>
      <c r="L22" s="578"/>
      <c r="M22" s="579"/>
      <c r="N22" s="578"/>
      <c r="O22" s="579"/>
      <c r="P22" s="578"/>
      <c r="Q22" s="579"/>
      <c r="R22" s="578"/>
      <c r="S22" s="579"/>
      <c r="T22" s="578"/>
      <c r="U22" s="579"/>
      <c r="V22" s="578"/>
      <c r="W22" s="579"/>
      <c r="X22" s="90"/>
      <c r="Y22" s="79">
        <f>IF(OR(D22="s",F22="s",H22="s",J22="s",L22="s",N22="s",P22="s",R22="s",T22="s",V22="s"), 0, IF(OR(D22="a",F22="a",H22="a",J22="a",L22="a",N22="a",P22="a",R22="a",T22="a",V22="a"),Z22,0))</f>
        <v>0</v>
      </c>
      <c r="Z22" s="343">
        <v>10</v>
      </c>
      <c r="AA22" s="41">
        <f>IF((COUNTIF(D22:W22,"a")+COUNTIF(D22:W22,"s"))&gt;0,IF((COUNTIF(D21:W21,"a")+COUNTIF(D21:W21,"s"))&gt;0,0,COUNTIF(D22:W22,"a")+COUNTIF(D22:W22,"s")), COUNTIF(D22:W22,"a")+COUNTIF(D22:W22,"s"))</f>
        <v>0</v>
      </c>
      <c r="AB22" s="186"/>
      <c r="AD22" s="232" t="s">
        <v>486</v>
      </c>
      <c r="CG22" s="48"/>
      <c r="CH22" s="48"/>
      <c r="CI22" s="48"/>
      <c r="CJ22" s="48"/>
      <c r="CK22" s="48"/>
      <c r="CL22" s="48"/>
      <c r="CM22" s="48"/>
    </row>
    <row r="23" spans="1:95" ht="21" customHeight="1" thickTop="1" thickBot="1" x14ac:dyDescent="0.25">
      <c r="A23" s="351"/>
      <c r="B23" s="42"/>
      <c r="C23" s="127"/>
      <c r="D23" s="621" t="s">
        <v>80</v>
      </c>
      <c r="E23" s="622"/>
      <c r="F23" s="622"/>
      <c r="G23" s="622"/>
      <c r="H23" s="622"/>
      <c r="I23" s="622"/>
      <c r="J23" s="622"/>
      <c r="K23" s="622"/>
      <c r="L23" s="622"/>
      <c r="M23" s="622"/>
      <c r="N23" s="622"/>
      <c r="O23" s="622"/>
      <c r="P23" s="622"/>
      <c r="Q23" s="622"/>
      <c r="R23" s="622"/>
      <c r="S23" s="622"/>
      <c r="T23" s="622"/>
      <c r="U23" s="622"/>
      <c r="V23" s="622"/>
      <c r="W23" s="622"/>
      <c r="X23" s="623"/>
      <c r="Y23" s="86">
        <f>SUM(Y21:Y22)</f>
        <v>0</v>
      </c>
      <c r="Z23" s="339">
        <f>SUM(Z21)</f>
        <v>20</v>
      </c>
      <c r="AD23" s="232"/>
      <c r="CG23" s="48"/>
      <c r="CH23" s="48"/>
      <c r="CI23" s="48"/>
      <c r="CJ23" s="48"/>
      <c r="CK23" s="48"/>
      <c r="CL23" s="48"/>
      <c r="CM23" s="48"/>
    </row>
    <row r="24" spans="1:95" ht="21" customHeight="1" thickBot="1" x14ac:dyDescent="0.25">
      <c r="A24" s="323"/>
      <c r="B24" s="93"/>
      <c r="C24" s="151"/>
      <c r="D24" s="618"/>
      <c r="E24" s="619"/>
      <c r="F24" s="779">
        <v>10</v>
      </c>
      <c r="G24" s="780"/>
      <c r="H24" s="780"/>
      <c r="I24" s="780"/>
      <c r="J24" s="780"/>
      <c r="K24" s="780"/>
      <c r="L24" s="780"/>
      <c r="M24" s="780"/>
      <c r="N24" s="780"/>
      <c r="O24" s="780"/>
      <c r="P24" s="780"/>
      <c r="Q24" s="780"/>
      <c r="R24" s="780"/>
      <c r="S24" s="780"/>
      <c r="T24" s="780"/>
      <c r="U24" s="780"/>
      <c r="V24" s="780"/>
      <c r="W24" s="780"/>
      <c r="X24" s="780"/>
      <c r="Y24" s="780"/>
      <c r="Z24" s="781"/>
      <c r="AD24" s="232"/>
      <c r="CG24" s="48"/>
      <c r="CH24" s="48"/>
      <c r="CI24" s="48"/>
      <c r="CJ24" s="48"/>
      <c r="CK24" s="48"/>
      <c r="CL24" s="48"/>
      <c r="CM24" s="48"/>
    </row>
    <row r="25" spans="1:95" ht="30" customHeight="1" thickBot="1" x14ac:dyDescent="0.25">
      <c r="A25" s="321"/>
      <c r="B25" s="204" t="s">
        <v>726</v>
      </c>
      <c r="C25" s="153" t="s">
        <v>310</v>
      </c>
      <c r="D25" s="159"/>
      <c r="E25" s="158"/>
      <c r="F25" s="161"/>
      <c r="G25" s="162"/>
      <c r="H25" s="159"/>
      <c r="I25" s="158"/>
      <c r="J25" s="359"/>
      <c r="K25" s="162"/>
      <c r="L25" s="429" t="s">
        <v>79</v>
      </c>
      <c r="M25" s="158"/>
      <c r="N25" s="161"/>
      <c r="O25" s="162"/>
      <c r="P25" s="159"/>
      <c r="Q25" s="158"/>
      <c r="R25" s="161"/>
      <c r="S25" s="162"/>
      <c r="T25" s="159"/>
      <c r="U25" s="158"/>
      <c r="V25" s="161"/>
      <c r="W25" s="158"/>
      <c r="X25" s="451"/>
      <c r="Y25" s="361"/>
      <c r="Z25" s="344"/>
      <c r="AD25" s="232"/>
      <c r="CG25" s="48"/>
      <c r="CH25" s="48"/>
      <c r="CI25" s="48"/>
      <c r="CJ25" s="48"/>
      <c r="CK25" s="48"/>
      <c r="CL25" s="48"/>
      <c r="CM25" s="48"/>
    </row>
    <row r="26" spans="1:95" ht="45" customHeight="1" x14ac:dyDescent="0.2">
      <c r="A26" s="351"/>
      <c r="B26" s="200" t="s">
        <v>400</v>
      </c>
      <c r="C26" s="133" t="s">
        <v>727</v>
      </c>
      <c r="D26" s="634"/>
      <c r="E26" s="635"/>
      <c r="F26" s="634"/>
      <c r="G26" s="635"/>
      <c r="H26" s="634"/>
      <c r="I26" s="635"/>
      <c r="J26" s="634"/>
      <c r="K26" s="635"/>
      <c r="L26" s="634"/>
      <c r="M26" s="635"/>
      <c r="N26" s="634"/>
      <c r="O26" s="635"/>
      <c r="P26" s="634"/>
      <c r="Q26" s="635"/>
      <c r="R26" s="634"/>
      <c r="S26" s="635"/>
      <c r="T26" s="634"/>
      <c r="U26" s="635"/>
      <c r="V26" s="634"/>
      <c r="W26" s="635"/>
      <c r="X26" s="45"/>
      <c r="Y26" s="550">
        <f>IF(OR(D26="s",F26="s",H26="s",J26="s",L26="s",N26="s",P26="s",R26="s",T26="s",V26="s"), 0, IF(OR(D26="a",F26="a",H26="a",J26="a",L26="a",N26="a",P26="a",R26="a",T26="a",V26="a"),Z26,0))</f>
        <v>0</v>
      </c>
      <c r="Z26" s="340">
        <v>10</v>
      </c>
      <c r="AA26" s="185">
        <f>COUNTIF(D26:W26,"a")+COUNTIF(D26:W26,"s")</f>
        <v>0</v>
      </c>
      <c r="AB26" s="394"/>
      <c r="AD26" s="232" t="s">
        <v>486</v>
      </c>
      <c r="AE26" s="400"/>
      <c r="CE26" s="48"/>
      <c r="CF26" s="48"/>
      <c r="CG26" s="48"/>
      <c r="CH26" s="48"/>
      <c r="CI26" s="48"/>
      <c r="CJ26" s="48"/>
      <c r="CK26" s="48"/>
      <c r="CL26" s="48"/>
      <c r="CM26" s="48"/>
      <c r="CN26" s="48"/>
      <c r="CO26" s="48"/>
      <c r="CP26" s="48"/>
      <c r="CQ26" s="48"/>
    </row>
    <row r="27" spans="1:95" ht="27.95" customHeight="1" x14ac:dyDescent="0.2">
      <c r="A27" s="351"/>
      <c r="B27" s="202" t="s">
        <v>399</v>
      </c>
      <c r="C27" s="132" t="s">
        <v>728</v>
      </c>
      <c r="D27" s="611"/>
      <c r="E27" s="612"/>
      <c r="F27" s="611"/>
      <c r="G27" s="612"/>
      <c r="H27" s="611"/>
      <c r="I27" s="612"/>
      <c r="J27" s="611"/>
      <c r="K27" s="612"/>
      <c r="L27" s="611"/>
      <c r="M27" s="612"/>
      <c r="N27" s="611"/>
      <c r="O27" s="612"/>
      <c r="P27" s="611"/>
      <c r="Q27" s="612"/>
      <c r="R27" s="611"/>
      <c r="S27" s="612"/>
      <c r="T27" s="611"/>
      <c r="U27" s="612"/>
      <c r="V27" s="611"/>
      <c r="W27" s="612"/>
      <c r="X27" s="45"/>
      <c r="Y27" s="96">
        <f t="shared" ref="Y27:Y29" si="2">IF(OR(D27="s",F27="s",H27="s",J27="s",L27="s",N27="s",P27="s",R27="s",T27="s",V27="s"), 0, IF(OR(D27="a",F27="a",H27="a",J27="a",L27="a",N27="a",P27="a",R27="a",T27="a",V27="a"),Z27,0))</f>
        <v>0</v>
      </c>
      <c r="Z27" s="338">
        <v>15</v>
      </c>
      <c r="AA27" s="41">
        <f>IF((COUNTIF(D27:W27,"a")+COUNTIF(D27:W27,"s"))&gt;0,IF((COUNTIF(D29:W29,"a")+COUNTIF(D29:W29,"s"))&gt;0,0,COUNTIF(D27:W27,"a")+COUNTIF(D27:W27,"s")), COUNTIF(D27:W27,"a")+COUNTIF(D27:W27,"s"))</f>
        <v>0</v>
      </c>
      <c r="AB27" s="186"/>
      <c r="AD27" s="232"/>
      <c r="CG27" s="48"/>
      <c r="CH27" s="48"/>
      <c r="CI27" s="48"/>
      <c r="CJ27" s="48"/>
      <c r="CK27" s="48"/>
      <c r="CL27" s="48"/>
      <c r="CM27" s="48"/>
    </row>
    <row r="28" spans="1:95" ht="67.7" customHeight="1" x14ac:dyDescent="0.2">
      <c r="A28" s="351"/>
      <c r="B28" s="202" t="s">
        <v>729</v>
      </c>
      <c r="C28" s="132" t="s">
        <v>1035</v>
      </c>
      <c r="D28" s="611"/>
      <c r="E28" s="612"/>
      <c r="F28" s="611"/>
      <c r="G28" s="612"/>
      <c r="H28" s="611"/>
      <c r="I28" s="612"/>
      <c r="J28" s="611"/>
      <c r="K28" s="612"/>
      <c r="L28" s="611"/>
      <c r="M28" s="612"/>
      <c r="N28" s="611"/>
      <c r="O28" s="612"/>
      <c r="P28" s="611"/>
      <c r="Q28" s="612"/>
      <c r="R28" s="611"/>
      <c r="S28" s="612"/>
      <c r="T28" s="611"/>
      <c r="U28" s="612"/>
      <c r="V28" s="611"/>
      <c r="W28" s="612"/>
      <c r="X28" s="45"/>
      <c r="Y28" s="33">
        <f t="shared" si="2"/>
        <v>0</v>
      </c>
      <c r="Z28" s="338">
        <v>10</v>
      </c>
      <c r="AA28" s="41">
        <f>IF((COUNTIF(D28:W28,"a")+COUNTIF(D28:W28,"s"))&gt;0,IF((COUNTIF(D29:W29,"a")+COUNTIF(D29:W29,"s"))&gt;0,0,COUNTIF(D28:W28,"a")+COUNTIF(D28:W28,"s")), COUNTIF(D28:W28,"a")+COUNTIF(D28:W28,"s"))</f>
        <v>0</v>
      </c>
      <c r="AB28" s="186"/>
      <c r="AD28" s="232" t="s">
        <v>486</v>
      </c>
      <c r="CG28" s="48"/>
      <c r="CH28" s="48"/>
      <c r="CI28" s="48"/>
      <c r="CJ28" s="48"/>
      <c r="CK28" s="48"/>
      <c r="CL28" s="48"/>
      <c r="CM28" s="48"/>
    </row>
    <row r="29" spans="1:95" ht="67.7" customHeight="1" x14ac:dyDescent="0.2">
      <c r="A29" s="351"/>
      <c r="B29" s="209" t="s">
        <v>730</v>
      </c>
      <c r="C29" s="406" t="s">
        <v>731</v>
      </c>
      <c r="D29" s="611"/>
      <c r="E29" s="612"/>
      <c r="F29" s="611"/>
      <c r="G29" s="612"/>
      <c r="H29" s="611"/>
      <c r="I29" s="612"/>
      <c r="J29" s="611"/>
      <c r="K29" s="612"/>
      <c r="L29" s="611"/>
      <c r="M29" s="612"/>
      <c r="N29" s="611"/>
      <c r="O29" s="612"/>
      <c r="P29" s="611"/>
      <c r="Q29" s="612"/>
      <c r="R29" s="611"/>
      <c r="S29" s="612"/>
      <c r="T29" s="611"/>
      <c r="U29" s="612"/>
      <c r="V29" s="611"/>
      <c r="W29" s="612"/>
      <c r="X29" s="45"/>
      <c r="Y29" s="105">
        <f t="shared" si="2"/>
        <v>0</v>
      </c>
      <c r="Z29" s="338">
        <v>25</v>
      </c>
      <c r="AA29" s="41">
        <f>IF((COUNTIF(D29:W29,"a")+COUNTIF(D29:W29,"s"))&gt;0,IF((COUNTIF(D27:W28,"a")+COUNTIF(D27:W28,"s"))&gt;0,0,COUNTIF(D29:W29,"a")+COUNTIF(D29:W29,"s")), COUNTIF(D29:W29,"a")+COUNTIF(D29:W29,"s"))</f>
        <v>0</v>
      </c>
      <c r="AB29" s="186"/>
      <c r="AD29" s="232"/>
      <c r="CG29" s="48"/>
      <c r="CH29" s="48"/>
      <c r="CI29" s="48"/>
      <c r="CJ29" s="48"/>
      <c r="CK29" s="48"/>
      <c r="CL29" s="48"/>
      <c r="CM29" s="48"/>
    </row>
    <row r="30" spans="1:95" ht="67.7" customHeight="1" x14ac:dyDescent="0.2">
      <c r="A30" s="351"/>
      <c r="B30" s="202" t="s">
        <v>732</v>
      </c>
      <c r="C30" s="132" t="s">
        <v>733</v>
      </c>
      <c r="D30" s="611"/>
      <c r="E30" s="612"/>
      <c r="F30" s="611"/>
      <c r="G30" s="612"/>
      <c r="H30" s="611"/>
      <c r="I30" s="612"/>
      <c r="J30" s="611"/>
      <c r="K30" s="612"/>
      <c r="L30" s="611"/>
      <c r="M30" s="612"/>
      <c r="N30" s="611"/>
      <c r="O30" s="612"/>
      <c r="P30" s="611"/>
      <c r="Q30" s="612"/>
      <c r="R30" s="611"/>
      <c r="S30" s="612"/>
      <c r="T30" s="611"/>
      <c r="U30" s="612"/>
      <c r="V30" s="611"/>
      <c r="W30" s="612"/>
      <c r="X30" s="45"/>
      <c r="Y30" s="551">
        <f t="shared" ref="Y30" si="3">IF(OR(D30="s",F30="s",H30="s",J30="s",L30="s",N30="s",P30="s",R30="s",T30="s",V30="s"), 0, IF(OR(D30="a",F30="a",H30="a",J30="a",L30="a",N30="a",P30="a",R30="a",T30="a",V30="a"),Z30,0))</f>
        <v>0</v>
      </c>
      <c r="Z30" s="338">
        <v>10</v>
      </c>
      <c r="AA30" s="41">
        <f t="shared" ref="AA30" si="4">COUNTIF(D30:W30,"a")+COUNTIF(D30:W30,"s")</f>
        <v>0</v>
      </c>
      <c r="AB30" s="394"/>
      <c r="AD30" s="232" t="s">
        <v>734</v>
      </c>
      <c r="CG30" s="48"/>
      <c r="CH30" s="48"/>
      <c r="CI30" s="48"/>
      <c r="CJ30" s="48"/>
      <c r="CK30" s="48"/>
      <c r="CL30" s="48"/>
      <c r="CM30" s="48"/>
    </row>
    <row r="31" spans="1:95" ht="45" customHeight="1" thickBot="1" x14ac:dyDescent="0.25">
      <c r="A31" s="351"/>
      <c r="B31" s="202" t="s">
        <v>277</v>
      </c>
      <c r="C31" s="132" t="s">
        <v>713</v>
      </c>
      <c r="D31" s="611"/>
      <c r="E31" s="612"/>
      <c r="F31" s="611"/>
      <c r="G31" s="612"/>
      <c r="H31" s="611"/>
      <c r="I31" s="612"/>
      <c r="J31" s="611"/>
      <c r="K31" s="612"/>
      <c r="L31" s="611"/>
      <c r="M31" s="612"/>
      <c r="N31" s="611"/>
      <c r="O31" s="612"/>
      <c r="P31" s="611"/>
      <c r="Q31" s="612"/>
      <c r="R31" s="611"/>
      <c r="S31" s="612"/>
      <c r="T31" s="611"/>
      <c r="U31" s="612"/>
      <c r="V31" s="611"/>
      <c r="W31" s="612"/>
      <c r="X31" s="45"/>
      <c r="Y31" s="551">
        <f t="shared" ref="Y31" si="5">IF(OR(D31="s",F31="s",H31="s",J31="s",L31="s",N31="s",P31="s",R31="s",T31="s",V31="s"), 0, IF(OR(D31="a",F31="a",H31="a",J31="a",L31="a",N31="a",P31="a",R31="a",T31="a",V31="a"),Z31,0))</f>
        <v>0</v>
      </c>
      <c r="Z31" s="338">
        <v>10</v>
      </c>
      <c r="AA31" s="41">
        <f t="shared" ref="AA31" si="6">COUNTIF(D31:W31,"a")+COUNTIF(D31:W31,"s")</f>
        <v>0</v>
      </c>
      <c r="AB31" s="394"/>
      <c r="AD31" s="232" t="s">
        <v>486</v>
      </c>
      <c r="CG31" s="48"/>
      <c r="CH31" s="48"/>
      <c r="CI31" s="48"/>
      <c r="CJ31" s="48"/>
      <c r="CK31" s="48"/>
      <c r="CL31" s="48"/>
      <c r="CM31" s="48"/>
    </row>
    <row r="32" spans="1:95" ht="21" customHeight="1" thickTop="1" thickBot="1" x14ac:dyDescent="0.25">
      <c r="A32" s="351"/>
      <c r="B32" s="44"/>
      <c r="C32" s="447"/>
      <c r="D32" s="621" t="s">
        <v>80</v>
      </c>
      <c r="E32" s="622"/>
      <c r="F32" s="622"/>
      <c r="G32" s="622"/>
      <c r="H32" s="622"/>
      <c r="I32" s="622"/>
      <c r="J32" s="622"/>
      <c r="K32" s="622"/>
      <c r="L32" s="622"/>
      <c r="M32" s="622"/>
      <c r="N32" s="622"/>
      <c r="O32" s="622"/>
      <c r="P32" s="622"/>
      <c r="Q32" s="622"/>
      <c r="R32" s="622"/>
      <c r="S32" s="622"/>
      <c r="T32" s="622"/>
      <c r="U32" s="622"/>
      <c r="V32" s="622"/>
      <c r="W32" s="622"/>
      <c r="X32" s="623"/>
      <c r="Y32" s="86">
        <f>SUM(Y26:Y31)</f>
        <v>0</v>
      </c>
      <c r="Z32" s="339">
        <f>SUM(Z26:Z28)+SUM(Z30:Z31)</f>
        <v>55</v>
      </c>
      <c r="AD32" s="232"/>
      <c r="CG32" s="48"/>
      <c r="CH32" s="48"/>
      <c r="CI32" s="48"/>
      <c r="CJ32" s="48"/>
      <c r="CK32" s="48"/>
      <c r="CL32" s="48"/>
      <c r="CM32" s="48"/>
    </row>
    <row r="33" spans="1:91" ht="21" customHeight="1" thickBot="1" x14ac:dyDescent="0.25">
      <c r="A33" s="351"/>
      <c r="B33" s="38"/>
      <c r="C33" s="447"/>
      <c r="D33" s="618"/>
      <c r="E33" s="619"/>
      <c r="F33" s="679">
        <v>30</v>
      </c>
      <c r="G33" s="661"/>
      <c r="H33" s="661"/>
      <c r="I33" s="661"/>
      <c r="J33" s="661"/>
      <c r="K33" s="661"/>
      <c r="L33" s="661"/>
      <c r="M33" s="661"/>
      <c r="N33" s="661"/>
      <c r="O33" s="661"/>
      <c r="P33" s="661"/>
      <c r="Q33" s="661"/>
      <c r="R33" s="661"/>
      <c r="S33" s="661"/>
      <c r="T33" s="661"/>
      <c r="U33" s="661"/>
      <c r="V33" s="661"/>
      <c r="W33" s="661"/>
      <c r="X33" s="661"/>
      <c r="Y33" s="661"/>
      <c r="Z33" s="662"/>
      <c r="AD33" s="232"/>
      <c r="CG33" s="48"/>
      <c r="CH33" s="48"/>
      <c r="CI33" s="48"/>
      <c r="CJ33" s="48"/>
      <c r="CK33" s="48"/>
      <c r="CL33" s="48"/>
      <c r="CM33" s="48"/>
    </row>
    <row r="34" spans="1:91" ht="30" customHeight="1" thickBot="1" x14ac:dyDescent="0.25">
      <c r="A34" s="351"/>
      <c r="B34" s="211">
        <v>1500</v>
      </c>
      <c r="C34" s="134" t="s">
        <v>311</v>
      </c>
      <c r="D34" s="7"/>
      <c r="E34" s="8"/>
      <c r="F34" s="9"/>
      <c r="G34" s="10"/>
      <c r="H34" s="92"/>
      <c r="I34" s="8"/>
      <c r="J34" s="11" t="s">
        <v>79</v>
      </c>
      <c r="K34" s="10"/>
      <c r="L34" s="92"/>
      <c r="M34" s="8"/>
      <c r="N34" s="13" t="s">
        <v>79</v>
      </c>
      <c r="O34" s="10"/>
      <c r="P34" s="7"/>
      <c r="Q34" s="8"/>
      <c r="R34" s="9"/>
      <c r="S34" s="10"/>
      <c r="T34" s="7"/>
      <c r="U34" s="8"/>
      <c r="V34" s="9"/>
      <c r="W34" s="8"/>
      <c r="X34" s="20"/>
      <c r="Y34" s="12"/>
      <c r="Z34" s="335"/>
      <c r="AD34" s="232"/>
      <c r="CG34" s="48"/>
      <c r="CH34" s="48"/>
      <c r="CI34" s="48"/>
      <c r="CJ34" s="48"/>
      <c r="CK34" s="48"/>
      <c r="CL34" s="48"/>
      <c r="CM34" s="48"/>
    </row>
    <row r="35" spans="1:91" ht="45" customHeight="1" x14ac:dyDescent="0.2">
      <c r="A35" s="351"/>
      <c r="B35" s="202" t="s">
        <v>440</v>
      </c>
      <c r="C35" s="132" t="s">
        <v>356</v>
      </c>
      <c r="D35" s="611"/>
      <c r="E35" s="612"/>
      <c r="F35" s="611"/>
      <c r="G35" s="612"/>
      <c r="H35" s="611"/>
      <c r="I35" s="612"/>
      <c r="J35" s="611"/>
      <c r="K35" s="612"/>
      <c r="L35" s="611"/>
      <c r="M35" s="612"/>
      <c r="N35" s="611"/>
      <c r="O35" s="612"/>
      <c r="P35" s="611"/>
      <c r="Q35" s="612"/>
      <c r="R35" s="611"/>
      <c r="S35" s="612"/>
      <c r="T35" s="611"/>
      <c r="U35" s="612"/>
      <c r="V35" s="611"/>
      <c r="W35" s="612"/>
      <c r="X35" s="40"/>
      <c r="Y35" s="551">
        <f t="shared" ref="Y35:Y38" si="7">IF(OR(D35="s",F35="s",H35="s",J35="s",L35="s",N35="s",P35="s",R35="s",T35="s",V35="s"), 0, IF(OR(D35="a",F35="a",H35="a",J35="a",L35="a",N35="a",P35="a",R35="a",T35="a",V35="a"),Z35,0))</f>
        <v>0</v>
      </c>
      <c r="Z35" s="338">
        <v>10</v>
      </c>
      <c r="AA35" s="41">
        <f t="shared" ref="AA35:AA38" si="8">COUNTIF(D35:W35,"a")+COUNTIF(D35:W35,"s")</f>
        <v>0</v>
      </c>
      <c r="AB35" s="230"/>
      <c r="AD35" s="232" t="s">
        <v>486</v>
      </c>
      <c r="CG35" s="48"/>
      <c r="CH35" s="48"/>
      <c r="CI35" s="48"/>
      <c r="CJ35" s="48"/>
      <c r="CK35" s="48"/>
      <c r="CL35" s="48"/>
      <c r="CM35" s="48"/>
    </row>
    <row r="36" spans="1:91" ht="45" customHeight="1" x14ac:dyDescent="0.2">
      <c r="A36" s="351"/>
      <c r="B36" s="205" t="s">
        <v>441</v>
      </c>
      <c r="C36" s="137" t="s">
        <v>325</v>
      </c>
      <c r="D36" s="611"/>
      <c r="E36" s="612"/>
      <c r="F36" s="611"/>
      <c r="G36" s="612"/>
      <c r="H36" s="611"/>
      <c r="I36" s="612"/>
      <c r="J36" s="611"/>
      <c r="K36" s="612"/>
      <c r="L36" s="611"/>
      <c r="M36" s="612"/>
      <c r="N36" s="611"/>
      <c r="O36" s="612"/>
      <c r="P36" s="611"/>
      <c r="Q36" s="612"/>
      <c r="R36" s="611"/>
      <c r="S36" s="612"/>
      <c r="T36" s="611"/>
      <c r="U36" s="612"/>
      <c r="V36" s="611"/>
      <c r="W36" s="612"/>
      <c r="X36" s="40"/>
      <c r="Y36" s="87">
        <f t="shared" si="7"/>
        <v>0</v>
      </c>
      <c r="Z36" s="341">
        <v>15</v>
      </c>
      <c r="AA36" s="41">
        <f t="shared" si="8"/>
        <v>0</v>
      </c>
      <c r="AB36" s="230"/>
      <c r="AD36" s="232" t="s">
        <v>486</v>
      </c>
      <c r="CG36" s="48"/>
      <c r="CH36" s="48"/>
      <c r="CI36" s="48"/>
      <c r="CJ36" s="48"/>
      <c r="CK36" s="48"/>
      <c r="CL36" s="48"/>
      <c r="CM36" s="48"/>
    </row>
    <row r="37" spans="1:91" ht="45" customHeight="1" x14ac:dyDescent="0.15">
      <c r="A37" s="351"/>
      <c r="B37" s="202" t="s">
        <v>442</v>
      </c>
      <c r="C37" s="121" t="s">
        <v>456</v>
      </c>
      <c r="D37" s="588"/>
      <c r="E37" s="589"/>
      <c r="F37" s="588"/>
      <c r="G37" s="589"/>
      <c r="H37" s="588"/>
      <c r="I37" s="589"/>
      <c r="J37" s="588"/>
      <c r="K37" s="589"/>
      <c r="L37" s="588"/>
      <c r="M37" s="589"/>
      <c r="N37" s="588"/>
      <c r="O37" s="589"/>
      <c r="P37" s="588"/>
      <c r="Q37" s="589"/>
      <c r="R37" s="588"/>
      <c r="S37" s="589"/>
      <c r="T37" s="588"/>
      <c r="U37" s="589"/>
      <c r="V37" s="588"/>
      <c r="W37" s="589"/>
      <c r="X37" s="40"/>
      <c r="Y37" s="87">
        <f t="shared" si="7"/>
        <v>0</v>
      </c>
      <c r="Z37" s="341">
        <v>10</v>
      </c>
      <c r="AA37" s="41">
        <f t="shared" si="8"/>
        <v>0</v>
      </c>
      <c r="AB37" s="230"/>
      <c r="AD37" s="232"/>
      <c r="CG37" s="48"/>
      <c r="CH37" s="48"/>
      <c r="CI37" s="48"/>
      <c r="CJ37" s="48"/>
      <c r="CK37" s="48"/>
      <c r="CL37" s="48"/>
      <c r="CM37" s="48"/>
    </row>
    <row r="38" spans="1:91" ht="45" customHeight="1" thickBot="1" x14ac:dyDescent="0.25">
      <c r="A38" s="351"/>
      <c r="B38" s="205" t="s">
        <v>129</v>
      </c>
      <c r="C38" s="137" t="s">
        <v>294</v>
      </c>
      <c r="D38" s="611"/>
      <c r="E38" s="612"/>
      <c r="F38" s="611"/>
      <c r="G38" s="612"/>
      <c r="H38" s="611"/>
      <c r="I38" s="612"/>
      <c r="J38" s="611"/>
      <c r="K38" s="612"/>
      <c r="L38" s="611"/>
      <c r="M38" s="612"/>
      <c r="N38" s="611"/>
      <c r="O38" s="612"/>
      <c r="P38" s="611"/>
      <c r="Q38" s="612"/>
      <c r="R38" s="611"/>
      <c r="S38" s="612"/>
      <c r="T38" s="611"/>
      <c r="U38" s="612"/>
      <c r="V38" s="611"/>
      <c r="W38" s="612"/>
      <c r="X38" s="40"/>
      <c r="Y38" s="87">
        <f t="shared" si="7"/>
        <v>0</v>
      </c>
      <c r="Z38" s="341">
        <v>10</v>
      </c>
      <c r="AA38" s="41">
        <f t="shared" si="8"/>
        <v>0</v>
      </c>
      <c r="AB38" s="230"/>
      <c r="AD38" s="232"/>
      <c r="CG38" s="48"/>
      <c r="CH38" s="48"/>
      <c r="CI38" s="48"/>
      <c r="CJ38" s="48"/>
      <c r="CK38" s="48"/>
      <c r="CL38" s="48"/>
      <c r="CM38" s="48"/>
    </row>
    <row r="39" spans="1:91" ht="21" customHeight="1" thickTop="1" thickBot="1" x14ac:dyDescent="0.25">
      <c r="A39" s="351"/>
      <c r="B39" s="85"/>
      <c r="C39" s="137"/>
      <c r="D39" s="621" t="s">
        <v>80</v>
      </c>
      <c r="E39" s="622"/>
      <c r="F39" s="622"/>
      <c r="G39" s="622"/>
      <c r="H39" s="622"/>
      <c r="I39" s="622"/>
      <c r="J39" s="622"/>
      <c r="K39" s="622"/>
      <c r="L39" s="622"/>
      <c r="M39" s="622"/>
      <c r="N39" s="622"/>
      <c r="O39" s="622"/>
      <c r="P39" s="622"/>
      <c r="Q39" s="622"/>
      <c r="R39" s="622"/>
      <c r="S39" s="622"/>
      <c r="T39" s="622"/>
      <c r="U39" s="622"/>
      <c r="V39" s="622"/>
      <c r="W39" s="622"/>
      <c r="X39" s="623"/>
      <c r="Y39" s="6">
        <f>SUM(Y35:Y38)</f>
        <v>0</v>
      </c>
      <c r="Z39" s="339">
        <f>SUM(Z35:Z38)</f>
        <v>45</v>
      </c>
      <c r="AD39" s="232"/>
      <c r="CG39" s="48"/>
      <c r="CH39" s="48"/>
      <c r="CI39" s="48"/>
      <c r="CJ39" s="48"/>
      <c r="CK39" s="48"/>
      <c r="CL39" s="48"/>
      <c r="CM39" s="48"/>
    </row>
    <row r="40" spans="1:91" ht="21" customHeight="1" thickBot="1" x14ac:dyDescent="0.25">
      <c r="A40" s="323"/>
      <c r="B40" s="375"/>
      <c r="C40" s="156"/>
      <c r="D40" s="618"/>
      <c r="E40" s="619"/>
      <c r="F40" s="678">
        <v>25</v>
      </c>
      <c r="G40" s="661"/>
      <c r="H40" s="661"/>
      <c r="I40" s="661"/>
      <c r="J40" s="661"/>
      <c r="K40" s="661"/>
      <c r="L40" s="661"/>
      <c r="M40" s="661"/>
      <c r="N40" s="661"/>
      <c r="O40" s="661"/>
      <c r="P40" s="661"/>
      <c r="Q40" s="661"/>
      <c r="R40" s="661"/>
      <c r="S40" s="661"/>
      <c r="T40" s="661"/>
      <c r="U40" s="661"/>
      <c r="V40" s="661"/>
      <c r="W40" s="661"/>
      <c r="X40" s="661"/>
      <c r="Y40" s="661"/>
      <c r="Z40" s="662"/>
      <c r="AD40" s="232"/>
      <c r="CG40" s="48"/>
      <c r="CH40" s="48"/>
      <c r="CI40" s="48"/>
      <c r="CJ40" s="48"/>
      <c r="CK40" s="48"/>
      <c r="CL40" s="48"/>
      <c r="CM40" s="48"/>
    </row>
    <row r="41" spans="1:91" ht="30" customHeight="1" thickBot="1" x14ac:dyDescent="0.25">
      <c r="A41" s="321"/>
      <c r="B41" s="207" t="s">
        <v>750</v>
      </c>
      <c r="C41" s="153" t="s">
        <v>751</v>
      </c>
      <c r="D41" s="159"/>
      <c r="E41" s="158"/>
      <c r="F41" s="161"/>
      <c r="G41" s="162"/>
      <c r="H41" s="360"/>
      <c r="I41" s="158"/>
      <c r="J41" s="169"/>
      <c r="K41" s="162"/>
      <c r="L41" s="360"/>
      <c r="M41" s="158"/>
      <c r="N41" s="429"/>
      <c r="O41" s="162"/>
      <c r="P41" s="159"/>
      <c r="Q41" s="158"/>
      <c r="R41" s="161"/>
      <c r="S41" s="162"/>
      <c r="T41" s="159"/>
      <c r="U41" s="158"/>
      <c r="V41" s="161"/>
      <c r="W41" s="158"/>
      <c r="X41" s="258"/>
      <c r="Y41" s="361"/>
      <c r="Z41" s="344"/>
      <c r="AD41" s="232"/>
      <c r="CG41" s="48"/>
      <c r="CH41" s="48"/>
      <c r="CI41" s="48"/>
      <c r="CJ41" s="48"/>
      <c r="CK41" s="48"/>
      <c r="CL41" s="48"/>
      <c r="CM41" s="48"/>
    </row>
    <row r="42" spans="1:91" ht="67.7" customHeight="1" x14ac:dyDescent="0.2">
      <c r="A42" s="351"/>
      <c r="B42" s="200" t="s">
        <v>752</v>
      </c>
      <c r="C42" s="133" t="s">
        <v>753</v>
      </c>
      <c r="D42" s="634"/>
      <c r="E42" s="635"/>
      <c r="F42" s="634"/>
      <c r="G42" s="635"/>
      <c r="H42" s="634"/>
      <c r="I42" s="635"/>
      <c r="J42" s="634"/>
      <c r="K42" s="635"/>
      <c r="L42" s="634"/>
      <c r="M42" s="635"/>
      <c r="N42" s="634"/>
      <c r="O42" s="635"/>
      <c r="P42" s="634"/>
      <c r="Q42" s="635"/>
      <c r="R42" s="634"/>
      <c r="S42" s="635"/>
      <c r="T42" s="634"/>
      <c r="U42" s="635"/>
      <c r="V42" s="634"/>
      <c r="W42" s="635"/>
      <c r="X42" s="45"/>
      <c r="Y42" s="550">
        <f>IF(OR(D42="s",F42="s",H42="s",J42="s",L42="s",N42="s",P42="s",R42="s",T42="s",V42="s"), 0, IF(OR(D42="a",F42="a",H42="a",J42="a",L42="a",N42="a",P42="a",R42="a",T42="a",V42="a"),Z42,0))</f>
        <v>0</v>
      </c>
      <c r="Z42" s="340">
        <v>5</v>
      </c>
      <c r="AA42" s="41">
        <f>COUNTIF(D42:W42,"a")+COUNTIF(D42:W42,"s")</f>
        <v>0</v>
      </c>
      <c r="AB42" s="394"/>
      <c r="AD42" s="232"/>
      <c r="CG42" s="48"/>
      <c r="CH42" s="48"/>
      <c r="CI42" s="48"/>
      <c r="CJ42" s="48"/>
      <c r="CK42" s="48"/>
      <c r="CL42" s="48"/>
      <c r="CM42" s="48"/>
    </row>
    <row r="43" spans="1:91" ht="45" customHeight="1" thickBot="1" x14ac:dyDescent="0.25">
      <c r="A43" s="351"/>
      <c r="B43" s="202" t="s">
        <v>754</v>
      </c>
      <c r="C43" s="132" t="s">
        <v>755</v>
      </c>
      <c r="D43" s="611"/>
      <c r="E43" s="612"/>
      <c r="F43" s="611"/>
      <c r="G43" s="612"/>
      <c r="H43" s="611"/>
      <c r="I43" s="612"/>
      <c r="J43" s="611"/>
      <c r="K43" s="612"/>
      <c r="L43" s="611"/>
      <c r="M43" s="612"/>
      <c r="N43" s="611"/>
      <c r="O43" s="612"/>
      <c r="P43" s="611"/>
      <c r="Q43" s="612"/>
      <c r="R43" s="611"/>
      <c r="S43" s="612"/>
      <c r="T43" s="611"/>
      <c r="U43" s="612"/>
      <c r="V43" s="611"/>
      <c r="W43" s="612"/>
      <c r="X43" s="45"/>
      <c r="Y43" s="551">
        <f t="shared" ref="Y43" si="9">IF(OR(D43="s",F43="s",H43="s",J43="s",L43="s",N43="s",P43="s",R43="s",T43="s",V43="s"), 0, IF(OR(D43="a",F43="a",H43="a",J43="a",L43="a",N43="a",P43="a",R43="a",T43="a",V43="a"),Z43,0))</f>
        <v>0</v>
      </c>
      <c r="Z43" s="338">
        <v>5</v>
      </c>
      <c r="AA43" s="41">
        <f t="shared" ref="AA43" si="10">COUNTIF(D43:W43,"a")+COUNTIF(D43:W43,"s")</f>
        <v>0</v>
      </c>
      <c r="AB43" s="394"/>
      <c r="AD43" s="232"/>
      <c r="CG43" s="48"/>
      <c r="CH43" s="48"/>
      <c r="CI43" s="48"/>
      <c r="CJ43" s="48"/>
      <c r="CK43" s="48"/>
      <c r="CL43" s="48"/>
      <c r="CM43" s="48"/>
    </row>
    <row r="44" spans="1:91" ht="21" customHeight="1" thickTop="1" thickBot="1" x14ac:dyDescent="0.25">
      <c r="A44" s="351"/>
      <c r="B44" s="85"/>
      <c r="C44" s="137"/>
      <c r="D44" s="621" t="s">
        <v>80</v>
      </c>
      <c r="E44" s="622"/>
      <c r="F44" s="622"/>
      <c r="G44" s="622"/>
      <c r="H44" s="622"/>
      <c r="I44" s="622"/>
      <c r="J44" s="622"/>
      <c r="K44" s="622"/>
      <c r="L44" s="622"/>
      <c r="M44" s="622"/>
      <c r="N44" s="622"/>
      <c r="O44" s="622"/>
      <c r="P44" s="622"/>
      <c r="Q44" s="622"/>
      <c r="R44" s="622"/>
      <c r="S44" s="622"/>
      <c r="T44" s="622"/>
      <c r="U44" s="622"/>
      <c r="V44" s="622"/>
      <c r="W44" s="622"/>
      <c r="X44" s="623"/>
      <c r="Y44" s="6">
        <f>SUM(Y42:Y43)</f>
        <v>0</v>
      </c>
      <c r="Z44" s="339">
        <f>SUM(Z42:Z43)</f>
        <v>10</v>
      </c>
      <c r="AD44" s="232"/>
      <c r="CG44" s="48"/>
      <c r="CH44" s="48"/>
      <c r="CI44" s="48"/>
      <c r="CJ44" s="48"/>
      <c r="CK44" s="48"/>
      <c r="CL44" s="48"/>
      <c r="CM44" s="48"/>
    </row>
    <row r="45" spans="1:91" ht="21" customHeight="1" thickBot="1" x14ac:dyDescent="0.25">
      <c r="A45" s="323"/>
      <c r="B45" s="375"/>
      <c r="C45" s="156"/>
      <c r="D45" s="618"/>
      <c r="E45" s="619"/>
      <c r="F45" s="680">
        <v>0</v>
      </c>
      <c r="G45" s="681"/>
      <c r="H45" s="681"/>
      <c r="I45" s="681"/>
      <c r="J45" s="681"/>
      <c r="K45" s="681"/>
      <c r="L45" s="681"/>
      <c r="M45" s="681"/>
      <c r="N45" s="681"/>
      <c r="O45" s="681"/>
      <c r="P45" s="681"/>
      <c r="Q45" s="681"/>
      <c r="R45" s="681"/>
      <c r="S45" s="681"/>
      <c r="T45" s="681"/>
      <c r="U45" s="681"/>
      <c r="V45" s="681"/>
      <c r="W45" s="681"/>
      <c r="X45" s="681"/>
      <c r="Y45" s="681"/>
      <c r="Z45" s="682"/>
      <c r="AD45" s="232"/>
      <c r="CG45" s="48"/>
      <c r="CH45" s="48"/>
      <c r="CI45" s="48"/>
      <c r="CJ45" s="48"/>
      <c r="CK45" s="48"/>
      <c r="CL45" s="48"/>
      <c r="CM45" s="48"/>
    </row>
    <row r="46" spans="1:91" ht="30" customHeight="1" thickBot="1" x14ac:dyDescent="0.25">
      <c r="A46" s="321"/>
      <c r="B46" s="207">
        <v>1600</v>
      </c>
      <c r="C46" s="153" t="s">
        <v>432</v>
      </c>
      <c r="D46" s="159"/>
      <c r="E46" s="158"/>
      <c r="F46" s="429" t="s">
        <v>79</v>
      </c>
      <c r="G46" s="162"/>
      <c r="H46" s="159"/>
      <c r="I46" s="158"/>
      <c r="J46" s="359"/>
      <c r="K46" s="162"/>
      <c r="L46" s="360"/>
      <c r="M46" s="158"/>
      <c r="N46" s="161"/>
      <c r="O46" s="162"/>
      <c r="P46" s="159"/>
      <c r="Q46" s="158"/>
      <c r="R46" s="161"/>
      <c r="S46" s="162"/>
      <c r="T46" s="429" t="s">
        <v>79</v>
      </c>
      <c r="U46" s="158"/>
      <c r="V46" s="161"/>
      <c r="W46" s="158"/>
      <c r="X46" s="258"/>
      <c r="Y46" s="361"/>
      <c r="Z46" s="344"/>
      <c r="AD46" s="232"/>
      <c r="CG46" s="48"/>
      <c r="CH46" s="48"/>
      <c r="CI46" s="48"/>
      <c r="CJ46" s="48"/>
      <c r="CK46" s="48"/>
      <c r="CL46" s="48"/>
      <c r="CM46" s="48"/>
    </row>
    <row r="47" spans="1:91" ht="27.95" customHeight="1" x14ac:dyDescent="0.2">
      <c r="A47" s="351"/>
      <c r="B47" s="199" t="s">
        <v>443</v>
      </c>
      <c r="C47" s="123" t="s">
        <v>78</v>
      </c>
      <c r="D47" s="634"/>
      <c r="E47" s="635"/>
      <c r="F47" s="634"/>
      <c r="G47" s="635"/>
      <c r="H47" s="634"/>
      <c r="I47" s="635"/>
      <c r="J47" s="634"/>
      <c r="K47" s="635"/>
      <c r="L47" s="634"/>
      <c r="M47" s="635"/>
      <c r="N47" s="634"/>
      <c r="O47" s="635"/>
      <c r="P47" s="634"/>
      <c r="Q47" s="635"/>
      <c r="R47" s="634"/>
      <c r="S47" s="635"/>
      <c r="T47" s="634"/>
      <c r="U47" s="635"/>
      <c r="V47" s="634"/>
      <c r="W47" s="635"/>
      <c r="X47" s="40"/>
      <c r="Y47" s="550">
        <f>IF(OR(D47="s",F47="s",H47="s",J47="s",L47="s",N47="s",P47="s",R47="s",T47="s",V47="s"), 0, IF(OR(D47="a",F47="a",H47="a",J47="a",L47="a",N47="a",P47="a",R47="a",T47="a",V47="a"),Z47,0))</f>
        <v>0</v>
      </c>
      <c r="Z47" s="345">
        <v>10</v>
      </c>
      <c r="AA47" s="41">
        <f t="shared" ref="AA47:AA54" si="11">COUNTIF(D47:W47,"a")+COUNTIF(D47:W47,"s")</f>
        <v>0</v>
      </c>
      <c r="AB47" s="230"/>
      <c r="AD47" s="232" t="s">
        <v>486</v>
      </c>
      <c r="CG47" s="48"/>
      <c r="CH47" s="48"/>
      <c r="CI47" s="48"/>
      <c r="CJ47" s="48"/>
      <c r="CK47" s="48"/>
      <c r="CL47" s="48"/>
      <c r="CM47" s="48"/>
    </row>
    <row r="48" spans="1:91" ht="45" customHeight="1" x14ac:dyDescent="0.2">
      <c r="A48" s="351"/>
      <c r="B48" s="209" t="s">
        <v>444</v>
      </c>
      <c r="C48" s="124" t="s">
        <v>51</v>
      </c>
      <c r="D48" s="611"/>
      <c r="E48" s="612"/>
      <c r="F48" s="611"/>
      <c r="G48" s="612"/>
      <c r="H48" s="611"/>
      <c r="I48" s="612"/>
      <c r="J48" s="611"/>
      <c r="K48" s="612"/>
      <c r="L48" s="611"/>
      <c r="M48" s="612"/>
      <c r="N48" s="611"/>
      <c r="O48" s="612"/>
      <c r="P48" s="611"/>
      <c r="Q48" s="612"/>
      <c r="R48" s="611"/>
      <c r="S48" s="612"/>
      <c r="T48" s="611"/>
      <c r="U48" s="612"/>
      <c r="V48" s="611"/>
      <c r="W48" s="612"/>
      <c r="X48" s="40"/>
      <c r="Y48" s="33">
        <f t="shared" ref="Y48:Y54" si="12">IF(OR(D48="s",F48="s",H48="s",J48="s",L48="s",N48="s",P48="s",R48="s",T48="s",V48="s"), 0, IF(OR(D48="a",F48="a",H48="a",J48="a",L48="a",N48="a",P48="a",R48="a",T48="a",V48="a"),Z48,0))</f>
        <v>0</v>
      </c>
      <c r="Z48" s="338">
        <v>5</v>
      </c>
      <c r="AA48" s="41">
        <f t="shared" si="11"/>
        <v>0</v>
      </c>
      <c r="AB48" s="230"/>
      <c r="AD48" s="232" t="s">
        <v>486</v>
      </c>
      <c r="CG48" s="48"/>
      <c r="CH48" s="48"/>
      <c r="CI48" s="48"/>
      <c r="CJ48" s="48"/>
      <c r="CK48" s="48"/>
      <c r="CL48" s="48"/>
      <c r="CM48" s="48"/>
    </row>
    <row r="49" spans="1:91" ht="45" customHeight="1" x14ac:dyDescent="0.2">
      <c r="A49" s="351"/>
      <c r="B49" s="209" t="s">
        <v>130</v>
      </c>
      <c r="C49" s="124" t="s">
        <v>435</v>
      </c>
      <c r="D49" s="611"/>
      <c r="E49" s="612"/>
      <c r="F49" s="611"/>
      <c r="G49" s="612"/>
      <c r="H49" s="611"/>
      <c r="I49" s="612"/>
      <c r="J49" s="611"/>
      <c r="K49" s="612"/>
      <c r="L49" s="611"/>
      <c r="M49" s="612"/>
      <c r="N49" s="611"/>
      <c r="O49" s="612"/>
      <c r="P49" s="611"/>
      <c r="Q49" s="612"/>
      <c r="R49" s="611"/>
      <c r="S49" s="612"/>
      <c r="T49" s="611"/>
      <c r="U49" s="612"/>
      <c r="V49" s="611"/>
      <c r="W49" s="612"/>
      <c r="X49" s="40"/>
      <c r="Y49" s="77">
        <f t="shared" si="12"/>
        <v>0</v>
      </c>
      <c r="Z49" s="341">
        <v>5</v>
      </c>
      <c r="AA49" s="41">
        <f t="shared" si="11"/>
        <v>0</v>
      </c>
      <c r="AB49" s="230"/>
      <c r="AD49" s="232"/>
      <c r="CG49" s="48"/>
      <c r="CH49" s="48"/>
      <c r="CI49" s="48"/>
      <c r="CJ49" s="48"/>
      <c r="CK49" s="48"/>
      <c r="CL49" s="48"/>
      <c r="CM49" s="48"/>
    </row>
    <row r="50" spans="1:91" ht="27.95" customHeight="1" x14ac:dyDescent="0.2">
      <c r="A50" s="351"/>
      <c r="B50" s="209" t="s">
        <v>131</v>
      </c>
      <c r="C50" s="124" t="s">
        <v>436</v>
      </c>
      <c r="D50" s="611"/>
      <c r="E50" s="612"/>
      <c r="F50" s="611"/>
      <c r="G50" s="612"/>
      <c r="H50" s="611"/>
      <c r="I50" s="612"/>
      <c r="J50" s="611"/>
      <c r="K50" s="612"/>
      <c r="L50" s="611"/>
      <c r="M50" s="612"/>
      <c r="N50" s="611"/>
      <c r="O50" s="612"/>
      <c r="P50" s="611"/>
      <c r="Q50" s="612"/>
      <c r="R50" s="611"/>
      <c r="S50" s="612"/>
      <c r="T50" s="611"/>
      <c r="U50" s="612"/>
      <c r="V50" s="611"/>
      <c r="W50" s="612"/>
      <c r="X50" s="40"/>
      <c r="Y50" s="33">
        <f t="shared" si="12"/>
        <v>0</v>
      </c>
      <c r="Z50" s="338">
        <v>5</v>
      </c>
      <c r="AA50" s="41">
        <f t="shared" si="11"/>
        <v>0</v>
      </c>
      <c r="AB50" s="230"/>
      <c r="AD50" s="232" t="s">
        <v>486</v>
      </c>
      <c r="CG50" s="48"/>
      <c r="CH50" s="48"/>
      <c r="CI50" s="48"/>
      <c r="CJ50" s="48"/>
      <c r="CK50" s="48"/>
      <c r="CL50" s="48"/>
      <c r="CM50" s="48"/>
    </row>
    <row r="51" spans="1:91" ht="45" customHeight="1" x14ac:dyDescent="0.2">
      <c r="A51" s="351"/>
      <c r="B51" s="209" t="s">
        <v>445</v>
      </c>
      <c r="C51" s="124" t="s">
        <v>446</v>
      </c>
      <c r="D51" s="611"/>
      <c r="E51" s="612"/>
      <c r="F51" s="611"/>
      <c r="G51" s="612"/>
      <c r="H51" s="611"/>
      <c r="I51" s="612"/>
      <c r="J51" s="611"/>
      <c r="K51" s="612"/>
      <c r="L51" s="611"/>
      <c r="M51" s="612"/>
      <c r="N51" s="611"/>
      <c r="O51" s="612"/>
      <c r="P51" s="611"/>
      <c r="Q51" s="612"/>
      <c r="R51" s="611"/>
      <c r="S51" s="612"/>
      <c r="T51" s="611"/>
      <c r="U51" s="612"/>
      <c r="V51" s="611"/>
      <c r="W51" s="612"/>
      <c r="X51" s="40"/>
      <c r="Y51" s="77">
        <f t="shared" si="12"/>
        <v>0</v>
      </c>
      <c r="Z51" s="341">
        <v>10</v>
      </c>
      <c r="AA51" s="41">
        <f t="shared" si="11"/>
        <v>0</v>
      </c>
      <c r="AB51" s="230"/>
      <c r="AD51" s="232"/>
      <c r="CG51" s="48"/>
      <c r="CH51" s="48"/>
      <c r="CI51" s="48"/>
      <c r="CJ51" s="48"/>
      <c r="CK51" s="48"/>
      <c r="CL51" s="48"/>
      <c r="CM51" s="48"/>
    </row>
    <row r="52" spans="1:91" ht="27.95" customHeight="1" x14ac:dyDescent="0.2">
      <c r="A52" s="351"/>
      <c r="B52" s="209" t="s">
        <v>510</v>
      </c>
      <c r="C52" s="116" t="s">
        <v>457</v>
      </c>
      <c r="D52" s="611"/>
      <c r="E52" s="612"/>
      <c r="F52" s="611"/>
      <c r="G52" s="612"/>
      <c r="H52" s="611"/>
      <c r="I52" s="612"/>
      <c r="J52" s="611"/>
      <c r="K52" s="612"/>
      <c r="L52" s="611"/>
      <c r="M52" s="612"/>
      <c r="N52" s="611"/>
      <c r="O52" s="612"/>
      <c r="P52" s="611"/>
      <c r="Q52" s="612"/>
      <c r="R52" s="611"/>
      <c r="S52" s="612"/>
      <c r="T52" s="611"/>
      <c r="U52" s="612"/>
      <c r="V52" s="611"/>
      <c r="W52" s="612"/>
      <c r="X52" s="40"/>
      <c r="Y52" s="77">
        <f t="shared" si="12"/>
        <v>0</v>
      </c>
      <c r="Z52" s="341">
        <v>10</v>
      </c>
      <c r="AA52" s="41">
        <f t="shared" si="11"/>
        <v>0</v>
      </c>
      <c r="AB52" s="230"/>
      <c r="AD52" s="232" t="s">
        <v>486</v>
      </c>
      <c r="CG52" s="48"/>
      <c r="CH52" s="48"/>
      <c r="CI52" s="48"/>
      <c r="CJ52" s="48"/>
      <c r="CK52" s="48"/>
      <c r="CL52" s="48"/>
      <c r="CM52" s="48"/>
    </row>
    <row r="53" spans="1:91" ht="27.95" customHeight="1" x14ac:dyDescent="0.2">
      <c r="A53" s="351"/>
      <c r="B53" s="209" t="s">
        <v>59</v>
      </c>
      <c r="C53" s="124" t="s">
        <v>163</v>
      </c>
      <c r="D53" s="611"/>
      <c r="E53" s="612"/>
      <c r="F53" s="611"/>
      <c r="G53" s="612"/>
      <c r="H53" s="611"/>
      <c r="I53" s="612"/>
      <c r="J53" s="611"/>
      <c r="K53" s="612"/>
      <c r="L53" s="611"/>
      <c r="M53" s="612"/>
      <c r="N53" s="611"/>
      <c r="O53" s="612"/>
      <c r="P53" s="611"/>
      <c r="Q53" s="612"/>
      <c r="R53" s="611"/>
      <c r="S53" s="612"/>
      <c r="T53" s="611"/>
      <c r="U53" s="612"/>
      <c r="V53" s="611"/>
      <c r="W53" s="612"/>
      <c r="X53" s="40"/>
      <c r="Y53" s="77">
        <f t="shared" si="12"/>
        <v>0</v>
      </c>
      <c r="Z53" s="341">
        <v>10</v>
      </c>
      <c r="AA53" s="41">
        <f t="shared" si="11"/>
        <v>0</v>
      </c>
      <c r="AB53" s="230"/>
      <c r="AD53" s="232"/>
      <c r="CG53" s="48"/>
      <c r="CH53" s="48"/>
      <c r="CI53" s="48"/>
      <c r="CJ53" s="48"/>
      <c r="CK53" s="48"/>
      <c r="CL53" s="48"/>
      <c r="CM53" s="48"/>
    </row>
    <row r="54" spans="1:91" ht="27.95" customHeight="1" thickBot="1" x14ac:dyDescent="0.2">
      <c r="A54" s="351"/>
      <c r="B54" s="209" t="s">
        <v>60</v>
      </c>
      <c r="C54" s="124" t="s">
        <v>437</v>
      </c>
      <c r="D54" s="578"/>
      <c r="E54" s="579"/>
      <c r="F54" s="578"/>
      <c r="G54" s="579"/>
      <c r="H54" s="578"/>
      <c r="I54" s="579"/>
      <c r="J54" s="578"/>
      <c r="K54" s="579"/>
      <c r="L54" s="578"/>
      <c r="M54" s="579"/>
      <c r="N54" s="578"/>
      <c r="O54" s="579"/>
      <c r="P54" s="578"/>
      <c r="Q54" s="579"/>
      <c r="R54" s="578"/>
      <c r="S54" s="579"/>
      <c r="T54" s="578"/>
      <c r="U54" s="579"/>
      <c r="V54" s="578"/>
      <c r="W54" s="579"/>
      <c r="X54" s="40"/>
      <c r="Y54" s="34">
        <f t="shared" si="12"/>
        <v>0</v>
      </c>
      <c r="Z54" s="341">
        <v>10</v>
      </c>
      <c r="AA54" s="41">
        <f t="shared" si="11"/>
        <v>0</v>
      </c>
      <c r="AB54" s="230"/>
      <c r="AD54" s="232" t="s">
        <v>486</v>
      </c>
      <c r="CG54" s="48"/>
      <c r="CH54" s="48"/>
      <c r="CI54" s="48"/>
      <c r="CJ54" s="48"/>
      <c r="CK54" s="48"/>
      <c r="CL54" s="48"/>
      <c r="CM54" s="48"/>
    </row>
    <row r="55" spans="1:91" ht="21" customHeight="1" thickTop="1" thickBot="1" x14ac:dyDescent="0.25">
      <c r="A55" s="351"/>
      <c r="B55" s="42"/>
      <c r="C55" s="143"/>
      <c r="D55" s="621" t="s">
        <v>80</v>
      </c>
      <c r="E55" s="622"/>
      <c r="F55" s="622"/>
      <c r="G55" s="622"/>
      <c r="H55" s="622"/>
      <c r="I55" s="622"/>
      <c r="J55" s="622"/>
      <c r="K55" s="622"/>
      <c r="L55" s="622"/>
      <c r="M55" s="622"/>
      <c r="N55" s="622"/>
      <c r="O55" s="622"/>
      <c r="P55" s="622"/>
      <c r="Q55" s="622"/>
      <c r="R55" s="622"/>
      <c r="S55" s="622"/>
      <c r="T55" s="622"/>
      <c r="U55" s="622"/>
      <c r="V55" s="622"/>
      <c r="W55" s="622"/>
      <c r="X55" s="623"/>
      <c r="Y55" s="86">
        <f>SUM(Y47:Y54)</f>
        <v>0</v>
      </c>
      <c r="Z55" s="339">
        <f>SUM(Z47:Z54)</f>
        <v>65</v>
      </c>
      <c r="AD55" s="232"/>
      <c r="CG55" s="48"/>
      <c r="CH55" s="48"/>
      <c r="CI55" s="48"/>
      <c r="CJ55" s="48"/>
      <c r="CK55" s="48"/>
      <c r="CL55" s="48"/>
      <c r="CM55" s="48"/>
    </row>
    <row r="56" spans="1:91" ht="21" customHeight="1" thickBot="1" x14ac:dyDescent="0.25">
      <c r="A56" s="351"/>
      <c r="B56" s="93"/>
      <c r="C56" s="281"/>
      <c r="D56" s="618"/>
      <c r="E56" s="619"/>
      <c r="F56" s="677">
        <v>40</v>
      </c>
      <c r="G56" s="661"/>
      <c r="H56" s="661"/>
      <c r="I56" s="661"/>
      <c r="J56" s="661"/>
      <c r="K56" s="661"/>
      <c r="L56" s="661"/>
      <c r="M56" s="661"/>
      <c r="N56" s="661"/>
      <c r="O56" s="661"/>
      <c r="P56" s="661"/>
      <c r="Q56" s="661"/>
      <c r="R56" s="661"/>
      <c r="S56" s="661"/>
      <c r="T56" s="661"/>
      <c r="U56" s="661"/>
      <c r="V56" s="661"/>
      <c r="W56" s="661"/>
      <c r="X56" s="661"/>
      <c r="Y56" s="661"/>
      <c r="Z56" s="662"/>
      <c r="AD56" s="232"/>
      <c r="CG56" s="48"/>
      <c r="CH56" s="48"/>
      <c r="CI56" s="48"/>
      <c r="CJ56" s="48"/>
      <c r="CK56" s="48"/>
      <c r="CL56" s="48"/>
      <c r="CM56" s="48"/>
    </row>
    <row r="57" spans="1:91" ht="30" customHeight="1" thickBot="1" x14ac:dyDescent="0.25">
      <c r="A57" s="321"/>
      <c r="B57" s="207" t="s">
        <v>735</v>
      </c>
      <c r="C57" s="153" t="s">
        <v>736</v>
      </c>
      <c r="D57" s="159"/>
      <c r="E57" s="158"/>
      <c r="F57" s="429"/>
      <c r="G57" s="162"/>
      <c r="H57" s="159"/>
      <c r="I57" s="158"/>
      <c r="J57" s="359"/>
      <c r="K57" s="162"/>
      <c r="L57" s="360"/>
      <c r="M57" s="158"/>
      <c r="N57" s="161"/>
      <c r="O57" s="162"/>
      <c r="P57" s="159"/>
      <c r="Q57" s="158"/>
      <c r="R57" s="161"/>
      <c r="S57" s="162"/>
      <c r="T57" s="429"/>
      <c r="U57" s="158"/>
      <c r="V57" s="161"/>
      <c r="W57" s="158"/>
      <c r="X57" s="258"/>
      <c r="Y57" s="361"/>
      <c r="Z57" s="344"/>
      <c r="AD57" s="232"/>
      <c r="CG57" s="48"/>
      <c r="CH57" s="48"/>
      <c r="CI57" s="48"/>
      <c r="CJ57" s="48"/>
      <c r="CK57" s="48"/>
      <c r="CL57" s="48"/>
      <c r="CM57" s="48"/>
    </row>
    <row r="58" spans="1:91" ht="45" customHeight="1" x14ac:dyDescent="0.2">
      <c r="A58" s="351"/>
      <c r="B58" s="199" t="s">
        <v>737</v>
      </c>
      <c r="C58" s="123" t="s">
        <v>1064</v>
      </c>
      <c r="D58" s="634"/>
      <c r="E58" s="635"/>
      <c r="F58" s="634"/>
      <c r="G58" s="635"/>
      <c r="H58" s="634"/>
      <c r="I58" s="635"/>
      <c r="J58" s="634"/>
      <c r="K58" s="635"/>
      <c r="L58" s="634"/>
      <c r="M58" s="635"/>
      <c r="N58" s="634"/>
      <c r="O58" s="635"/>
      <c r="P58" s="634"/>
      <c r="Q58" s="635"/>
      <c r="R58" s="634"/>
      <c r="S58" s="635"/>
      <c r="T58" s="634"/>
      <c r="U58" s="635"/>
      <c r="V58" s="634"/>
      <c r="W58" s="635"/>
      <c r="X58" s="45"/>
      <c r="Y58" s="550">
        <f>IF(OR(D58="s",F58="s",H58="s",J58="s",L58="s",N58="s",P58="s",R58="s",T58="s",V58="s"), 0, IF(OR(D58="a",F58="a",H58="a",J58="a",L58="a",N58="a",P58="a",R58="a",T58="a",V58="a"),Z58,0))</f>
        <v>0</v>
      </c>
      <c r="Z58" s="345">
        <v>20</v>
      </c>
      <c r="AA58" s="41">
        <f t="shared" ref="AA58:AA68" si="13">COUNTIF(D58:W58,"a")+COUNTIF(D58:W58,"s")</f>
        <v>0</v>
      </c>
      <c r="AB58" s="394"/>
      <c r="AD58" s="232" t="s">
        <v>486</v>
      </c>
      <c r="CG58" s="48"/>
      <c r="CH58" s="48"/>
      <c r="CI58" s="48"/>
      <c r="CJ58" s="48"/>
      <c r="CK58" s="48"/>
      <c r="CL58" s="48"/>
      <c r="CM58" s="48"/>
    </row>
    <row r="59" spans="1:91" ht="45" customHeight="1" x14ac:dyDescent="0.2">
      <c r="A59" s="351"/>
      <c r="B59" s="209" t="s">
        <v>738</v>
      </c>
      <c r="C59" s="124" t="s">
        <v>739</v>
      </c>
      <c r="D59" s="611"/>
      <c r="E59" s="612"/>
      <c r="F59" s="611"/>
      <c r="G59" s="612"/>
      <c r="H59" s="611"/>
      <c r="I59" s="612"/>
      <c r="J59" s="611"/>
      <c r="K59" s="612"/>
      <c r="L59" s="611"/>
      <c r="M59" s="612"/>
      <c r="N59" s="611"/>
      <c r="O59" s="612"/>
      <c r="P59" s="611"/>
      <c r="Q59" s="612"/>
      <c r="R59" s="611"/>
      <c r="S59" s="612"/>
      <c r="T59" s="611"/>
      <c r="U59" s="612"/>
      <c r="V59" s="611"/>
      <c r="W59" s="612"/>
      <c r="X59" s="45"/>
      <c r="Y59" s="33">
        <f t="shared" ref="Y59:Y68" si="14">IF(OR(D59="s",F59="s",H59="s",J59="s",L59="s",N59="s",P59="s",R59="s",T59="s",V59="s"), 0, IF(OR(D59="a",F59="a",H59="a",J59="a",L59="a",N59="a",P59="a",R59="a",T59="a",V59="a"),Z59,0))</f>
        <v>0</v>
      </c>
      <c r="Z59" s="338">
        <v>10</v>
      </c>
      <c r="AA59" s="41">
        <f t="shared" si="13"/>
        <v>0</v>
      </c>
      <c r="AB59" s="394"/>
      <c r="AD59" s="232" t="s">
        <v>486</v>
      </c>
      <c r="CG59" s="48"/>
      <c r="CH59" s="48"/>
      <c r="CI59" s="48"/>
      <c r="CJ59" s="48"/>
      <c r="CK59" s="48"/>
      <c r="CL59" s="48"/>
      <c r="CM59" s="48"/>
    </row>
    <row r="60" spans="1:91" ht="45" customHeight="1" x14ac:dyDescent="0.2">
      <c r="A60" s="351"/>
      <c r="B60" s="209" t="s">
        <v>740</v>
      </c>
      <c r="C60" s="124" t="s">
        <v>741</v>
      </c>
      <c r="D60" s="611"/>
      <c r="E60" s="612"/>
      <c r="F60" s="611"/>
      <c r="G60" s="612"/>
      <c r="H60" s="611"/>
      <c r="I60" s="612"/>
      <c r="J60" s="611"/>
      <c r="K60" s="612"/>
      <c r="L60" s="611"/>
      <c r="M60" s="612"/>
      <c r="N60" s="611"/>
      <c r="O60" s="612"/>
      <c r="P60" s="611"/>
      <c r="Q60" s="612"/>
      <c r="R60" s="611"/>
      <c r="S60" s="612"/>
      <c r="T60" s="611"/>
      <c r="U60" s="612"/>
      <c r="V60" s="611"/>
      <c r="W60" s="612"/>
      <c r="X60" s="45"/>
      <c r="Y60" s="77">
        <f t="shared" si="14"/>
        <v>0</v>
      </c>
      <c r="Z60" s="341">
        <v>5</v>
      </c>
      <c r="AA60" s="41">
        <f t="shared" si="13"/>
        <v>0</v>
      </c>
      <c r="AB60" s="394"/>
      <c r="AD60" s="232" t="s">
        <v>734</v>
      </c>
      <c r="CG60" s="48"/>
      <c r="CH60" s="48"/>
      <c r="CI60" s="48"/>
      <c r="CJ60" s="48"/>
      <c r="CK60" s="48"/>
      <c r="CL60" s="48"/>
      <c r="CM60" s="48"/>
    </row>
    <row r="61" spans="1:91" ht="45" customHeight="1" x14ac:dyDescent="0.2">
      <c r="A61" s="351"/>
      <c r="B61" s="209" t="s">
        <v>742</v>
      </c>
      <c r="C61" s="124" t="s">
        <v>743</v>
      </c>
      <c r="D61" s="611"/>
      <c r="E61" s="612"/>
      <c r="F61" s="611"/>
      <c r="G61" s="612"/>
      <c r="H61" s="611"/>
      <c r="I61" s="612"/>
      <c r="J61" s="611"/>
      <c r="K61" s="612"/>
      <c r="L61" s="611"/>
      <c r="M61" s="612"/>
      <c r="N61" s="611"/>
      <c r="O61" s="612"/>
      <c r="P61" s="611"/>
      <c r="Q61" s="612"/>
      <c r="R61" s="611"/>
      <c r="S61" s="612"/>
      <c r="T61" s="611"/>
      <c r="U61" s="612"/>
      <c r="V61" s="611"/>
      <c r="W61" s="612"/>
      <c r="X61" s="45"/>
      <c r="Y61" s="33">
        <f t="shared" si="14"/>
        <v>0</v>
      </c>
      <c r="Z61" s="338">
        <v>5</v>
      </c>
      <c r="AA61" s="41">
        <f t="shared" si="13"/>
        <v>0</v>
      </c>
      <c r="AB61" s="394"/>
      <c r="AD61" s="232" t="s">
        <v>486</v>
      </c>
      <c r="CG61" s="48"/>
      <c r="CH61" s="48"/>
      <c r="CI61" s="48"/>
      <c r="CJ61" s="48"/>
      <c r="CK61" s="48"/>
      <c r="CL61" s="48"/>
      <c r="CM61" s="48"/>
    </row>
    <row r="62" spans="1:91" ht="45" customHeight="1" x14ac:dyDescent="0.2">
      <c r="A62" s="351"/>
      <c r="B62" s="209" t="s">
        <v>744</v>
      </c>
      <c r="C62" s="124" t="s">
        <v>745</v>
      </c>
      <c r="D62" s="611"/>
      <c r="E62" s="612"/>
      <c r="F62" s="611"/>
      <c r="G62" s="612"/>
      <c r="H62" s="611"/>
      <c r="I62" s="612"/>
      <c r="J62" s="611"/>
      <c r="K62" s="612"/>
      <c r="L62" s="611"/>
      <c r="M62" s="612"/>
      <c r="N62" s="611"/>
      <c r="O62" s="612"/>
      <c r="P62" s="611"/>
      <c r="Q62" s="612"/>
      <c r="R62" s="611"/>
      <c r="S62" s="612"/>
      <c r="T62" s="611"/>
      <c r="U62" s="612"/>
      <c r="V62" s="611"/>
      <c r="W62" s="612"/>
      <c r="X62" s="45"/>
      <c r="Y62" s="77">
        <f t="shared" si="14"/>
        <v>0</v>
      </c>
      <c r="Z62" s="341">
        <v>5</v>
      </c>
      <c r="AA62" s="41">
        <f t="shared" si="13"/>
        <v>0</v>
      </c>
      <c r="AB62" s="394"/>
      <c r="AD62" s="232" t="s">
        <v>734</v>
      </c>
      <c r="CG62" s="48"/>
      <c r="CH62" s="48"/>
      <c r="CI62" s="48"/>
      <c r="CJ62" s="48"/>
      <c r="CK62" s="48"/>
      <c r="CL62" s="48"/>
      <c r="CM62" s="48"/>
    </row>
    <row r="63" spans="1:91" ht="45" customHeight="1" x14ac:dyDescent="0.2">
      <c r="A63" s="351"/>
      <c r="B63" s="209" t="s">
        <v>1065</v>
      </c>
      <c r="C63" s="121" t="s">
        <v>1066</v>
      </c>
      <c r="D63" s="611"/>
      <c r="E63" s="612"/>
      <c r="F63" s="611"/>
      <c r="G63" s="612"/>
      <c r="H63" s="611"/>
      <c r="I63" s="612"/>
      <c r="J63" s="611"/>
      <c r="K63" s="612"/>
      <c r="L63" s="611"/>
      <c r="M63" s="612"/>
      <c r="N63" s="611"/>
      <c r="O63" s="612"/>
      <c r="P63" s="611"/>
      <c r="Q63" s="612"/>
      <c r="R63" s="611"/>
      <c r="S63" s="612"/>
      <c r="T63" s="611"/>
      <c r="U63" s="612"/>
      <c r="V63" s="611"/>
      <c r="W63" s="612"/>
      <c r="X63" s="45"/>
      <c r="Y63" s="77">
        <f t="shared" si="14"/>
        <v>0</v>
      </c>
      <c r="Z63" s="341">
        <v>5</v>
      </c>
      <c r="AA63" s="41">
        <f t="shared" si="13"/>
        <v>0</v>
      </c>
      <c r="AB63" s="394"/>
      <c r="AD63" s="232" t="s">
        <v>734</v>
      </c>
      <c r="CG63" s="48"/>
      <c r="CH63" s="48"/>
      <c r="CI63" s="48"/>
      <c r="CJ63" s="48"/>
      <c r="CK63" s="48"/>
      <c r="CL63" s="48"/>
      <c r="CM63" s="48"/>
    </row>
    <row r="64" spans="1:91" ht="106.5" customHeight="1" x14ac:dyDescent="0.2">
      <c r="A64" s="351"/>
      <c r="B64" s="209" t="s">
        <v>1067</v>
      </c>
      <c r="C64" s="121" t="s">
        <v>1068</v>
      </c>
      <c r="D64" s="611"/>
      <c r="E64" s="612"/>
      <c r="F64" s="611"/>
      <c r="G64" s="612"/>
      <c r="H64" s="611"/>
      <c r="I64" s="612"/>
      <c r="J64" s="611"/>
      <c r="K64" s="612"/>
      <c r="L64" s="611"/>
      <c r="M64" s="612"/>
      <c r="N64" s="611"/>
      <c r="O64" s="612"/>
      <c r="P64" s="611"/>
      <c r="Q64" s="612"/>
      <c r="R64" s="611"/>
      <c r="S64" s="612"/>
      <c r="T64" s="611"/>
      <c r="U64" s="612"/>
      <c r="V64" s="611"/>
      <c r="W64" s="612"/>
      <c r="X64" s="45"/>
      <c r="Y64" s="77">
        <f t="shared" si="14"/>
        <v>0</v>
      </c>
      <c r="Z64" s="341">
        <v>5</v>
      </c>
      <c r="AA64" s="41">
        <f t="shared" si="13"/>
        <v>0</v>
      </c>
      <c r="AB64" s="394"/>
      <c r="AD64" s="232" t="s">
        <v>734</v>
      </c>
      <c r="CG64" s="48"/>
      <c r="CH64" s="48"/>
      <c r="CI64" s="48"/>
      <c r="CJ64" s="48"/>
      <c r="CK64" s="48"/>
      <c r="CL64" s="48"/>
      <c r="CM64" s="48"/>
    </row>
    <row r="65" spans="1:91" ht="45" customHeight="1" x14ac:dyDescent="0.2">
      <c r="A65" s="351"/>
      <c r="B65" s="209" t="s">
        <v>1069</v>
      </c>
      <c r="C65" s="121" t="s">
        <v>1141</v>
      </c>
      <c r="D65" s="611"/>
      <c r="E65" s="612"/>
      <c r="F65" s="611"/>
      <c r="G65" s="612"/>
      <c r="H65" s="611"/>
      <c r="I65" s="612"/>
      <c r="J65" s="611"/>
      <c r="K65" s="612"/>
      <c r="L65" s="611"/>
      <c r="M65" s="612"/>
      <c r="N65" s="611"/>
      <c r="O65" s="612"/>
      <c r="P65" s="611"/>
      <c r="Q65" s="612"/>
      <c r="R65" s="611"/>
      <c r="S65" s="612"/>
      <c r="T65" s="611"/>
      <c r="U65" s="612"/>
      <c r="V65" s="611"/>
      <c r="W65" s="612"/>
      <c r="X65" s="45"/>
      <c r="Y65" s="77">
        <f t="shared" si="14"/>
        <v>0</v>
      </c>
      <c r="Z65" s="341">
        <v>5</v>
      </c>
      <c r="AA65" s="41">
        <f t="shared" si="13"/>
        <v>0</v>
      </c>
      <c r="AB65" s="394"/>
      <c r="AD65" s="232" t="s">
        <v>734</v>
      </c>
      <c r="CG65" s="48"/>
      <c r="CH65" s="48"/>
      <c r="CI65" s="48"/>
      <c r="CJ65" s="48"/>
      <c r="CK65" s="48"/>
      <c r="CL65" s="48"/>
      <c r="CM65" s="48"/>
    </row>
    <row r="66" spans="1:91" ht="45" customHeight="1" x14ac:dyDescent="0.2">
      <c r="A66" s="351"/>
      <c r="B66" s="209" t="s">
        <v>1070</v>
      </c>
      <c r="C66" s="121" t="s">
        <v>1071</v>
      </c>
      <c r="D66" s="611"/>
      <c r="E66" s="612"/>
      <c r="F66" s="611"/>
      <c r="G66" s="612"/>
      <c r="H66" s="611"/>
      <c r="I66" s="612"/>
      <c r="J66" s="611"/>
      <c r="K66" s="612"/>
      <c r="L66" s="611"/>
      <c r="M66" s="612"/>
      <c r="N66" s="611"/>
      <c r="O66" s="612"/>
      <c r="P66" s="611"/>
      <c r="Q66" s="612"/>
      <c r="R66" s="611"/>
      <c r="S66" s="612"/>
      <c r="T66" s="611"/>
      <c r="U66" s="612"/>
      <c r="V66" s="611"/>
      <c r="W66" s="612"/>
      <c r="X66" s="45"/>
      <c r="Y66" s="77">
        <f t="shared" si="14"/>
        <v>0</v>
      </c>
      <c r="Z66" s="341">
        <v>5</v>
      </c>
      <c r="AA66" s="41">
        <f t="shared" si="13"/>
        <v>0</v>
      </c>
      <c r="AB66" s="394"/>
      <c r="AD66" s="232" t="s">
        <v>734</v>
      </c>
      <c r="CG66" s="48"/>
      <c r="CH66" s="48"/>
      <c r="CI66" s="48"/>
      <c r="CJ66" s="48"/>
      <c r="CK66" s="48"/>
      <c r="CL66" s="48"/>
      <c r="CM66" s="48"/>
    </row>
    <row r="67" spans="1:91" ht="67.7" customHeight="1" x14ac:dyDescent="0.2">
      <c r="A67" s="351"/>
      <c r="B67" s="209" t="s">
        <v>1072</v>
      </c>
      <c r="C67" s="121" t="s">
        <v>1073</v>
      </c>
      <c r="D67" s="611"/>
      <c r="E67" s="612"/>
      <c r="F67" s="611"/>
      <c r="G67" s="612"/>
      <c r="H67" s="611"/>
      <c r="I67" s="612"/>
      <c r="J67" s="611"/>
      <c r="K67" s="612"/>
      <c r="L67" s="611"/>
      <c r="M67" s="612"/>
      <c r="N67" s="611"/>
      <c r="O67" s="612"/>
      <c r="P67" s="611"/>
      <c r="Q67" s="612"/>
      <c r="R67" s="611"/>
      <c r="S67" s="612"/>
      <c r="T67" s="611"/>
      <c r="U67" s="612"/>
      <c r="V67" s="611"/>
      <c r="W67" s="612"/>
      <c r="X67" s="45"/>
      <c r="Y67" s="77">
        <f t="shared" si="14"/>
        <v>0</v>
      </c>
      <c r="Z67" s="341">
        <v>5</v>
      </c>
      <c r="AA67" s="41">
        <f t="shared" si="13"/>
        <v>0</v>
      </c>
      <c r="AB67" s="394"/>
      <c r="AD67" s="232" t="s">
        <v>734</v>
      </c>
      <c r="CG67" s="48"/>
      <c r="CH67" s="48"/>
      <c r="CI67" s="48"/>
      <c r="CJ67" s="48"/>
      <c r="CK67" s="48"/>
      <c r="CL67" s="48"/>
      <c r="CM67" s="48"/>
    </row>
    <row r="68" spans="1:91" ht="67.7" customHeight="1" thickBot="1" x14ac:dyDescent="0.25">
      <c r="A68" s="351"/>
      <c r="B68" s="209" t="s">
        <v>1074</v>
      </c>
      <c r="C68" s="121" t="s">
        <v>1075</v>
      </c>
      <c r="D68" s="611"/>
      <c r="E68" s="612"/>
      <c r="F68" s="611"/>
      <c r="G68" s="612"/>
      <c r="H68" s="611"/>
      <c r="I68" s="612"/>
      <c r="J68" s="611"/>
      <c r="K68" s="612"/>
      <c r="L68" s="611"/>
      <c r="M68" s="612"/>
      <c r="N68" s="611"/>
      <c r="O68" s="612"/>
      <c r="P68" s="611"/>
      <c r="Q68" s="612"/>
      <c r="R68" s="611"/>
      <c r="S68" s="612"/>
      <c r="T68" s="611"/>
      <c r="U68" s="612"/>
      <c r="V68" s="611"/>
      <c r="W68" s="612"/>
      <c r="X68" s="45"/>
      <c r="Y68" s="77">
        <f t="shared" si="14"/>
        <v>0</v>
      </c>
      <c r="Z68" s="341">
        <v>5</v>
      </c>
      <c r="AA68" s="41">
        <f t="shared" si="13"/>
        <v>0</v>
      </c>
      <c r="AB68" s="394"/>
      <c r="AD68" s="232" t="s">
        <v>734</v>
      </c>
      <c r="CG68" s="48"/>
      <c r="CH68" s="48"/>
      <c r="CI68" s="48"/>
      <c r="CJ68" s="48"/>
      <c r="CK68" s="48"/>
      <c r="CL68" s="48"/>
      <c r="CM68" s="48"/>
    </row>
    <row r="69" spans="1:91" ht="21" customHeight="1" thickTop="1" thickBot="1" x14ac:dyDescent="0.25">
      <c r="A69" s="351"/>
      <c r="B69" s="42"/>
      <c r="C69" s="143"/>
      <c r="D69" s="621" t="s">
        <v>80</v>
      </c>
      <c r="E69" s="622"/>
      <c r="F69" s="622"/>
      <c r="G69" s="622"/>
      <c r="H69" s="622"/>
      <c r="I69" s="622"/>
      <c r="J69" s="622"/>
      <c r="K69" s="622"/>
      <c r="L69" s="622"/>
      <c r="M69" s="622"/>
      <c r="N69" s="622"/>
      <c r="O69" s="622"/>
      <c r="P69" s="622"/>
      <c r="Q69" s="622"/>
      <c r="R69" s="622"/>
      <c r="S69" s="622"/>
      <c r="T69" s="622"/>
      <c r="U69" s="622"/>
      <c r="V69" s="622"/>
      <c r="W69" s="622"/>
      <c r="X69" s="623"/>
      <c r="Y69" s="86">
        <f>SUM(Y58:Y68)</f>
        <v>0</v>
      </c>
      <c r="Z69" s="339">
        <f>SUM(Z58:Z68)</f>
        <v>75</v>
      </c>
      <c r="AD69" s="232"/>
      <c r="CG69" s="48"/>
      <c r="CH69" s="48"/>
      <c r="CI69" s="48"/>
      <c r="CJ69" s="48"/>
      <c r="CK69" s="48"/>
      <c r="CL69" s="48"/>
      <c r="CM69" s="48"/>
    </row>
    <row r="70" spans="1:91" ht="21" customHeight="1" thickBot="1" x14ac:dyDescent="0.25">
      <c r="A70" s="323"/>
      <c r="B70" s="93"/>
      <c r="C70" s="281"/>
      <c r="D70" s="618"/>
      <c r="E70" s="619"/>
      <c r="F70" s="671">
        <v>35</v>
      </c>
      <c r="G70" s="672"/>
      <c r="H70" s="672"/>
      <c r="I70" s="672"/>
      <c r="J70" s="672"/>
      <c r="K70" s="672"/>
      <c r="L70" s="672"/>
      <c r="M70" s="672"/>
      <c r="N70" s="672"/>
      <c r="O70" s="672"/>
      <c r="P70" s="672"/>
      <c r="Q70" s="672"/>
      <c r="R70" s="672"/>
      <c r="S70" s="672"/>
      <c r="T70" s="672"/>
      <c r="U70" s="672"/>
      <c r="V70" s="672"/>
      <c r="W70" s="672"/>
      <c r="X70" s="672"/>
      <c r="Y70" s="672"/>
      <c r="Z70" s="673"/>
      <c r="AD70" s="232"/>
      <c r="CG70" s="48"/>
      <c r="CH70" s="48"/>
      <c r="CI70" s="48"/>
      <c r="CJ70" s="48"/>
      <c r="CK70" s="48"/>
      <c r="CL70" s="48"/>
      <c r="CM70" s="48"/>
    </row>
    <row r="71" spans="1:91" ht="30" customHeight="1" thickBot="1" x14ac:dyDescent="0.25">
      <c r="A71" s="321"/>
      <c r="B71" s="207" t="s">
        <v>564</v>
      </c>
      <c r="C71" s="153" t="s">
        <v>565</v>
      </c>
      <c r="D71" s="159"/>
      <c r="E71" s="158"/>
      <c r="F71" s="429"/>
      <c r="G71" s="162"/>
      <c r="H71" s="159"/>
      <c r="I71" s="158"/>
      <c r="J71" s="359"/>
      <c r="K71" s="162"/>
      <c r="L71" s="360"/>
      <c r="M71" s="158"/>
      <c r="N71" s="161"/>
      <c r="O71" s="162"/>
      <c r="P71" s="159"/>
      <c r="Q71" s="158"/>
      <c r="R71" s="161"/>
      <c r="S71" s="162"/>
      <c r="T71" s="429"/>
      <c r="U71" s="158"/>
      <c r="V71" s="161"/>
      <c r="W71" s="158"/>
      <c r="X71" s="258"/>
      <c r="Y71" s="361"/>
      <c r="Z71" s="344"/>
      <c r="AD71" s="392"/>
      <c r="CG71" s="48"/>
      <c r="CH71" s="48"/>
      <c r="CI71" s="48"/>
      <c r="CJ71" s="48"/>
      <c r="CK71" s="48"/>
      <c r="CL71" s="48"/>
      <c r="CM71" s="48"/>
    </row>
    <row r="72" spans="1:91" ht="30" customHeight="1" x14ac:dyDescent="0.2">
      <c r="A72" s="346"/>
      <c r="B72" s="208"/>
      <c r="C72" s="393" t="s">
        <v>591</v>
      </c>
      <c r="D72" s="741"/>
      <c r="E72" s="742"/>
      <c r="F72" s="742"/>
      <c r="G72" s="742"/>
      <c r="H72" s="742"/>
      <c r="I72" s="742"/>
      <c r="J72" s="742"/>
      <c r="K72" s="742"/>
      <c r="L72" s="742"/>
      <c r="M72" s="742"/>
      <c r="N72" s="742"/>
      <c r="O72" s="742"/>
      <c r="P72" s="742"/>
      <c r="Q72" s="742"/>
      <c r="R72" s="742"/>
      <c r="S72" s="742"/>
      <c r="T72" s="742"/>
      <c r="U72" s="742"/>
      <c r="V72" s="742"/>
      <c r="W72" s="742"/>
      <c r="X72" s="742"/>
      <c r="Y72" s="742"/>
      <c r="Z72" s="743"/>
      <c r="AD72" s="392"/>
      <c r="CG72" s="48"/>
      <c r="CH72" s="48"/>
      <c r="CI72" s="48"/>
      <c r="CJ72" s="48"/>
      <c r="CK72" s="48"/>
      <c r="CL72" s="48"/>
      <c r="CM72" s="48"/>
    </row>
    <row r="73" spans="1:91" ht="27.95" customHeight="1" x14ac:dyDescent="0.2">
      <c r="A73" s="351"/>
      <c r="B73" s="199" t="s">
        <v>566</v>
      </c>
      <c r="C73" s="123" t="s">
        <v>567</v>
      </c>
      <c r="D73" s="663"/>
      <c r="E73" s="664"/>
      <c r="F73" s="663"/>
      <c r="G73" s="664"/>
      <c r="H73" s="663"/>
      <c r="I73" s="664"/>
      <c r="J73" s="663"/>
      <c r="K73" s="664"/>
      <c r="L73" s="663"/>
      <c r="M73" s="664"/>
      <c r="N73" s="663"/>
      <c r="O73" s="664"/>
      <c r="P73" s="663"/>
      <c r="Q73" s="664"/>
      <c r="R73" s="663"/>
      <c r="S73" s="664"/>
      <c r="T73" s="663"/>
      <c r="U73" s="664"/>
      <c r="V73" s="663"/>
      <c r="W73" s="664"/>
      <c r="X73" s="45"/>
      <c r="Y73" s="550">
        <f>IF(OR(D73="s",F73="s",H73="s",J73="s",L73="s",N73="s",P73="s",R73="s",T73="s",V73="s"), 0, IF(OR(D73="a",F73="a",H73="a",J73="a",L73="a",N73="a",P73="a",R73="a",T73="a",V73="a"),Z73,0))</f>
        <v>0</v>
      </c>
      <c r="Z73" s="340">
        <v>15</v>
      </c>
      <c r="AA73" s="41">
        <f t="shared" ref="AA73:AA81" si="15">COUNTIF(D73:W73,"a")+COUNTIF(D73:W73,"s")</f>
        <v>0</v>
      </c>
      <c r="AB73" s="394"/>
      <c r="AD73" s="392"/>
      <c r="CG73" s="48"/>
      <c r="CH73" s="48"/>
      <c r="CI73" s="48"/>
      <c r="CJ73" s="48"/>
      <c r="CK73" s="48"/>
      <c r="CL73" s="48"/>
      <c r="CM73" s="48"/>
    </row>
    <row r="74" spans="1:91" ht="67.7" customHeight="1" x14ac:dyDescent="0.2">
      <c r="A74" s="351"/>
      <c r="B74" s="209" t="s">
        <v>568</v>
      </c>
      <c r="C74" s="124" t="s">
        <v>569</v>
      </c>
      <c r="D74" s="624"/>
      <c r="E74" s="625"/>
      <c r="F74" s="624"/>
      <c r="G74" s="625"/>
      <c r="H74" s="624"/>
      <c r="I74" s="625"/>
      <c r="J74" s="624"/>
      <c r="K74" s="625"/>
      <c r="L74" s="624"/>
      <c r="M74" s="625"/>
      <c r="N74" s="624"/>
      <c r="O74" s="625"/>
      <c r="P74" s="624"/>
      <c r="Q74" s="625"/>
      <c r="R74" s="624"/>
      <c r="S74" s="625"/>
      <c r="T74" s="624"/>
      <c r="U74" s="625"/>
      <c r="V74" s="624"/>
      <c r="W74" s="625"/>
      <c r="X74" s="45"/>
      <c r="Y74" s="33">
        <f t="shared" ref="Y74:Y81" si="16">IF(OR(D74="s",F74="s",H74="s",J74="s",L74="s",N74="s",P74="s",R74="s",T74="s",V74="s"), 0, IF(OR(D74="a",F74="a",H74="a",J74="a",L74="a",N74="a",P74="a",R74="a",T74="a",V74="a"),Z74,0))</f>
        <v>0</v>
      </c>
      <c r="Z74" s="338">
        <v>5</v>
      </c>
      <c r="AA74" s="41">
        <f t="shared" si="15"/>
        <v>0</v>
      </c>
      <c r="AB74" s="394"/>
      <c r="AD74" s="392" t="s">
        <v>486</v>
      </c>
      <c r="CG74" s="48"/>
      <c r="CH74" s="48"/>
      <c r="CI74" s="48"/>
      <c r="CJ74" s="48"/>
      <c r="CK74" s="48"/>
      <c r="CL74" s="48"/>
      <c r="CM74" s="48"/>
    </row>
    <row r="75" spans="1:91" ht="45" customHeight="1" x14ac:dyDescent="0.2">
      <c r="A75" s="351"/>
      <c r="B75" s="209" t="s">
        <v>570</v>
      </c>
      <c r="C75" s="124" t="s">
        <v>571</v>
      </c>
      <c r="D75" s="624"/>
      <c r="E75" s="625"/>
      <c r="F75" s="624"/>
      <c r="G75" s="625"/>
      <c r="H75" s="624"/>
      <c r="I75" s="625"/>
      <c r="J75" s="624"/>
      <c r="K75" s="625"/>
      <c r="L75" s="624"/>
      <c r="M75" s="625"/>
      <c r="N75" s="624"/>
      <c r="O75" s="625"/>
      <c r="P75" s="624"/>
      <c r="Q75" s="625"/>
      <c r="R75" s="624"/>
      <c r="S75" s="625"/>
      <c r="T75" s="624"/>
      <c r="U75" s="625"/>
      <c r="V75" s="624"/>
      <c r="W75" s="625"/>
      <c r="X75" s="45"/>
      <c r="Y75" s="77">
        <f t="shared" si="16"/>
        <v>0</v>
      </c>
      <c r="Z75" s="341">
        <v>5</v>
      </c>
      <c r="AA75" s="41">
        <f t="shared" si="15"/>
        <v>0</v>
      </c>
      <c r="AB75" s="394"/>
      <c r="AD75" s="392" t="s">
        <v>486</v>
      </c>
      <c r="CG75" s="48"/>
      <c r="CH75" s="48"/>
      <c r="CI75" s="48"/>
      <c r="CJ75" s="48"/>
      <c r="CK75" s="48"/>
      <c r="CL75" s="48"/>
      <c r="CM75" s="48"/>
    </row>
    <row r="76" spans="1:91" ht="67.7" customHeight="1" x14ac:dyDescent="0.2">
      <c r="A76" s="351"/>
      <c r="B76" s="215" t="s">
        <v>572</v>
      </c>
      <c r="C76" s="116" t="s">
        <v>573</v>
      </c>
      <c r="D76" s="667"/>
      <c r="E76" s="668"/>
      <c r="F76" s="667"/>
      <c r="G76" s="668"/>
      <c r="H76" s="667"/>
      <c r="I76" s="668"/>
      <c r="J76" s="667"/>
      <c r="K76" s="668"/>
      <c r="L76" s="667"/>
      <c r="M76" s="668"/>
      <c r="N76" s="667"/>
      <c r="O76" s="668"/>
      <c r="P76" s="667"/>
      <c r="Q76" s="668"/>
      <c r="R76" s="667"/>
      <c r="S76" s="668"/>
      <c r="T76" s="667"/>
      <c r="U76" s="668"/>
      <c r="V76" s="667"/>
      <c r="W76" s="668"/>
      <c r="X76" s="395"/>
      <c r="Y76" s="77">
        <f t="shared" si="16"/>
        <v>0</v>
      </c>
      <c r="Z76" s="341">
        <v>10</v>
      </c>
      <c r="AA76" s="41">
        <f t="shared" si="15"/>
        <v>0</v>
      </c>
      <c r="AB76" s="394"/>
      <c r="AD76" s="392"/>
      <c r="CG76" s="48"/>
      <c r="CH76" s="48"/>
      <c r="CI76" s="48"/>
      <c r="CJ76" s="48"/>
      <c r="CK76" s="48"/>
      <c r="CL76" s="48"/>
      <c r="CM76" s="48"/>
    </row>
    <row r="77" spans="1:91" ht="30" customHeight="1" x14ac:dyDescent="0.2">
      <c r="A77" s="346"/>
      <c r="B77" s="209"/>
      <c r="C77" s="396" t="s">
        <v>574</v>
      </c>
      <c r="D77" s="651"/>
      <c r="E77" s="785"/>
      <c r="F77" s="785"/>
      <c r="G77" s="785"/>
      <c r="H77" s="785"/>
      <c r="I77" s="785"/>
      <c r="J77" s="785"/>
      <c r="K77" s="785"/>
      <c r="L77" s="785"/>
      <c r="M77" s="785"/>
      <c r="N77" s="785"/>
      <c r="O77" s="785"/>
      <c r="P77" s="785"/>
      <c r="Q77" s="785"/>
      <c r="R77" s="785"/>
      <c r="S77" s="785"/>
      <c r="T77" s="785"/>
      <c r="U77" s="785"/>
      <c r="V77" s="785"/>
      <c r="W77" s="785"/>
      <c r="X77" s="785"/>
      <c r="Y77" s="785"/>
      <c r="Z77" s="786"/>
      <c r="AD77" s="392"/>
      <c r="CG77" s="48"/>
      <c r="CH77" s="48"/>
      <c r="CI77" s="48"/>
      <c r="CJ77" s="48"/>
      <c r="CK77" s="48"/>
      <c r="CL77" s="48"/>
      <c r="CM77" s="48"/>
    </row>
    <row r="78" spans="1:91" ht="88.5" customHeight="1" x14ac:dyDescent="0.2">
      <c r="A78" s="351"/>
      <c r="B78" s="199" t="s">
        <v>575</v>
      </c>
      <c r="C78" s="123" t="s">
        <v>576</v>
      </c>
      <c r="D78" s="663"/>
      <c r="E78" s="664"/>
      <c r="F78" s="663"/>
      <c r="G78" s="664"/>
      <c r="H78" s="663"/>
      <c r="I78" s="664"/>
      <c r="J78" s="663"/>
      <c r="K78" s="664"/>
      <c r="L78" s="663"/>
      <c r="M78" s="664"/>
      <c r="N78" s="663"/>
      <c r="O78" s="664"/>
      <c r="P78" s="663"/>
      <c r="Q78" s="664"/>
      <c r="R78" s="663"/>
      <c r="S78" s="664"/>
      <c r="T78" s="663"/>
      <c r="U78" s="664"/>
      <c r="V78" s="663"/>
      <c r="W78" s="664"/>
      <c r="X78" s="45"/>
      <c r="Y78" s="397">
        <f t="shared" si="16"/>
        <v>0</v>
      </c>
      <c r="Z78" s="343">
        <v>5</v>
      </c>
      <c r="AA78" s="41">
        <f t="shared" si="15"/>
        <v>0</v>
      </c>
      <c r="AB78" s="394"/>
      <c r="AD78" s="392" t="s">
        <v>486</v>
      </c>
      <c r="CG78" s="48"/>
      <c r="CH78" s="48"/>
      <c r="CI78" s="48"/>
      <c r="CJ78" s="48"/>
      <c r="CK78" s="48"/>
      <c r="CL78" s="48"/>
      <c r="CM78" s="48"/>
    </row>
    <row r="79" spans="1:91" ht="106.5" customHeight="1" x14ac:dyDescent="0.2">
      <c r="A79" s="351"/>
      <c r="B79" s="209" t="s">
        <v>577</v>
      </c>
      <c r="C79" s="116" t="s">
        <v>578</v>
      </c>
      <c r="D79" s="624"/>
      <c r="E79" s="625"/>
      <c r="F79" s="624"/>
      <c r="G79" s="625"/>
      <c r="H79" s="624"/>
      <c r="I79" s="625"/>
      <c r="J79" s="624"/>
      <c r="K79" s="625"/>
      <c r="L79" s="624"/>
      <c r="M79" s="625"/>
      <c r="N79" s="624"/>
      <c r="O79" s="625"/>
      <c r="P79" s="624"/>
      <c r="Q79" s="625"/>
      <c r="R79" s="624"/>
      <c r="S79" s="625"/>
      <c r="T79" s="624"/>
      <c r="U79" s="625"/>
      <c r="V79" s="624"/>
      <c r="W79" s="625"/>
      <c r="X79" s="45"/>
      <c r="Y79" s="77">
        <f t="shared" si="16"/>
        <v>0</v>
      </c>
      <c r="Z79" s="341">
        <v>5</v>
      </c>
      <c r="AA79" s="41">
        <f t="shared" si="15"/>
        <v>0</v>
      </c>
      <c r="AB79" s="394"/>
      <c r="AD79" s="392"/>
      <c r="CG79" s="48"/>
      <c r="CH79" s="48"/>
      <c r="CI79" s="48"/>
      <c r="CJ79" s="48"/>
      <c r="CK79" s="48"/>
      <c r="CL79" s="48"/>
      <c r="CM79" s="48"/>
    </row>
    <row r="80" spans="1:91" ht="45" customHeight="1" x14ac:dyDescent="0.2">
      <c r="A80" s="351"/>
      <c r="B80" s="209" t="s">
        <v>579</v>
      </c>
      <c r="C80" s="124" t="s">
        <v>1033</v>
      </c>
      <c r="D80" s="624"/>
      <c r="E80" s="625"/>
      <c r="F80" s="624"/>
      <c r="G80" s="625"/>
      <c r="H80" s="624"/>
      <c r="I80" s="625"/>
      <c r="J80" s="624"/>
      <c r="K80" s="625"/>
      <c r="L80" s="624"/>
      <c r="M80" s="625"/>
      <c r="N80" s="624"/>
      <c r="O80" s="625"/>
      <c r="P80" s="624"/>
      <c r="Q80" s="625"/>
      <c r="R80" s="624"/>
      <c r="S80" s="625"/>
      <c r="T80" s="624"/>
      <c r="U80" s="625"/>
      <c r="V80" s="624"/>
      <c r="W80" s="625"/>
      <c r="X80" s="45"/>
      <c r="Y80" s="77">
        <f t="shared" si="16"/>
        <v>0</v>
      </c>
      <c r="Z80" s="341">
        <v>10</v>
      </c>
      <c r="AA80" s="41">
        <f t="shared" si="15"/>
        <v>0</v>
      </c>
      <c r="AB80" s="394"/>
      <c r="AD80" s="392"/>
      <c r="CG80" s="48"/>
      <c r="CH80" s="48"/>
      <c r="CI80" s="48"/>
      <c r="CJ80" s="48"/>
      <c r="CK80" s="48"/>
      <c r="CL80" s="48"/>
      <c r="CM80" s="48"/>
    </row>
    <row r="81" spans="1:107" ht="67.7" customHeight="1" thickBot="1" x14ac:dyDescent="0.2">
      <c r="A81" s="351"/>
      <c r="B81" s="209" t="s">
        <v>580</v>
      </c>
      <c r="C81" s="124" t="s">
        <v>581</v>
      </c>
      <c r="D81" s="556"/>
      <c r="E81" s="557"/>
      <c r="F81" s="556"/>
      <c r="G81" s="557"/>
      <c r="H81" s="556"/>
      <c r="I81" s="557"/>
      <c r="J81" s="556"/>
      <c r="K81" s="557"/>
      <c r="L81" s="556"/>
      <c r="M81" s="557"/>
      <c r="N81" s="556"/>
      <c r="O81" s="557"/>
      <c r="P81" s="556"/>
      <c r="Q81" s="557"/>
      <c r="R81" s="556"/>
      <c r="S81" s="557"/>
      <c r="T81" s="556"/>
      <c r="U81" s="557"/>
      <c r="V81" s="556"/>
      <c r="W81" s="557"/>
      <c r="X81" s="45"/>
      <c r="Y81" s="34">
        <f t="shared" si="16"/>
        <v>0</v>
      </c>
      <c r="Z81" s="341">
        <v>10</v>
      </c>
      <c r="AA81" s="41">
        <f t="shared" si="15"/>
        <v>0</v>
      </c>
      <c r="AB81" s="394"/>
      <c r="AD81" s="392" t="s">
        <v>486</v>
      </c>
      <c r="CG81" s="48"/>
      <c r="CH81" s="48"/>
      <c r="CI81" s="48"/>
      <c r="CJ81" s="48"/>
      <c r="CK81" s="48"/>
      <c r="CL81" s="48"/>
      <c r="CM81" s="48"/>
    </row>
    <row r="82" spans="1:107" ht="21" customHeight="1" thickTop="1" thickBot="1" x14ac:dyDescent="0.25">
      <c r="A82" s="351"/>
      <c r="B82" s="42"/>
      <c r="C82" s="143"/>
      <c r="D82" s="621" t="s">
        <v>80</v>
      </c>
      <c r="E82" s="622"/>
      <c r="F82" s="622"/>
      <c r="G82" s="622"/>
      <c r="H82" s="622"/>
      <c r="I82" s="622"/>
      <c r="J82" s="622"/>
      <c r="K82" s="622"/>
      <c r="L82" s="622"/>
      <c r="M82" s="622"/>
      <c r="N82" s="622"/>
      <c r="O82" s="622"/>
      <c r="P82" s="622"/>
      <c r="Q82" s="622"/>
      <c r="R82" s="622"/>
      <c r="S82" s="622"/>
      <c r="T82" s="622"/>
      <c r="U82" s="622"/>
      <c r="V82" s="622"/>
      <c r="W82" s="622"/>
      <c r="X82" s="623"/>
      <c r="Y82" s="86">
        <f>SUM(Y73:Y81)</f>
        <v>0</v>
      </c>
      <c r="Z82" s="339">
        <f>SUM(Z73:Z81)</f>
        <v>65</v>
      </c>
      <c r="AD82" s="392"/>
      <c r="CG82" s="48"/>
      <c r="CH82" s="48"/>
      <c r="CI82" s="48"/>
      <c r="CJ82" s="48"/>
      <c r="CK82" s="48"/>
      <c r="CL82" s="48"/>
      <c r="CM82" s="48"/>
    </row>
    <row r="83" spans="1:107" ht="21" customHeight="1" thickBot="1" x14ac:dyDescent="0.25">
      <c r="A83" s="323"/>
      <c r="B83" s="93"/>
      <c r="C83" s="281"/>
      <c r="D83" s="618"/>
      <c r="E83" s="619"/>
      <c r="F83" s="674">
        <v>25</v>
      </c>
      <c r="G83" s="675"/>
      <c r="H83" s="675"/>
      <c r="I83" s="675"/>
      <c r="J83" s="675"/>
      <c r="K83" s="675"/>
      <c r="L83" s="675"/>
      <c r="M83" s="675"/>
      <c r="N83" s="675"/>
      <c r="O83" s="675"/>
      <c r="P83" s="675"/>
      <c r="Q83" s="675"/>
      <c r="R83" s="675"/>
      <c r="S83" s="675"/>
      <c r="T83" s="675"/>
      <c r="U83" s="675"/>
      <c r="V83" s="675"/>
      <c r="W83" s="675"/>
      <c r="X83" s="675"/>
      <c r="Y83" s="675"/>
      <c r="Z83" s="676"/>
      <c r="AD83" s="392"/>
      <c r="CG83" s="48"/>
      <c r="CH83" s="48"/>
      <c r="CI83" s="48"/>
      <c r="CJ83" s="48"/>
      <c r="CK83" s="48"/>
      <c r="CL83" s="48"/>
      <c r="CM83" s="48"/>
    </row>
    <row r="84" spans="1:107" ht="30" customHeight="1" thickBot="1" x14ac:dyDescent="0.25">
      <c r="A84" s="321"/>
      <c r="B84" s="207" t="s">
        <v>582</v>
      </c>
      <c r="C84" s="153" t="s">
        <v>583</v>
      </c>
      <c r="D84" s="159"/>
      <c r="E84" s="158"/>
      <c r="F84" s="429"/>
      <c r="G84" s="162"/>
      <c r="H84" s="159"/>
      <c r="I84" s="158"/>
      <c r="J84" s="359"/>
      <c r="K84" s="162"/>
      <c r="L84" s="360"/>
      <c r="M84" s="158"/>
      <c r="N84" s="161"/>
      <c r="O84" s="162"/>
      <c r="P84" s="159"/>
      <c r="Q84" s="158"/>
      <c r="R84" s="161"/>
      <c r="S84" s="162"/>
      <c r="T84" s="429"/>
      <c r="U84" s="158"/>
      <c r="V84" s="161"/>
      <c r="W84" s="158"/>
      <c r="X84" s="258"/>
      <c r="Y84" s="361"/>
      <c r="Z84" s="344"/>
      <c r="AD84" s="392"/>
      <c r="CG84" s="48"/>
      <c r="CH84" s="48"/>
      <c r="CI84" s="48"/>
      <c r="CJ84" s="48"/>
      <c r="CK84" s="48"/>
      <c r="CL84" s="48"/>
      <c r="CM84" s="48"/>
    </row>
    <row r="85" spans="1:107" ht="45" customHeight="1" x14ac:dyDescent="0.2">
      <c r="A85" s="351"/>
      <c r="B85" s="199" t="s">
        <v>584</v>
      </c>
      <c r="C85" s="123" t="s">
        <v>585</v>
      </c>
      <c r="D85" s="665"/>
      <c r="E85" s="666"/>
      <c r="F85" s="665"/>
      <c r="G85" s="666"/>
      <c r="H85" s="665"/>
      <c r="I85" s="666"/>
      <c r="J85" s="665"/>
      <c r="K85" s="666"/>
      <c r="L85" s="665"/>
      <c r="M85" s="666"/>
      <c r="N85" s="665"/>
      <c r="O85" s="666"/>
      <c r="P85" s="665"/>
      <c r="Q85" s="666"/>
      <c r="R85" s="665"/>
      <c r="S85" s="666"/>
      <c r="T85" s="665"/>
      <c r="U85" s="666"/>
      <c r="V85" s="665"/>
      <c r="W85" s="666"/>
      <c r="X85" s="45"/>
      <c r="Y85" s="550">
        <f>IF(OR(D85="s",F85="s",H85="s",J85="s",L85="s",N85="s",P85="s",R85="s",T85="s",V85="s"), 0, IF(OR(D85="a",F85="a",H85="a",J85="a",L85="a",N85="a",P85="a",R85="a",T85="a",V85="a"),Z85,0))</f>
        <v>0</v>
      </c>
      <c r="Z85" s="345">
        <v>10</v>
      </c>
      <c r="AA85" s="41">
        <f>COUNTIF(D85:W85,"a")+COUNTIF(D85:W85,"s")</f>
        <v>0</v>
      </c>
      <c r="AB85" s="394"/>
      <c r="AD85" s="392"/>
      <c r="CG85" s="48"/>
      <c r="CH85" s="48"/>
      <c r="CI85" s="48"/>
      <c r="CJ85" s="48"/>
      <c r="CK85" s="48"/>
      <c r="CL85" s="48"/>
      <c r="CM85" s="48"/>
    </row>
    <row r="86" spans="1:107" ht="150" customHeight="1" x14ac:dyDescent="0.2">
      <c r="A86" s="783"/>
      <c r="B86" s="669" t="s">
        <v>586</v>
      </c>
      <c r="C86" s="124" t="s">
        <v>748</v>
      </c>
      <c r="D86" s="624"/>
      <c r="E86" s="625"/>
      <c r="F86" s="624"/>
      <c r="G86" s="625"/>
      <c r="H86" s="624"/>
      <c r="I86" s="625"/>
      <c r="J86" s="624"/>
      <c r="K86" s="625"/>
      <c r="L86" s="624"/>
      <c r="M86" s="625"/>
      <c r="N86" s="624"/>
      <c r="O86" s="625"/>
      <c r="P86" s="624"/>
      <c r="Q86" s="625"/>
      <c r="R86" s="624"/>
      <c r="S86" s="625"/>
      <c r="T86" s="624"/>
      <c r="U86" s="625"/>
      <c r="V86" s="624"/>
      <c r="W86" s="625"/>
      <c r="X86" s="45"/>
      <c r="Y86" s="33">
        <f>IF(OR(D86="s",F86="s",H86="s",J86="s",L86="s",N86="s",P86="s",R86="s",T86="s",V86="s"), 0, IF(OR(D86="a",F86="a",H86="a",J86="a",L86="a",N86="a",P86="a",R86="a",T86="a",V86="a"),Z86,0))</f>
        <v>0</v>
      </c>
      <c r="Z86" s="338">
        <v>10</v>
      </c>
      <c r="AA86" s="41">
        <f>COUNTIF(D86:W86,"a")+COUNTIF(D86:W86,"s")</f>
        <v>0</v>
      </c>
      <c r="AB86" s="394"/>
      <c r="AD86" s="392"/>
      <c r="CG86" s="48"/>
      <c r="CH86" s="48"/>
      <c r="CI86" s="48"/>
      <c r="CJ86" s="48"/>
      <c r="CK86" s="48"/>
      <c r="CL86" s="48"/>
      <c r="CM86" s="48"/>
    </row>
    <row r="87" spans="1:107" ht="27.95" customHeight="1" x14ac:dyDescent="0.2">
      <c r="A87" s="784"/>
      <c r="B87" s="670"/>
      <c r="C87" s="448" t="s">
        <v>746</v>
      </c>
      <c r="D87" s="787" t="s">
        <v>747</v>
      </c>
      <c r="E87" s="788"/>
      <c r="F87" s="788"/>
      <c r="G87" s="788"/>
      <c r="H87" s="788"/>
      <c r="I87" s="788"/>
      <c r="J87" s="788"/>
      <c r="K87" s="788"/>
      <c r="L87" s="788"/>
      <c r="M87" s="788"/>
      <c r="N87" s="788"/>
      <c r="O87" s="788"/>
      <c r="P87" s="788"/>
      <c r="Q87" s="788"/>
      <c r="R87" s="788"/>
      <c r="S87" s="788"/>
      <c r="T87" s="788"/>
      <c r="U87" s="788"/>
      <c r="V87" s="788"/>
      <c r="W87" s="788"/>
      <c r="X87" s="788"/>
      <c r="Y87" s="789"/>
      <c r="Z87" s="790"/>
      <c r="AA87" s="41">
        <f>COUNTIF(D87:W87,"a")+COUNTIF(D87:W87,"s")</f>
        <v>0</v>
      </c>
      <c r="AB87" s="394"/>
      <c r="AD87" s="392"/>
      <c r="CG87" s="48"/>
      <c r="CH87" s="48"/>
      <c r="CI87" s="48"/>
      <c r="CJ87" s="48"/>
      <c r="CK87" s="48"/>
      <c r="CL87" s="48"/>
      <c r="CM87" s="48"/>
    </row>
    <row r="88" spans="1:107" ht="45" customHeight="1" x14ac:dyDescent="0.2">
      <c r="A88" s="351"/>
      <c r="B88" s="209" t="s">
        <v>587</v>
      </c>
      <c r="C88" s="124" t="s">
        <v>588</v>
      </c>
      <c r="D88" s="624"/>
      <c r="E88" s="625"/>
      <c r="F88" s="624"/>
      <c r="G88" s="625"/>
      <c r="H88" s="624"/>
      <c r="I88" s="625"/>
      <c r="J88" s="624"/>
      <c r="K88" s="625"/>
      <c r="L88" s="624"/>
      <c r="M88" s="625"/>
      <c r="N88" s="624"/>
      <c r="O88" s="625"/>
      <c r="P88" s="624"/>
      <c r="Q88" s="625"/>
      <c r="R88" s="624"/>
      <c r="S88" s="625"/>
      <c r="T88" s="624"/>
      <c r="U88" s="625"/>
      <c r="V88" s="624"/>
      <c r="W88" s="625"/>
      <c r="X88" s="45"/>
      <c r="Y88" s="77">
        <f>IF(OR(D88="s",F88="s",H88="s",J88="s",L88="s",N88="s",P88="s",R88="s",T88="s",V88="s"), 0, IF(OR(D88="a",F88="a",H88="a",J88="a",L88="a",N88="a",P88="a",R88="a",T88="a",V88="a"),Z88,0))</f>
        <v>0</v>
      </c>
      <c r="Z88" s="341">
        <v>5</v>
      </c>
      <c r="AA88" s="41">
        <f>COUNTIF(D88:W88,"a")+COUNTIF(D88:W88,"s")</f>
        <v>0</v>
      </c>
      <c r="AB88" s="394"/>
      <c r="AD88" s="392"/>
      <c r="CG88" s="48"/>
      <c r="CH88" s="48"/>
      <c r="CI88" s="48"/>
      <c r="CJ88" s="48"/>
      <c r="CK88" s="48"/>
      <c r="CL88" s="48"/>
      <c r="CM88" s="48"/>
    </row>
    <row r="89" spans="1:107" ht="45" customHeight="1" thickBot="1" x14ac:dyDescent="0.25">
      <c r="A89" s="351"/>
      <c r="B89" s="209" t="s">
        <v>589</v>
      </c>
      <c r="C89" s="124" t="s">
        <v>590</v>
      </c>
      <c r="D89" s="624"/>
      <c r="E89" s="625"/>
      <c r="F89" s="624"/>
      <c r="G89" s="625"/>
      <c r="H89" s="624"/>
      <c r="I89" s="625"/>
      <c r="J89" s="624"/>
      <c r="K89" s="625"/>
      <c r="L89" s="624"/>
      <c r="M89" s="625"/>
      <c r="N89" s="624"/>
      <c r="O89" s="625"/>
      <c r="P89" s="624"/>
      <c r="Q89" s="625"/>
      <c r="R89" s="624"/>
      <c r="S89" s="625"/>
      <c r="T89" s="624"/>
      <c r="U89" s="625"/>
      <c r="V89" s="624"/>
      <c r="W89" s="625"/>
      <c r="X89" s="45"/>
      <c r="Y89" s="33">
        <f>IF(OR(D89="s",F89="s",H89="s",J89="s",L89="s",N89="s",P89="s",R89="s",T89="s",V89="s"), 0, IF(OR(D89="a",F89="a",H89="a",J89="a",L89="a",N89="a",P89="a",R89="a",T89="a",V89="a"),Z89,0))</f>
        <v>0</v>
      </c>
      <c r="Z89" s="338">
        <v>5</v>
      </c>
      <c r="AA89" s="41">
        <f>COUNTIF(D89:W89,"a")+COUNTIF(D89:W89,"s")</f>
        <v>0</v>
      </c>
      <c r="AB89" s="394"/>
      <c r="AD89" s="392"/>
      <c r="CG89" s="48"/>
      <c r="CH89" s="48"/>
      <c r="CI89" s="48"/>
      <c r="CJ89" s="48"/>
      <c r="CK89" s="48"/>
      <c r="CL89" s="48"/>
      <c r="CM89" s="48"/>
    </row>
    <row r="90" spans="1:107" ht="21" customHeight="1" thickTop="1" thickBot="1" x14ac:dyDescent="0.25">
      <c r="A90" s="351"/>
      <c r="B90" s="42"/>
      <c r="C90" s="143"/>
      <c r="D90" s="621" t="s">
        <v>80</v>
      </c>
      <c r="E90" s="622"/>
      <c r="F90" s="622"/>
      <c r="G90" s="622"/>
      <c r="H90" s="622"/>
      <c r="I90" s="622"/>
      <c r="J90" s="622"/>
      <c r="K90" s="622"/>
      <c r="L90" s="622"/>
      <c r="M90" s="622"/>
      <c r="N90" s="622"/>
      <c r="O90" s="622"/>
      <c r="P90" s="622"/>
      <c r="Q90" s="622"/>
      <c r="R90" s="622"/>
      <c r="S90" s="622"/>
      <c r="T90" s="622"/>
      <c r="U90" s="622"/>
      <c r="V90" s="622"/>
      <c r="W90" s="622"/>
      <c r="X90" s="623"/>
      <c r="Y90" s="86">
        <f>SUM(Y85:Y89)</f>
        <v>0</v>
      </c>
      <c r="Z90" s="339">
        <f>SUM(Z85:Z89)</f>
        <v>30</v>
      </c>
      <c r="AD90" s="392"/>
      <c r="CG90" s="48"/>
      <c r="CH90" s="48"/>
      <c r="CI90" s="48"/>
      <c r="CJ90" s="48"/>
      <c r="CK90" s="48"/>
      <c r="CL90" s="48"/>
      <c r="CM90" s="48"/>
    </row>
    <row r="91" spans="1:107" ht="21" customHeight="1" thickBot="1" x14ac:dyDescent="0.25">
      <c r="A91" s="323"/>
      <c r="B91" s="93"/>
      <c r="C91" s="281"/>
      <c r="D91" s="618"/>
      <c r="E91" s="619"/>
      <c r="F91" s="736">
        <v>0</v>
      </c>
      <c r="G91" s="737"/>
      <c r="H91" s="737"/>
      <c r="I91" s="737"/>
      <c r="J91" s="737"/>
      <c r="K91" s="737"/>
      <c r="L91" s="737"/>
      <c r="M91" s="737"/>
      <c r="N91" s="737"/>
      <c r="O91" s="737"/>
      <c r="P91" s="737"/>
      <c r="Q91" s="737"/>
      <c r="R91" s="737"/>
      <c r="S91" s="737"/>
      <c r="T91" s="737"/>
      <c r="U91" s="737"/>
      <c r="V91" s="737"/>
      <c r="W91" s="737"/>
      <c r="X91" s="737"/>
      <c r="Y91" s="737"/>
      <c r="Z91" s="738"/>
      <c r="AD91" s="392"/>
      <c r="CG91" s="48"/>
      <c r="CH91" s="48"/>
      <c r="CI91" s="48"/>
      <c r="CJ91" s="48"/>
      <c r="CK91" s="48"/>
      <c r="CL91" s="48"/>
      <c r="CM91" s="48"/>
    </row>
    <row r="92" spans="1:107" ht="30" customHeight="1" thickBot="1" x14ac:dyDescent="0.25">
      <c r="A92" s="321"/>
      <c r="B92" s="204" t="s">
        <v>756</v>
      </c>
      <c r="C92" s="153" t="s">
        <v>757</v>
      </c>
      <c r="D92" s="159"/>
      <c r="E92" s="158"/>
      <c r="F92" s="161"/>
      <c r="G92" s="162"/>
      <c r="H92" s="429"/>
      <c r="I92" s="158"/>
      <c r="J92" s="169"/>
      <c r="K92" s="162"/>
      <c r="L92" s="159"/>
      <c r="M92" s="158"/>
      <c r="N92" s="161"/>
      <c r="O92" s="162"/>
      <c r="P92" s="159"/>
      <c r="Q92" s="158"/>
      <c r="R92" s="161"/>
      <c r="S92" s="162"/>
      <c r="T92" s="159"/>
      <c r="U92" s="158"/>
      <c r="V92" s="161"/>
      <c r="W92" s="158"/>
      <c r="X92" s="284"/>
      <c r="Y92" s="361"/>
      <c r="Z92" s="344"/>
      <c r="AD92" s="232"/>
      <c r="AE92" s="400"/>
      <c r="CG92" s="48"/>
      <c r="CH92" s="48"/>
      <c r="CI92" s="48"/>
      <c r="CJ92" s="48"/>
      <c r="CK92" s="48"/>
      <c r="CL92" s="48"/>
      <c r="CM92" s="48"/>
    </row>
    <row r="93" spans="1:107" ht="30" customHeight="1" x14ac:dyDescent="0.2">
      <c r="A93" s="351"/>
      <c r="B93" s="208"/>
      <c r="C93" s="545" t="s">
        <v>758</v>
      </c>
      <c r="D93" s="606"/>
      <c r="E93" s="607"/>
      <c r="F93" s="607"/>
      <c r="G93" s="607"/>
      <c r="H93" s="607"/>
      <c r="I93" s="607"/>
      <c r="J93" s="607"/>
      <c r="K93" s="607"/>
      <c r="L93" s="607"/>
      <c r="M93" s="607"/>
      <c r="N93" s="607"/>
      <c r="O93" s="607"/>
      <c r="P93" s="607"/>
      <c r="Q93" s="607"/>
      <c r="R93" s="607"/>
      <c r="S93" s="607"/>
      <c r="T93" s="607"/>
      <c r="U93" s="607"/>
      <c r="V93" s="607"/>
      <c r="W93" s="607"/>
      <c r="X93" s="607"/>
      <c r="Y93" s="607"/>
      <c r="Z93" s="608"/>
      <c r="AD93" s="232"/>
      <c r="CF93" s="2"/>
    </row>
    <row r="94" spans="1:107" ht="45" customHeight="1" x14ac:dyDescent="0.2">
      <c r="A94" s="351"/>
      <c r="B94" s="200" t="s">
        <v>759</v>
      </c>
      <c r="C94" s="133" t="s">
        <v>760</v>
      </c>
      <c r="D94" s="604"/>
      <c r="E94" s="605"/>
      <c r="F94" s="604"/>
      <c r="G94" s="605"/>
      <c r="H94" s="604"/>
      <c r="I94" s="605"/>
      <c r="J94" s="604"/>
      <c r="K94" s="605"/>
      <c r="L94" s="604"/>
      <c r="M94" s="605"/>
      <c r="N94" s="604"/>
      <c r="O94" s="605"/>
      <c r="P94" s="604"/>
      <c r="Q94" s="605"/>
      <c r="R94" s="604"/>
      <c r="S94" s="605"/>
      <c r="T94" s="604"/>
      <c r="U94" s="605"/>
      <c r="V94" s="604"/>
      <c r="W94" s="605"/>
      <c r="X94" s="45"/>
      <c r="Y94" s="550">
        <f>IF(OR(D94="s",F94="s",H94="s",J94="s",L94="s",N94="s",P94="s",R94="s",T94="s",V94="s"), 0, IF(OR(D94="a",F94="a",H94="a",J94="a",L94="a",N94="a",P94="a",R94="a",T94="a",V94="a"),Z94,0))</f>
        <v>0</v>
      </c>
      <c r="Z94" s="340">
        <v>10</v>
      </c>
      <c r="AA94" s="41">
        <f t="shared" ref="AA94:AA95" si="17">COUNTIF(D94:W94,"a")+COUNTIF(D94:W94,"s")</f>
        <v>0</v>
      </c>
      <c r="AB94" s="394"/>
      <c r="AD94" s="232" t="s">
        <v>486</v>
      </c>
      <c r="CG94" s="48"/>
      <c r="CH94" s="48"/>
      <c r="CI94" s="48"/>
      <c r="CJ94" s="48"/>
      <c r="CK94" s="48"/>
      <c r="CL94" s="48"/>
      <c r="CM94" s="48"/>
    </row>
    <row r="95" spans="1:107" ht="45" customHeight="1" x14ac:dyDescent="0.2">
      <c r="A95" s="351"/>
      <c r="B95" s="202" t="s">
        <v>761</v>
      </c>
      <c r="C95" s="132" t="s">
        <v>762</v>
      </c>
      <c r="D95" s="611"/>
      <c r="E95" s="612"/>
      <c r="F95" s="611"/>
      <c r="G95" s="612"/>
      <c r="H95" s="611"/>
      <c r="I95" s="612"/>
      <c r="J95" s="611"/>
      <c r="K95" s="612"/>
      <c r="L95" s="611"/>
      <c r="M95" s="612"/>
      <c r="N95" s="611"/>
      <c r="O95" s="612"/>
      <c r="P95" s="611"/>
      <c r="Q95" s="612"/>
      <c r="R95" s="611"/>
      <c r="S95" s="612"/>
      <c r="T95" s="611"/>
      <c r="U95" s="612"/>
      <c r="V95" s="611"/>
      <c r="W95" s="612"/>
      <c r="X95" s="45"/>
      <c r="Y95" s="551">
        <f t="shared" ref="Y95" si="18">IF(OR(D95="s",F95="s",H95="s",J95="s",L95="s",N95="s",P95="s",R95="s",T95="s",V95="s"), 0, IF(OR(D95="a",F95="a",H95="a",J95="a",L95="a",N95="a",P95="a",R95="a",T95="a",V95="a"),Z95,0))</f>
        <v>0</v>
      </c>
      <c r="Z95" s="338">
        <v>5</v>
      </c>
      <c r="AA95" s="41">
        <f t="shared" si="17"/>
        <v>0</v>
      </c>
      <c r="AB95" s="394"/>
      <c r="AD95" s="232" t="s">
        <v>486</v>
      </c>
      <c r="AE95" s="400"/>
      <c r="CG95" s="48"/>
      <c r="CH95" s="48"/>
      <c r="CI95" s="48"/>
      <c r="CJ95" s="48"/>
      <c r="CK95" s="48"/>
      <c r="CL95" s="48"/>
      <c r="CM95" s="48"/>
    </row>
    <row r="96" spans="1:107" ht="45" customHeight="1" x14ac:dyDescent="0.2">
      <c r="A96" s="351"/>
      <c r="B96" s="202" t="s">
        <v>763</v>
      </c>
      <c r="C96" s="132" t="s">
        <v>764</v>
      </c>
      <c r="D96" s="611"/>
      <c r="E96" s="612"/>
      <c r="F96" s="611"/>
      <c r="G96" s="612"/>
      <c r="H96" s="611"/>
      <c r="I96" s="612"/>
      <c r="J96" s="611"/>
      <c r="K96" s="612"/>
      <c r="L96" s="611"/>
      <c r="M96" s="612"/>
      <c r="N96" s="611"/>
      <c r="O96" s="612"/>
      <c r="P96" s="611"/>
      <c r="Q96" s="612"/>
      <c r="R96" s="611"/>
      <c r="S96" s="612"/>
      <c r="T96" s="611"/>
      <c r="U96" s="612"/>
      <c r="V96" s="611"/>
      <c r="W96" s="612"/>
      <c r="X96" s="45"/>
      <c r="Y96" s="551">
        <f>IF(OR(D96="s",F96="s",H96="s",J96="s",L96="s",N96="s",P96="s",R96="s",T96="s",V96="s"), 0, IF(OR(D96="a",F96="a",H96="a",J96="a",L96="a",N96="a",P96="a",R96="a",T96="a",V96="a"),Z96,0))</f>
        <v>0</v>
      </c>
      <c r="Z96" s="338">
        <v>5</v>
      </c>
      <c r="AA96" s="185">
        <f>COUNTIF(D96:W96,"a")+COUNTIF(D96:W96,"s")</f>
        <v>0</v>
      </c>
      <c r="AB96" s="394"/>
      <c r="AD96" s="232"/>
      <c r="CG96" s="48"/>
      <c r="CH96" s="48"/>
      <c r="CI96" s="48"/>
      <c r="CJ96" s="48"/>
      <c r="CK96" s="48"/>
      <c r="CL96" s="48"/>
      <c r="CM96" s="48"/>
      <c r="CN96" s="48"/>
      <c r="CO96" s="48"/>
      <c r="CP96" s="48"/>
      <c r="CQ96" s="48"/>
      <c r="CR96" s="48"/>
      <c r="CS96" s="48"/>
      <c r="CT96" s="48"/>
      <c r="CU96" s="48"/>
      <c r="CV96" s="48"/>
      <c r="CW96" s="48"/>
      <c r="CX96" s="48"/>
      <c r="CY96" s="48"/>
      <c r="CZ96" s="48"/>
      <c r="DA96" s="48"/>
      <c r="DB96" s="48"/>
      <c r="DC96" s="48"/>
    </row>
    <row r="97" spans="1:183" ht="45" customHeight="1" x14ac:dyDescent="0.2">
      <c r="A97" s="351"/>
      <c r="B97" s="202" t="s">
        <v>765</v>
      </c>
      <c r="C97" s="132" t="s">
        <v>766</v>
      </c>
      <c r="D97" s="611"/>
      <c r="E97" s="612"/>
      <c r="F97" s="611"/>
      <c r="G97" s="612"/>
      <c r="H97" s="611"/>
      <c r="I97" s="612"/>
      <c r="J97" s="611"/>
      <c r="K97" s="612"/>
      <c r="L97" s="611"/>
      <c r="M97" s="612"/>
      <c r="N97" s="611"/>
      <c r="O97" s="612"/>
      <c r="P97" s="611"/>
      <c r="Q97" s="612"/>
      <c r="R97" s="611"/>
      <c r="S97" s="612"/>
      <c r="T97" s="611"/>
      <c r="U97" s="612"/>
      <c r="V97" s="611"/>
      <c r="W97" s="612"/>
      <c r="X97" s="45"/>
      <c r="Y97" s="551">
        <f>IF(OR(D97="s",F97="s",H97="s",J97="s",L97="s",N97="s",P97="s",R97="s",T97="s",V97="s"), 0, IF(OR(D97="a",F97="a",H97="a",J97="a",L97="a",N97="a",P97="a",R97="a",T97="a",V97="a"),Z97,0))</f>
        <v>0</v>
      </c>
      <c r="Z97" s="338">
        <v>5</v>
      </c>
      <c r="AA97" s="41">
        <f>COUNTIF(D97:W97,"a")+COUNTIF(D97:W97,"s")</f>
        <v>0</v>
      </c>
      <c r="AB97" s="394"/>
      <c r="AD97" s="232"/>
      <c r="AE97" s="400"/>
      <c r="CG97" s="48"/>
      <c r="CH97" s="48"/>
      <c r="CI97" s="48"/>
      <c r="CJ97" s="48"/>
      <c r="CK97" s="48"/>
      <c r="CL97" s="48"/>
      <c r="CM97" s="48"/>
    </row>
    <row r="98" spans="1:183" ht="45" customHeight="1" x14ac:dyDescent="0.2">
      <c r="A98" s="351"/>
      <c r="B98" s="205" t="s">
        <v>767</v>
      </c>
      <c r="C98" s="137" t="s">
        <v>768</v>
      </c>
      <c r="D98" s="626"/>
      <c r="E98" s="627"/>
      <c r="F98" s="626"/>
      <c r="G98" s="627"/>
      <c r="H98" s="626"/>
      <c r="I98" s="627"/>
      <c r="J98" s="626"/>
      <c r="K98" s="627"/>
      <c r="L98" s="626"/>
      <c r="M98" s="627"/>
      <c r="N98" s="626"/>
      <c r="O98" s="627"/>
      <c r="P98" s="626"/>
      <c r="Q98" s="627"/>
      <c r="R98" s="626"/>
      <c r="S98" s="627"/>
      <c r="T98" s="626"/>
      <c r="U98" s="627"/>
      <c r="V98" s="626"/>
      <c r="W98" s="627"/>
      <c r="X98" s="395"/>
      <c r="Y98" s="87">
        <f t="shared" ref="Y98:Y106" si="19">IF(OR(D98="s",F98="s",H98="s",J98="s",L98="s",N98="s",P98="s",R98="s",T98="s",V98="s"), 0, IF(OR(D98="a",F98="a",H98="a",J98="a",L98="a",N98="a",P98="a",R98="a",T98="a",V98="a"),Z98,0))</f>
        <v>0</v>
      </c>
      <c r="Z98" s="341">
        <v>5</v>
      </c>
      <c r="AA98" s="41">
        <f t="shared" ref="AA98:AA105" si="20">COUNTIF(D98:W98,"a")+COUNTIF(D98:W98,"s")</f>
        <v>0</v>
      </c>
      <c r="AB98" s="394"/>
      <c r="AD98" s="232"/>
      <c r="CG98" s="48"/>
      <c r="CH98" s="48"/>
      <c r="CI98" s="48"/>
      <c r="CJ98" s="48"/>
      <c r="CK98" s="48"/>
      <c r="CL98" s="48"/>
      <c r="CM98" s="48"/>
    </row>
    <row r="99" spans="1:183" ht="30" customHeight="1" x14ac:dyDescent="0.2">
      <c r="A99" s="351"/>
      <c r="B99" s="209"/>
      <c r="C99" s="453" t="s">
        <v>769</v>
      </c>
      <c r="D99" s="614"/>
      <c r="E99" s="614"/>
      <c r="F99" s="614"/>
      <c r="G99" s="614"/>
      <c r="H99" s="614"/>
      <c r="I99" s="614"/>
      <c r="J99" s="614"/>
      <c r="K99" s="614"/>
      <c r="L99" s="614"/>
      <c r="M99" s="614"/>
      <c r="N99" s="614"/>
      <c r="O99" s="614"/>
      <c r="P99" s="614"/>
      <c r="Q99" s="614"/>
      <c r="R99" s="614"/>
      <c r="S99" s="614"/>
      <c r="T99" s="614"/>
      <c r="U99" s="614"/>
      <c r="V99" s="614"/>
      <c r="W99" s="614"/>
      <c r="X99" s="614"/>
      <c r="Y99" s="614"/>
      <c r="Z99" s="615"/>
      <c r="CF99" s="2"/>
    </row>
    <row r="100" spans="1:183" ht="30" customHeight="1" x14ac:dyDescent="0.2">
      <c r="A100" s="351"/>
      <c r="B100" s="209"/>
      <c r="C100" s="453" t="s">
        <v>770</v>
      </c>
      <c r="D100" s="614"/>
      <c r="E100" s="614"/>
      <c r="F100" s="614"/>
      <c r="G100" s="614"/>
      <c r="H100" s="614"/>
      <c r="I100" s="614"/>
      <c r="J100" s="614"/>
      <c r="K100" s="614"/>
      <c r="L100" s="614"/>
      <c r="M100" s="614"/>
      <c r="N100" s="614"/>
      <c r="O100" s="614"/>
      <c r="P100" s="614"/>
      <c r="Q100" s="614"/>
      <c r="R100" s="614"/>
      <c r="S100" s="614"/>
      <c r="T100" s="614"/>
      <c r="U100" s="614"/>
      <c r="V100" s="614"/>
      <c r="W100" s="614"/>
      <c r="X100" s="614"/>
      <c r="Y100" s="614"/>
      <c r="Z100" s="615"/>
      <c r="CF100" s="2"/>
    </row>
    <row r="101" spans="1:183" ht="67.7" customHeight="1" x14ac:dyDescent="0.2">
      <c r="A101" s="351"/>
      <c r="B101" s="200" t="s">
        <v>771</v>
      </c>
      <c r="C101" s="133" t="s">
        <v>772</v>
      </c>
      <c r="D101" s="604"/>
      <c r="E101" s="605"/>
      <c r="F101" s="604"/>
      <c r="G101" s="605"/>
      <c r="H101" s="604"/>
      <c r="I101" s="605"/>
      <c r="J101" s="604"/>
      <c r="K101" s="605"/>
      <c r="L101" s="604"/>
      <c r="M101" s="605"/>
      <c r="N101" s="604"/>
      <c r="O101" s="605"/>
      <c r="P101" s="604"/>
      <c r="Q101" s="605"/>
      <c r="R101" s="604"/>
      <c r="S101" s="605"/>
      <c r="T101" s="604"/>
      <c r="U101" s="605"/>
      <c r="V101" s="604"/>
      <c r="W101" s="605"/>
      <c r="X101" s="45"/>
      <c r="Y101" s="548">
        <f t="shared" si="19"/>
        <v>0</v>
      </c>
      <c r="Z101" s="340">
        <v>10</v>
      </c>
      <c r="AA101" s="41">
        <f t="shared" si="20"/>
        <v>0</v>
      </c>
      <c r="AB101" s="394"/>
      <c r="AD101" s="232"/>
      <c r="CG101" s="48"/>
      <c r="CH101" s="48"/>
      <c r="CI101" s="48"/>
      <c r="CJ101" s="48"/>
      <c r="CK101" s="48"/>
      <c r="CL101" s="48"/>
      <c r="CM101" s="48"/>
    </row>
    <row r="102" spans="1:183" ht="45" customHeight="1" x14ac:dyDescent="0.2">
      <c r="A102" s="351"/>
      <c r="B102" s="202" t="s">
        <v>773</v>
      </c>
      <c r="C102" s="137" t="s">
        <v>774</v>
      </c>
      <c r="D102" s="611"/>
      <c r="E102" s="612"/>
      <c r="F102" s="611"/>
      <c r="G102" s="612"/>
      <c r="H102" s="611"/>
      <c r="I102" s="612"/>
      <c r="J102" s="611"/>
      <c r="K102" s="612"/>
      <c r="L102" s="611"/>
      <c r="M102" s="612"/>
      <c r="N102" s="611"/>
      <c r="O102" s="612"/>
      <c r="P102" s="611"/>
      <c r="Q102" s="612"/>
      <c r="R102" s="611"/>
      <c r="S102" s="612"/>
      <c r="T102" s="611"/>
      <c r="U102" s="612"/>
      <c r="V102" s="611"/>
      <c r="W102" s="612"/>
      <c r="X102" s="45"/>
      <c r="Y102" s="87">
        <f t="shared" si="19"/>
        <v>0</v>
      </c>
      <c r="Z102" s="341">
        <v>5</v>
      </c>
      <c r="AA102" s="41">
        <f t="shared" si="20"/>
        <v>0</v>
      </c>
      <c r="AB102" s="394"/>
      <c r="AD102" s="232"/>
      <c r="CG102" s="48"/>
      <c r="CH102" s="48"/>
      <c r="CI102" s="48"/>
      <c r="CJ102" s="48"/>
      <c r="CK102" s="48"/>
      <c r="CL102" s="48"/>
      <c r="CM102" s="48"/>
    </row>
    <row r="103" spans="1:183" ht="67.7" customHeight="1" x14ac:dyDescent="0.2">
      <c r="A103" s="351"/>
      <c r="B103" s="205" t="s">
        <v>775</v>
      </c>
      <c r="C103" s="137" t="s">
        <v>776</v>
      </c>
      <c r="D103" s="626"/>
      <c r="E103" s="627"/>
      <c r="F103" s="626"/>
      <c r="G103" s="627"/>
      <c r="H103" s="626"/>
      <c r="I103" s="627"/>
      <c r="J103" s="626"/>
      <c r="K103" s="627"/>
      <c r="L103" s="626"/>
      <c r="M103" s="627"/>
      <c r="N103" s="626"/>
      <c r="O103" s="627"/>
      <c r="P103" s="626"/>
      <c r="Q103" s="627"/>
      <c r="R103" s="626"/>
      <c r="S103" s="627"/>
      <c r="T103" s="626"/>
      <c r="U103" s="627"/>
      <c r="V103" s="626"/>
      <c r="W103" s="627"/>
      <c r="X103" s="395"/>
      <c r="Y103" s="87">
        <f t="shared" si="19"/>
        <v>0</v>
      </c>
      <c r="Z103" s="341">
        <v>5</v>
      </c>
      <c r="AA103" s="41">
        <f t="shared" si="20"/>
        <v>0</v>
      </c>
      <c r="AB103" s="394"/>
      <c r="AD103" s="232"/>
      <c r="CG103" s="48"/>
      <c r="CH103" s="48"/>
      <c r="CI103" s="48"/>
      <c r="CJ103" s="48"/>
      <c r="CK103" s="48"/>
      <c r="CL103" s="48"/>
      <c r="CM103" s="48"/>
    </row>
    <row r="104" spans="1:183" ht="30" customHeight="1" x14ac:dyDescent="0.2">
      <c r="A104" s="351"/>
      <c r="B104" s="209"/>
      <c r="C104" s="453" t="s">
        <v>777</v>
      </c>
      <c r="D104" s="613"/>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5"/>
      <c r="CF104" s="2"/>
    </row>
    <row r="105" spans="1:183" ht="45" customHeight="1" x14ac:dyDescent="0.2">
      <c r="A105" s="351"/>
      <c r="B105" s="200" t="s">
        <v>778</v>
      </c>
      <c r="C105" s="133" t="s">
        <v>779</v>
      </c>
      <c r="D105" s="604"/>
      <c r="E105" s="605"/>
      <c r="F105" s="604"/>
      <c r="G105" s="605"/>
      <c r="H105" s="604"/>
      <c r="I105" s="605"/>
      <c r="J105" s="604"/>
      <c r="K105" s="605"/>
      <c r="L105" s="604"/>
      <c r="M105" s="605"/>
      <c r="N105" s="604"/>
      <c r="O105" s="605"/>
      <c r="P105" s="604"/>
      <c r="Q105" s="605"/>
      <c r="R105" s="604"/>
      <c r="S105" s="605"/>
      <c r="T105" s="604"/>
      <c r="U105" s="605"/>
      <c r="V105" s="604"/>
      <c r="W105" s="605"/>
      <c r="X105" s="45"/>
      <c r="Y105" s="548">
        <f t="shared" si="19"/>
        <v>0</v>
      </c>
      <c r="Z105" s="340">
        <v>10</v>
      </c>
      <c r="AA105" s="41">
        <f t="shared" si="20"/>
        <v>0</v>
      </c>
      <c r="AB105" s="394"/>
      <c r="AD105" s="232"/>
      <c r="CG105" s="48"/>
      <c r="CH105" s="48"/>
      <c r="CI105" s="48"/>
      <c r="CJ105" s="48"/>
      <c r="CK105" s="48"/>
      <c r="CL105" s="48"/>
      <c r="CM105" s="48"/>
    </row>
    <row r="106" spans="1:183" ht="106.5" customHeight="1" x14ac:dyDescent="0.2">
      <c r="A106" s="351"/>
      <c r="B106" s="205" t="s">
        <v>780</v>
      </c>
      <c r="C106" s="137" t="s">
        <v>781</v>
      </c>
      <c r="D106" s="626"/>
      <c r="E106" s="627"/>
      <c r="F106" s="626"/>
      <c r="G106" s="627"/>
      <c r="H106" s="626"/>
      <c r="I106" s="627"/>
      <c r="J106" s="626"/>
      <c r="K106" s="627"/>
      <c r="L106" s="626"/>
      <c r="M106" s="627"/>
      <c r="N106" s="626"/>
      <c r="O106" s="627"/>
      <c r="P106" s="626"/>
      <c r="Q106" s="627"/>
      <c r="R106" s="626"/>
      <c r="S106" s="627"/>
      <c r="T106" s="626"/>
      <c r="U106" s="627"/>
      <c r="V106" s="626"/>
      <c r="W106" s="627"/>
      <c r="X106" s="398"/>
      <c r="Y106" s="87">
        <f t="shared" si="19"/>
        <v>0</v>
      </c>
      <c r="Z106" s="341">
        <v>5</v>
      </c>
      <c r="AA106" s="41">
        <f>COUNTIF(D106:W106,"a")+COUNTIF(D106:W106,"s")</f>
        <v>0</v>
      </c>
      <c r="AB106" s="394"/>
      <c r="AD106" s="232"/>
      <c r="CG106" s="48"/>
      <c r="CH106" s="48"/>
      <c r="CI106" s="48"/>
      <c r="CJ106" s="48"/>
      <c r="CK106" s="48"/>
      <c r="CL106" s="48"/>
      <c r="CM106" s="48"/>
    </row>
    <row r="107" spans="1:183" ht="30" customHeight="1" x14ac:dyDescent="0.2">
      <c r="A107" s="351"/>
      <c r="B107" s="209"/>
      <c r="C107" s="453" t="s">
        <v>782</v>
      </c>
      <c r="D107" s="613"/>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5"/>
      <c r="CF107" s="2"/>
    </row>
    <row r="108" spans="1:183" ht="67.7" customHeight="1" thickBot="1" x14ac:dyDescent="0.2">
      <c r="A108" s="351"/>
      <c r="B108" s="200" t="s">
        <v>783</v>
      </c>
      <c r="C108" s="129" t="s">
        <v>784</v>
      </c>
      <c r="D108" s="739"/>
      <c r="E108" s="740"/>
      <c r="F108" s="739"/>
      <c r="G108" s="740"/>
      <c r="H108" s="739"/>
      <c r="I108" s="740"/>
      <c r="J108" s="739"/>
      <c r="K108" s="740"/>
      <c r="L108" s="739"/>
      <c r="M108" s="740"/>
      <c r="N108" s="739"/>
      <c r="O108" s="740"/>
      <c r="P108" s="739"/>
      <c r="Q108" s="740"/>
      <c r="R108" s="739"/>
      <c r="S108" s="740"/>
      <c r="T108" s="739"/>
      <c r="U108" s="740"/>
      <c r="V108" s="739"/>
      <c r="W108" s="740"/>
      <c r="X108" s="454"/>
      <c r="Y108" s="550">
        <f>IF(OR(D108="s",F108="s",H108="s",J108="s",L108="s",N108="s",P108="s",R108="s",T108="s",V108="s"), 0, IF(OR(D108="a",F108="a",H108="a",J108="a",L108="a",N108="a",P108="a",R108="a",T108="a",V108="a", X108="NA"),Z108,0))</f>
        <v>0</v>
      </c>
      <c r="Z108" s="343">
        <v>20</v>
      </c>
      <c r="AA108" s="41">
        <f>COUNTIF(D108:W108,"a")+COUNTIF(D108:W108,"s")</f>
        <v>0</v>
      </c>
      <c r="AB108" s="394"/>
      <c r="AD108" s="232"/>
      <c r="AE108" s="400"/>
      <c r="CG108" s="48"/>
      <c r="CH108" s="48"/>
      <c r="CI108" s="48"/>
      <c r="CJ108" s="48"/>
      <c r="CK108" s="48"/>
      <c r="CL108" s="48"/>
      <c r="CM108" s="48"/>
    </row>
    <row r="109" spans="1:183" ht="21" customHeight="1" thickTop="1" thickBot="1" x14ac:dyDescent="0.25">
      <c r="A109" s="351"/>
      <c r="B109" s="84"/>
      <c r="C109" s="132"/>
      <c r="D109" s="621" t="s">
        <v>80</v>
      </c>
      <c r="E109" s="622"/>
      <c r="F109" s="622"/>
      <c r="G109" s="622"/>
      <c r="H109" s="622"/>
      <c r="I109" s="622"/>
      <c r="J109" s="622"/>
      <c r="K109" s="622"/>
      <c r="L109" s="622"/>
      <c r="M109" s="622"/>
      <c r="N109" s="622"/>
      <c r="O109" s="622"/>
      <c r="P109" s="622"/>
      <c r="Q109" s="622"/>
      <c r="R109" s="622"/>
      <c r="S109" s="622"/>
      <c r="T109" s="622"/>
      <c r="U109" s="622"/>
      <c r="V109" s="622"/>
      <c r="W109" s="622"/>
      <c r="X109" s="623"/>
      <c r="Y109" s="86">
        <f>SUM(Y94:Y108)</f>
        <v>0</v>
      </c>
      <c r="Z109" s="342">
        <f>SUM(Z94:Z98, Z101:Z103, Z105:Z106, Z108)</f>
        <v>85</v>
      </c>
      <c r="AD109" s="232"/>
      <c r="CG109" s="48"/>
      <c r="CH109" s="48"/>
      <c r="CI109" s="48"/>
      <c r="CJ109" s="48"/>
      <c r="CK109" s="48"/>
      <c r="CL109" s="48"/>
      <c r="CM109" s="48"/>
    </row>
    <row r="110" spans="1:183" ht="21" customHeight="1" thickBot="1" x14ac:dyDescent="0.25">
      <c r="A110" s="323"/>
      <c r="B110" s="163"/>
      <c r="C110" s="287"/>
      <c r="D110" s="618"/>
      <c r="E110" s="659"/>
      <c r="F110" s="754">
        <v>15</v>
      </c>
      <c r="G110" s="755"/>
      <c r="H110" s="755"/>
      <c r="I110" s="755"/>
      <c r="J110" s="755"/>
      <c r="K110" s="755"/>
      <c r="L110" s="755"/>
      <c r="M110" s="755"/>
      <c r="N110" s="755"/>
      <c r="O110" s="755"/>
      <c r="P110" s="755"/>
      <c r="Q110" s="755"/>
      <c r="R110" s="755"/>
      <c r="S110" s="755"/>
      <c r="T110" s="755"/>
      <c r="U110" s="755"/>
      <c r="V110" s="755"/>
      <c r="W110" s="755"/>
      <c r="X110" s="755"/>
      <c r="Y110" s="755"/>
      <c r="Z110" s="756"/>
      <c r="AD110" s="232"/>
      <c r="CG110" s="48"/>
      <c r="CH110" s="48"/>
      <c r="CI110" s="48"/>
      <c r="CJ110" s="48"/>
      <c r="CK110" s="48"/>
      <c r="CL110" s="48"/>
      <c r="CM110" s="48"/>
    </row>
    <row r="111" spans="1:183" ht="33" customHeight="1" thickBot="1" x14ac:dyDescent="0.25">
      <c r="A111" s="387"/>
      <c r="B111" s="221">
        <v>2000</v>
      </c>
      <c r="C111" s="656" t="s">
        <v>326</v>
      </c>
      <c r="D111" s="657"/>
      <c r="E111" s="657"/>
      <c r="F111" s="657"/>
      <c r="G111" s="657"/>
      <c r="H111" s="657"/>
      <c r="I111" s="657"/>
      <c r="J111" s="657"/>
      <c r="K111" s="657"/>
      <c r="L111" s="657"/>
      <c r="M111" s="657"/>
      <c r="N111" s="657"/>
      <c r="O111" s="657"/>
      <c r="P111" s="657"/>
      <c r="Q111" s="657"/>
      <c r="R111" s="657"/>
      <c r="S111" s="657"/>
      <c r="T111" s="657"/>
      <c r="U111" s="657"/>
      <c r="V111" s="657"/>
      <c r="W111" s="657"/>
      <c r="X111" s="657"/>
      <c r="Y111" s="657"/>
      <c r="Z111" s="658"/>
      <c r="AD111" s="232"/>
      <c r="CG111" s="48"/>
      <c r="CH111" s="48"/>
      <c r="CI111" s="48"/>
      <c r="CJ111" s="48"/>
      <c r="CK111" s="48"/>
      <c r="CL111" s="48"/>
      <c r="CM111" s="48"/>
    </row>
    <row r="112" spans="1:183" s="94" customFormat="1" ht="30" customHeight="1" thickBot="1" x14ac:dyDescent="0.25">
      <c r="A112" s="347"/>
      <c r="B112" s="211">
        <v>2100</v>
      </c>
      <c r="C112" s="144" t="s">
        <v>73</v>
      </c>
      <c r="D112" s="7"/>
      <c r="E112" s="10"/>
      <c r="F112" s="7"/>
      <c r="G112" s="10"/>
      <c r="H112" s="7"/>
      <c r="I112" s="8"/>
      <c r="J112" s="11" t="s">
        <v>79</v>
      </c>
      <c r="K112" s="10"/>
      <c r="L112" s="7"/>
      <c r="M112" s="8"/>
      <c r="N112" s="19" t="s">
        <v>79</v>
      </c>
      <c r="O112" s="10"/>
      <c r="P112" s="7"/>
      <c r="Q112" s="8"/>
      <c r="R112" s="9"/>
      <c r="S112" s="10"/>
      <c r="T112" s="7"/>
      <c r="U112" s="8"/>
      <c r="V112" s="9"/>
      <c r="W112" s="8"/>
      <c r="X112" s="18"/>
      <c r="Y112" s="12"/>
      <c r="Z112" s="335"/>
      <c r="AA112" s="41"/>
      <c r="AB112" s="48"/>
      <c r="AC112" s="16"/>
      <c r="AD112" s="232"/>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48"/>
      <c r="CH112" s="48"/>
      <c r="CI112" s="48"/>
      <c r="CJ112" s="48"/>
      <c r="CK112" s="48"/>
      <c r="CL112" s="48"/>
      <c r="CM112" s="48"/>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row>
    <row r="113" spans="1:183" ht="27.95" customHeight="1" x14ac:dyDescent="0.2">
      <c r="A113" s="351"/>
      <c r="B113" s="209" t="s">
        <v>327</v>
      </c>
      <c r="C113" s="121" t="s">
        <v>662</v>
      </c>
      <c r="D113" s="624"/>
      <c r="E113" s="625"/>
      <c r="F113" s="624"/>
      <c r="G113" s="625"/>
      <c r="H113" s="624"/>
      <c r="I113" s="625"/>
      <c r="J113" s="624"/>
      <c r="K113" s="625"/>
      <c r="L113" s="624"/>
      <c r="M113" s="625"/>
      <c r="N113" s="624"/>
      <c r="O113" s="625"/>
      <c r="P113" s="624"/>
      <c r="Q113" s="625"/>
      <c r="R113" s="624"/>
      <c r="S113" s="625"/>
      <c r="T113" s="624"/>
      <c r="U113" s="625"/>
      <c r="V113" s="624"/>
      <c r="W113" s="625"/>
      <c r="X113" s="81"/>
      <c r="Y113" s="551">
        <f t="shared" ref="Y113:Y120" si="21">IF(OR(D113="s",F113="s",H113="s",J113="s",L113="s",N113="s",P113="s",R113="s",T113="s",V113="s"), 0, IF(OR(D113="a",F113="a",H113="a",J113="a",L113="a",N113="a",P113="a",R113="a",T113="a",V113="a"),Z113,0))</f>
        <v>0</v>
      </c>
      <c r="Z113" s="338">
        <v>10</v>
      </c>
      <c r="AA113" s="185">
        <f>COUNTIF(D113:W113,"a")+COUNTIF(D113:W113,"s")+COUNTIF(X113:X113,"na")</f>
        <v>0</v>
      </c>
      <c r="AB113" s="394"/>
      <c r="AD113" s="392"/>
      <c r="CG113" s="48"/>
      <c r="CH113" s="48"/>
      <c r="CI113" s="48"/>
      <c r="CJ113" s="48"/>
      <c r="CK113" s="48"/>
      <c r="CL113" s="48"/>
      <c r="CM113" s="48"/>
    </row>
    <row r="114" spans="1:183" ht="45" customHeight="1" x14ac:dyDescent="0.2">
      <c r="A114" s="351"/>
      <c r="B114" s="209" t="s">
        <v>328</v>
      </c>
      <c r="C114" s="121" t="s">
        <v>663</v>
      </c>
      <c r="D114" s="624"/>
      <c r="E114" s="625"/>
      <c r="F114" s="624"/>
      <c r="G114" s="625"/>
      <c r="H114" s="624"/>
      <c r="I114" s="625"/>
      <c r="J114" s="624"/>
      <c r="K114" s="625"/>
      <c r="L114" s="624"/>
      <c r="M114" s="625"/>
      <c r="N114" s="624"/>
      <c r="O114" s="625"/>
      <c r="P114" s="624"/>
      <c r="Q114" s="625"/>
      <c r="R114" s="624"/>
      <c r="S114" s="625"/>
      <c r="T114" s="624"/>
      <c r="U114" s="625"/>
      <c r="V114" s="624"/>
      <c r="W114" s="625"/>
      <c r="X114" s="45"/>
      <c r="Y114" s="179">
        <f t="shared" si="21"/>
        <v>0</v>
      </c>
      <c r="Z114" s="338">
        <v>10</v>
      </c>
      <c r="AA114" s="41">
        <f t="shared" ref="AA114:AA118" si="22">COUNTIF(D114:W114,"a")+COUNTIF(D114:W114,"s")</f>
        <v>0</v>
      </c>
      <c r="AB114" s="394"/>
      <c r="AD114" s="392" t="s">
        <v>486</v>
      </c>
      <c r="CG114" s="48"/>
      <c r="CH114" s="48"/>
      <c r="CI114" s="48"/>
      <c r="CJ114" s="48"/>
      <c r="CK114" s="48"/>
      <c r="CL114" s="48"/>
      <c r="CM114" s="48"/>
    </row>
    <row r="115" spans="1:183" ht="45" customHeight="1" x14ac:dyDescent="0.2">
      <c r="A115" s="351"/>
      <c r="B115" s="209" t="s">
        <v>329</v>
      </c>
      <c r="C115" s="146" t="s">
        <v>664</v>
      </c>
      <c r="D115" s="624"/>
      <c r="E115" s="625"/>
      <c r="F115" s="624"/>
      <c r="G115" s="625"/>
      <c r="H115" s="624"/>
      <c r="I115" s="625"/>
      <c r="J115" s="624"/>
      <c r="K115" s="625"/>
      <c r="L115" s="624"/>
      <c r="M115" s="625"/>
      <c r="N115" s="624"/>
      <c r="O115" s="625"/>
      <c r="P115" s="624"/>
      <c r="Q115" s="625"/>
      <c r="R115" s="624"/>
      <c r="S115" s="625"/>
      <c r="T115" s="624"/>
      <c r="U115" s="625"/>
      <c r="V115" s="624"/>
      <c r="W115" s="625"/>
      <c r="X115" s="45"/>
      <c r="Y115" s="550">
        <f t="shared" si="21"/>
        <v>0</v>
      </c>
      <c r="Z115" s="343">
        <v>10</v>
      </c>
      <c r="AA115" s="41">
        <f t="shared" si="22"/>
        <v>0</v>
      </c>
      <c r="AB115" s="394"/>
      <c r="AD115" s="392"/>
      <c r="CG115" s="48"/>
      <c r="CH115" s="48"/>
      <c r="CI115" s="48"/>
      <c r="CJ115" s="48"/>
      <c r="CK115" s="48"/>
      <c r="CL115" s="48"/>
      <c r="CM115" s="48"/>
    </row>
    <row r="116" spans="1:183" ht="45" customHeight="1" x14ac:dyDescent="0.2">
      <c r="A116" s="351"/>
      <c r="B116" s="209" t="s">
        <v>330</v>
      </c>
      <c r="C116" s="121" t="s">
        <v>68</v>
      </c>
      <c r="D116" s="624"/>
      <c r="E116" s="625"/>
      <c r="F116" s="624"/>
      <c r="G116" s="625"/>
      <c r="H116" s="624"/>
      <c r="I116" s="625"/>
      <c r="J116" s="624"/>
      <c r="K116" s="625"/>
      <c r="L116" s="624"/>
      <c r="M116" s="625"/>
      <c r="N116" s="624"/>
      <c r="O116" s="625"/>
      <c r="P116" s="624"/>
      <c r="Q116" s="625"/>
      <c r="R116" s="624"/>
      <c r="S116" s="625"/>
      <c r="T116" s="624"/>
      <c r="U116" s="625"/>
      <c r="V116" s="624"/>
      <c r="W116" s="625"/>
      <c r="X116" s="45"/>
      <c r="Y116" s="87">
        <f t="shared" si="21"/>
        <v>0</v>
      </c>
      <c r="Z116" s="341">
        <v>10</v>
      </c>
      <c r="AA116" s="41">
        <f t="shared" si="22"/>
        <v>0</v>
      </c>
      <c r="AB116" s="394"/>
      <c r="AD116" s="392"/>
      <c r="CG116" s="48"/>
      <c r="CH116" s="48"/>
      <c r="CI116" s="48"/>
      <c r="CJ116" s="48"/>
      <c r="CK116" s="48"/>
      <c r="CL116" s="48"/>
      <c r="CM116" s="48"/>
    </row>
    <row r="117" spans="1:183" ht="27.95" customHeight="1" x14ac:dyDescent="0.2">
      <c r="A117" s="351"/>
      <c r="B117" s="209" t="s">
        <v>425</v>
      </c>
      <c r="C117" s="121" t="s">
        <v>665</v>
      </c>
      <c r="D117" s="624"/>
      <c r="E117" s="625"/>
      <c r="F117" s="624"/>
      <c r="G117" s="625"/>
      <c r="H117" s="624"/>
      <c r="I117" s="625"/>
      <c r="J117" s="624"/>
      <c r="K117" s="625"/>
      <c r="L117" s="624"/>
      <c r="M117" s="625"/>
      <c r="N117" s="624"/>
      <c r="O117" s="625"/>
      <c r="P117" s="624"/>
      <c r="Q117" s="625"/>
      <c r="R117" s="624"/>
      <c r="S117" s="625"/>
      <c r="T117" s="624"/>
      <c r="U117" s="625"/>
      <c r="V117" s="624"/>
      <c r="W117" s="625"/>
      <c r="X117" s="45"/>
      <c r="Y117" s="87">
        <f t="shared" si="21"/>
        <v>0</v>
      </c>
      <c r="Z117" s="341">
        <v>10</v>
      </c>
      <c r="AA117" s="41">
        <f t="shared" si="22"/>
        <v>0</v>
      </c>
      <c r="AB117" s="394"/>
      <c r="AD117" s="392"/>
      <c r="CG117" s="48"/>
      <c r="CH117" s="48"/>
      <c r="CI117" s="48"/>
      <c r="CJ117" s="48"/>
      <c r="CK117" s="48"/>
      <c r="CL117" s="48"/>
      <c r="CM117" s="48"/>
    </row>
    <row r="118" spans="1:183" ht="27.95" customHeight="1" x14ac:dyDescent="0.2">
      <c r="A118" s="351"/>
      <c r="B118" s="209" t="s">
        <v>426</v>
      </c>
      <c r="C118" s="121" t="s">
        <v>256</v>
      </c>
      <c r="D118" s="624"/>
      <c r="E118" s="625"/>
      <c r="F118" s="624"/>
      <c r="G118" s="625"/>
      <c r="H118" s="624"/>
      <c r="I118" s="625"/>
      <c r="J118" s="624"/>
      <c r="K118" s="625"/>
      <c r="L118" s="624"/>
      <c r="M118" s="625"/>
      <c r="N118" s="624"/>
      <c r="O118" s="625"/>
      <c r="P118" s="624"/>
      <c r="Q118" s="625"/>
      <c r="R118" s="624"/>
      <c r="S118" s="625"/>
      <c r="T118" s="624"/>
      <c r="U118" s="625"/>
      <c r="V118" s="624"/>
      <c r="W118" s="625"/>
      <c r="X118" s="45"/>
      <c r="Y118" s="87">
        <f t="shared" si="21"/>
        <v>0</v>
      </c>
      <c r="Z118" s="338">
        <v>10</v>
      </c>
      <c r="AA118" s="41">
        <f t="shared" si="22"/>
        <v>0</v>
      </c>
      <c r="AB118" s="394"/>
      <c r="AD118" s="392" t="s">
        <v>486</v>
      </c>
      <c r="CG118" s="48"/>
      <c r="CH118" s="48"/>
      <c r="CI118" s="48"/>
      <c r="CJ118" s="48"/>
      <c r="CK118" s="48"/>
      <c r="CL118" s="48"/>
      <c r="CM118" s="48"/>
    </row>
    <row r="119" spans="1:183" ht="45" customHeight="1" x14ac:dyDescent="0.2">
      <c r="A119" s="351"/>
      <c r="B119" s="209" t="s">
        <v>666</v>
      </c>
      <c r="C119" s="121" t="s">
        <v>1142</v>
      </c>
      <c r="D119" s="624"/>
      <c r="E119" s="625"/>
      <c r="F119" s="624"/>
      <c r="G119" s="625"/>
      <c r="H119" s="624"/>
      <c r="I119" s="625"/>
      <c r="J119" s="624"/>
      <c r="K119" s="625"/>
      <c r="L119" s="624"/>
      <c r="M119" s="625"/>
      <c r="N119" s="624"/>
      <c r="O119" s="625"/>
      <c r="P119" s="624"/>
      <c r="Q119" s="625"/>
      <c r="R119" s="624"/>
      <c r="S119" s="625"/>
      <c r="T119" s="624"/>
      <c r="U119" s="625"/>
      <c r="V119" s="624"/>
      <c r="W119" s="625"/>
      <c r="X119" s="45"/>
      <c r="Y119" s="33">
        <f t="shared" si="21"/>
        <v>0</v>
      </c>
      <c r="Z119" s="338">
        <v>10</v>
      </c>
      <c r="AA119" s="41">
        <f>IF((COUNTIF(D119:W119,"a")+COUNTIF(D119:W119,"s"))&gt;0,IF(OR((COUNTIF(D120:W120,"a")+COUNTIF(D120:W120,"s"))),0,COUNTIF(D119:W119,"a")+COUNTIF(D119:W119,"s")),COUNTIF(D119:W119,"a")+COUNTIF(D119:W119,"s"))</f>
        <v>0</v>
      </c>
      <c r="AB119" s="186"/>
      <c r="AD119" s="392"/>
      <c r="CG119" s="48"/>
      <c r="CH119" s="48"/>
      <c r="CI119" s="48"/>
      <c r="CJ119" s="48"/>
      <c r="CK119" s="48"/>
      <c r="CL119" s="48"/>
      <c r="CM119" s="48"/>
    </row>
    <row r="120" spans="1:183" ht="45" customHeight="1" x14ac:dyDescent="0.2">
      <c r="A120" s="351"/>
      <c r="B120" s="209" t="s">
        <v>667</v>
      </c>
      <c r="C120" s="406" t="s">
        <v>668</v>
      </c>
      <c r="D120" s="624"/>
      <c r="E120" s="625"/>
      <c r="F120" s="624"/>
      <c r="G120" s="625"/>
      <c r="H120" s="624"/>
      <c r="I120" s="625"/>
      <c r="J120" s="624"/>
      <c r="K120" s="625"/>
      <c r="L120" s="624"/>
      <c r="M120" s="625"/>
      <c r="N120" s="624"/>
      <c r="O120" s="625"/>
      <c r="P120" s="624"/>
      <c r="Q120" s="625"/>
      <c r="R120" s="624"/>
      <c r="S120" s="625"/>
      <c r="T120" s="624"/>
      <c r="U120" s="625"/>
      <c r="V120" s="624"/>
      <c r="W120" s="625"/>
      <c r="X120" s="45"/>
      <c r="Y120" s="78">
        <f t="shared" si="21"/>
        <v>0</v>
      </c>
      <c r="Z120" s="338">
        <v>5</v>
      </c>
      <c r="AA120" s="41">
        <f>IF((COUNTIF(D120:W120,"a")+COUNTIF(D120:W120,"s"))&gt;0,IF((COUNTIF(D119:W119,"a")+COUNTIF(D119:W119,"s"))&gt;0,0,COUNTIF(D120:W120,"a")+COUNTIF(D120:W120,"s")), COUNTIF(D120:W120,"a")+COUNTIF(D120:W120,"s"))</f>
        <v>0</v>
      </c>
      <c r="AB120" s="186"/>
      <c r="AD120" s="392"/>
      <c r="CG120" s="48"/>
      <c r="CH120" s="48"/>
      <c r="CI120" s="48"/>
      <c r="CJ120" s="48"/>
      <c r="CK120" s="48"/>
      <c r="CL120" s="48"/>
      <c r="CM120" s="48"/>
    </row>
    <row r="121" spans="1:183" ht="27.95" customHeight="1" x14ac:dyDescent="0.2">
      <c r="A121" s="351"/>
      <c r="B121" s="209" t="s">
        <v>62</v>
      </c>
      <c r="C121" s="121" t="s">
        <v>38</v>
      </c>
      <c r="D121" s="624"/>
      <c r="E121" s="625"/>
      <c r="F121" s="624"/>
      <c r="G121" s="625"/>
      <c r="H121" s="624"/>
      <c r="I121" s="625"/>
      <c r="J121" s="624"/>
      <c r="K121" s="625"/>
      <c r="L121" s="624"/>
      <c r="M121" s="625"/>
      <c r="N121" s="624"/>
      <c r="O121" s="625"/>
      <c r="P121" s="624"/>
      <c r="Q121" s="625"/>
      <c r="R121" s="624"/>
      <c r="S121" s="625"/>
      <c r="T121" s="624"/>
      <c r="U121" s="625"/>
      <c r="V121" s="624"/>
      <c r="W121" s="625"/>
      <c r="X121" s="45"/>
      <c r="Y121" s="548">
        <f>IF(OR(D121="s",F121="s",H121="s",J121="s",L121="s",N121="s",P121="s",R121="s",T121="s",V121="s"), 0, IF(OR(D121="a",F121="a",H121="a",J121="a",L121="a",N121="a",P121="a",R121="a",T121="a",V121="a"),Z121,0))</f>
        <v>0</v>
      </c>
      <c r="Z121" s="338">
        <v>10</v>
      </c>
      <c r="AA121" s="41">
        <f>COUNTIF(D121:W121,"a")+COUNTIF(D121:W121,"s")</f>
        <v>0</v>
      </c>
      <c r="AB121" s="394"/>
      <c r="AD121" s="392" t="s">
        <v>486</v>
      </c>
      <c r="CG121" s="48"/>
      <c r="CH121" s="48"/>
      <c r="CI121" s="48"/>
      <c r="CJ121" s="48"/>
      <c r="CK121" s="48"/>
      <c r="CL121" s="48"/>
      <c r="CM121" s="48"/>
    </row>
    <row r="122" spans="1:183" ht="27.95" customHeight="1" x14ac:dyDescent="0.2">
      <c r="A122" s="351"/>
      <c r="B122" s="209" t="s">
        <v>669</v>
      </c>
      <c r="C122" s="121" t="s">
        <v>670</v>
      </c>
      <c r="D122" s="624"/>
      <c r="E122" s="625"/>
      <c r="F122" s="624"/>
      <c r="G122" s="625"/>
      <c r="H122" s="624"/>
      <c r="I122" s="625"/>
      <c r="J122" s="624"/>
      <c r="K122" s="625"/>
      <c r="L122" s="624"/>
      <c r="M122" s="625"/>
      <c r="N122" s="624"/>
      <c r="O122" s="625"/>
      <c r="P122" s="624"/>
      <c r="Q122" s="625"/>
      <c r="R122" s="624"/>
      <c r="S122" s="625"/>
      <c r="T122" s="624"/>
      <c r="U122" s="625"/>
      <c r="V122" s="624"/>
      <c r="W122" s="625"/>
      <c r="X122" s="45"/>
      <c r="Y122" s="551">
        <f>IF(OR(D122="s",F122="s",H122="s",J122="s",L122="s",N122="s",P122="s",R122="s",T122="s",V122="s"), 0, IF(OR(D122="a",F122="a",H122="a",J122="a",L122="a",N122="a",P122="a",R122="a",T122="a",V122="a"),Z122,0))</f>
        <v>0</v>
      </c>
      <c r="Z122" s="338">
        <v>10</v>
      </c>
      <c r="AA122" s="41">
        <f>COUNTIF(D122:W122,"a")+COUNTIF(D122:W122,"s")</f>
        <v>0</v>
      </c>
      <c r="AB122" s="394"/>
      <c r="AD122" s="392"/>
      <c r="CG122" s="48"/>
      <c r="CH122" s="48"/>
      <c r="CI122" s="48"/>
      <c r="CJ122" s="48"/>
      <c r="CK122" s="48"/>
      <c r="CL122" s="48"/>
      <c r="CM122" s="48"/>
    </row>
    <row r="123" spans="1:183" ht="27.95" customHeight="1" x14ac:dyDescent="0.2">
      <c r="A123" s="351"/>
      <c r="B123" s="209" t="s">
        <v>671</v>
      </c>
      <c r="C123" s="121" t="s">
        <v>672</v>
      </c>
      <c r="D123" s="624"/>
      <c r="E123" s="625"/>
      <c r="F123" s="624"/>
      <c r="G123" s="625"/>
      <c r="H123" s="624"/>
      <c r="I123" s="625"/>
      <c r="J123" s="624"/>
      <c r="K123" s="625"/>
      <c r="L123" s="624"/>
      <c r="M123" s="625"/>
      <c r="N123" s="624"/>
      <c r="O123" s="625"/>
      <c r="P123" s="624"/>
      <c r="Q123" s="625"/>
      <c r="R123" s="624"/>
      <c r="S123" s="625"/>
      <c r="T123" s="624"/>
      <c r="U123" s="625"/>
      <c r="V123" s="624"/>
      <c r="W123" s="625"/>
      <c r="X123" s="45"/>
      <c r="Y123" s="551">
        <f t="shared" ref="Y123" si="23">IF(OR(D123="s",F123="s",H123="s",J123="s",L123="s",N123="s",P123="s",R123="s",T123="s",V123="s"), 0, IF(OR(D123="a",F123="a",H123="a",J123="a",L123="a",N123="a",P123="a",R123="a",T123="a",V123="a"),Z123,0))</f>
        <v>0</v>
      </c>
      <c r="Z123" s="338">
        <v>10</v>
      </c>
      <c r="AA123" s="41">
        <f t="shared" ref="AA123" si="24">COUNTIF(D123:W123,"a")+COUNTIF(D123:W123,"s")</f>
        <v>0</v>
      </c>
      <c r="AB123" s="394"/>
      <c r="AD123" s="392"/>
      <c r="CG123" s="48"/>
      <c r="CH123" s="48"/>
      <c r="CI123" s="48"/>
      <c r="CJ123" s="48"/>
      <c r="CK123" s="48"/>
      <c r="CL123" s="48"/>
      <c r="CM123" s="48"/>
    </row>
    <row r="124" spans="1:183" ht="45" customHeight="1" thickBot="1" x14ac:dyDescent="0.25">
      <c r="A124" s="351"/>
      <c r="B124" s="209" t="s">
        <v>673</v>
      </c>
      <c r="C124" s="121" t="s">
        <v>674</v>
      </c>
      <c r="D124" s="624"/>
      <c r="E124" s="625"/>
      <c r="F124" s="624"/>
      <c r="G124" s="625"/>
      <c r="H124" s="624"/>
      <c r="I124" s="625"/>
      <c r="J124" s="624"/>
      <c r="K124" s="625"/>
      <c r="L124" s="624"/>
      <c r="M124" s="625"/>
      <c r="N124" s="624"/>
      <c r="O124" s="625"/>
      <c r="P124" s="624"/>
      <c r="Q124" s="625"/>
      <c r="R124" s="624"/>
      <c r="S124" s="625"/>
      <c r="T124" s="624"/>
      <c r="U124" s="625"/>
      <c r="V124" s="624"/>
      <c r="W124" s="625"/>
      <c r="X124" s="45"/>
      <c r="Y124" s="551">
        <f>IF(OR(D124="s",F124="s",H124="s",J124="s",L124="s",N124="s",P124="s",R124="s",T124="s",V124="s"), 0, IF(OR(D124="a",F124="a",H124="a",J124="a",L124="a",N124="a",P124="a",R124="a",T124="a",V124="a"),Z124,0))</f>
        <v>0</v>
      </c>
      <c r="Z124" s="338">
        <v>20</v>
      </c>
      <c r="AA124" s="41">
        <f>COUNTIF(D124:W124,"a")+COUNTIF(D124:W124,"s")</f>
        <v>0</v>
      </c>
      <c r="AB124" s="394"/>
      <c r="AD124" s="392" t="s">
        <v>486</v>
      </c>
      <c r="CG124" s="48"/>
      <c r="CH124" s="48"/>
      <c r="CI124" s="48"/>
      <c r="CJ124" s="48"/>
      <c r="CK124" s="48"/>
      <c r="CL124" s="48"/>
      <c r="CM124" s="48"/>
    </row>
    <row r="125" spans="1:183" ht="21" customHeight="1" thickTop="1" thickBot="1" x14ac:dyDescent="0.25">
      <c r="A125" s="351"/>
      <c r="B125" s="42"/>
      <c r="C125" s="121"/>
      <c r="D125" s="621" t="s">
        <v>80</v>
      </c>
      <c r="E125" s="622"/>
      <c r="F125" s="622"/>
      <c r="G125" s="622"/>
      <c r="H125" s="622"/>
      <c r="I125" s="622"/>
      <c r="J125" s="622"/>
      <c r="K125" s="622"/>
      <c r="L125" s="622"/>
      <c r="M125" s="622"/>
      <c r="N125" s="622"/>
      <c r="O125" s="622"/>
      <c r="P125" s="622"/>
      <c r="Q125" s="622"/>
      <c r="R125" s="622"/>
      <c r="S125" s="622"/>
      <c r="T125" s="622"/>
      <c r="U125" s="622"/>
      <c r="V125" s="622"/>
      <c r="W125" s="622"/>
      <c r="X125" s="623"/>
      <c r="Y125" s="86">
        <f>SUM(Y113:Y124)</f>
        <v>0</v>
      </c>
      <c r="Z125" s="339">
        <f>SUM(Z113:Z119)+SUM(Z121:Z124)</f>
        <v>120</v>
      </c>
      <c r="AD125" s="232"/>
      <c r="CG125" s="48"/>
      <c r="CH125" s="48"/>
      <c r="CI125" s="48"/>
      <c r="CJ125" s="48"/>
      <c r="CK125" s="48"/>
      <c r="CL125" s="48"/>
      <c r="CM125" s="48"/>
    </row>
    <row r="126" spans="1:183" ht="21" customHeight="1" thickBot="1" x14ac:dyDescent="0.25">
      <c r="A126" s="323"/>
      <c r="B126" s="93"/>
      <c r="C126" s="147"/>
      <c r="D126" s="618"/>
      <c r="E126" s="619"/>
      <c r="F126" s="767">
        <v>50</v>
      </c>
      <c r="G126" s="661"/>
      <c r="H126" s="661"/>
      <c r="I126" s="661"/>
      <c r="J126" s="661"/>
      <c r="K126" s="661"/>
      <c r="L126" s="661"/>
      <c r="M126" s="661"/>
      <c r="N126" s="661"/>
      <c r="O126" s="661"/>
      <c r="P126" s="661"/>
      <c r="Q126" s="661"/>
      <c r="R126" s="661"/>
      <c r="S126" s="661"/>
      <c r="T126" s="661"/>
      <c r="U126" s="661"/>
      <c r="V126" s="661"/>
      <c r="W126" s="661"/>
      <c r="X126" s="661"/>
      <c r="Y126" s="661"/>
      <c r="Z126" s="662"/>
      <c r="AD126" s="232"/>
      <c r="CG126" s="48"/>
      <c r="CH126" s="48"/>
      <c r="CI126" s="48"/>
      <c r="CJ126" s="48"/>
      <c r="CK126" s="48"/>
      <c r="CL126" s="48"/>
      <c r="CM126" s="48"/>
    </row>
    <row r="127" spans="1:183" s="94" customFormat="1" ht="30" customHeight="1" thickBot="1" x14ac:dyDescent="0.25">
      <c r="A127" s="412"/>
      <c r="B127" s="207" t="s">
        <v>675</v>
      </c>
      <c r="C127" s="413" t="s">
        <v>676</v>
      </c>
      <c r="D127" s="159"/>
      <c r="E127" s="162"/>
      <c r="F127" s="159"/>
      <c r="G127" s="162"/>
      <c r="H127" s="159"/>
      <c r="I127" s="158"/>
      <c r="J127" s="169"/>
      <c r="K127" s="162"/>
      <c r="L127" s="159"/>
      <c r="M127" s="158"/>
      <c r="N127" s="268"/>
      <c r="O127" s="162"/>
      <c r="P127" s="159"/>
      <c r="Q127" s="158"/>
      <c r="R127" s="161"/>
      <c r="S127" s="162"/>
      <c r="T127" s="159"/>
      <c r="U127" s="158"/>
      <c r="V127" s="161"/>
      <c r="W127" s="158"/>
      <c r="X127" s="260"/>
      <c r="Y127" s="361"/>
      <c r="Z127" s="344"/>
      <c r="AA127" s="41"/>
      <c r="AB127" s="48"/>
      <c r="AC127" s="16"/>
      <c r="AD127" s="392"/>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48"/>
      <c r="CH127" s="48"/>
      <c r="CI127" s="48"/>
      <c r="CJ127" s="48"/>
      <c r="CK127" s="48"/>
      <c r="CL127" s="48"/>
      <c r="CM127" s="48"/>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row>
    <row r="128" spans="1:183" ht="45" customHeight="1" thickBot="1" x14ac:dyDescent="0.25">
      <c r="A128" s="346"/>
      <c r="B128" s="211"/>
      <c r="C128" s="414" t="s">
        <v>677</v>
      </c>
      <c r="D128" s="757"/>
      <c r="E128" s="758"/>
      <c r="F128" s="758"/>
      <c r="G128" s="758"/>
      <c r="H128" s="758"/>
      <c r="I128" s="758"/>
      <c r="J128" s="758"/>
      <c r="K128" s="758"/>
      <c r="L128" s="758"/>
      <c r="M128" s="758"/>
      <c r="N128" s="758"/>
      <c r="O128" s="758"/>
      <c r="P128" s="758"/>
      <c r="Q128" s="758"/>
      <c r="R128" s="758"/>
      <c r="S128" s="758"/>
      <c r="T128" s="758"/>
      <c r="U128" s="758"/>
      <c r="V128" s="758"/>
      <c r="W128" s="758"/>
      <c r="X128" s="758"/>
      <c r="Y128" s="758"/>
      <c r="Z128" s="759"/>
      <c r="AD128" s="392"/>
      <c r="CG128" s="48"/>
      <c r="CH128" s="48"/>
      <c r="CI128" s="48"/>
      <c r="CJ128" s="48"/>
      <c r="CK128" s="48"/>
      <c r="CL128" s="48"/>
      <c r="CM128" s="48"/>
    </row>
    <row r="129" spans="1:95" ht="27.95" customHeight="1" x14ac:dyDescent="0.2">
      <c r="A129" s="415"/>
      <c r="B129" s="416" t="s">
        <v>678</v>
      </c>
      <c r="C129" s="417" t="s">
        <v>679</v>
      </c>
      <c r="D129" s="665"/>
      <c r="E129" s="666"/>
      <c r="F129" s="665"/>
      <c r="G129" s="666"/>
      <c r="H129" s="665"/>
      <c r="I129" s="666"/>
      <c r="J129" s="665"/>
      <c r="K129" s="666"/>
      <c r="L129" s="665"/>
      <c r="M129" s="666"/>
      <c r="N129" s="665"/>
      <c r="O129" s="666"/>
      <c r="P129" s="665"/>
      <c r="Q129" s="666"/>
      <c r="R129" s="665"/>
      <c r="S129" s="666"/>
      <c r="T129" s="665"/>
      <c r="U129" s="666"/>
      <c r="V129" s="665"/>
      <c r="W129" s="666"/>
      <c r="X129" s="81"/>
      <c r="Y129" s="550">
        <f>IF(OR(D129="s",F129="s",H129="s",J129="s",L129="s",N129="s",P129="s",R129="s",T129="s",V129="s"), 0, IF(OR(D129="a",F129="a",H129="a",J129="a",L129="a",N129="a",P129="a",R129="a",T129="a",V129="a"),Z129,0))</f>
        <v>0</v>
      </c>
      <c r="Z129" s="340">
        <f>IF(X129="na",0,10)</f>
        <v>10</v>
      </c>
      <c r="AA129" s="185">
        <f t="shared" ref="AA129:AA136" si="25">COUNTIF(D129:W129,"a")+COUNTIF(D129:W129,"s")+COUNTIF(X129:X129,"na")</f>
        <v>0</v>
      </c>
      <c r="AB129" s="394"/>
      <c r="AD129" s="392" t="s">
        <v>486</v>
      </c>
      <c r="CG129" s="48"/>
      <c r="CH129" s="48"/>
      <c r="CI129" s="48"/>
      <c r="CJ129" s="48"/>
      <c r="CK129" s="48"/>
      <c r="CL129" s="48"/>
      <c r="CM129" s="48"/>
    </row>
    <row r="130" spans="1:95" ht="45" customHeight="1" x14ac:dyDescent="0.2">
      <c r="A130" s="415"/>
      <c r="B130" s="418" t="s">
        <v>680</v>
      </c>
      <c r="C130" s="419" t="s">
        <v>681</v>
      </c>
      <c r="D130" s="624"/>
      <c r="E130" s="625"/>
      <c r="F130" s="624"/>
      <c r="G130" s="625"/>
      <c r="H130" s="624"/>
      <c r="I130" s="625"/>
      <c r="J130" s="624"/>
      <c r="K130" s="625"/>
      <c r="L130" s="624"/>
      <c r="M130" s="625"/>
      <c r="N130" s="624"/>
      <c r="O130" s="625"/>
      <c r="P130" s="624"/>
      <c r="Q130" s="625"/>
      <c r="R130" s="624"/>
      <c r="S130" s="625"/>
      <c r="T130" s="624"/>
      <c r="U130" s="625"/>
      <c r="V130" s="624"/>
      <c r="W130" s="625"/>
      <c r="X130" s="81"/>
      <c r="Y130" s="551">
        <f t="shared" ref="Y130:Y136" si="26">IF(OR(D130="s",F130="s",H130="s",J130="s",L130="s",N130="s",P130="s",R130="s",T130="s",V130="s"), 0, IF(OR(D130="a",F130="a",H130="a",J130="a",L130="a",N130="a",P130="a",R130="a",T130="a",V130="a"),Z130,0))</f>
        <v>0</v>
      </c>
      <c r="Z130" s="338">
        <f>IF(X130="na",0,5)</f>
        <v>5</v>
      </c>
      <c r="AA130" s="185">
        <f t="shared" si="25"/>
        <v>0</v>
      </c>
      <c r="AB130" s="394"/>
      <c r="AD130" s="392"/>
      <c r="CG130" s="48"/>
      <c r="CH130" s="48"/>
      <c r="CI130" s="48"/>
      <c r="CJ130" s="48"/>
      <c r="CK130" s="48"/>
      <c r="CL130" s="48"/>
      <c r="CM130" s="48"/>
    </row>
    <row r="131" spans="1:95" ht="67.7" customHeight="1" x14ac:dyDescent="0.2">
      <c r="A131" s="415"/>
      <c r="B131" s="418" t="s">
        <v>682</v>
      </c>
      <c r="C131" s="419" t="s">
        <v>683</v>
      </c>
      <c r="D131" s="624"/>
      <c r="E131" s="625"/>
      <c r="F131" s="624"/>
      <c r="G131" s="625"/>
      <c r="H131" s="624"/>
      <c r="I131" s="625"/>
      <c r="J131" s="624"/>
      <c r="K131" s="625"/>
      <c r="L131" s="624"/>
      <c r="M131" s="625"/>
      <c r="N131" s="624"/>
      <c r="O131" s="625"/>
      <c r="P131" s="624"/>
      <c r="Q131" s="625"/>
      <c r="R131" s="624"/>
      <c r="S131" s="625"/>
      <c r="T131" s="624"/>
      <c r="U131" s="625"/>
      <c r="V131" s="624"/>
      <c r="W131" s="625"/>
      <c r="X131" s="81"/>
      <c r="Y131" s="179">
        <f t="shared" si="26"/>
        <v>0</v>
      </c>
      <c r="Z131" s="338">
        <f>IF(X131="na",0,5)</f>
        <v>5</v>
      </c>
      <c r="AA131" s="185">
        <f t="shared" si="25"/>
        <v>0</v>
      </c>
      <c r="AB131" s="394"/>
      <c r="AD131" s="392"/>
      <c r="CG131" s="48"/>
      <c r="CH131" s="48"/>
      <c r="CI131" s="48"/>
      <c r="CJ131" s="48"/>
      <c r="CK131" s="48"/>
      <c r="CL131" s="48"/>
      <c r="CM131" s="48"/>
    </row>
    <row r="132" spans="1:95" ht="67.7" customHeight="1" x14ac:dyDescent="0.2">
      <c r="A132" s="415"/>
      <c r="B132" s="418" t="s">
        <v>684</v>
      </c>
      <c r="C132" s="409" t="s">
        <v>685</v>
      </c>
      <c r="D132" s="624"/>
      <c r="E132" s="625"/>
      <c r="F132" s="624"/>
      <c r="G132" s="625"/>
      <c r="H132" s="624"/>
      <c r="I132" s="625"/>
      <c r="J132" s="624"/>
      <c r="K132" s="625"/>
      <c r="L132" s="624"/>
      <c r="M132" s="625"/>
      <c r="N132" s="624"/>
      <c r="O132" s="625"/>
      <c r="P132" s="624"/>
      <c r="Q132" s="625"/>
      <c r="R132" s="624"/>
      <c r="S132" s="625"/>
      <c r="T132" s="624"/>
      <c r="U132" s="625"/>
      <c r="V132" s="624"/>
      <c r="W132" s="625"/>
      <c r="X132" s="81"/>
      <c r="Y132" s="550">
        <f t="shared" si="26"/>
        <v>0</v>
      </c>
      <c r="Z132" s="338">
        <f>IF(X132="na",0,15)</f>
        <v>15</v>
      </c>
      <c r="AA132" s="185">
        <f t="shared" si="25"/>
        <v>0</v>
      </c>
      <c r="AB132" s="394"/>
      <c r="AD132" s="392" t="s">
        <v>486</v>
      </c>
      <c r="CG132" s="48"/>
      <c r="CH132" s="48"/>
      <c r="CI132" s="48"/>
      <c r="CJ132" s="48"/>
      <c r="CK132" s="48"/>
      <c r="CL132" s="48"/>
      <c r="CM132" s="48"/>
    </row>
    <row r="133" spans="1:95" ht="45" customHeight="1" x14ac:dyDescent="0.2">
      <c r="A133" s="415"/>
      <c r="B133" s="418" t="s">
        <v>686</v>
      </c>
      <c r="C133" s="419" t="s">
        <v>687</v>
      </c>
      <c r="D133" s="624"/>
      <c r="E133" s="625"/>
      <c r="F133" s="624"/>
      <c r="G133" s="625"/>
      <c r="H133" s="624"/>
      <c r="I133" s="625"/>
      <c r="J133" s="624"/>
      <c r="K133" s="625"/>
      <c r="L133" s="624"/>
      <c r="M133" s="625"/>
      <c r="N133" s="624"/>
      <c r="O133" s="625"/>
      <c r="P133" s="624"/>
      <c r="Q133" s="625"/>
      <c r="R133" s="624"/>
      <c r="S133" s="625"/>
      <c r="T133" s="624"/>
      <c r="U133" s="625"/>
      <c r="V133" s="624"/>
      <c r="W133" s="625"/>
      <c r="X133" s="81"/>
      <c r="Y133" s="87">
        <f t="shared" si="26"/>
        <v>0</v>
      </c>
      <c r="Z133" s="338">
        <f>IF(X133="na",0,5)</f>
        <v>5</v>
      </c>
      <c r="AA133" s="185">
        <f t="shared" si="25"/>
        <v>0</v>
      </c>
      <c r="AB133" s="394"/>
      <c r="AD133" s="392" t="s">
        <v>486</v>
      </c>
      <c r="CG133" s="48"/>
      <c r="CH133" s="48"/>
      <c r="CI133" s="48"/>
      <c r="CJ133" s="48"/>
      <c r="CK133" s="48"/>
      <c r="CL133" s="48"/>
      <c r="CM133" s="48"/>
    </row>
    <row r="134" spans="1:95" ht="45" customHeight="1" x14ac:dyDescent="0.2">
      <c r="A134" s="415"/>
      <c r="B134" s="418" t="s">
        <v>688</v>
      </c>
      <c r="C134" s="409" t="s">
        <v>689</v>
      </c>
      <c r="D134" s="624"/>
      <c r="E134" s="625"/>
      <c r="F134" s="624"/>
      <c r="G134" s="625"/>
      <c r="H134" s="624"/>
      <c r="I134" s="625"/>
      <c r="J134" s="624"/>
      <c r="K134" s="625"/>
      <c r="L134" s="624"/>
      <c r="M134" s="625"/>
      <c r="N134" s="624"/>
      <c r="O134" s="625"/>
      <c r="P134" s="624"/>
      <c r="Q134" s="625"/>
      <c r="R134" s="624"/>
      <c r="S134" s="625"/>
      <c r="T134" s="624"/>
      <c r="U134" s="625"/>
      <c r="V134" s="624"/>
      <c r="W134" s="625"/>
      <c r="X134" s="81"/>
      <c r="Y134" s="551">
        <f t="shared" si="26"/>
        <v>0</v>
      </c>
      <c r="Z134" s="338">
        <f>IF(X134="na",0,5)</f>
        <v>5</v>
      </c>
      <c r="AA134" s="185">
        <f t="shared" si="25"/>
        <v>0</v>
      </c>
      <c r="AB134" s="394"/>
      <c r="AD134" s="392"/>
      <c r="CG134" s="48"/>
      <c r="CH134" s="48"/>
      <c r="CI134" s="48"/>
      <c r="CJ134" s="48"/>
      <c r="CK134" s="48"/>
      <c r="CL134" s="48"/>
      <c r="CM134" s="48"/>
    </row>
    <row r="135" spans="1:95" ht="45" customHeight="1" x14ac:dyDescent="0.2">
      <c r="A135" s="415"/>
      <c r="B135" s="418" t="s">
        <v>690</v>
      </c>
      <c r="C135" s="419" t="s">
        <v>691</v>
      </c>
      <c r="D135" s="624"/>
      <c r="E135" s="625"/>
      <c r="F135" s="624"/>
      <c r="G135" s="625"/>
      <c r="H135" s="624"/>
      <c r="I135" s="625"/>
      <c r="J135" s="624"/>
      <c r="K135" s="625"/>
      <c r="L135" s="624"/>
      <c r="M135" s="625"/>
      <c r="N135" s="624"/>
      <c r="O135" s="625"/>
      <c r="P135" s="624"/>
      <c r="Q135" s="625"/>
      <c r="R135" s="624"/>
      <c r="S135" s="625"/>
      <c r="T135" s="624"/>
      <c r="U135" s="625"/>
      <c r="V135" s="624"/>
      <c r="W135" s="625"/>
      <c r="X135" s="81"/>
      <c r="Y135" s="87">
        <f t="shared" si="26"/>
        <v>0</v>
      </c>
      <c r="Z135" s="338">
        <f>IF(X135="na",0,5)</f>
        <v>5</v>
      </c>
      <c r="AA135" s="185">
        <f t="shared" si="25"/>
        <v>0</v>
      </c>
      <c r="AB135" s="394"/>
      <c r="AD135" s="392" t="s">
        <v>486</v>
      </c>
      <c r="CG135" s="48"/>
      <c r="CH135" s="48"/>
      <c r="CI135" s="48"/>
      <c r="CJ135" s="48"/>
      <c r="CK135" s="48"/>
      <c r="CL135" s="48"/>
      <c r="CM135" s="48"/>
    </row>
    <row r="136" spans="1:95" ht="45" customHeight="1" thickBot="1" x14ac:dyDescent="0.25">
      <c r="A136" s="351"/>
      <c r="B136" s="209" t="s">
        <v>692</v>
      </c>
      <c r="C136" s="121" t="s">
        <v>693</v>
      </c>
      <c r="D136" s="624"/>
      <c r="E136" s="625"/>
      <c r="F136" s="624"/>
      <c r="G136" s="625"/>
      <c r="H136" s="624"/>
      <c r="I136" s="625"/>
      <c r="J136" s="624"/>
      <c r="K136" s="625"/>
      <c r="L136" s="624"/>
      <c r="M136" s="625"/>
      <c r="N136" s="624"/>
      <c r="O136" s="625"/>
      <c r="P136" s="624"/>
      <c r="Q136" s="625"/>
      <c r="R136" s="624"/>
      <c r="S136" s="625"/>
      <c r="T136" s="624"/>
      <c r="U136" s="625"/>
      <c r="V136" s="624"/>
      <c r="W136" s="625"/>
      <c r="X136" s="81"/>
      <c r="Y136" s="551">
        <f t="shared" si="26"/>
        <v>0</v>
      </c>
      <c r="Z136" s="338">
        <f>IF(X136="na",0,10)</f>
        <v>10</v>
      </c>
      <c r="AA136" s="185">
        <f t="shared" si="25"/>
        <v>0</v>
      </c>
      <c r="AB136" s="394"/>
      <c r="AD136" s="392"/>
      <c r="CG136" s="48"/>
      <c r="CH136" s="48"/>
      <c r="CI136" s="48"/>
      <c r="CJ136" s="48"/>
      <c r="CK136" s="48"/>
      <c r="CL136" s="48"/>
      <c r="CM136" s="48"/>
    </row>
    <row r="137" spans="1:95" ht="21" customHeight="1" thickTop="1" thickBot="1" x14ac:dyDescent="0.25">
      <c r="A137" s="351"/>
      <c r="B137" s="42"/>
      <c r="C137" s="143"/>
      <c r="D137" s="621" t="s">
        <v>80</v>
      </c>
      <c r="E137" s="622"/>
      <c r="F137" s="622"/>
      <c r="G137" s="622"/>
      <c r="H137" s="622"/>
      <c r="I137" s="622"/>
      <c r="J137" s="622"/>
      <c r="K137" s="622"/>
      <c r="L137" s="622"/>
      <c r="M137" s="622"/>
      <c r="N137" s="622"/>
      <c r="O137" s="622"/>
      <c r="P137" s="622"/>
      <c r="Q137" s="622"/>
      <c r="R137" s="622"/>
      <c r="S137" s="622"/>
      <c r="T137" s="622"/>
      <c r="U137" s="622"/>
      <c r="V137" s="622"/>
      <c r="W137" s="622"/>
      <c r="X137" s="623"/>
      <c r="Y137" s="86">
        <f>SUM(Y128:Y136)</f>
        <v>0</v>
      </c>
      <c r="Z137" s="339">
        <f>SUM(Z128:Z136)</f>
        <v>60</v>
      </c>
      <c r="AD137" s="392"/>
      <c r="CG137" s="48"/>
      <c r="CH137" s="48"/>
      <c r="CI137" s="48"/>
      <c r="CJ137" s="48"/>
      <c r="CK137" s="48"/>
      <c r="CL137" s="48"/>
      <c r="CM137" s="48"/>
    </row>
    <row r="138" spans="1:95" ht="21" customHeight="1" thickBot="1" x14ac:dyDescent="0.25">
      <c r="A138" s="323"/>
      <c r="B138" s="93"/>
      <c r="C138" s="281"/>
      <c r="D138" s="618"/>
      <c r="E138" s="619"/>
      <c r="F138" s="714">
        <f>IF(X129="na",0,35)</f>
        <v>35</v>
      </c>
      <c r="G138" s="715"/>
      <c r="H138" s="715"/>
      <c r="I138" s="715"/>
      <c r="J138" s="715"/>
      <c r="K138" s="715"/>
      <c r="L138" s="715"/>
      <c r="M138" s="715"/>
      <c r="N138" s="715"/>
      <c r="O138" s="715"/>
      <c r="P138" s="715"/>
      <c r="Q138" s="715"/>
      <c r="R138" s="715"/>
      <c r="S138" s="715"/>
      <c r="T138" s="715"/>
      <c r="U138" s="715"/>
      <c r="V138" s="715"/>
      <c r="W138" s="715"/>
      <c r="X138" s="715"/>
      <c r="Y138" s="715"/>
      <c r="Z138" s="716"/>
      <c r="AD138" s="392"/>
      <c r="CG138" s="48"/>
      <c r="CH138" s="48"/>
      <c r="CI138" s="48"/>
      <c r="CJ138" s="48"/>
      <c r="CK138" s="48"/>
      <c r="CL138" s="48"/>
      <c r="CM138" s="48"/>
    </row>
    <row r="139" spans="1:95" ht="30" customHeight="1" thickBot="1" x14ac:dyDescent="0.25">
      <c r="A139" s="351"/>
      <c r="B139" s="362" t="s">
        <v>278</v>
      </c>
      <c r="C139" s="171" t="s">
        <v>190</v>
      </c>
      <c r="D139" s="261"/>
      <c r="E139" s="262"/>
      <c r="F139" s="261"/>
      <c r="G139" s="262"/>
      <c r="H139" s="261"/>
      <c r="I139" s="262"/>
      <c r="J139" s="261"/>
      <c r="K139" s="262"/>
      <c r="L139" s="261"/>
      <c r="M139" s="262"/>
      <c r="N139" s="261" t="s">
        <v>79</v>
      </c>
      <c r="O139" s="262"/>
      <c r="P139" s="261"/>
      <c r="Q139" s="262"/>
      <c r="R139" s="261"/>
      <c r="S139" s="262"/>
      <c r="T139" s="261"/>
      <c r="U139" s="262"/>
      <c r="V139" s="261"/>
      <c r="W139" s="262"/>
      <c r="X139" s="260"/>
      <c r="Y139" s="260"/>
      <c r="Z139" s="344"/>
      <c r="AA139" s="185"/>
      <c r="AD139" s="232"/>
      <c r="CE139" s="48"/>
      <c r="CF139" s="48"/>
      <c r="CG139" s="48"/>
      <c r="CH139" s="48"/>
      <c r="CI139" s="48"/>
      <c r="CJ139" s="48"/>
      <c r="CK139" s="48"/>
      <c r="CL139" s="48"/>
      <c r="CM139" s="48"/>
      <c r="CN139" s="48"/>
      <c r="CO139" s="48"/>
      <c r="CP139" s="48"/>
      <c r="CQ139" s="48"/>
    </row>
    <row r="140" spans="1:95" ht="45" customHeight="1" x14ac:dyDescent="0.2">
      <c r="A140" s="351"/>
      <c r="B140" s="224" t="s">
        <v>191</v>
      </c>
      <c r="C140" s="183" t="s">
        <v>694</v>
      </c>
      <c r="D140" s="663"/>
      <c r="E140" s="664"/>
      <c r="F140" s="663"/>
      <c r="G140" s="664"/>
      <c r="H140" s="663"/>
      <c r="I140" s="664"/>
      <c r="J140" s="663"/>
      <c r="K140" s="664"/>
      <c r="L140" s="663"/>
      <c r="M140" s="664"/>
      <c r="N140" s="663"/>
      <c r="O140" s="664"/>
      <c r="P140" s="663"/>
      <c r="Q140" s="664"/>
      <c r="R140" s="663"/>
      <c r="S140" s="664"/>
      <c r="T140" s="663"/>
      <c r="U140" s="664"/>
      <c r="V140" s="663"/>
      <c r="W140" s="664"/>
      <c r="X140" s="45"/>
      <c r="Y140" s="547">
        <f>IF(OR(D140="s",F140="s",H140="s",J140="s",L140="s",N140="s",P140="s",R140="s",T140="s",V140="s"), 0, IF(OR(D140="a",F140="a",H140="a",J140="a",L140="a",N140="a",P140="a",R140="a",T140="a",V140="a"),Z140,0))</f>
        <v>0</v>
      </c>
      <c r="Z140" s="336">
        <v>10</v>
      </c>
      <c r="AA140" s="185">
        <f>COUNTIF(D140:W140,"a")+COUNTIF(D140:W140,"s")</f>
        <v>0</v>
      </c>
      <c r="AB140" s="394"/>
      <c r="AD140" s="392" t="s">
        <v>486</v>
      </c>
      <c r="AE140" s="400"/>
      <c r="CG140" s="48"/>
      <c r="CH140" s="48"/>
      <c r="CI140" s="48"/>
      <c r="CJ140" s="48"/>
      <c r="CK140" s="48"/>
      <c r="CL140" s="48"/>
      <c r="CM140" s="48"/>
      <c r="CN140" s="48"/>
      <c r="CO140" s="48"/>
      <c r="CP140" s="48"/>
      <c r="CQ140" s="48"/>
    </row>
    <row r="141" spans="1:95" ht="45" customHeight="1" x14ac:dyDescent="0.2">
      <c r="A141" s="351"/>
      <c r="B141" s="224" t="s">
        <v>159</v>
      </c>
      <c r="C141" s="183" t="s">
        <v>695</v>
      </c>
      <c r="D141" s="624"/>
      <c r="E141" s="625"/>
      <c r="F141" s="624"/>
      <c r="G141" s="625"/>
      <c r="H141" s="624"/>
      <c r="I141" s="625"/>
      <c r="J141" s="624"/>
      <c r="K141" s="625"/>
      <c r="L141" s="624"/>
      <c r="M141" s="625"/>
      <c r="N141" s="624"/>
      <c r="O141" s="625"/>
      <c r="P141" s="624"/>
      <c r="Q141" s="625"/>
      <c r="R141" s="624"/>
      <c r="S141" s="625"/>
      <c r="T141" s="624"/>
      <c r="U141" s="625"/>
      <c r="V141" s="624"/>
      <c r="W141" s="625"/>
      <c r="X141" s="81"/>
      <c r="Y141" s="179">
        <f>IF(OR(D141="s",F141="s",H141="s",J141="s",L141="s",N141="s",P141="s",R141="s",T141="s",V141="s"), 0, IF(OR(D141="a",F141="a",H141="a",J141="a",L141="a",N141="a",P141="a",R141="a",T141="a",V141="a"),Z141,0))</f>
        <v>0</v>
      </c>
      <c r="Z141" s="337">
        <f>IF(X141="na",0,10)</f>
        <v>10</v>
      </c>
      <c r="AA141" s="185">
        <f>COUNTIF(D141:W141,"a")+COUNTIF(D141:W141,"s")+COUNTIF(X141,"na")</f>
        <v>0</v>
      </c>
      <c r="AB141" s="394"/>
      <c r="AD141" s="392" t="s">
        <v>486</v>
      </c>
      <c r="AE141" s="400"/>
      <c r="CG141" s="48"/>
      <c r="CH141" s="48"/>
      <c r="CI141" s="48"/>
      <c r="CJ141" s="48"/>
      <c r="CK141" s="48"/>
      <c r="CL141" s="48"/>
      <c r="CM141" s="48"/>
      <c r="CN141" s="48"/>
      <c r="CO141" s="48"/>
      <c r="CP141" s="48"/>
      <c r="CQ141" s="48"/>
    </row>
    <row r="142" spans="1:95" ht="45" customHeight="1" thickBot="1" x14ac:dyDescent="0.25">
      <c r="A142" s="351"/>
      <c r="B142" s="205" t="s">
        <v>10</v>
      </c>
      <c r="C142" s="140" t="s">
        <v>696</v>
      </c>
      <c r="D142" s="611"/>
      <c r="E142" s="612"/>
      <c r="F142" s="611"/>
      <c r="G142" s="612"/>
      <c r="H142" s="611"/>
      <c r="I142" s="612"/>
      <c r="J142" s="611"/>
      <c r="K142" s="612"/>
      <c r="L142" s="611"/>
      <c r="M142" s="612"/>
      <c r="N142" s="611"/>
      <c r="O142" s="612"/>
      <c r="P142" s="611"/>
      <c r="Q142" s="612"/>
      <c r="R142" s="611"/>
      <c r="S142" s="612"/>
      <c r="T142" s="611"/>
      <c r="U142" s="612"/>
      <c r="V142" s="611"/>
      <c r="W142" s="612"/>
      <c r="X142" s="40"/>
      <c r="Y142" s="179">
        <f>IF(OR(D142="s",F142="s",H142="s",J142="s",L142="s",N142="s",P142="s",R142="s",T142="s",V142="s"), 0, IF(OR(D142="a",F142="a",H142="a",J142="a",L142="a",N142="a",P142="a",R142="a",T142="a",V142="a"),Z142,0))</f>
        <v>0</v>
      </c>
      <c r="Z142" s="337">
        <v>10</v>
      </c>
      <c r="AA142" s="185">
        <f>COUNTIF(D142:W142,"a")+COUNTIF(D142:W142,"s")</f>
        <v>0</v>
      </c>
      <c r="AB142" s="230"/>
      <c r="AD142" s="232" t="s">
        <v>486</v>
      </c>
      <c r="CE142" s="48"/>
      <c r="CF142" s="48"/>
      <c r="CG142" s="48"/>
      <c r="CH142" s="48"/>
      <c r="CI142" s="48"/>
      <c r="CJ142" s="48"/>
      <c r="CK142" s="48"/>
      <c r="CL142" s="48"/>
      <c r="CM142" s="48"/>
      <c r="CN142" s="48"/>
      <c r="CO142" s="48"/>
      <c r="CP142" s="48"/>
      <c r="CQ142" s="48"/>
    </row>
    <row r="143" spans="1:95" ht="21" customHeight="1" thickTop="1" thickBot="1" x14ac:dyDescent="0.25">
      <c r="A143" s="351"/>
      <c r="B143" s="84"/>
      <c r="C143" s="121"/>
      <c r="D143" s="621" t="s">
        <v>80</v>
      </c>
      <c r="E143" s="622"/>
      <c r="F143" s="622"/>
      <c r="G143" s="622"/>
      <c r="H143" s="622"/>
      <c r="I143" s="622"/>
      <c r="J143" s="622"/>
      <c r="K143" s="622"/>
      <c r="L143" s="622"/>
      <c r="M143" s="622"/>
      <c r="N143" s="622"/>
      <c r="O143" s="622"/>
      <c r="P143" s="622"/>
      <c r="Q143" s="622"/>
      <c r="R143" s="622"/>
      <c r="S143" s="622"/>
      <c r="T143" s="622"/>
      <c r="U143" s="622"/>
      <c r="V143" s="622"/>
      <c r="W143" s="622"/>
      <c r="X143" s="623"/>
      <c r="Y143" s="86">
        <f>SUM(Y140:Y142)</f>
        <v>0</v>
      </c>
      <c r="Z143" s="339">
        <f>SUM(Z140:Z142)</f>
        <v>30</v>
      </c>
      <c r="AA143" s="185"/>
      <c r="AD143" s="232"/>
      <c r="CE143" s="48"/>
      <c r="CF143" s="48"/>
      <c r="CG143" s="48"/>
      <c r="CH143" s="48"/>
      <c r="CI143" s="48"/>
      <c r="CJ143" s="48"/>
      <c r="CK143" s="48"/>
      <c r="CL143" s="48"/>
      <c r="CM143" s="48"/>
      <c r="CN143" s="48"/>
      <c r="CO143" s="48"/>
      <c r="CP143" s="48"/>
      <c r="CQ143" s="48"/>
    </row>
    <row r="144" spans="1:95" ht="21" customHeight="1" thickBot="1" x14ac:dyDescent="0.25">
      <c r="A144" s="351"/>
      <c r="B144" s="85"/>
      <c r="C144" s="122"/>
      <c r="D144" s="760"/>
      <c r="E144" s="761"/>
      <c r="F144" s="762">
        <f>IF(X141="na",20,30)</f>
        <v>30</v>
      </c>
      <c r="G144" s="763"/>
      <c r="H144" s="763"/>
      <c r="I144" s="763"/>
      <c r="J144" s="763"/>
      <c r="K144" s="763"/>
      <c r="L144" s="763"/>
      <c r="M144" s="763"/>
      <c r="N144" s="763"/>
      <c r="O144" s="763"/>
      <c r="P144" s="763"/>
      <c r="Q144" s="763"/>
      <c r="R144" s="763"/>
      <c r="S144" s="763"/>
      <c r="T144" s="763"/>
      <c r="U144" s="763"/>
      <c r="V144" s="763"/>
      <c r="W144" s="763"/>
      <c r="X144" s="763"/>
      <c r="Y144" s="763"/>
      <c r="Z144" s="764"/>
      <c r="AA144" s="185"/>
      <c r="AD144" s="232"/>
      <c r="CE144" s="48"/>
      <c r="CF144" s="48"/>
      <c r="CG144" s="48"/>
      <c r="CH144" s="48"/>
      <c r="CI144" s="48"/>
      <c r="CJ144" s="48"/>
      <c r="CK144" s="48"/>
      <c r="CL144" s="48"/>
      <c r="CM144" s="48"/>
      <c r="CN144" s="48"/>
      <c r="CO144" s="48"/>
      <c r="CP144" s="48"/>
      <c r="CQ144" s="48"/>
    </row>
    <row r="145" spans="1:95" ht="30" customHeight="1" thickBot="1" x14ac:dyDescent="0.25">
      <c r="A145" s="351"/>
      <c r="B145" s="211">
        <v>2300</v>
      </c>
      <c r="C145" s="134" t="s">
        <v>505</v>
      </c>
      <c r="D145" s="9"/>
      <c r="E145" s="10"/>
      <c r="F145" s="7"/>
      <c r="G145" s="10"/>
      <c r="H145" s="7"/>
      <c r="I145" s="8"/>
      <c r="J145" s="11" t="s">
        <v>79</v>
      </c>
      <c r="K145" s="10"/>
      <c r="L145" s="7"/>
      <c r="M145" s="8"/>
      <c r="N145" s="9"/>
      <c r="O145" s="10"/>
      <c r="P145" s="7"/>
      <c r="Q145" s="8"/>
      <c r="R145" s="9"/>
      <c r="S145" s="10"/>
      <c r="T145" s="7"/>
      <c r="U145" s="8"/>
      <c r="V145" s="9"/>
      <c r="W145" s="8"/>
      <c r="X145" s="18"/>
      <c r="Y145" s="12"/>
      <c r="Z145" s="335"/>
      <c r="AD145" s="232"/>
      <c r="CG145" s="48"/>
      <c r="CH145" s="48"/>
      <c r="CI145" s="48"/>
      <c r="CJ145" s="48"/>
      <c r="CK145" s="48"/>
      <c r="CL145" s="48"/>
      <c r="CM145" s="48"/>
    </row>
    <row r="146" spans="1:95" ht="27.95" customHeight="1" thickBot="1" x14ac:dyDescent="0.25">
      <c r="A146" s="351"/>
      <c r="B146" s="199" t="s">
        <v>63</v>
      </c>
      <c r="C146" s="148" t="s">
        <v>39</v>
      </c>
      <c r="D146" s="690"/>
      <c r="E146" s="691"/>
      <c r="F146" s="690"/>
      <c r="G146" s="691"/>
      <c r="H146" s="690"/>
      <c r="I146" s="691"/>
      <c r="J146" s="690"/>
      <c r="K146" s="691"/>
      <c r="L146" s="690"/>
      <c r="M146" s="691"/>
      <c r="N146" s="690"/>
      <c r="O146" s="691"/>
      <c r="P146" s="690"/>
      <c r="Q146" s="691"/>
      <c r="R146" s="690"/>
      <c r="S146" s="691"/>
      <c r="T146" s="690"/>
      <c r="U146" s="691"/>
      <c r="V146" s="690"/>
      <c r="W146" s="691"/>
      <c r="X146" s="40"/>
      <c r="Y146" s="550">
        <f>IF(OR(D146="s",F146="s",H146="s",J146="s",L146="s",N146="s",P146="s",R146="s",T146="s",V146="s"), 0, IF(OR(D146="a",F146="a",H146="a",J146="a",L146="a",N146="a",P146="a",R146="a",T146="a",V146="a"),Z146,0))</f>
        <v>0</v>
      </c>
      <c r="Z146" s="340">
        <v>10</v>
      </c>
      <c r="AA146" s="41">
        <f>COUNTIF(D146:W146,"a")+COUNTIF(D146:W146,"s")</f>
        <v>0</v>
      </c>
      <c r="AB146" s="230"/>
      <c r="AD146" s="232" t="s">
        <v>486</v>
      </c>
      <c r="CG146" s="48"/>
      <c r="CH146" s="48"/>
      <c r="CI146" s="48"/>
      <c r="CJ146" s="48"/>
      <c r="CK146" s="48"/>
      <c r="CL146" s="48"/>
      <c r="CM146" s="48"/>
    </row>
    <row r="147" spans="1:95" ht="21" customHeight="1" thickTop="1" thickBot="1" x14ac:dyDescent="0.25">
      <c r="A147" s="351"/>
      <c r="B147" s="42"/>
      <c r="C147" s="73"/>
      <c r="D147" s="621" t="s">
        <v>80</v>
      </c>
      <c r="E147" s="622"/>
      <c r="F147" s="622"/>
      <c r="G147" s="622"/>
      <c r="H147" s="622"/>
      <c r="I147" s="622"/>
      <c r="J147" s="622"/>
      <c r="K147" s="622"/>
      <c r="L147" s="622"/>
      <c r="M147" s="622"/>
      <c r="N147" s="622"/>
      <c r="O147" s="622"/>
      <c r="P147" s="622"/>
      <c r="Q147" s="622"/>
      <c r="R147" s="622"/>
      <c r="S147" s="622"/>
      <c r="T147" s="622"/>
      <c r="U147" s="622"/>
      <c r="V147" s="622"/>
      <c r="W147" s="622"/>
      <c r="X147" s="623"/>
      <c r="Y147" s="86">
        <f>SUM(Y146)</f>
        <v>0</v>
      </c>
      <c r="Z147" s="339">
        <f>SUM(Z146)</f>
        <v>10</v>
      </c>
      <c r="AD147" s="232"/>
      <c r="CG147" s="48"/>
      <c r="CH147" s="48"/>
      <c r="CI147" s="48"/>
      <c r="CJ147" s="48"/>
      <c r="CK147" s="48"/>
      <c r="CL147" s="48"/>
      <c r="CM147" s="48"/>
    </row>
    <row r="148" spans="1:95" ht="21" customHeight="1" thickBot="1" x14ac:dyDescent="0.25">
      <c r="A148" s="323"/>
      <c r="B148" s="367"/>
      <c r="C148" s="444"/>
      <c r="D148" s="618"/>
      <c r="E148" s="619"/>
      <c r="F148" s="719">
        <v>10</v>
      </c>
      <c r="G148" s="661"/>
      <c r="H148" s="661"/>
      <c r="I148" s="661"/>
      <c r="J148" s="661"/>
      <c r="K148" s="661"/>
      <c r="L148" s="661"/>
      <c r="M148" s="661"/>
      <c r="N148" s="661"/>
      <c r="O148" s="661"/>
      <c r="P148" s="661"/>
      <c r="Q148" s="661"/>
      <c r="R148" s="661"/>
      <c r="S148" s="661"/>
      <c r="T148" s="661"/>
      <c r="U148" s="661"/>
      <c r="V148" s="661"/>
      <c r="W148" s="661"/>
      <c r="X148" s="661"/>
      <c r="Y148" s="661"/>
      <c r="Z148" s="662"/>
      <c r="AD148" s="232"/>
      <c r="CG148" s="48"/>
      <c r="CH148" s="48"/>
      <c r="CI148" s="48"/>
      <c r="CJ148" s="48"/>
      <c r="CK148" s="48"/>
      <c r="CL148" s="48"/>
      <c r="CM148" s="48"/>
    </row>
    <row r="149" spans="1:95" ht="33" customHeight="1" thickBot="1" x14ac:dyDescent="0.25">
      <c r="A149" s="321"/>
      <c r="B149" s="226">
        <v>3000</v>
      </c>
      <c r="C149" s="656" t="s">
        <v>102</v>
      </c>
      <c r="D149" s="657"/>
      <c r="E149" s="657"/>
      <c r="F149" s="657"/>
      <c r="G149" s="657"/>
      <c r="H149" s="657"/>
      <c r="I149" s="657"/>
      <c r="J149" s="657"/>
      <c r="K149" s="657"/>
      <c r="L149" s="657"/>
      <c r="M149" s="657"/>
      <c r="N149" s="657"/>
      <c r="O149" s="657"/>
      <c r="P149" s="657"/>
      <c r="Q149" s="657"/>
      <c r="R149" s="657"/>
      <c r="S149" s="657"/>
      <c r="T149" s="657"/>
      <c r="U149" s="657"/>
      <c r="V149" s="657"/>
      <c r="W149" s="657"/>
      <c r="X149" s="657"/>
      <c r="Y149" s="657"/>
      <c r="Z149" s="658"/>
      <c r="AD149" s="232"/>
      <c r="CG149" s="48"/>
      <c r="CH149" s="48"/>
      <c r="CI149" s="48"/>
      <c r="CJ149" s="48"/>
      <c r="CK149" s="48"/>
      <c r="CL149" s="48"/>
      <c r="CM149" s="48"/>
    </row>
    <row r="150" spans="1:95" ht="30" customHeight="1" thickBot="1" x14ac:dyDescent="0.25">
      <c r="A150" s="351"/>
      <c r="B150" s="201">
        <v>3100</v>
      </c>
      <c r="C150" s="427" t="s">
        <v>392</v>
      </c>
      <c r="D150" s="7"/>
      <c r="E150" s="8"/>
      <c r="F150" s="9"/>
      <c r="G150" s="10"/>
      <c r="H150" s="13" t="s">
        <v>79</v>
      </c>
      <c r="I150" s="8"/>
      <c r="J150" s="91"/>
      <c r="K150" s="10"/>
      <c r="L150" s="7"/>
      <c r="M150" s="8"/>
      <c r="N150" s="13" t="s">
        <v>79</v>
      </c>
      <c r="O150" s="10"/>
      <c r="P150" s="7"/>
      <c r="Q150" s="8"/>
      <c r="R150" s="9"/>
      <c r="S150" s="10"/>
      <c r="T150" s="7"/>
      <c r="U150" s="8"/>
      <c r="V150" s="9"/>
      <c r="W150" s="10"/>
      <c r="X150" s="20"/>
      <c r="Y150" s="14"/>
      <c r="Z150" s="335"/>
      <c r="AD150" s="232"/>
      <c r="CG150" s="48"/>
      <c r="CH150" s="48"/>
      <c r="CI150" s="48"/>
      <c r="CJ150" s="48"/>
      <c r="CK150" s="48"/>
      <c r="CL150" s="48"/>
      <c r="CM150" s="48"/>
    </row>
    <row r="151" spans="1:95" ht="27" customHeight="1" x14ac:dyDescent="0.2">
      <c r="A151" s="351"/>
      <c r="B151" s="200" t="s">
        <v>103</v>
      </c>
      <c r="C151" s="138" t="s">
        <v>222</v>
      </c>
      <c r="D151" s="634"/>
      <c r="E151" s="635"/>
      <c r="F151" s="634"/>
      <c r="G151" s="635"/>
      <c r="H151" s="634"/>
      <c r="I151" s="635"/>
      <c r="J151" s="634"/>
      <c r="K151" s="635"/>
      <c r="L151" s="634"/>
      <c r="M151" s="635"/>
      <c r="N151" s="634"/>
      <c r="O151" s="635"/>
      <c r="P151" s="634"/>
      <c r="Q151" s="635"/>
      <c r="R151" s="634"/>
      <c r="S151" s="635"/>
      <c r="T151" s="634"/>
      <c r="U151" s="635"/>
      <c r="V151" s="634"/>
      <c r="W151" s="635"/>
      <c r="X151" s="40"/>
      <c r="Y151" s="550">
        <f>IF(OR(D151="s",F151="s",H151="s",J151="s",L151="s",N151="s",P151="s",R151="s",T151="s",V151="s"), 0, IF(OR(D151="a",F151="a",H151="a",J151="a",L151="a",N151="a",P151="a",R151="a",T151="a",V151="a"),Z151,0))</f>
        <v>0</v>
      </c>
      <c r="Z151" s="340">
        <v>10</v>
      </c>
      <c r="AA151" s="185">
        <f>COUNTIF(D151:W151,"a")+COUNTIF(D151:W151,"s")</f>
        <v>0</v>
      </c>
      <c r="AB151" s="230"/>
      <c r="AD151" s="232" t="s">
        <v>486</v>
      </c>
      <c r="CE151" s="48"/>
      <c r="CF151" s="48"/>
      <c r="CG151" s="48"/>
      <c r="CH151" s="48"/>
      <c r="CI151" s="48"/>
      <c r="CJ151" s="48"/>
      <c r="CK151" s="48"/>
      <c r="CL151" s="48"/>
      <c r="CM151" s="48"/>
      <c r="CN151" s="48"/>
      <c r="CO151" s="48"/>
      <c r="CP151" s="48"/>
      <c r="CQ151" s="48"/>
    </row>
    <row r="152" spans="1:95" ht="27.95" customHeight="1" x14ac:dyDescent="0.2">
      <c r="A152" s="351"/>
      <c r="B152" s="202" t="s">
        <v>104</v>
      </c>
      <c r="C152" s="139" t="s">
        <v>67</v>
      </c>
      <c r="D152" s="611"/>
      <c r="E152" s="612"/>
      <c r="F152" s="611"/>
      <c r="G152" s="612"/>
      <c r="H152" s="611"/>
      <c r="I152" s="612"/>
      <c r="J152" s="611"/>
      <c r="K152" s="612"/>
      <c r="L152" s="611"/>
      <c r="M152" s="612"/>
      <c r="N152" s="611"/>
      <c r="O152" s="612"/>
      <c r="P152" s="611"/>
      <c r="Q152" s="612"/>
      <c r="R152" s="611"/>
      <c r="S152" s="612"/>
      <c r="T152" s="611"/>
      <c r="U152" s="612"/>
      <c r="V152" s="611"/>
      <c r="W152" s="612"/>
      <c r="X152" s="40"/>
      <c r="Y152" s="179">
        <f>IF(OR(D152="s",F152="s",H152="s",J152="s",L152="s",N152="s",P152="s",R152="s",T152="s",V152="s"), 0, IF(OR(D152="a",F152="a",H152="a",J152="a",L152="a",N152="a",P152="a",R152="a",T152="a",V152="a"),Z152,0))</f>
        <v>0</v>
      </c>
      <c r="Z152" s="338">
        <v>10</v>
      </c>
      <c r="AA152" s="41">
        <f>COUNTIF(D152:W152,"a")+COUNTIF(D152:W152,"s")</f>
        <v>0</v>
      </c>
      <c r="AB152" s="230"/>
      <c r="AD152" s="232" t="s">
        <v>486</v>
      </c>
      <c r="CG152" s="48"/>
      <c r="CH152" s="48"/>
      <c r="CI152" s="48"/>
      <c r="CJ152" s="48"/>
      <c r="CK152" s="48"/>
      <c r="CL152" s="48"/>
      <c r="CM152" s="48"/>
    </row>
    <row r="153" spans="1:95" ht="27.95" customHeight="1" x14ac:dyDescent="0.2">
      <c r="A153" s="351"/>
      <c r="B153" s="202" t="s">
        <v>105</v>
      </c>
      <c r="C153" s="139" t="s">
        <v>271</v>
      </c>
      <c r="D153" s="611"/>
      <c r="E153" s="612"/>
      <c r="F153" s="611"/>
      <c r="G153" s="612"/>
      <c r="H153" s="611"/>
      <c r="I153" s="612"/>
      <c r="J153" s="611"/>
      <c r="K153" s="612"/>
      <c r="L153" s="611"/>
      <c r="M153" s="612"/>
      <c r="N153" s="611"/>
      <c r="O153" s="612"/>
      <c r="P153" s="611"/>
      <c r="Q153" s="612"/>
      <c r="R153" s="611"/>
      <c r="S153" s="612"/>
      <c r="T153" s="611"/>
      <c r="U153" s="612"/>
      <c r="V153" s="611"/>
      <c r="W153" s="612"/>
      <c r="X153" s="40"/>
      <c r="Y153" s="179">
        <f>IF(OR(D153="s",F153="s",H153="s",J153="s",L153="s",N153="s",P153="s",R153="s",T153="s",V153="s"), 0, IF(OR(D153="a",F153="a",H153="a",J153="a",L153="a",N153="a",P153="a",R153="a",T153="a",V153="a"),Z153,0))</f>
        <v>0</v>
      </c>
      <c r="Z153" s="338">
        <v>10</v>
      </c>
      <c r="AA153" s="41">
        <f>COUNTIF(D153:W153,"a")+COUNTIF(D153:W153,"s")</f>
        <v>0</v>
      </c>
      <c r="AB153" s="230"/>
      <c r="AD153" s="232" t="s">
        <v>486</v>
      </c>
      <c r="CG153" s="48"/>
      <c r="CH153" s="48"/>
      <c r="CI153" s="48"/>
      <c r="CJ153" s="48"/>
      <c r="CK153" s="48"/>
      <c r="CL153" s="48"/>
      <c r="CM153" s="48"/>
    </row>
    <row r="154" spans="1:95" ht="27" customHeight="1" x14ac:dyDescent="0.15">
      <c r="A154" s="351"/>
      <c r="B154" s="202" t="s">
        <v>202</v>
      </c>
      <c r="C154" s="140" t="s">
        <v>193</v>
      </c>
      <c r="D154" s="588"/>
      <c r="E154" s="589"/>
      <c r="F154" s="588"/>
      <c r="G154" s="589"/>
      <c r="H154" s="588"/>
      <c r="I154" s="589"/>
      <c r="J154" s="588"/>
      <c r="K154" s="589"/>
      <c r="L154" s="588"/>
      <c r="M154" s="589"/>
      <c r="N154" s="588"/>
      <c r="O154" s="589"/>
      <c r="P154" s="588"/>
      <c r="Q154" s="589"/>
      <c r="R154" s="588"/>
      <c r="S154" s="589"/>
      <c r="T154" s="588"/>
      <c r="U154" s="589"/>
      <c r="V154" s="588"/>
      <c r="W154" s="589"/>
      <c r="X154" s="40"/>
      <c r="Y154" s="96">
        <f>IF(OR(D154="s",F154="s",H154="s",J154="s",L154="s",N154="s",P154="s",R154="s",T154="s",V154="s"), 0, IF(OR(D154="a",F154="a",H154="a",J154="a",L154="a",N154="a",P154="a",R154="a",T154="a",V154="a"),Z154,0))</f>
        <v>0</v>
      </c>
      <c r="Z154" s="341">
        <v>10</v>
      </c>
      <c r="AA154" s="41">
        <f>COUNTIF(D154:W154,"a")+COUNTIF(D154:W154,"s")</f>
        <v>0</v>
      </c>
      <c r="AB154" s="230"/>
      <c r="AD154" s="232" t="s">
        <v>486</v>
      </c>
      <c r="CG154" s="48"/>
      <c r="CH154" s="48"/>
      <c r="CI154" s="48"/>
      <c r="CJ154" s="48"/>
      <c r="CK154" s="48"/>
      <c r="CL154" s="48"/>
      <c r="CM154" s="48"/>
    </row>
    <row r="155" spans="1:95" ht="45" customHeight="1" thickBot="1" x14ac:dyDescent="0.2">
      <c r="A155" s="351"/>
      <c r="B155" s="202" t="s">
        <v>132</v>
      </c>
      <c r="C155" s="140" t="s">
        <v>434</v>
      </c>
      <c r="D155" s="578"/>
      <c r="E155" s="579"/>
      <c r="F155" s="578"/>
      <c r="G155" s="579"/>
      <c r="H155" s="578"/>
      <c r="I155" s="579"/>
      <c r="J155" s="578"/>
      <c r="K155" s="579"/>
      <c r="L155" s="578"/>
      <c r="M155" s="579"/>
      <c r="N155" s="578"/>
      <c r="O155" s="579"/>
      <c r="P155" s="578"/>
      <c r="Q155" s="579"/>
      <c r="R155" s="578"/>
      <c r="S155" s="579"/>
      <c r="T155" s="578"/>
      <c r="U155" s="579"/>
      <c r="V155" s="578"/>
      <c r="W155" s="579"/>
      <c r="X155" s="40"/>
      <c r="Y155" s="96">
        <f>IF(OR(D155="s",F155="s",H155="s",J155="s",L155="s",N155="s",P155="s",R155="s",T155="s",V155="s"), 0, IF(OR(D155="a",F155="a",H155="a",J155="a",L155="a",N155="a",P155="a",R155="a",T155="a",V155="a"),Z155,0))</f>
        <v>0</v>
      </c>
      <c r="Z155" s="341">
        <v>10</v>
      </c>
      <c r="AA155" s="41">
        <f>COUNTIF(D155:W155,"a")+COUNTIF(D155:W155,"s")</f>
        <v>0</v>
      </c>
      <c r="AB155" s="230"/>
      <c r="AD155" s="232" t="s">
        <v>486</v>
      </c>
      <c r="CG155" s="48"/>
      <c r="CH155" s="48"/>
      <c r="CI155" s="48"/>
      <c r="CJ155" s="48"/>
      <c r="CK155" s="48"/>
      <c r="CL155" s="48"/>
      <c r="CM155" s="48"/>
    </row>
    <row r="156" spans="1:95" ht="21" customHeight="1" thickTop="1" thickBot="1" x14ac:dyDescent="0.25">
      <c r="A156" s="351"/>
      <c r="B156" s="84"/>
      <c r="C156" s="121"/>
      <c r="D156" s="621" t="s">
        <v>80</v>
      </c>
      <c r="E156" s="622"/>
      <c r="F156" s="622"/>
      <c r="G156" s="622"/>
      <c r="H156" s="622"/>
      <c r="I156" s="622"/>
      <c r="J156" s="622"/>
      <c r="K156" s="622"/>
      <c r="L156" s="622"/>
      <c r="M156" s="622"/>
      <c r="N156" s="622"/>
      <c r="O156" s="622"/>
      <c r="P156" s="622"/>
      <c r="Q156" s="622"/>
      <c r="R156" s="622"/>
      <c r="S156" s="622"/>
      <c r="T156" s="622"/>
      <c r="U156" s="622"/>
      <c r="V156" s="622"/>
      <c r="W156" s="622"/>
      <c r="X156" s="623"/>
      <c r="Y156" s="86">
        <f>SUM(Y151:Y155)</f>
        <v>0</v>
      </c>
      <c r="Z156" s="339">
        <f>SUM(Z151:Z155)</f>
        <v>50</v>
      </c>
      <c r="AD156" s="232"/>
      <c r="CG156" s="48"/>
      <c r="CH156" s="48"/>
      <c r="CI156" s="48"/>
      <c r="CJ156" s="48"/>
      <c r="CK156" s="48"/>
      <c r="CL156" s="48"/>
      <c r="CM156" s="48"/>
    </row>
    <row r="157" spans="1:95" ht="21" customHeight="1" thickBot="1" x14ac:dyDescent="0.25">
      <c r="A157" s="351"/>
      <c r="B157" s="286"/>
      <c r="C157" s="287"/>
      <c r="D157" s="618"/>
      <c r="E157" s="619"/>
      <c r="F157" s="713">
        <v>50</v>
      </c>
      <c r="G157" s="661"/>
      <c r="H157" s="661"/>
      <c r="I157" s="661"/>
      <c r="J157" s="661"/>
      <c r="K157" s="661"/>
      <c r="L157" s="661"/>
      <c r="M157" s="661"/>
      <c r="N157" s="661"/>
      <c r="O157" s="661"/>
      <c r="P157" s="661"/>
      <c r="Q157" s="661"/>
      <c r="R157" s="661"/>
      <c r="S157" s="661"/>
      <c r="T157" s="661"/>
      <c r="U157" s="661"/>
      <c r="V157" s="661"/>
      <c r="W157" s="661"/>
      <c r="X157" s="661"/>
      <c r="Y157" s="661"/>
      <c r="Z157" s="662"/>
      <c r="AD157" s="232"/>
      <c r="CG157" s="48"/>
      <c r="CH157" s="48"/>
      <c r="CI157" s="48"/>
      <c r="CJ157" s="48"/>
      <c r="CK157" s="48"/>
      <c r="CL157" s="48"/>
      <c r="CM157" s="48"/>
    </row>
    <row r="158" spans="1:95" ht="30" customHeight="1" thickBot="1" x14ac:dyDescent="0.25">
      <c r="A158" s="351"/>
      <c r="B158" s="201" t="s">
        <v>1036</v>
      </c>
      <c r="C158" s="427" t="s">
        <v>1037</v>
      </c>
      <c r="D158" s="7"/>
      <c r="E158" s="8"/>
      <c r="F158" s="9"/>
      <c r="G158" s="10"/>
      <c r="H158" s="13"/>
      <c r="I158" s="8"/>
      <c r="J158" s="91"/>
      <c r="K158" s="10"/>
      <c r="L158" s="7"/>
      <c r="M158" s="8"/>
      <c r="N158" s="13"/>
      <c r="O158" s="10"/>
      <c r="P158" s="7"/>
      <c r="Q158" s="8"/>
      <c r="R158" s="9"/>
      <c r="S158" s="10"/>
      <c r="T158" s="7"/>
      <c r="U158" s="8"/>
      <c r="V158" s="9"/>
      <c r="W158" s="10"/>
      <c r="X158" s="20"/>
      <c r="Y158" s="14"/>
      <c r="Z158" s="335"/>
      <c r="AD158" s="232"/>
      <c r="CG158" s="48"/>
      <c r="CH158" s="48"/>
      <c r="CI158" s="48"/>
      <c r="CJ158" s="48"/>
      <c r="CK158" s="48"/>
      <c r="CL158" s="48"/>
      <c r="CM158" s="48"/>
    </row>
    <row r="159" spans="1:95" ht="45" customHeight="1" x14ac:dyDescent="0.2">
      <c r="A159" s="415"/>
      <c r="B159" s="416" t="s">
        <v>1038</v>
      </c>
      <c r="C159" s="417" t="s">
        <v>1039</v>
      </c>
      <c r="D159" s="634"/>
      <c r="E159" s="635"/>
      <c r="F159" s="634"/>
      <c r="G159" s="635"/>
      <c r="H159" s="634"/>
      <c r="I159" s="635"/>
      <c r="J159" s="634"/>
      <c r="K159" s="635"/>
      <c r="L159" s="634"/>
      <c r="M159" s="635"/>
      <c r="N159" s="634"/>
      <c r="O159" s="635"/>
      <c r="P159" s="634"/>
      <c r="Q159" s="635"/>
      <c r="R159" s="634"/>
      <c r="S159" s="635"/>
      <c r="T159" s="634"/>
      <c r="U159" s="635"/>
      <c r="V159" s="634"/>
      <c r="W159" s="635"/>
      <c r="X159" s="81"/>
      <c r="Y159" s="550">
        <f>IF(OR(D159="s",F159="s",H159="s",J159="s",L159="s",N159="s",P159="s",R159="s",T159="s",V159="s"), 0, IF(OR(D159="a",F159="a",H159="a",J159="a",L159="a",N159="a",P159="a",R159="a",T159="a",V159="a"),Z159,0))</f>
        <v>0</v>
      </c>
      <c r="Z159" s="340">
        <f>IF(X159="na", 0, 10)</f>
        <v>10</v>
      </c>
      <c r="AA159" s="185">
        <f t="shared" ref="AA159:AA164" si="27">COUNTIF(D159:W159,"a")+COUNTIF(D159:W159,"s")+COUNTIF(X159:X159,"na")</f>
        <v>0</v>
      </c>
      <c r="AB159" s="394"/>
      <c r="AD159" s="232" t="s">
        <v>486</v>
      </c>
      <c r="CG159" s="48"/>
      <c r="CH159" s="48"/>
      <c r="CI159" s="48"/>
      <c r="CJ159" s="48"/>
      <c r="CK159" s="48"/>
      <c r="CL159" s="48"/>
      <c r="CM159" s="48"/>
    </row>
    <row r="160" spans="1:95" ht="45" customHeight="1" x14ac:dyDescent="0.2">
      <c r="A160" s="415"/>
      <c r="B160" s="418" t="s">
        <v>1040</v>
      </c>
      <c r="C160" s="419" t="s">
        <v>1143</v>
      </c>
      <c r="D160" s="611"/>
      <c r="E160" s="612"/>
      <c r="F160" s="611"/>
      <c r="G160" s="612"/>
      <c r="H160" s="611"/>
      <c r="I160" s="612"/>
      <c r="J160" s="611"/>
      <c r="K160" s="612"/>
      <c r="L160" s="611"/>
      <c r="M160" s="612"/>
      <c r="N160" s="611"/>
      <c r="O160" s="612"/>
      <c r="P160" s="611"/>
      <c r="Q160" s="612"/>
      <c r="R160" s="611"/>
      <c r="S160" s="612"/>
      <c r="T160" s="611"/>
      <c r="U160" s="612"/>
      <c r="V160" s="611"/>
      <c r="W160" s="612"/>
      <c r="X160" s="82" t="str">
        <f>IF(X159="na","na","")</f>
        <v/>
      </c>
      <c r="Y160" s="551">
        <f t="shared" ref="Y160:Y164" si="28">IF(OR(D160="s",F160="s",H160="s",J160="s",L160="s",N160="s",P160="s",R160="s",T160="s",V160="s"), 0, IF(OR(D160="a",F160="a",H160="a",J160="a",L160="a",N160="a",P160="a",R160="a",T160="a",V160="a"),Z160,0))</f>
        <v>0</v>
      </c>
      <c r="Z160" s="338">
        <f>IF(X159="na", 0, 10)</f>
        <v>10</v>
      </c>
      <c r="AA160" s="185">
        <f t="shared" si="27"/>
        <v>0</v>
      </c>
      <c r="AB160" s="394"/>
      <c r="AD160" s="232" t="s">
        <v>486</v>
      </c>
      <c r="CG160" s="48"/>
      <c r="CH160" s="48"/>
      <c r="CI160" s="48"/>
      <c r="CJ160" s="48"/>
      <c r="CK160" s="48"/>
      <c r="CL160" s="48"/>
      <c r="CM160" s="48"/>
    </row>
    <row r="161" spans="1:91" ht="45" customHeight="1" x14ac:dyDescent="0.2">
      <c r="A161" s="415"/>
      <c r="B161" s="418" t="s">
        <v>1041</v>
      </c>
      <c r="C161" s="419" t="s">
        <v>1042</v>
      </c>
      <c r="D161" s="611"/>
      <c r="E161" s="612"/>
      <c r="F161" s="611"/>
      <c r="G161" s="612"/>
      <c r="H161" s="611"/>
      <c r="I161" s="612"/>
      <c r="J161" s="611"/>
      <c r="K161" s="612"/>
      <c r="L161" s="611"/>
      <c r="M161" s="612"/>
      <c r="N161" s="611"/>
      <c r="O161" s="612"/>
      <c r="P161" s="611"/>
      <c r="Q161" s="612"/>
      <c r="R161" s="611"/>
      <c r="S161" s="612"/>
      <c r="T161" s="611"/>
      <c r="U161" s="612"/>
      <c r="V161" s="611"/>
      <c r="W161" s="612"/>
      <c r="X161" s="82" t="str">
        <f>IF(X159="na","na","")</f>
        <v/>
      </c>
      <c r="Y161" s="179">
        <f t="shared" si="28"/>
        <v>0</v>
      </c>
      <c r="Z161" s="338">
        <f>IF(X159="na", 0, 10)</f>
        <v>10</v>
      </c>
      <c r="AA161" s="185">
        <f t="shared" si="27"/>
        <v>0</v>
      </c>
      <c r="AB161" s="394"/>
      <c r="AD161" s="232"/>
      <c r="CG161" s="48"/>
      <c r="CH161" s="48"/>
      <c r="CI161" s="48"/>
      <c r="CJ161" s="48"/>
      <c r="CK161" s="48"/>
      <c r="CL161" s="48"/>
      <c r="CM161" s="48"/>
    </row>
    <row r="162" spans="1:91" ht="45" customHeight="1" x14ac:dyDescent="0.2">
      <c r="A162" s="415"/>
      <c r="B162" s="418" t="s">
        <v>1043</v>
      </c>
      <c r="C162" s="409" t="s">
        <v>1156</v>
      </c>
      <c r="D162" s="611"/>
      <c r="E162" s="612"/>
      <c r="F162" s="611"/>
      <c r="G162" s="612"/>
      <c r="H162" s="611"/>
      <c r="I162" s="612"/>
      <c r="J162" s="611"/>
      <c r="K162" s="612"/>
      <c r="L162" s="611"/>
      <c r="M162" s="612"/>
      <c r="N162" s="611"/>
      <c r="O162" s="612"/>
      <c r="P162" s="611"/>
      <c r="Q162" s="612"/>
      <c r="R162" s="611"/>
      <c r="S162" s="612"/>
      <c r="T162" s="611"/>
      <c r="U162" s="612"/>
      <c r="V162" s="611"/>
      <c r="W162" s="612"/>
      <c r="X162" s="82" t="str">
        <f>IF(X159="na","na","")</f>
        <v/>
      </c>
      <c r="Y162" s="550">
        <f t="shared" si="28"/>
        <v>0</v>
      </c>
      <c r="Z162" s="338">
        <f>IF(X159="na", 0, 5)</f>
        <v>5</v>
      </c>
      <c r="AA162" s="185">
        <f t="shared" si="27"/>
        <v>0</v>
      </c>
      <c r="AB162" s="394"/>
      <c r="AD162" s="232" t="s">
        <v>486</v>
      </c>
      <c r="CG162" s="48"/>
      <c r="CH162" s="48"/>
      <c r="CI162" s="48"/>
      <c r="CJ162" s="48"/>
      <c r="CK162" s="48"/>
      <c r="CL162" s="48"/>
      <c r="CM162" s="48"/>
    </row>
    <row r="163" spans="1:91" ht="45" customHeight="1" x14ac:dyDescent="0.2">
      <c r="A163" s="415"/>
      <c r="B163" s="418" t="s">
        <v>1046</v>
      </c>
      <c r="C163" s="419" t="s">
        <v>1144</v>
      </c>
      <c r="D163" s="611"/>
      <c r="E163" s="612"/>
      <c r="F163" s="611"/>
      <c r="G163" s="612"/>
      <c r="H163" s="611"/>
      <c r="I163" s="612"/>
      <c r="J163" s="611"/>
      <c r="K163" s="612"/>
      <c r="L163" s="611"/>
      <c r="M163" s="612"/>
      <c r="N163" s="611"/>
      <c r="O163" s="612"/>
      <c r="P163" s="611"/>
      <c r="Q163" s="612"/>
      <c r="R163" s="611"/>
      <c r="S163" s="612"/>
      <c r="T163" s="611"/>
      <c r="U163" s="612"/>
      <c r="V163" s="611"/>
      <c r="W163" s="612"/>
      <c r="X163" s="82" t="str">
        <f>IF(X159="na","na","")</f>
        <v/>
      </c>
      <c r="Y163" s="87">
        <f t="shared" si="28"/>
        <v>0</v>
      </c>
      <c r="Z163" s="338">
        <f>IF(X159="na", 0, 5)</f>
        <v>5</v>
      </c>
      <c r="AA163" s="185">
        <f t="shared" si="27"/>
        <v>0</v>
      </c>
      <c r="AB163" s="394"/>
      <c r="AD163" s="232"/>
      <c r="CG163" s="48"/>
      <c r="CH163" s="48"/>
      <c r="CI163" s="48"/>
      <c r="CJ163" s="48"/>
      <c r="CK163" s="48"/>
      <c r="CL163" s="48"/>
      <c r="CM163" s="48"/>
    </row>
    <row r="164" spans="1:91" ht="45" customHeight="1" thickBot="1" x14ac:dyDescent="0.25">
      <c r="A164" s="415"/>
      <c r="B164" s="418" t="s">
        <v>1044</v>
      </c>
      <c r="C164" s="409" t="s">
        <v>1045</v>
      </c>
      <c r="D164" s="611"/>
      <c r="E164" s="612"/>
      <c r="F164" s="611"/>
      <c r="G164" s="612"/>
      <c r="H164" s="611"/>
      <c r="I164" s="612"/>
      <c r="J164" s="611"/>
      <c r="K164" s="612"/>
      <c r="L164" s="611"/>
      <c r="M164" s="612"/>
      <c r="N164" s="611"/>
      <c r="O164" s="612"/>
      <c r="P164" s="611"/>
      <c r="Q164" s="612"/>
      <c r="R164" s="611"/>
      <c r="S164" s="612"/>
      <c r="T164" s="611"/>
      <c r="U164" s="612"/>
      <c r="V164" s="611"/>
      <c r="W164" s="612"/>
      <c r="X164" s="82" t="str">
        <f>IF(X159="na","na","")</f>
        <v/>
      </c>
      <c r="Y164" s="551">
        <f t="shared" si="28"/>
        <v>0</v>
      </c>
      <c r="Z164" s="338">
        <f>IF(X159="na", 0, 10)</f>
        <v>10</v>
      </c>
      <c r="AA164" s="185">
        <f t="shared" si="27"/>
        <v>0</v>
      </c>
      <c r="AB164" s="394"/>
      <c r="AD164" s="232"/>
      <c r="CG164" s="48"/>
      <c r="CH164" s="48"/>
      <c r="CI164" s="48"/>
      <c r="CJ164" s="48"/>
      <c r="CK164" s="48"/>
      <c r="CL164" s="48"/>
      <c r="CM164" s="48"/>
    </row>
    <row r="165" spans="1:91" ht="21" customHeight="1" thickTop="1" thickBot="1" x14ac:dyDescent="0.25">
      <c r="A165" s="351"/>
      <c r="B165" s="84"/>
      <c r="C165" s="121"/>
      <c r="D165" s="621" t="s">
        <v>80</v>
      </c>
      <c r="E165" s="622"/>
      <c r="F165" s="622"/>
      <c r="G165" s="622"/>
      <c r="H165" s="622"/>
      <c r="I165" s="622"/>
      <c r="J165" s="622"/>
      <c r="K165" s="622"/>
      <c r="L165" s="622"/>
      <c r="M165" s="622"/>
      <c r="N165" s="622"/>
      <c r="O165" s="622"/>
      <c r="P165" s="622"/>
      <c r="Q165" s="622"/>
      <c r="R165" s="622"/>
      <c r="S165" s="622"/>
      <c r="T165" s="622"/>
      <c r="U165" s="622"/>
      <c r="V165" s="622"/>
      <c r="W165" s="622"/>
      <c r="X165" s="623"/>
      <c r="Y165" s="86">
        <f>SUM(Y159:Y164)</f>
        <v>0</v>
      </c>
      <c r="Z165" s="339">
        <f>SUM(Z159:Z164)</f>
        <v>50</v>
      </c>
      <c r="AD165" s="232"/>
      <c r="CG165" s="48"/>
      <c r="CH165" s="48"/>
      <c r="CI165" s="48"/>
      <c r="CJ165" s="48"/>
      <c r="CK165" s="48"/>
      <c r="CL165" s="48"/>
      <c r="CM165" s="48"/>
    </row>
    <row r="166" spans="1:91" ht="21" customHeight="1" thickBot="1" x14ac:dyDescent="0.25">
      <c r="A166" s="323"/>
      <c r="B166" s="286"/>
      <c r="C166" s="287"/>
      <c r="D166" s="618"/>
      <c r="E166" s="619"/>
      <c r="F166" s="791">
        <f>IF(X159="na", 0, 25)</f>
        <v>25</v>
      </c>
      <c r="G166" s="792"/>
      <c r="H166" s="792"/>
      <c r="I166" s="792"/>
      <c r="J166" s="792"/>
      <c r="K166" s="792"/>
      <c r="L166" s="792"/>
      <c r="M166" s="792"/>
      <c r="N166" s="792"/>
      <c r="O166" s="792"/>
      <c r="P166" s="792"/>
      <c r="Q166" s="792"/>
      <c r="R166" s="792"/>
      <c r="S166" s="792"/>
      <c r="T166" s="792"/>
      <c r="U166" s="792"/>
      <c r="V166" s="792"/>
      <c r="W166" s="792"/>
      <c r="X166" s="792"/>
      <c r="Y166" s="792"/>
      <c r="Z166" s="793"/>
      <c r="AD166" s="232"/>
      <c r="CG166" s="48"/>
      <c r="CH166" s="48"/>
      <c r="CI166" s="48"/>
      <c r="CJ166" s="48"/>
      <c r="CK166" s="48"/>
      <c r="CL166" s="48"/>
      <c r="CM166" s="48"/>
    </row>
    <row r="167" spans="1:91" ht="30" customHeight="1" thickBot="1" x14ac:dyDescent="0.25">
      <c r="A167" s="321"/>
      <c r="B167" s="204">
        <v>3200</v>
      </c>
      <c r="C167" s="274" t="s">
        <v>1076</v>
      </c>
      <c r="D167" s="159"/>
      <c r="E167" s="158"/>
      <c r="F167" s="161"/>
      <c r="G167" s="162"/>
      <c r="H167" s="429"/>
      <c r="I167" s="168"/>
      <c r="J167" s="282"/>
      <c r="K167" s="170"/>
      <c r="L167" s="283"/>
      <c r="M167" s="168"/>
      <c r="N167" s="268"/>
      <c r="O167" s="170"/>
      <c r="P167" s="283"/>
      <c r="Q167" s="168"/>
      <c r="R167" s="161"/>
      <c r="S167" s="162"/>
      <c r="T167" s="159"/>
      <c r="U167" s="158"/>
      <c r="V167" s="161"/>
      <c r="W167" s="162"/>
      <c r="X167" s="284"/>
      <c r="Y167" s="285"/>
      <c r="Z167" s="348"/>
      <c r="AD167" s="232"/>
      <c r="CG167" s="48"/>
      <c r="CH167" s="48"/>
      <c r="CI167" s="48"/>
      <c r="CJ167" s="48"/>
      <c r="CK167" s="48"/>
      <c r="CL167" s="48"/>
      <c r="CM167" s="48"/>
    </row>
    <row r="168" spans="1:91" ht="30" customHeight="1" x14ac:dyDescent="0.2">
      <c r="A168" s="351"/>
      <c r="B168" s="209"/>
      <c r="C168" s="453" t="s">
        <v>1077</v>
      </c>
      <c r="D168" s="614"/>
      <c r="E168" s="614"/>
      <c r="F168" s="614"/>
      <c r="G168" s="614"/>
      <c r="H168" s="614"/>
      <c r="I168" s="614"/>
      <c r="J168" s="614"/>
      <c r="K168" s="614"/>
      <c r="L168" s="614"/>
      <c r="M168" s="614"/>
      <c r="N168" s="614"/>
      <c r="O168" s="614"/>
      <c r="P168" s="614"/>
      <c r="Q168" s="614"/>
      <c r="R168" s="614"/>
      <c r="S168" s="614"/>
      <c r="T168" s="614"/>
      <c r="U168" s="614"/>
      <c r="V168" s="614"/>
      <c r="W168" s="614"/>
      <c r="X168" s="614"/>
      <c r="Y168" s="614"/>
      <c r="Z168" s="615"/>
      <c r="CF168" s="2"/>
    </row>
    <row r="169" spans="1:91" ht="67.7" customHeight="1" x14ac:dyDescent="0.2">
      <c r="A169" s="351"/>
      <c r="B169" s="202" t="s">
        <v>1078</v>
      </c>
      <c r="C169" s="132" t="s">
        <v>1079</v>
      </c>
      <c r="D169" s="611"/>
      <c r="E169" s="612"/>
      <c r="F169" s="611"/>
      <c r="G169" s="612"/>
      <c r="H169" s="611"/>
      <c r="I169" s="612"/>
      <c r="J169" s="611"/>
      <c r="K169" s="612"/>
      <c r="L169" s="611"/>
      <c r="M169" s="612"/>
      <c r="N169" s="611"/>
      <c r="O169" s="612"/>
      <c r="P169" s="611"/>
      <c r="Q169" s="612"/>
      <c r="R169" s="611"/>
      <c r="S169" s="612"/>
      <c r="T169" s="611"/>
      <c r="U169" s="612"/>
      <c r="V169" s="611"/>
      <c r="W169" s="612"/>
      <c r="X169" s="81"/>
      <c r="Y169" s="179">
        <f t="shared" ref="Y169:Y184" si="29">IF(OR(D169="s",F169="s",H169="s",J169="s",L169="s",N169="s",P169="s",R169="s",T169="s",V169="s"), 0, IF(OR(D169="a",F169="a",H169="a",J169="a",L169="a",N169="a",P169="a",R169="a",T169="a",V169="a"),Z169,0))</f>
        <v>0</v>
      </c>
      <c r="Z169" s="338">
        <f>IF(X169="na",0,10)</f>
        <v>10</v>
      </c>
      <c r="AA169" s="41">
        <f>COUNTIF(D169:W169,"a")+COUNTIF(D169:W169,"s")+COUNTIF(X169,"na")</f>
        <v>0</v>
      </c>
      <c r="AB169" s="394"/>
      <c r="AD169" s="232" t="s">
        <v>486</v>
      </c>
      <c r="CG169" s="48"/>
      <c r="CH169" s="48"/>
      <c r="CI169" s="48"/>
      <c r="CJ169" s="48"/>
      <c r="CK169" s="48"/>
      <c r="CL169" s="48"/>
      <c r="CM169" s="48"/>
    </row>
    <row r="170" spans="1:91" ht="88.5" customHeight="1" x14ac:dyDescent="0.2">
      <c r="A170" s="351"/>
      <c r="B170" s="200" t="s">
        <v>1080</v>
      </c>
      <c r="C170" s="133" t="s">
        <v>1081</v>
      </c>
      <c r="D170" s="611"/>
      <c r="E170" s="612"/>
      <c r="F170" s="611"/>
      <c r="G170" s="612"/>
      <c r="H170" s="611"/>
      <c r="I170" s="612"/>
      <c r="J170" s="611"/>
      <c r="K170" s="612"/>
      <c r="L170" s="611"/>
      <c r="M170" s="612"/>
      <c r="N170" s="611"/>
      <c r="O170" s="612"/>
      <c r="P170" s="611"/>
      <c r="Q170" s="612"/>
      <c r="R170" s="611"/>
      <c r="S170" s="612"/>
      <c r="T170" s="611"/>
      <c r="U170" s="612"/>
      <c r="V170" s="611"/>
      <c r="W170" s="612"/>
      <c r="X170" s="81"/>
      <c r="Y170" s="179">
        <f t="shared" si="29"/>
        <v>0</v>
      </c>
      <c r="Z170" s="338">
        <f>IF(X170="na",0,10)</f>
        <v>10</v>
      </c>
      <c r="AA170" s="41">
        <f>COUNTIF(D170:W170,"a")+COUNTIF(D170:W170,"s")+COUNTIF(X170,"na")</f>
        <v>0</v>
      </c>
      <c r="AB170" s="394"/>
      <c r="AD170" s="232" t="s">
        <v>486</v>
      </c>
      <c r="CG170" s="48"/>
      <c r="CH170" s="48"/>
      <c r="CI170" s="48"/>
      <c r="CJ170" s="48"/>
      <c r="CK170" s="48"/>
      <c r="CL170" s="48"/>
      <c r="CM170" s="48"/>
    </row>
    <row r="171" spans="1:91" ht="67.7" customHeight="1" x14ac:dyDescent="0.2">
      <c r="A171" s="351"/>
      <c r="B171" s="200" t="s">
        <v>133</v>
      </c>
      <c r="C171" s="133" t="s">
        <v>1082</v>
      </c>
      <c r="D171" s="611"/>
      <c r="E171" s="612"/>
      <c r="F171" s="611"/>
      <c r="G171" s="612"/>
      <c r="H171" s="611"/>
      <c r="I171" s="612"/>
      <c r="J171" s="611"/>
      <c r="K171" s="612"/>
      <c r="L171" s="611"/>
      <c r="M171" s="612"/>
      <c r="N171" s="611"/>
      <c r="O171" s="612"/>
      <c r="P171" s="611"/>
      <c r="Q171" s="612"/>
      <c r="R171" s="611"/>
      <c r="S171" s="612"/>
      <c r="T171" s="611"/>
      <c r="U171" s="612"/>
      <c r="V171" s="611"/>
      <c r="W171" s="612"/>
      <c r="X171" s="45"/>
      <c r="Y171" s="179">
        <f t="shared" si="29"/>
        <v>0</v>
      </c>
      <c r="Z171" s="338">
        <v>10</v>
      </c>
      <c r="AA171" s="41">
        <f t="shared" ref="AA171:AA184" si="30">COUNTIF(D171:W171,"a")+COUNTIF(D171:W171,"s")</f>
        <v>0</v>
      </c>
      <c r="AB171" s="394"/>
      <c r="AD171" s="232"/>
      <c r="CG171" s="48"/>
      <c r="CH171" s="48"/>
      <c r="CI171" s="48"/>
      <c r="CJ171" s="48"/>
      <c r="CK171" s="48"/>
      <c r="CL171" s="48"/>
      <c r="CM171" s="48"/>
    </row>
    <row r="172" spans="1:91" ht="30" customHeight="1" x14ac:dyDescent="0.2">
      <c r="A172" s="351"/>
      <c r="B172" s="209"/>
      <c r="C172" s="453" t="s">
        <v>1083</v>
      </c>
      <c r="D172" s="614"/>
      <c r="E172" s="614"/>
      <c r="F172" s="614"/>
      <c r="G172" s="614"/>
      <c r="H172" s="614"/>
      <c r="I172" s="614"/>
      <c r="J172" s="614"/>
      <c r="K172" s="614"/>
      <c r="L172" s="614"/>
      <c r="M172" s="614"/>
      <c r="N172" s="614"/>
      <c r="O172" s="614"/>
      <c r="P172" s="614"/>
      <c r="Q172" s="614"/>
      <c r="R172" s="614"/>
      <c r="S172" s="614"/>
      <c r="T172" s="614"/>
      <c r="U172" s="614"/>
      <c r="V172" s="614"/>
      <c r="W172" s="614"/>
      <c r="X172" s="614"/>
      <c r="Y172" s="614"/>
      <c r="Z172" s="615"/>
      <c r="CF172" s="2"/>
    </row>
    <row r="173" spans="1:91" ht="30" customHeight="1" x14ac:dyDescent="0.2">
      <c r="A173" s="351"/>
      <c r="B173" s="209"/>
      <c r="C173" s="453" t="s">
        <v>1084</v>
      </c>
      <c r="D173" s="614"/>
      <c r="E173" s="614"/>
      <c r="F173" s="614"/>
      <c r="G173" s="614"/>
      <c r="H173" s="614"/>
      <c r="I173" s="614"/>
      <c r="J173" s="614"/>
      <c r="K173" s="614"/>
      <c r="L173" s="614"/>
      <c r="M173" s="614"/>
      <c r="N173" s="614"/>
      <c r="O173" s="614"/>
      <c r="P173" s="614"/>
      <c r="Q173" s="614"/>
      <c r="R173" s="614"/>
      <c r="S173" s="614"/>
      <c r="T173" s="614"/>
      <c r="U173" s="614"/>
      <c r="V173" s="614"/>
      <c r="W173" s="614"/>
      <c r="X173" s="614"/>
      <c r="Y173" s="614"/>
      <c r="Z173" s="615"/>
      <c r="CF173" s="2"/>
    </row>
    <row r="174" spans="1:91" ht="45" customHeight="1" x14ac:dyDescent="0.2">
      <c r="A174" s="351"/>
      <c r="B174" s="200" t="s">
        <v>250</v>
      </c>
      <c r="C174" s="133" t="s">
        <v>1085</v>
      </c>
      <c r="D174" s="611"/>
      <c r="E174" s="612"/>
      <c r="F174" s="611"/>
      <c r="G174" s="612"/>
      <c r="H174" s="611"/>
      <c r="I174" s="612"/>
      <c r="J174" s="611"/>
      <c r="K174" s="612"/>
      <c r="L174" s="611"/>
      <c r="M174" s="612"/>
      <c r="N174" s="611"/>
      <c r="O174" s="612"/>
      <c r="P174" s="611"/>
      <c r="Q174" s="612"/>
      <c r="R174" s="611"/>
      <c r="S174" s="612"/>
      <c r="T174" s="611"/>
      <c r="U174" s="612"/>
      <c r="V174" s="611"/>
      <c r="W174" s="612"/>
      <c r="X174" s="45"/>
      <c r="Y174" s="179">
        <f t="shared" si="29"/>
        <v>0</v>
      </c>
      <c r="Z174" s="338">
        <v>10</v>
      </c>
      <c r="AA174" s="41">
        <f t="shared" si="30"/>
        <v>0</v>
      </c>
      <c r="AB174" s="394"/>
      <c r="AD174" s="232"/>
      <c r="CG174" s="48"/>
      <c r="CH174" s="48"/>
      <c r="CI174" s="48"/>
      <c r="CJ174" s="48"/>
      <c r="CK174" s="48"/>
      <c r="CL174" s="48"/>
      <c r="CM174" s="48"/>
    </row>
    <row r="175" spans="1:91" ht="30" customHeight="1" x14ac:dyDescent="0.2">
      <c r="A175" s="351"/>
      <c r="B175" s="209"/>
      <c r="C175" s="453" t="s">
        <v>1086</v>
      </c>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5"/>
      <c r="CF175" s="2"/>
    </row>
    <row r="176" spans="1:91" ht="126" customHeight="1" x14ac:dyDescent="0.2">
      <c r="A176" s="351"/>
      <c r="B176" s="200" t="s">
        <v>1087</v>
      </c>
      <c r="C176" s="133" t="s">
        <v>1151</v>
      </c>
      <c r="D176" s="611"/>
      <c r="E176" s="612"/>
      <c r="F176" s="611"/>
      <c r="G176" s="612"/>
      <c r="H176" s="611"/>
      <c r="I176" s="612"/>
      <c r="J176" s="611"/>
      <c r="K176" s="612"/>
      <c r="L176" s="611"/>
      <c r="M176" s="612"/>
      <c r="N176" s="611"/>
      <c r="O176" s="612"/>
      <c r="P176" s="611"/>
      <c r="Q176" s="612"/>
      <c r="R176" s="611"/>
      <c r="S176" s="612"/>
      <c r="T176" s="611"/>
      <c r="U176" s="612"/>
      <c r="V176" s="611"/>
      <c r="W176" s="612"/>
      <c r="X176" s="45"/>
      <c r="Y176" s="179">
        <f t="shared" si="29"/>
        <v>0</v>
      </c>
      <c r="Z176" s="338">
        <v>10</v>
      </c>
      <c r="AA176" s="41">
        <f t="shared" si="30"/>
        <v>0</v>
      </c>
      <c r="AB176" s="394"/>
      <c r="AD176" s="232"/>
      <c r="CG176" s="48"/>
      <c r="CH176" s="48"/>
      <c r="CI176" s="48"/>
      <c r="CJ176" s="48"/>
      <c r="CK176" s="48"/>
      <c r="CL176" s="48"/>
      <c r="CM176" s="48"/>
    </row>
    <row r="177" spans="1:95" ht="30" customHeight="1" x14ac:dyDescent="0.2">
      <c r="A177" s="351"/>
      <c r="B177" s="209"/>
      <c r="C177" s="453" t="s">
        <v>1088</v>
      </c>
      <c r="D177" s="614"/>
      <c r="E177" s="614"/>
      <c r="F177" s="614"/>
      <c r="G177" s="614"/>
      <c r="H177" s="614"/>
      <c r="I177" s="614"/>
      <c r="J177" s="614"/>
      <c r="K177" s="614"/>
      <c r="L177" s="614"/>
      <c r="M177" s="614"/>
      <c r="N177" s="614"/>
      <c r="O177" s="614"/>
      <c r="P177" s="614"/>
      <c r="Q177" s="614"/>
      <c r="R177" s="614"/>
      <c r="S177" s="614"/>
      <c r="T177" s="614"/>
      <c r="U177" s="614"/>
      <c r="V177" s="614"/>
      <c r="W177" s="614"/>
      <c r="X177" s="614"/>
      <c r="Y177" s="614"/>
      <c r="Z177" s="615"/>
      <c r="CF177" s="2"/>
    </row>
    <row r="178" spans="1:95" ht="67.7" customHeight="1" x14ac:dyDescent="0.2">
      <c r="A178" s="351"/>
      <c r="B178" s="200" t="s">
        <v>203</v>
      </c>
      <c r="C178" s="133" t="s">
        <v>1089</v>
      </c>
      <c r="D178" s="611"/>
      <c r="E178" s="612"/>
      <c r="F178" s="611"/>
      <c r="G178" s="612"/>
      <c r="H178" s="611"/>
      <c r="I178" s="612"/>
      <c r="J178" s="611"/>
      <c r="K178" s="612"/>
      <c r="L178" s="611"/>
      <c r="M178" s="612"/>
      <c r="N178" s="611"/>
      <c r="O178" s="612"/>
      <c r="P178" s="611"/>
      <c r="Q178" s="612"/>
      <c r="R178" s="611"/>
      <c r="S178" s="612"/>
      <c r="T178" s="611"/>
      <c r="U178" s="612"/>
      <c r="V178" s="611"/>
      <c r="W178" s="612"/>
      <c r="X178" s="45"/>
      <c r="Y178" s="179">
        <f t="shared" si="29"/>
        <v>0</v>
      </c>
      <c r="Z178" s="338">
        <v>40</v>
      </c>
      <c r="AA178" s="41">
        <f t="shared" si="30"/>
        <v>0</v>
      </c>
      <c r="AB178" s="394"/>
      <c r="AD178" s="232" t="s">
        <v>486</v>
      </c>
      <c r="CG178" s="48"/>
      <c r="CH178" s="48"/>
      <c r="CI178" s="48"/>
      <c r="CJ178" s="48"/>
      <c r="CK178" s="48"/>
      <c r="CL178" s="48"/>
      <c r="CM178" s="48"/>
    </row>
    <row r="179" spans="1:95" ht="30" customHeight="1" x14ac:dyDescent="0.2">
      <c r="A179" s="351"/>
      <c r="B179" s="209"/>
      <c r="C179" s="453" t="s">
        <v>1090</v>
      </c>
      <c r="D179" s="614"/>
      <c r="E179" s="614"/>
      <c r="F179" s="614"/>
      <c r="G179" s="614"/>
      <c r="H179" s="614"/>
      <c r="I179" s="614"/>
      <c r="J179" s="614"/>
      <c r="K179" s="614"/>
      <c r="L179" s="614"/>
      <c r="M179" s="614"/>
      <c r="N179" s="614"/>
      <c r="O179" s="614"/>
      <c r="P179" s="614"/>
      <c r="Q179" s="614"/>
      <c r="R179" s="614"/>
      <c r="S179" s="614"/>
      <c r="T179" s="614"/>
      <c r="U179" s="614"/>
      <c r="V179" s="614"/>
      <c r="W179" s="614"/>
      <c r="X179" s="614"/>
      <c r="Y179" s="614"/>
      <c r="Z179" s="615"/>
      <c r="CF179" s="2"/>
    </row>
    <row r="180" spans="1:95" ht="45" customHeight="1" x14ac:dyDescent="0.2">
      <c r="A180" s="351"/>
      <c r="B180" s="200" t="s">
        <v>1091</v>
      </c>
      <c r="C180" s="133" t="s">
        <v>1150</v>
      </c>
      <c r="D180" s="611"/>
      <c r="E180" s="612"/>
      <c r="F180" s="611"/>
      <c r="G180" s="612"/>
      <c r="H180" s="611"/>
      <c r="I180" s="612"/>
      <c r="J180" s="611"/>
      <c r="K180" s="612"/>
      <c r="L180" s="611"/>
      <c r="M180" s="612"/>
      <c r="N180" s="611"/>
      <c r="O180" s="612"/>
      <c r="P180" s="611"/>
      <c r="Q180" s="612"/>
      <c r="R180" s="611"/>
      <c r="S180" s="612"/>
      <c r="T180" s="611"/>
      <c r="U180" s="612"/>
      <c r="V180" s="611"/>
      <c r="W180" s="612"/>
      <c r="X180" s="45"/>
      <c r="Y180" s="179">
        <f t="shared" ref="Y180:Y181" si="31">IF(OR(D180="s",F180="s",H180="s",J180="s",L180="s",N180="s",P180="s",R180="s",T180="s",V180="s"), 0, IF(OR(D180="a",F180="a",H180="a",J180="a",L180="a",N180="a",P180="a",R180="a",T180="a",V180="a"),Z180,0))</f>
        <v>0</v>
      </c>
      <c r="Z180" s="338">
        <v>10</v>
      </c>
      <c r="AA180" s="41">
        <f t="shared" ref="AA180:AA181" si="32">COUNTIF(D180:W180,"a")+COUNTIF(D180:W180,"s")</f>
        <v>0</v>
      </c>
      <c r="AB180" s="394"/>
      <c r="AD180" s="232"/>
      <c r="CG180" s="48"/>
      <c r="CH180" s="48"/>
      <c r="CI180" s="48"/>
      <c r="CJ180" s="48"/>
      <c r="CK180" s="48"/>
      <c r="CL180" s="48"/>
      <c r="CM180" s="48"/>
    </row>
    <row r="181" spans="1:95" ht="67.7" customHeight="1" x14ac:dyDescent="0.2">
      <c r="A181" s="351"/>
      <c r="B181" s="200" t="s">
        <v>1092</v>
      </c>
      <c r="C181" s="133" t="s">
        <v>1093</v>
      </c>
      <c r="D181" s="611"/>
      <c r="E181" s="612"/>
      <c r="F181" s="611"/>
      <c r="G181" s="612"/>
      <c r="H181" s="611"/>
      <c r="I181" s="612"/>
      <c r="J181" s="611"/>
      <c r="K181" s="612"/>
      <c r="L181" s="611"/>
      <c r="M181" s="612"/>
      <c r="N181" s="611"/>
      <c r="O181" s="612"/>
      <c r="P181" s="611"/>
      <c r="Q181" s="612"/>
      <c r="R181" s="611"/>
      <c r="S181" s="612"/>
      <c r="T181" s="611"/>
      <c r="U181" s="612"/>
      <c r="V181" s="611"/>
      <c r="W181" s="612"/>
      <c r="X181" s="45"/>
      <c r="Y181" s="179">
        <f t="shared" si="31"/>
        <v>0</v>
      </c>
      <c r="Z181" s="338">
        <v>5</v>
      </c>
      <c r="AA181" s="41">
        <f t="shared" si="32"/>
        <v>0</v>
      </c>
      <c r="AB181" s="394"/>
      <c r="AD181" s="232"/>
      <c r="CG181" s="48"/>
      <c r="CH181" s="48"/>
      <c r="CI181" s="48"/>
      <c r="CJ181" s="48"/>
      <c r="CK181" s="48"/>
      <c r="CL181" s="48"/>
      <c r="CM181" s="48"/>
    </row>
    <row r="182" spans="1:95" ht="30" customHeight="1" x14ac:dyDescent="0.2">
      <c r="A182" s="351"/>
      <c r="B182" s="209"/>
      <c r="C182" s="453" t="s">
        <v>1094</v>
      </c>
      <c r="D182" s="614"/>
      <c r="E182" s="614"/>
      <c r="F182" s="614"/>
      <c r="G182" s="614"/>
      <c r="H182" s="614"/>
      <c r="I182" s="614"/>
      <c r="J182" s="614"/>
      <c r="K182" s="614"/>
      <c r="L182" s="614"/>
      <c r="M182" s="614"/>
      <c r="N182" s="614"/>
      <c r="O182" s="614"/>
      <c r="P182" s="614"/>
      <c r="Q182" s="614"/>
      <c r="R182" s="614"/>
      <c r="S182" s="614"/>
      <c r="T182" s="614"/>
      <c r="U182" s="614"/>
      <c r="V182" s="614"/>
      <c r="W182" s="614"/>
      <c r="X182" s="614"/>
      <c r="Y182" s="614"/>
      <c r="Z182" s="615"/>
      <c r="CF182" s="2"/>
    </row>
    <row r="183" spans="1:95" ht="45" customHeight="1" x14ac:dyDescent="0.2">
      <c r="A183" s="351"/>
      <c r="B183" s="200" t="s">
        <v>175</v>
      </c>
      <c r="C183" s="133" t="s">
        <v>1095</v>
      </c>
      <c r="D183" s="611"/>
      <c r="E183" s="612"/>
      <c r="F183" s="611"/>
      <c r="G183" s="612"/>
      <c r="H183" s="611"/>
      <c r="I183" s="612"/>
      <c r="J183" s="611"/>
      <c r="K183" s="612"/>
      <c r="L183" s="611"/>
      <c r="M183" s="612"/>
      <c r="N183" s="611"/>
      <c r="O183" s="612"/>
      <c r="P183" s="611"/>
      <c r="Q183" s="612"/>
      <c r="R183" s="611"/>
      <c r="S183" s="612"/>
      <c r="T183" s="611"/>
      <c r="U183" s="612"/>
      <c r="V183" s="611"/>
      <c r="W183" s="612"/>
      <c r="X183" s="45"/>
      <c r="Y183" s="179">
        <f t="shared" ref="Y183" si="33">IF(OR(D183="s",F183="s",H183="s",J183="s",L183="s",N183="s",P183="s",R183="s",T183="s",V183="s"), 0, IF(OR(D183="a",F183="a",H183="a",J183="a",L183="a",N183="a",P183="a",R183="a",T183="a",V183="a"),Z183,0))</f>
        <v>0</v>
      </c>
      <c r="Z183" s="338">
        <v>10</v>
      </c>
      <c r="AA183" s="41">
        <f t="shared" ref="AA183" si="34">COUNTIF(D183:W183,"a")+COUNTIF(D183:W183,"s")</f>
        <v>0</v>
      </c>
      <c r="AB183" s="394"/>
      <c r="AD183" s="232" t="s">
        <v>486</v>
      </c>
      <c r="CG183" s="48"/>
      <c r="CH183" s="48"/>
      <c r="CI183" s="48"/>
      <c r="CJ183" s="48"/>
      <c r="CK183" s="48"/>
      <c r="CL183" s="48"/>
      <c r="CM183" s="48"/>
    </row>
    <row r="184" spans="1:95" ht="67.7" customHeight="1" thickBot="1" x14ac:dyDescent="0.25">
      <c r="A184" s="351"/>
      <c r="B184" s="200" t="s">
        <v>1096</v>
      </c>
      <c r="C184" s="133" t="s">
        <v>1097</v>
      </c>
      <c r="D184" s="611"/>
      <c r="E184" s="612"/>
      <c r="F184" s="611"/>
      <c r="G184" s="612"/>
      <c r="H184" s="611"/>
      <c r="I184" s="612"/>
      <c r="J184" s="611"/>
      <c r="K184" s="612"/>
      <c r="L184" s="611"/>
      <c r="M184" s="612"/>
      <c r="N184" s="611"/>
      <c r="O184" s="612"/>
      <c r="P184" s="611"/>
      <c r="Q184" s="612"/>
      <c r="R184" s="611"/>
      <c r="S184" s="612"/>
      <c r="T184" s="611"/>
      <c r="U184" s="612"/>
      <c r="V184" s="611"/>
      <c r="W184" s="612"/>
      <c r="X184" s="45"/>
      <c r="Y184" s="179">
        <f t="shared" si="29"/>
        <v>0</v>
      </c>
      <c r="Z184" s="338">
        <v>5</v>
      </c>
      <c r="AA184" s="41">
        <f t="shared" si="30"/>
        <v>0</v>
      </c>
      <c r="AB184" s="394"/>
      <c r="AD184" s="232"/>
      <c r="AE184" s="400"/>
      <c r="CG184" s="48"/>
      <c r="CH184" s="48"/>
      <c r="CI184" s="48"/>
      <c r="CJ184" s="48"/>
      <c r="CK184" s="48"/>
      <c r="CL184" s="48"/>
      <c r="CM184" s="48"/>
    </row>
    <row r="185" spans="1:95" ht="21" customHeight="1" thickTop="1" thickBot="1" x14ac:dyDescent="0.25">
      <c r="A185" s="351"/>
      <c r="B185" s="84"/>
      <c r="C185" s="145"/>
      <c r="D185" s="621" t="s">
        <v>80</v>
      </c>
      <c r="E185" s="622"/>
      <c r="F185" s="622"/>
      <c r="G185" s="622"/>
      <c r="H185" s="622"/>
      <c r="I185" s="622"/>
      <c r="J185" s="622"/>
      <c r="K185" s="622"/>
      <c r="L185" s="622"/>
      <c r="M185" s="622"/>
      <c r="N185" s="622"/>
      <c r="O185" s="622"/>
      <c r="P185" s="622"/>
      <c r="Q185" s="622"/>
      <c r="R185" s="622"/>
      <c r="S185" s="622"/>
      <c r="T185" s="622"/>
      <c r="U185" s="622"/>
      <c r="V185" s="622"/>
      <c r="W185" s="622"/>
      <c r="X185" s="623"/>
      <c r="Y185" s="6">
        <f>SUM(Y169:Y184)</f>
        <v>0</v>
      </c>
      <c r="Z185" s="339">
        <f>SUM(Z169:Z184)</f>
        <v>120</v>
      </c>
      <c r="AD185" s="232"/>
      <c r="CG185" s="48"/>
      <c r="CH185" s="48"/>
      <c r="CI185" s="48"/>
      <c r="CJ185" s="48"/>
      <c r="CK185" s="48"/>
      <c r="CL185" s="48"/>
      <c r="CM185" s="48"/>
    </row>
    <row r="186" spans="1:95" ht="21" customHeight="1" thickBot="1" x14ac:dyDescent="0.25">
      <c r="A186" s="323"/>
      <c r="B186" s="163"/>
      <c r="C186" s="374"/>
      <c r="D186" s="618"/>
      <c r="E186" s="619"/>
      <c r="F186" s="660">
        <v>60</v>
      </c>
      <c r="G186" s="661"/>
      <c r="H186" s="661"/>
      <c r="I186" s="661"/>
      <c r="J186" s="661"/>
      <c r="K186" s="661"/>
      <c r="L186" s="661"/>
      <c r="M186" s="661"/>
      <c r="N186" s="661"/>
      <c r="O186" s="661"/>
      <c r="P186" s="661"/>
      <c r="Q186" s="661"/>
      <c r="R186" s="661"/>
      <c r="S186" s="661"/>
      <c r="T186" s="661"/>
      <c r="U186" s="661"/>
      <c r="V186" s="661"/>
      <c r="W186" s="661"/>
      <c r="X186" s="661"/>
      <c r="Y186" s="661"/>
      <c r="Z186" s="662"/>
      <c r="AD186" s="232"/>
      <c r="CG186" s="48"/>
      <c r="CH186" s="48"/>
      <c r="CI186" s="48"/>
      <c r="CJ186" s="48"/>
      <c r="CK186" s="48"/>
      <c r="CL186" s="48"/>
      <c r="CM186" s="48"/>
    </row>
    <row r="187" spans="1:95" ht="28.5" customHeight="1" thickBot="1" x14ac:dyDescent="0.25">
      <c r="A187" s="321"/>
      <c r="B187" s="363">
        <v>4000</v>
      </c>
      <c r="C187" s="656" t="s">
        <v>204</v>
      </c>
      <c r="D187" s="657"/>
      <c r="E187" s="657"/>
      <c r="F187" s="657"/>
      <c r="G187" s="657"/>
      <c r="H187" s="657"/>
      <c r="I187" s="657"/>
      <c r="J187" s="657"/>
      <c r="K187" s="657"/>
      <c r="L187" s="657"/>
      <c r="M187" s="657"/>
      <c r="N187" s="657"/>
      <c r="O187" s="657"/>
      <c r="P187" s="657"/>
      <c r="Q187" s="657"/>
      <c r="R187" s="657"/>
      <c r="S187" s="657"/>
      <c r="T187" s="657"/>
      <c r="U187" s="657"/>
      <c r="V187" s="657"/>
      <c r="W187" s="657"/>
      <c r="X187" s="657"/>
      <c r="Y187" s="657"/>
      <c r="Z187" s="658"/>
      <c r="AD187" s="232"/>
      <c r="CG187" s="48"/>
      <c r="CH187" s="48"/>
      <c r="CI187" s="48"/>
      <c r="CJ187" s="48"/>
      <c r="CK187" s="48"/>
      <c r="CL187" s="48"/>
      <c r="CM187" s="48"/>
    </row>
    <row r="188" spans="1:95" ht="30" customHeight="1" thickBot="1" x14ac:dyDescent="0.25">
      <c r="A188" s="351"/>
      <c r="B188" s="51">
        <v>4100</v>
      </c>
      <c r="C188" s="427" t="s">
        <v>11</v>
      </c>
      <c r="D188" s="23"/>
      <c r="E188" s="22"/>
      <c r="F188" s="23"/>
      <c r="G188" s="22"/>
      <c r="H188" s="23"/>
      <c r="I188" s="22"/>
      <c r="J188" s="23" t="s">
        <v>79</v>
      </c>
      <c r="K188" s="22"/>
      <c r="L188" s="23"/>
      <c r="M188" s="22"/>
      <c r="N188" s="23" t="s">
        <v>79</v>
      </c>
      <c r="O188" s="22"/>
      <c r="P188" s="23"/>
      <c r="Q188" s="22"/>
      <c r="R188" s="23"/>
      <c r="S188" s="22"/>
      <c r="T188" s="23"/>
      <c r="U188" s="22"/>
      <c r="V188" s="23"/>
      <c r="W188" s="22"/>
      <c r="X188" s="18"/>
      <c r="Y188" s="18"/>
      <c r="Z188" s="335"/>
      <c r="AA188" s="185"/>
      <c r="AD188" s="232"/>
      <c r="CE188" s="48"/>
      <c r="CF188" s="48"/>
      <c r="CG188" s="48"/>
      <c r="CH188" s="48"/>
      <c r="CI188" s="48"/>
      <c r="CJ188" s="48"/>
      <c r="CK188" s="48"/>
      <c r="CL188" s="48"/>
      <c r="CM188" s="48"/>
      <c r="CN188" s="48"/>
      <c r="CO188" s="48"/>
      <c r="CP188" s="48"/>
      <c r="CQ188" s="48"/>
    </row>
    <row r="189" spans="1:95" ht="45" customHeight="1" x14ac:dyDescent="0.2">
      <c r="A189" s="351"/>
      <c r="B189" s="199" t="s">
        <v>205</v>
      </c>
      <c r="C189" s="152" t="s">
        <v>188</v>
      </c>
      <c r="D189" s="604"/>
      <c r="E189" s="605"/>
      <c r="F189" s="604"/>
      <c r="G189" s="605"/>
      <c r="H189" s="604"/>
      <c r="I189" s="605"/>
      <c r="J189" s="604"/>
      <c r="K189" s="605"/>
      <c r="L189" s="604"/>
      <c r="M189" s="605"/>
      <c r="N189" s="604"/>
      <c r="O189" s="605"/>
      <c r="P189" s="604"/>
      <c r="Q189" s="605"/>
      <c r="R189" s="604"/>
      <c r="S189" s="605"/>
      <c r="T189" s="604"/>
      <c r="U189" s="605"/>
      <c r="V189" s="604"/>
      <c r="W189" s="605"/>
      <c r="X189" s="40"/>
      <c r="Y189" s="547">
        <f t="shared" ref="Y189:Y203" si="35">IF(OR(D189="s",F189="s",H189="s",J189="s",L189="s",N189="s",P189="s",R189="s",T189="s",V189="s"), 0, IF(OR(D189="a",F189="a",H189="a",J189="a",L189="a",N189="a",P189="a",R189="a",T189="a",V189="a"),Z189,0))</f>
        <v>0</v>
      </c>
      <c r="Z189" s="340">
        <v>10</v>
      </c>
      <c r="AA189" s="185">
        <f t="shared" ref="AA189:AA203" si="36">COUNTIF(D189:W189,"a")+COUNTIF(D189:W189,"s")</f>
        <v>0</v>
      </c>
      <c r="AB189" s="230"/>
      <c r="AD189" s="232" t="s">
        <v>486</v>
      </c>
      <c r="CE189" s="48"/>
      <c r="CF189" s="48"/>
      <c r="CG189" s="48"/>
      <c r="CH189" s="48"/>
      <c r="CI189" s="48"/>
      <c r="CJ189" s="48"/>
      <c r="CK189" s="48"/>
      <c r="CL189" s="48"/>
      <c r="CM189" s="48"/>
      <c r="CN189" s="48"/>
      <c r="CO189" s="48"/>
      <c r="CP189" s="48"/>
      <c r="CQ189" s="48"/>
    </row>
    <row r="190" spans="1:95" ht="45" customHeight="1" x14ac:dyDescent="0.2">
      <c r="A190" s="351"/>
      <c r="B190" s="199" t="s">
        <v>12</v>
      </c>
      <c r="C190" s="152" t="s">
        <v>13</v>
      </c>
      <c r="D190" s="604"/>
      <c r="E190" s="605"/>
      <c r="F190" s="604"/>
      <c r="G190" s="605"/>
      <c r="H190" s="604"/>
      <c r="I190" s="605"/>
      <c r="J190" s="604"/>
      <c r="K190" s="605"/>
      <c r="L190" s="604"/>
      <c r="M190" s="605"/>
      <c r="N190" s="604"/>
      <c r="O190" s="605"/>
      <c r="P190" s="604"/>
      <c r="Q190" s="605"/>
      <c r="R190" s="604"/>
      <c r="S190" s="605"/>
      <c r="T190" s="604"/>
      <c r="U190" s="605"/>
      <c r="V190" s="604"/>
      <c r="W190" s="605"/>
      <c r="X190" s="40"/>
      <c r="Y190" s="547">
        <f t="shared" si="35"/>
        <v>0</v>
      </c>
      <c r="Z190" s="338">
        <v>10</v>
      </c>
      <c r="AA190" s="185">
        <f t="shared" si="36"/>
        <v>0</v>
      </c>
      <c r="AB190" s="230"/>
      <c r="AD190" s="232" t="s">
        <v>486</v>
      </c>
      <c r="CE190" s="48"/>
      <c r="CF190" s="48"/>
      <c r="CG190" s="48"/>
      <c r="CH190" s="48"/>
      <c r="CI190" s="48"/>
      <c r="CJ190" s="48"/>
      <c r="CK190" s="48"/>
      <c r="CL190" s="48"/>
      <c r="CM190" s="48"/>
      <c r="CN190" s="48"/>
      <c r="CO190" s="48"/>
      <c r="CP190" s="48"/>
      <c r="CQ190" s="48"/>
    </row>
    <row r="191" spans="1:95" ht="27.95" customHeight="1" x14ac:dyDescent="0.2">
      <c r="A191" s="351"/>
      <c r="B191" s="199" t="s">
        <v>295</v>
      </c>
      <c r="C191" s="152" t="s">
        <v>447</v>
      </c>
      <c r="D191" s="604"/>
      <c r="E191" s="605"/>
      <c r="F191" s="604"/>
      <c r="G191" s="605"/>
      <c r="H191" s="604"/>
      <c r="I191" s="605"/>
      <c r="J191" s="604"/>
      <c r="K191" s="605"/>
      <c r="L191" s="604"/>
      <c r="M191" s="605"/>
      <c r="N191" s="604"/>
      <c r="O191" s="605"/>
      <c r="P191" s="604"/>
      <c r="Q191" s="605"/>
      <c r="R191" s="604"/>
      <c r="S191" s="605"/>
      <c r="T191" s="604"/>
      <c r="U191" s="605"/>
      <c r="V191" s="604"/>
      <c r="W191" s="605"/>
      <c r="X191" s="40"/>
      <c r="Y191" s="547">
        <f t="shared" si="35"/>
        <v>0</v>
      </c>
      <c r="Z191" s="338">
        <v>10</v>
      </c>
      <c r="AA191" s="185">
        <f t="shared" si="36"/>
        <v>0</v>
      </c>
      <c r="AB191" s="230"/>
      <c r="AD191" s="232" t="s">
        <v>486</v>
      </c>
      <c r="CE191" s="48"/>
      <c r="CF191" s="48"/>
      <c r="CG191" s="48"/>
      <c r="CH191" s="48"/>
      <c r="CI191" s="48"/>
      <c r="CJ191" s="48"/>
      <c r="CK191" s="48"/>
      <c r="CL191" s="48"/>
      <c r="CM191" s="48"/>
      <c r="CN191" s="48"/>
      <c r="CO191" s="48"/>
      <c r="CP191" s="48"/>
      <c r="CQ191" s="48"/>
    </row>
    <row r="192" spans="1:95" ht="27.95" customHeight="1" x14ac:dyDescent="0.2">
      <c r="A192" s="351"/>
      <c r="B192" s="199" t="s">
        <v>296</v>
      </c>
      <c r="C192" s="152" t="s">
        <v>448</v>
      </c>
      <c r="D192" s="604"/>
      <c r="E192" s="605"/>
      <c r="F192" s="604"/>
      <c r="G192" s="605"/>
      <c r="H192" s="604"/>
      <c r="I192" s="605"/>
      <c r="J192" s="604"/>
      <c r="K192" s="605"/>
      <c r="L192" s="604"/>
      <c r="M192" s="605"/>
      <c r="N192" s="604"/>
      <c r="O192" s="605"/>
      <c r="P192" s="604"/>
      <c r="Q192" s="605"/>
      <c r="R192" s="604"/>
      <c r="S192" s="605"/>
      <c r="T192" s="604"/>
      <c r="U192" s="605"/>
      <c r="V192" s="604"/>
      <c r="W192" s="605"/>
      <c r="X192" s="40"/>
      <c r="Y192" s="547">
        <f t="shared" si="35"/>
        <v>0</v>
      </c>
      <c r="Z192" s="338">
        <v>10</v>
      </c>
      <c r="AA192" s="185">
        <f t="shared" si="36"/>
        <v>0</v>
      </c>
      <c r="AB192" s="230"/>
      <c r="AD192" s="232" t="s">
        <v>486</v>
      </c>
      <c r="CE192" s="48"/>
      <c r="CF192" s="48"/>
      <c r="CG192" s="48"/>
      <c r="CH192" s="48"/>
      <c r="CI192" s="48"/>
      <c r="CJ192" s="48"/>
      <c r="CK192" s="48"/>
      <c r="CL192" s="48"/>
      <c r="CM192" s="48"/>
      <c r="CN192" s="48"/>
      <c r="CO192" s="48"/>
      <c r="CP192" s="48"/>
      <c r="CQ192" s="48"/>
    </row>
    <row r="193" spans="1:95" ht="27.95" customHeight="1" x14ac:dyDescent="0.2">
      <c r="A193" s="351"/>
      <c r="B193" s="199" t="s">
        <v>297</v>
      </c>
      <c r="C193" s="152" t="s">
        <v>177</v>
      </c>
      <c r="D193" s="604"/>
      <c r="E193" s="605"/>
      <c r="F193" s="604"/>
      <c r="G193" s="605"/>
      <c r="H193" s="604"/>
      <c r="I193" s="605"/>
      <c r="J193" s="604"/>
      <c r="K193" s="605"/>
      <c r="L193" s="604"/>
      <c r="M193" s="605"/>
      <c r="N193" s="604"/>
      <c r="O193" s="605"/>
      <c r="P193" s="604"/>
      <c r="Q193" s="605"/>
      <c r="R193" s="604"/>
      <c r="S193" s="605"/>
      <c r="T193" s="604"/>
      <c r="U193" s="605"/>
      <c r="V193" s="604"/>
      <c r="W193" s="605"/>
      <c r="X193" s="40"/>
      <c r="Y193" s="547">
        <f t="shared" si="35"/>
        <v>0</v>
      </c>
      <c r="Z193" s="338">
        <v>10</v>
      </c>
      <c r="AA193" s="185">
        <f t="shared" si="36"/>
        <v>0</v>
      </c>
      <c r="AB193" s="230"/>
      <c r="AD193" s="232" t="s">
        <v>486</v>
      </c>
      <c r="CE193" s="48"/>
      <c r="CF193" s="48"/>
      <c r="CG193" s="48"/>
      <c r="CH193" s="48"/>
      <c r="CI193" s="48"/>
      <c r="CJ193" s="48"/>
      <c r="CK193" s="48"/>
      <c r="CL193" s="48"/>
      <c r="CM193" s="48"/>
      <c r="CN193" s="48"/>
      <c r="CO193" s="48"/>
      <c r="CP193" s="48"/>
      <c r="CQ193" s="48"/>
    </row>
    <row r="194" spans="1:95" ht="27.95" customHeight="1" x14ac:dyDescent="0.2">
      <c r="A194" s="351"/>
      <c r="B194" s="199" t="s">
        <v>14</v>
      </c>
      <c r="C194" s="152" t="s">
        <v>15</v>
      </c>
      <c r="D194" s="604"/>
      <c r="E194" s="605"/>
      <c r="F194" s="604"/>
      <c r="G194" s="605"/>
      <c r="H194" s="604"/>
      <c r="I194" s="605"/>
      <c r="J194" s="604"/>
      <c r="K194" s="605"/>
      <c r="L194" s="604"/>
      <c r="M194" s="605"/>
      <c r="N194" s="604"/>
      <c r="O194" s="605"/>
      <c r="P194" s="604"/>
      <c r="Q194" s="605"/>
      <c r="R194" s="604"/>
      <c r="S194" s="605"/>
      <c r="T194" s="604"/>
      <c r="U194" s="605"/>
      <c r="V194" s="604"/>
      <c r="W194" s="605"/>
      <c r="X194" s="40"/>
      <c r="Y194" s="179">
        <f t="shared" si="35"/>
        <v>0</v>
      </c>
      <c r="Z194" s="338">
        <v>5</v>
      </c>
      <c r="AA194" s="185">
        <f t="shared" si="36"/>
        <v>0</v>
      </c>
      <c r="AB194" s="230"/>
      <c r="AD194" s="232" t="s">
        <v>486</v>
      </c>
      <c r="CE194" s="48"/>
      <c r="CF194" s="48"/>
      <c r="CG194" s="48"/>
      <c r="CH194" s="48"/>
      <c r="CI194" s="48"/>
      <c r="CJ194" s="48"/>
      <c r="CK194" s="48"/>
      <c r="CL194" s="48"/>
      <c r="CM194" s="48"/>
      <c r="CN194" s="48"/>
      <c r="CO194" s="48"/>
      <c r="CP194" s="48"/>
      <c r="CQ194" s="48"/>
    </row>
    <row r="195" spans="1:95" ht="27.95" customHeight="1" x14ac:dyDescent="0.2">
      <c r="A195" s="351"/>
      <c r="B195" s="199" t="s">
        <v>16</v>
      </c>
      <c r="C195" s="152" t="s">
        <v>17</v>
      </c>
      <c r="D195" s="604"/>
      <c r="E195" s="605"/>
      <c r="F195" s="604"/>
      <c r="G195" s="605"/>
      <c r="H195" s="604"/>
      <c r="I195" s="605"/>
      <c r="J195" s="604"/>
      <c r="K195" s="605"/>
      <c r="L195" s="604"/>
      <c r="M195" s="605"/>
      <c r="N195" s="604"/>
      <c r="O195" s="605"/>
      <c r="P195" s="604"/>
      <c r="Q195" s="605"/>
      <c r="R195" s="604"/>
      <c r="S195" s="605"/>
      <c r="T195" s="604"/>
      <c r="U195" s="605"/>
      <c r="V195" s="604"/>
      <c r="W195" s="605"/>
      <c r="X195" s="40"/>
      <c r="Y195" s="179">
        <f t="shared" si="35"/>
        <v>0</v>
      </c>
      <c r="Z195" s="338">
        <v>5</v>
      </c>
      <c r="AA195" s="185">
        <f t="shared" si="36"/>
        <v>0</v>
      </c>
      <c r="AB195" s="230"/>
      <c r="AD195" s="232" t="s">
        <v>486</v>
      </c>
      <c r="CE195" s="48"/>
      <c r="CF195" s="48"/>
      <c r="CG195" s="48"/>
      <c r="CH195" s="48"/>
      <c r="CI195" s="48"/>
      <c r="CJ195" s="48"/>
      <c r="CK195" s="48"/>
      <c r="CL195" s="48"/>
      <c r="CM195" s="48"/>
      <c r="CN195" s="48"/>
      <c r="CO195" s="48"/>
      <c r="CP195" s="48"/>
      <c r="CQ195" s="48"/>
    </row>
    <row r="196" spans="1:95" ht="45" customHeight="1" x14ac:dyDescent="0.2">
      <c r="A196" s="351"/>
      <c r="B196" s="199" t="s">
        <v>18</v>
      </c>
      <c r="C196" s="152" t="s">
        <v>19</v>
      </c>
      <c r="D196" s="604"/>
      <c r="E196" s="605"/>
      <c r="F196" s="604"/>
      <c r="G196" s="605"/>
      <c r="H196" s="604"/>
      <c r="I196" s="605"/>
      <c r="J196" s="604"/>
      <c r="K196" s="605"/>
      <c r="L196" s="604"/>
      <c r="M196" s="605"/>
      <c r="N196" s="604"/>
      <c r="O196" s="605"/>
      <c r="P196" s="604"/>
      <c r="Q196" s="605"/>
      <c r="R196" s="604"/>
      <c r="S196" s="605"/>
      <c r="T196" s="604"/>
      <c r="U196" s="605"/>
      <c r="V196" s="604"/>
      <c r="W196" s="605"/>
      <c r="X196" s="40"/>
      <c r="Y196" s="179">
        <f t="shared" si="35"/>
        <v>0</v>
      </c>
      <c r="Z196" s="338">
        <v>5</v>
      </c>
      <c r="AA196" s="185">
        <f t="shared" si="36"/>
        <v>0</v>
      </c>
      <c r="AB196" s="230"/>
      <c r="AD196" s="232" t="s">
        <v>486</v>
      </c>
      <c r="CE196" s="48"/>
      <c r="CF196" s="48"/>
      <c r="CG196" s="48"/>
      <c r="CH196" s="48"/>
      <c r="CI196" s="48"/>
      <c r="CJ196" s="48"/>
      <c r="CK196" s="48"/>
      <c r="CL196" s="48"/>
      <c r="CM196" s="48"/>
      <c r="CN196" s="48"/>
      <c r="CO196" s="48"/>
      <c r="CP196" s="48"/>
      <c r="CQ196" s="48"/>
    </row>
    <row r="197" spans="1:95" ht="27.95" customHeight="1" x14ac:dyDescent="0.2">
      <c r="A197" s="351"/>
      <c r="B197" s="199" t="s">
        <v>20</v>
      </c>
      <c r="C197" s="152" t="s">
        <v>21</v>
      </c>
      <c r="D197" s="604"/>
      <c r="E197" s="605"/>
      <c r="F197" s="604"/>
      <c r="G197" s="605"/>
      <c r="H197" s="604"/>
      <c r="I197" s="605"/>
      <c r="J197" s="604"/>
      <c r="K197" s="605"/>
      <c r="L197" s="604"/>
      <c r="M197" s="605"/>
      <c r="N197" s="604"/>
      <c r="O197" s="605"/>
      <c r="P197" s="604"/>
      <c r="Q197" s="605"/>
      <c r="R197" s="604"/>
      <c r="S197" s="605"/>
      <c r="T197" s="604"/>
      <c r="U197" s="605"/>
      <c r="V197" s="604"/>
      <c r="W197" s="605"/>
      <c r="X197" s="40"/>
      <c r="Y197" s="179">
        <f t="shared" si="35"/>
        <v>0</v>
      </c>
      <c r="Z197" s="338">
        <v>5</v>
      </c>
      <c r="AA197" s="185">
        <f t="shared" si="36"/>
        <v>0</v>
      </c>
      <c r="AB197" s="230"/>
      <c r="AD197" s="232" t="s">
        <v>486</v>
      </c>
      <c r="CE197" s="48"/>
      <c r="CF197" s="48"/>
      <c r="CG197" s="48"/>
      <c r="CH197" s="48"/>
      <c r="CI197" s="48"/>
      <c r="CJ197" s="48"/>
      <c r="CK197" s="48"/>
      <c r="CL197" s="48"/>
      <c r="CM197" s="48"/>
      <c r="CN197" s="48"/>
      <c r="CO197" s="48"/>
      <c r="CP197" s="48"/>
      <c r="CQ197" s="48"/>
    </row>
    <row r="198" spans="1:95" ht="27.95" customHeight="1" x14ac:dyDescent="0.2">
      <c r="A198" s="351"/>
      <c r="B198" s="199" t="s">
        <v>22</v>
      </c>
      <c r="C198" s="152" t="s">
        <v>23</v>
      </c>
      <c r="D198" s="604"/>
      <c r="E198" s="605"/>
      <c r="F198" s="604"/>
      <c r="G198" s="605"/>
      <c r="H198" s="604"/>
      <c r="I198" s="605"/>
      <c r="J198" s="604"/>
      <c r="K198" s="605"/>
      <c r="L198" s="604"/>
      <c r="M198" s="605"/>
      <c r="N198" s="604"/>
      <c r="O198" s="605"/>
      <c r="P198" s="604"/>
      <c r="Q198" s="605"/>
      <c r="R198" s="604"/>
      <c r="S198" s="605"/>
      <c r="T198" s="604"/>
      <c r="U198" s="605"/>
      <c r="V198" s="604"/>
      <c r="W198" s="605"/>
      <c r="X198" s="40"/>
      <c r="Y198" s="179">
        <f t="shared" si="35"/>
        <v>0</v>
      </c>
      <c r="Z198" s="338">
        <v>5</v>
      </c>
      <c r="AA198" s="185">
        <f t="shared" si="36"/>
        <v>0</v>
      </c>
      <c r="AB198" s="230"/>
      <c r="AD198" s="232" t="s">
        <v>486</v>
      </c>
      <c r="CE198" s="48"/>
      <c r="CF198" s="48"/>
      <c r="CG198" s="48"/>
      <c r="CH198" s="48"/>
      <c r="CI198" s="48"/>
      <c r="CJ198" s="48"/>
      <c r="CK198" s="48"/>
      <c r="CL198" s="48"/>
      <c r="CM198" s="48"/>
      <c r="CN198" s="48"/>
      <c r="CO198" s="48"/>
      <c r="CP198" s="48"/>
      <c r="CQ198" s="48"/>
    </row>
    <row r="199" spans="1:95" ht="45" customHeight="1" x14ac:dyDescent="0.2">
      <c r="A199" s="351"/>
      <c r="B199" s="199" t="s">
        <v>24</v>
      </c>
      <c r="C199" s="152" t="s">
        <v>25</v>
      </c>
      <c r="D199" s="604"/>
      <c r="E199" s="605"/>
      <c r="F199" s="604"/>
      <c r="G199" s="605"/>
      <c r="H199" s="604"/>
      <c r="I199" s="605"/>
      <c r="J199" s="604"/>
      <c r="K199" s="605"/>
      <c r="L199" s="604"/>
      <c r="M199" s="605"/>
      <c r="N199" s="604"/>
      <c r="O199" s="605"/>
      <c r="P199" s="604"/>
      <c r="Q199" s="605"/>
      <c r="R199" s="604"/>
      <c r="S199" s="605"/>
      <c r="T199" s="604"/>
      <c r="U199" s="605"/>
      <c r="V199" s="604"/>
      <c r="W199" s="605"/>
      <c r="X199" s="40"/>
      <c r="Y199" s="179">
        <f t="shared" si="35"/>
        <v>0</v>
      </c>
      <c r="Z199" s="338">
        <v>5</v>
      </c>
      <c r="AA199" s="185">
        <f t="shared" si="36"/>
        <v>0</v>
      </c>
      <c r="AB199" s="230"/>
      <c r="AD199" s="232" t="s">
        <v>486</v>
      </c>
      <c r="CE199" s="48"/>
      <c r="CF199" s="48"/>
      <c r="CG199" s="48"/>
      <c r="CH199" s="48"/>
      <c r="CI199" s="48"/>
      <c r="CJ199" s="48"/>
      <c r="CK199" s="48"/>
      <c r="CL199" s="48"/>
      <c r="CM199" s="48"/>
      <c r="CN199" s="48"/>
      <c r="CO199" s="48"/>
      <c r="CP199" s="48"/>
      <c r="CQ199" s="48"/>
    </row>
    <row r="200" spans="1:95" ht="27.95" customHeight="1" x14ac:dyDescent="0.2">
      <c r="A200" s="351"/>
      <c r="B200" s="199" t="s">
        <v>26</v>
      </c>
      <c r="C200" s="152" t="s">
        <v>106</v>
      </c>
      <c r="D200" s="604"/>
      <c r="E200" s="605"/>
      <c r="F200" s="604"/>
      <c r="G200" s="605"/>
      <c r="H200" s="604"/>
      <c r="I200" s="605"/>
      <c r="J200" s="604"/>
      <c r="K200" s="605"/>
      <c r="L200" s="604"/>
      <c r="M200" s="605"/>
      <c r="N200" s="604"/>
      <c r="O200" s="605"/>
      <c r="P200" s="604"/>
      <c r="Q200" s="605"/>
      <c r="R200" s="604"/>
      <c r="S200" s="605"/>
      <c r="T200" s="604"/>
      <c r="U200" s="605"/>
      <c r="V200" s="604"/>
      <c r="W200" s="605"/>
      <c r="X200" s="40"/>
      <c r="Y200" s="179">
        <f t="shared" si="35"/>
        <v>0</v>
      </c>
      <c r="Z200" s="338">
        <v>10</v>
      </c>
      <c r="AA200" s="185">
        <f t="shared" si="36"/>
        <v>0</v>
      </c>
      <c r="AB200" s="230"/>
      <c r="AD200" s="232" t="s">
        <v>486</v>
      </c>
      <c r="CE200" s="48"/>
      <c r="CF200" s="48"/>
      <c r="CG200" s="48"/>
      <c r="CH200" s="48"/>
      <c r="CI200" s="48"/>
      <c r="CJ200" s="48"/>
      <c r="CK200" s="48"/>
      <c r="CL200" s="48"/>
      <c r="CM200" s="48"/>
      <c r="CN200" s="48"/>
      <c r="CO200" s="48"/>
      <c r="CP200" s="48"/>
      <c r="CQ200" s="48"/>
    </row>
    <row r="201" spans="1:95" ht="27.95" customHeight="1" x14ac:dyDescent="0.2">
      <c r="A201" s="351"/>
      <c r="B201" s="199" t="s">
        <v>107</v>
      </c>
      <c r="C201" s="152" t="s">
        <v>108</v>
      </c>
      <c r="D201" s="604"/>
      <c r="E201" s="605"/>
      <c r="F201" s="604"/>
      <c r="G201" s="605"/>
      <c r="H201" s="604"/>
      <c r="I201" s="605"/>
      <c r="J201" s="604"/>
      <c r="K201" s="605"/>
      <c r="L201" s="604"/>
      <c r="M201" s="605"/>
      <c r="N201" s="604"/>
      <c r="O201" s="605"/>
      <c r="P201" s="604"/>
      <c r="Q201" s="605"/>
      <c r="R201" s="604"/>
      <c r="S201" s="605"/>
      <c r="T201" s="604"/>
      <c r="U201" s="605"/>
      <c r="V201" s="604"/>
      <c r="W201" s="605"/>
      <c r="X201" s="40"/>
      <c r="Y201" s="179">
        <f t="shared" si="35"/>
        <v>0</v>
      </c>
      <c r="Z201" s="338">
        <v>10</v>
      </c>
      <c r="AA201" s="185">
        <f t="shared" si="36"/>
        <v>0</v>
      </c>
      <c r="AB201" s="230"/>
      <c r="AD201" s="232" t="s">
        <v>486</v>
      </c>
      <c r="CE201" s="48"/>
      <c r="CF201" s="48"/>
      <c r="CG201" s="48"/>
      <c r="CH201" s="48"/>
      <c r="CI201" s="48"/>
      <c r="CJ201" s="48"/>
      <c r="CK201" s="48"/>
      <c r="CL201" s="48"/>
      <c r="CM201" s="48"/>
      <c r="CN201" s="48"/>
      <c r="CO201" s="48"/>
      <c r="CP201" s="48"/>
      <c r="CQ201" s="48"/>
    </row>
    <row r="202" spans="1:95" ht="45" customHeight="1" x14ac:dyDescent="0.2">
      <c r="A202" s="351"/>
      <c r="B202" s="199" t="s">
        <v>178</v>
      </c>
      <c r="C202" s="152" t="s">
        <v>182</v>
      </c>
      <c r="D202" s="604"/>
      <c r="E202" s="605"/>
      <c r="F202" s="604"/>
      <c r="G202" s="605"/>
      <c r="H202" s="604"/>
      <c r="I202" s="605"/>
      <c r="J202" s="604"/>
      <c r="K202" s="605"/>
      <c r="L202" s="604"/>
      <c r="M202" s="605"/>
      <c r="N202" s="604"/>
      <c r="O202" s="605"/>
      <c r="P202" s="604"/>
      <c r="Q202" s="605"/>
      <c r="R202" s="604"/>
      <c r="S202" s="605"/>
      <c r="T202" s="604"/>
      <c r="U202" s="605"/>
      <c r="V202" s="604"/>
      <c r="W202" s="605"/>
      <c r="X202" s="40"/>
      <c r="Y202" s="179">
        <f t="shared" si="35"/>
        <v>0</v>
      </c>
      <c r="Z202" s="338">
        <v>20</v>
      </c>
      <c r="AA202" s="185">
        <f t="shared" si="36"/>
        <v>0</v>
      </c>
      <c r="AB202" s="230"/>
      <c r="AD202" s="232" t="s">
        <v>486</v>
      </c>
      <c r="CE202" s="48"/>
      <c r="CF202" s="48"/>
      <c r="CG202" s="48"/>
      <c r="CH202" s="48"/>
      <c r="CI202" s="48"/>
      <c r="CJ202" s="48"/>
      <c r="CK202" s="48"/>
      <c r="CL202" s="48"/>
      <c r="CM202" s="48"/>
      <c r="CN202" s="48"/>
      <c r="CO202" s="48"/>
      <c r="CP202" s="48"/>
      <c r="CQ202" s="48"/>
    </row>
    <row r="203" spans="1:95" ht="45" customHeight="1" thickBot="1" x14ac:dyDescent="0.25">
      <c r="A203" s="351"/>
      <c r="B203" s="199" t="s">
        <v>85</v>
      </c>
      <c r="C203" s="152" t="s">
        <v>273</v>
      </c>
      <c r="D203" s="604"/>
      <c r="E203" s="605"/>
      <c r="F203" s="604"/>
      <c r="G203" s="605"/>
      <c r="H203" s="604"/>
      <c r="I203" s="605"/>
      <c r="J203" s="604"/>
      <c r="K203" s="605"/>
      <c r="L203" s="604"/>
      <c r="M203" s="605"/>
      <c r="N203" s="604"/>
      <c r="O203" s="605"/>
      <c r="P203" s="604"/>
      <c r="Q203" s="605"/>
      <c r="R203" s="604"/>
      <c r="S203" s="605"/>
      <c r="T203" s="604"/>
      <c r="U203" s="605"/>
      <c r="V203" s="604"/>
      <c r="W203" s="605"/>
      <c r="X203" s="40"/>
      <c r="Y203" s="179">
        <f t="shared" si="35"/>
        <v>0</v>
      </c>
      <c r="Z203" s="338">
        <v>10</v>
      </c>
      <c r="AA203" s="185">
        <f t="shared" si="36"/>
        <v>0</v>
      </c>
      <c r="AB203" s="230"/>
      <c r="AD203" s="232" t="s">
        <v>486</v>
      </c>
      <c r="CE203" s="48"/>
      <c r="CF203" s="48"/>
      <c r="CG203" s="48"/>
      <c r="CH203" s="48"/>
      <c r="CI203" s="48"/>
      <c r="CJ203" s="48"/>
      <c r="CK203" s="48"/>
      <c r="CL203" s="48"/>
      <c r="CM203" s="48"/>
      <c r="CN203" s="48"/>
      <c r="CO203" s="48"/>
      <c r="CP203" s="48"/>
      <c r="CQ203" s="48"/>
    </row>
    <row r="204" spans="1:95" ht="21" customHeight="1" thickTop="1" thickBot="1" x14ac:dyDescent="0.25">
      <c r="A204" s="351"/>
      <c r="B204" s="84"/>
      <c r="C204" s="121"/>
      <c r="D204" s="621" t="s">
        <v>80</v>
      </c>
      <c r="E204" s="622"/>
      <c r="F204" s="622"/>
      <c r="G204" s="622"/>
      <c r="H204" s="622"/>
      <c r="I204" s="622"/>
      <c r="J204" s="622"/>
      <c r="K204" s="622"/>
      <c r="L204" s="622"/>
      <c r="M204" s="622"/>
      <c r="N204" s="622"/>
      <c r="O204" s="622"/>
      <c r="P204" s="622"/>
      <c r="Q204" s="622"/>
      <c r="R204" s="622"/>
      <c r="S204" s="622"/>
      <c r="T204" s="622"/>
      <c r="U204" s="622"/>
      <c r="V204" s="622"/>
      <c r="W204" s="622"/>
      <c r="X204" s="623"/>
      <c r="Y204" s="86">
        <f>SUM(Y189:Y203)</f>
        <v>0</v>
      </c>
      <c r="Z204" s="339">
        <f>SUM(Z189:Z203)</f>
        <v>130</v>
      </c>
      <c r="AA204" s="185"/>
      <c r="AD204" s="232"/>
      <c r="CE204" s="48"/>
      <c r="CF204" s="48"/>
      <c r="CG204" s="48"/>
      <c r="CH204" s="48"/>
      <c r="CI204" s="48"/>
      <c r="CJ204" s="48"/>
      <c r="CK204" s="48"/>
      <c r="CL204" s="48"/>
      <c r="CM204" s="48"/>
      <c r="CN204" s="48"/>
      <c r="CO204" s="48"/>
      <c r="CP204" s="48"/>
      <c r="CQ204" s="48"/>
    </row>
    <row r="205" spans="1:95" ht="21" customHeight="1" thickBot="1" x14ac:dyDescent="0.25">
      <c r="A205" s="323"/>
      <c r="B205" s="163"/>
      <c r="C205" s="151"/>
      <c r="D205" s="618"/>
      <c r="E205" s="659"/>
      <c r="F205" s="794">
        <v>130</v>
      </c>
      <c r="G205" s="795"/>
      <c r="H205" s="795"/>
      <c r="I205" s="795"/>
      <c r="J205" s="795"/>
      <c r="K205" s="795"/>
      <c r="L205" s="795"/>
      <c r="M205" s="795"/>
      <c r="N205" s="795"/>
      <c r="O205" s="795"/>
      <c r="P205" s="795"/>
      <c r="Q205" s="795"/>
      <c r="R205" s="795"/>
      <c r="S205" s="795"/>
      <c r="T205" s="795"/>
      <c r="U205" s="795"/>
      <c r="V205" s="795"/>
      <c r="W205" s="795"/>
      <c r="X205" s="795"/>
      <c r="Y205" s="795"/>
      <c r="Z205" s="796"/>
      <c r="AA205" s="185"/>
      <c r="AD205" s="232"/>
      <c r="CE205" s="48"/>
      <c r="CF205" s="48"/>
      <c r="CG205" s="48"/>
      <c r="CH205" s="48"/>
      <c r="CI205" s="48"/>
      <c r="CJ205" s="48"/>
      <c r="CK205" s="48"/>
      <c r="CL205" s="48"/>
      <c r="CM205" s="48"/>
      <c r="CN205" s="48"/>
      <c r="CO205" s="48"/>
      <c r="CP205" s="48"/>
      <c r="CQ205" s="48"/>
    </row>
    <row r="206" spans="1:95" s="41" customFormat="1" ht="33" customHeight="1" thickBot="1" x14ac:dyDescent="0.25">
      <c r="A206" s="321"/>
      <c r="B206" s="226">
        <v>5000</v>
      </c>
      <c r="C206" s="656" t="s">
        <v>86</v>
      </c>
      <c r="D206" s="657"/>
      <c r="E206" s="657"/>
      <c r="F206" s="657"/>
      <c r="G206" s="657"/>
      <c r="H206" s="657"/>
      <c r="I206" s="657"/>
      <c r="J206" s="657"/>
      <c r="K206" s="657"/>
      <c r="L206" s="657"/>
      <c r="M206" s="657"/>
      <c r="N206" s="657"/>
      <c r="O206" s="657"/>
      <c r="P206" s="657"/>
      <c r="Q206" s="657"/>
      <c r="R206" s="657"/>
      <c r="S206" s="657"/>
      <c r="T206" s="657"/>
      <c r="U206" s="657"/>
      <c r="V206" s="657"/>
      <c r="W206" s="657"/>
      <c r="X206" s="657"/>
      <c r="Y206" s="657"/>
      <c r="Z206" s="658"/>
      <c r="AB206" s="185"/>
      <c r="AC206" s="234"/>
      <c r="AD206" s="232"/>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E206" s="234"/>
      <c r="BF206" s="234"/>
      <c r="BG206" s="234"/>
      <c r="BH206" s="234"/>
      <c r="BI206" s="234"/>
      <c r="BJ206" s="234"/>
      <c r="BK206" s="234"/>
      <c r="BL206" s="234"/>
      <c r="BM206" s="234"/>
      <c r="BN206" s="234"/>
      <c r="BO206" s="234"/>
      <c r="BP206" s="234"/>
      <c r="BQ206" s="234"/>
      <c r="BR206" s="234"/>
      <c r="BS206" s="234"/>
      <c r="BT206" s="234"/>
      <c r="BU206" s="234"/>
      <c r="BV206" s="234"/>
      <c r="BW206" s="234"/>
      <c r="BX206" s="234"/>
      <c r="BY206" s="234"/>
      <c r="BZ206" s="234"/>
      <c r="CA206" s="234"/>
      <c r="CB206" s="234"/>
      <c r="CC206" s="234"/>
      <c r="CD206" s="234"/>
      <c r="CE206" s="234"/>
      <c r="CF206" s="234"/>
      <c r="CG206" s="185"/>
      <c r="CH206" s="185"/>
      <c r="CI206" s="185"/>
      <c r="CJ206" s="185"/>
      <c r="CK206" s="185"/>
      <c r="CL206" s="185"/>
      <c r="CM206" s="185"/>
    </row>
    <row r="207" spans="1:95" s="246" customFormat="1" ht="30" customHeight="1" thickBot="1" x14ac:dyDescent="0.25">
      <c r="A207" s="351"/>
      <c r="B207" s="222" t="s">
        <v>1174</v>
      </c>
      <c r="C207" s="149" t="s">
        <v>1175</v>
      </c>
      <c r="D207" s="247"/>
      <c r="E207" s="248"/>
      <c r="F207" s="249"/>
      <c r="G207" s="250"/>
      <c r="H207" s="13"/>
      <c r="I207" s="248"/>
      <c r="J207" s="251"/>
      <c r="K207" s="250"/>
      <c r="L207" s="247"/>
      <c r="M207" s="248"/>
      <c r="N207" s="249"/>
      <c r="O207" s="250"/>
      <c r="P207" s="13"/>
      <c r="Q207" s="248"/>
      <c r="R207" s="249"/>
      <c r="S207" s="250"/>
      <c r="T207" s="247"/>
      <c r="U207" s="248"/>
      <c r="V207" s="249"/>
      <c r="W207" s="250"/>
      <c r="X207" s="252"/>
      <c r="Y207" s="252"/>
      <c r="Z207" s="335"/>
      <c r="AA207" s="185"/>
      <c r="AB207" s="244"/>
      <c r="AC207" s="245"/>
      <c r="AD207" s="232"/>
      <c r="AE207" s="245"/>
      <c r="AF207" s="245"/>
      <c r="AG207" s="245"/>
      <c r="AH207" s="245"/>
      <c r="AI207" s="245"/>
      <c r="AJ207" s="245"/>
      <c r="AK207" s="245"/>
      <c r="AL207" s="245"/>
      <c r="AM207" s="245"/>
      <c r="AN207" s="245"/>
      <c r="AO207" s="245"/>
      <c r="AP207" s="245"/>
      <c r="AQ207" s="245"/>
      <c r="AR207" s="245"/>
      <c r="AS207" s="245"/>
      <c r="AT207" s="245"/>
      <c r="AU207" s="245"/>
      <c r="AV207" s="245"/>
      <c r="AW207" s="245"/>
      <c r="AX207" s="245"/>
      <c r="AY207" s="245"/>
      <c r="AZ207" s="245"/>
      <c r="BA207" s="245"/>
      <c r="BB207" s="245"/>
      <c r="BC207" s="245"/>
      <c r="BD207" s="245"/>
      <c r="BE207" s="245"/>
      <c r="BF207" s="245"/>
      <c r="BG207" s="245"/>
      <c r="BH207" s="245"/>
      <c r="BI207" s="245"/>
      <c r="BJ207" s="245"/>
      <c r="BK207" s="245"/>
      <c r="BL207" s="245"/>
      <c r="BM207" s="245"/>
      <c r="BN207" s="245"/>
      <c r="BO207" s="245"/>
      <c r="BP207" s="245"/>
      <c r="BQ207" s="245"/>
      <c r="BR207" s="245"/>
      <c r="BS207" s="245"/>
      <c r="BT207" s="245"/>
      <c r="BU207" s="245"/>
      <c r="BV207" s="245"/>
      <c r="BW207" s="245"/>
      <c r="BX207" s="245"/>
      <c r="BY207" s="245"/>
      <c r="BZ207" s="245"/>
      <c r="CA207" s="245"/>
      <c r="CB207" s="245"/>
      <c r="CC207" s="245"/>
      <c r="CD207" s="245"/>
      <c r="CE207" s="244"/>
      <c r="CF207" s="244"/>
      <c r="CG207" s="244"/>
      <c r="CH207" s="244"/>
      <c r="CI207" s="244"/>
      <c r="CJ207" s="244"/>
      <c r="CK207" s="244"/>
      <c r="CL207" s="244"/>
      <c r="CM207" s="244"/>
      <c r="CN207" s="244"/>
      <c r="CO207" s="244"/>
      <c r="CP207" s="244"/>
      <c r="CQ207" s="244"/>
    </row>
    <row r="208" spans="1:95" s="246" customFormat="1" ht="45" customHeight="1" x14ac:dyDescent="0.2">
      <c r="A208" s="351"/>
      <c r="B208" s="209" t="s">
        <v>1176</v>
      </c>
      <c r="C208" s="150" t="s">
        <v>1177</v>
      </c>
      <c r="D208" s="611"/>
      <c r="E208" s="612"/>
      <c r="F208" s="611"/>
      <c r="G208" s="612"/>
      <c r="H208" s="611"/>
      <c r="I208" s="612"/>
      <c r="J208" s="611"/>
      <c r="K208" s="612"/>
      <c r="L208" s="611"/>
      <c r="M208" s="612"/>
      <c r="N208" s="611"/>
      <c r="O208" s="612"/>
      <c r="P208" s="611"/>
      <c r="Q208" s="612"/>
      <c r="R208" s="611"/>
      <c r="S208" s="612"/>
      <c r="T208" s="611"/>
      <c r="U208" s="612"/>
      <c r="V208" s="611"/>
      <c r="W208" s="612"/>
      <c r="X208" s="45"/>
      <c r="Y208" s="179">
        <f>IF(OR(D208="s",F208="s",H208="s",J208="s",L208="s",N208="s",P208="s",R208="s",T208="s",V208="s"), 0, IF(OR(D208="a",F208="a",H208="a",J208="a",L208="a",N208="a",P208="a",R208="a",T208="a",V208="a"),Z208,0))</f>
        <v>0</v>
      </c>
      <c r="Z208" s="338">
        <v>10</v>
      </c>
      <c r="AA208" s="185">
        <f>COUNTIF(D208:W208,"a")+COUNTIF(D208:W208,"s")</f>
        <v>0</v>
      </c>
      <c r="AB208" s="394"/>
      <c r="AC208" s="245"/>
      <c r="AD208" s="232"/>
      <c r="AE208" s="245"/>
      <c r="AF208" s="245"/>
      <c r="AG208" s="245"/>
      <c r="AH208" s="245"/>
      <c r="AI208" s="245"/>
      <c r="AJ208" s="245"/>
      <c r="AK208" s="245"/>
      <c r="AL208" s="245"/>
      <c r="AM208" s="245"/>
      <c r="AN208" s="245"/>
      <c r="AO208" s="245"/>
      <c r="AP208" s="245"/>
      <c r="AQ208" s="245"/>
      <c r="AR208" s="245"/>
      <c r="AS208" s="245"/>
      <c r="AT208" s="245"/>
      <c r="AU208" s="245"/>
      <c r="AV208" s="245"/>
      <c r="AW208" s="245"/>
      <c r="AX208" s="245"/>
      <c r="AY208" s="245"/>
      <c r="AZ208" s="245"/>
      <c r="BA208" s="245"/>
      <c r="BB208" s="245"/>
      <c r="BC208" s="245"/>
      <c r="BD208" s="245"/>
      <c r="BE208" s="245"/>
      <c r="BF208" s="245"/>
      <c r="BG208" s="245"/>
      <c r="BH208" s="245"/>
      <c r="BI208" s="245"/>
      <c r="BJ208" s="245"/>
      <c r="BK208" s="245"/>
      <c r="BL208" s="245"/>
      <c r="BM208" s="245"/>
      <c r="BN208" s="245"/>
      <c r="BO208" s="245"/>
      <c r="BP208" s="245"/>
      <c r="BQ208" s="245"/>
      <c r="BR208" s="245"/>
      <c r="BS208" s="245"/>
      <c r="BT208" s="245"/>
      <c r="BU208" s="245"/>
      <c r="BV208" s="245"/>
      <c r="BW208" s="245"/>
      <c r="BX208" s="245"/>
      <c r="BY208" s="245"/>
      <c r="BZ208" s="245"/>
      <c r="CA208" s="245"/>
      <c r="CB208" s="245"/>
      <c r="CC208" s="245"/>
      <c r="CD208" s="245"/>
      <c r="CE208" s="244"/>
      <c r="CF208" s="244"/>
      <c r="CG208" s="244"/>
      <c r="CH208" s="244"/>
      <c r="CI208" s="244"/>
      <c r="CJ208" s="244"/>
      <c r="CK208" s="244"/>
      <c r="CL208" s="244"/>
      <c r="CM208" s="244"/>
      <c r="CN208" s="244"/>
      <c r="CO208" s="244"/>
      <c r="CP208" s="244"/>
      <c r="CQ208" s="244"/>
    </row>
    <row r="209" spans="1:95" s="246" customFormat="1" ht="67.5" customHeight="1" x14ac:dyDescent="0.2">
      <c r="A209" s="351"/>
      <c r="B209" s="209" t="s">
        <v>1178</v>
      </c>
      <c r="C209" s="150" t="s">
        <v>1179</v>
      </c>
      <c r="D209" s="611"/>
      <c r="E209" s="612"/>
      <c r="F209" s="611"/>
      <c r="G209" s="612"/>
      <c r="H209" s="611"/>
      <c r="I209" s="612"/>
      <c r="J209" s="611"/>
      <c r="K209" s="612"/>
      <c r="L209" s="611"/>
      <c r="M209" s="612"/>
      <c r="N209" s="611"/>
      <c r="O209" s="612"/>
      <c r="P209" s="611"/>
      <c r="Q209" s="612"/>
      <c r="R209" s="611"/>
      <c r="S209" s="612"/>
      <c r="T209" s="611"/>
      <c r="U209" s="612"/>
      <c r="V209" s="611"/>
      <c r="W209" s="612"/>
      <c r="X209" s="45"/>
      <c r="Y209" s="179">
        <f>IF(OR(D209="s",F209="s",H209="s",J209="s",L209="s",N209="s",P209="s",R209="s",T209="s",V209="s"), 0, IF(OR(D209="a",F209="a",H209="a",J209="a",L209="a",N209="a",P209="a",R209="a",T209="a",V209="a"),Z209,0))</f>
        <v>0</v>
      </c>
      <c r="Z209" s="338">
        <v>5</v>
      </c>
      <c r="AA209" s="185">
        <f>COUNTIF(D209:W209,"a")+COUNTIF(D209:W209,"s")</f>
        <v>0</v>
      </c>
      <c r="AB209" s="394"/>
      <c r="AC209" s="245"/>
      <c r="AD209" s="232"/>
      <c r="AE209" s="245"/>
      <c r="AF209" s="245"/>
      <c r="AG209" s="245"/>
      <c r="AH209" s="245"/>
      <c r="AI209" s="245"/>
      <c r="AJ209" s="245"/>
      <c r="AK209" s="245"/>
      <c r="AL209" s="245"/>
      <c r="AM209" s="245"/>
      <c r="AN209" s="245"/>
      <c r="AO209" s="245"/>
      <c r="AP209" s="245"/>
      <c r="AQ209" s="245"/>
      <c r="AR209" s="245"/>
      <c r="AS209" s="245"/>
      <c r="AT209" s="245"/>
      <c r="AU209" s="245"/>
      <c r="AV209" s="245"/>
      <c r="AW209" s="245"/>
      <c r="AX209" s="245"/>
      <c r="AY209" s="245"/>
      <c r="AZ209" s="245"/>
      <c r="BA209" s="245"/>
      <c r="BB209" s="245"/>
      <c r="BC209" s="245"/>
      <c r="BD209" s="245"/>
      <c r="BE209" s="245"/>
      <c r="BF209" s="245"/>
      <c r="BG209" s="245"/>
      <c r="BH209" s="245"/>
      <c r="BI209" s="245"/>
      <c r="BJ209" s="245"/>
      <c r="BK209" s="245"/>
      <c r="BL209" s="245"/>
      <c r="BM209" s="245"/>
      <c r="BN209" s="245"/>
      <c r="BO209" s="245"/>
      <c r="BP209" s="245"/>
      <c r="BQ209" s="245"/>
      <c r="BR209" s="245"/>
      <c r="BS209" s="245"/>
      <c r="BT209" s="245"/>
      <c r="BU209" s="245"/>
      <c r="BV209" s="245"/>
      <c r="BW209" s="245"/>
      <c r="BX209" s="245"/>
      <c r="BY209" s="245"/>
      <c r="BZ209" s="245"/>
      <c r="CA209" s="245"/>
      <c r="CB209" s="245"/>
      <c r="CC209" s="245"/>
      <c r="CD209" s="245"/>
      <c r="CE209" s="244"/>
      <c r="CF209" s="244"/>
      <c r="CG209" s="244"/>
      <c r="CH209" s="244"/>
      <c r="CI209" s="244"/>
      <c r="CJ209" s="244"/>
      <c r="CK209" s="244"/>
      <c r="CL209" s="244"/>
      <c r="CM209" s="244"/>
      <c r="CN209" s="244"/>
      <c r="CO209" s="244"/>
      <c r="CP209" s="244"/>
      <c r="CQ209" s="244"/>
    </row>
    <row r="210" spans="1:95" s="246" customFormat="1" ht="45" customHeight="1" x14ac:dyDescent="0.2">
      <c r="A210" s="351"/>
      <c r="B210" s="209" t="s">
        <v>1180</v>
      </c>
      <c r="C210" s="150" t="s">
        <v>1181</v>
      </c>
      <c r="D210" s="611"/>
      <c r="E210" s="612"/>
      <c r="F210" s="611"/>
      <c r="G210" s="612"/>
      <c r="H210" s="611"/>
      <c r="I210" s="612"/>
      <c r="J210" s="611"/>
      <c r="K210" s="612"/>
      <c r="L210" s="611"/>
      <c r="M210" s="612"/>
      <c r="N210" s="611"/>
      <c r="O210" s="612"/>
      <c r="P210" s="611"/>
      <c r="Q210" s="612"/>
      <c r="R210" s="611"/>
      <c r="S210" s="612"/>
      <c r="T210" s="611"/>
      <c r="U210" s="612"/>
      <c r="V210" s="611"/>
      <c r="W210" s="612"/>
      <c r="X210" s="45"/>
      <c r="Y210" s="179">
        <f>IF(OR(D210="s",F210="s",H210="s",J210="s",L210="s",N210="s",P210="s",R210="s",T210="s",V210="s"), 0, IF(OR(D210="a",F210="a",H210="a",J210="a",L210="a",N210="a",P210="a",R210="a",T210="a",V210="a"),Z210,0))</f>
        <v>0</v>
      </c>
      <c r="Z210" s="338">
        <v>5</v>
      </c>
      <c r="AA210" s="185">
        <f>COUNTIF(D210:W210,"a")+COUNTIF(D210:W210,"s")</f>
        <v>0</v>
      </c>
      <c r="AB210" s="394"/>
      <c r="AC210" s="245"/>
      <c r="AD210" s="232" t="s">
        <v>486</v>
      </c>
      <c r="AE210" s="245"/>
      <c r="AF210" s="245"/>
      <c r="AG210" s="245"/>
      <c r="AH210" s="245"/>
      <c r="AI210" s="245"/>
      <c r="AJ210" s="245"/>
      <c r="AK210" s="245"/>
      <c r="AL210" s="245"/>
      <c r="AM210" s="245"/>
      <c r="AN210" s="245"/>
      <c r="AO210" s="245"/>
      <c r="AP210" s="245"/>
      <c r="AQ210" s="245"/>
      <c r="AR210" s="245"/>
      <c r="AS210" s="245"/>
      <c r="AT210" s="245"/>
      <c r="AU210" s="245"/>
      <c r="AV210" s="245"/>
      <c r="AW210" s="245"/>
      <c r="AX210" s="245"/>
      <c r="AY210" s="245"/>
      <c r="AZ210" s="245"/>
      <c r="BA210" s="245"/>
      <c r="BB210" s="245"/>
      <c r="BC210" s="245"/>
      <c r="BD210" s="245"/>
      <c r="BE210" s="245"/>
      <c r="BF210" s="245"/>
      <c r="BG210" s="245"/>
      <c r="BH210" s="245"/>
      <c r="BI210" s="245"/>
      <c r="BJ210" s="245"/>
      <c r="BK210" s="245"/>
      <c r="BL210" s="245"/>
      <c r="BM210" s="245"/>
      <c r="BN210" s="245"/>
      <c r="BO210" s="245"/>
      <c r="BP210" s="245"/>
      <c r="BQ210" s="245"/>
      <c r="BR210" s="245"/>
      <c r="BS210" s="245"/>
      <c r="BT210" s="245"/>
      <c r="BU210" s="245"/>
      <c r="BV210" s="245"/>
      <c r="BW210" s="245"/>
      <c r="BX210" s="245"/>
      <c r="BY210" s="245"/>
      <c r="BZ210" s="245"/>
      <c r="CA210" s="245"/>
      <c r="CB210" s="245"/>
      <c r="CC210" s="245"/>
      <c r="CD210" s="245"/>
      <c r="CE210" s="244"/>
      <c r="CF210" s="244"/>
      <c r="CG210" s="244"/>
      <c r="CH210" s="244"/>
      <c r="CI210" s="244"/>
      <c r="CJ210" s="244"/>
      <c r="CK210" s="244"/>
      <c r="CL210" s="244"/>
      <c r="CM210" s="244"/>
      <c r="CN210" s="244"/>
      <c r="CO210" s="244"/>
      <c r="CP210" s="244"/>
      <c r="CQ210" s="244"/>
    </row>
    <row r="211" spans="1:95" s="246" customFormat="1" ht="45" customHeight="1" thickBot="1" x14ac:dyDescent="0.25">
      <c r="A211" s="351"/>
      <c r="B211" s="209" t="s">
        <v>1182</v>
      </c>
      <c r="C211" s="150" t="s">
        <v>1183</v>
      </c>
      <c r="D211" s="611"/>
      <c r="E211" s="612"/>
      <c r="F211" s="611"/>
      <c r="G211" s="612"/>
      <c r="H211" s="611"/>
      <c r="I211" s="612"/>
      <c r="J211" s="611"/>
      <c r="K211" s="612"/>
      <c r="L211" s="611"/>
      <c r="M211" s="612"/>
      <c r="N211" s="611"/>
      <c r="O211" s="612"/>
      <c r="P211" s="611"/>
      <c r="Q211" s="612"/>
      <c r="R211" s="611"/>
      <c r="S211" s="612"/>
      <c r="T211" s="611"/>
      <c r="U211" s="612"/>
      <c r="V211" s="611"/>
      <c r="W211" s="612"/>
      <c r="X211" s="45"/>
      <c r="Y211" s="179">
        <f>IF(OR(D211="s",F211="s",H211="s",J211="s",L211="s",N211="s",P211="s",R211="s",T211="s",V211="s"), 0, IF(OR(D211="a",F211="a",H211="a",J211="a",L211="a",N211="a",P211="a",R211="a",T211="a",V211="a"),Z211,0))</f>
        <v>0</v>
      </c>
      <c r="Z211" s="338">
        <v>10</v>
      </c>
      <c r="AA211" s="185">
        <f>COUNTIF(D211:W211,"a")+COUNTIF(D211:W211,"s")</f>
        <v>0</v>
      </c>
      <c r="AB211" s="394"/>
      <c r="AC211" s="245"/>
      <c r="AD211" s="232"/>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5"/>
      <c r="BC211" s="245"/>
      <c r="BD211" s="245"/>
      <c r="BE211" s="245"/>
      <c r="BF211" s="245"/>
      <c r="BG211" s="245"/>
      <c r="BH211" s="245"/>
      <c r="BI211" s="245"/>
      <c r="BJ211" s="245"/>
      <c r="BK211" s="245"/>
      <c r="BL211" s="245"/>
      <c r="BM211" s="245"/>
      <c r="BN211" s="245"/>
      <c r="BO211" s="245"/>
      <c r="BP211" s="245"/>
      <c r="BQ211" s="245"/>
      <c r="BR211" s="245"/>
      <c r="BS211" s="245"/>
      <c r="BT211" s="245"/>
      <c r="BU211" s="245"/>
      <c r="BV211" s="245"/>
      <c r="BW211" s="245"/>
      <c r="BX211" s="245"/>
      <c r="BY211" s="245"/>
      <c r="BZ211" s="245"/>
      <c r="CA211" s="245"/>
      <c r="CB211" s="245"/>
      <c r="CC211" s="245"/>
      <c r="CD211" s="245"/>
      <c r="CE211" s="244"/>
      <c r="CF211" s="244"/>
      <c r="CG211" s="244"/>
      <c r="CH211" s="244"/>
      <c r="CI211" s="244"/>
      <c r="CJ211" s="244"/>
      <c r="CK211" s="244"/>
      <c r="CL211" s="244"/>
      <c r="CM211" s="244"/>
      <c r="CN211" s="244"/>
      <c r="CO211" s="244"/>
      <c r="CP211" s="244"/>
      <c r="CQ211" s="244"/>
    </row>
    <row r="212" spans="1:95" s="246" customFormat="1" ht="17.45" customHeight="1" thickTop="1" thickBot="1" x14ac:dyDescent="0.25">
      <c r="A212" s="351"/>
      <c r="B212" s="205"/>
      <c r="C212" s="122"/>
      <c r="D212" s="621" t="s">
        <v>80</v>
      </c>
      <c r="E212" s="622"/>
      <c r="F212" s="622"/>
      <c r="G212" s="622"/>
      <c r="H212" s="622"/>
      <c r="I212" s="622"/>
      <c r="J212" s="622"/>
      <c r="K212" s="622"/>
      <c r="L212" s="622"/>
      <c r="M212" s="622"/>
      <c r="N212" s="622"/>
      <c r="O212" s="622"/>
      <c r="P212" s="622"/>
      <c r="Q212" s="622"/>
      <c r="R212" s="622"/>
      <c r="S212" s="622"/>
      <c r="T212" s="622"/>
      <c r="U212" s="622"/>
      <c r="V212" s="622"/>
      <c r="W212" s="622"/>
      <c r="X212" s="652"/>
      <c r="Y212" s="6">
        <f>SUM(Y208:Y211)</f>
        <v>0</v>
      </c>
      <c r="Z212" s="339">
        <f>SUM(Z208:Z211)</f>
        <v>30</v>
      </c>
      <c r="AA212" s="185"/>
      <c r="AB212" s="244"/>
      <c r="AC212" s="245"/>
      <c r="AD212" s="232"/>
      <c r="AE212" s="245"/>
      <c r="AF212" s="245"/>
      <c r="AG212" s="245"/>
      <c r="AH212" s="245"/>
      <c r="AI212" s="245"/>
      <c r="AJ212" s="245"/>
      <c r="AK212" s="245"/>
      <c r="AL212" s="245"/>
      <c r="AM212" s="245"/>
      <c r="AN212" s="245"/>
      <c r="AO212" s="245"/>
      <c r="AP212" s="245"/>
      <c r="AQ212" s="245"/>
      <c r="AR212" s="245"/>
      <c r="AS212" s="245"/>
      <c r="AT212" s="245"/>
      <c r="AU212" s="245"/>
      <c r="AV212" s="245"/>
      <c r="AW212" s="245"/>
      <c r="AX212" s="245"/>
      <c r="AY212" s="245"/>
      <c r="AZ212" s="245"/>
      <c r="BA212" s="245"/>
      <c r="BB212" s="245"/>
      <c r="BC212" s="245"/>
      <c r="BD212" s="245"/>
      <c r="BE212" s="245"/>
      <c r="BF212" s="245"/>
      <c r="BG212" s="245"/>
      <c r="BH212" s="245"/>
      <c r="BI212" s="245"/>
      <c r="BJ212" s="245"/>
      <c r="BK212" s="245"/>
      <c r="BL212" s="245"/>
      <c r="BM212" s="245"/>
      <c r="BN212" s="245"/>
      <c r="BO212" s="245"/>
      <c r="BP212" s="245"/>
      <c r="BQ212" s="245"/>
      <c r="BR212" s="245"/>
      <c r="BS212" s="245"/>
      <c r="BT212" s="245"/>
      <c r="BU212" s="245"/>
      <c r="BV212" s="245"/>
      <c r="BW212" s="245"/>
      <c r="BX212" s="245"/>
      <c r="BY212" s="245"/>
      <c r="BZ212" s="245"/>
      <c r="CA212" s="245"/>
      <c r="CB212" s="245"/>
      <c r="CC212" s="245"/>
      <c r="CD212" s="245"/>
      <c r="CE212" s="244"/>
      <c r="CF212" s="244"/>
      <c r="CG212" s="244"/>
      <c r="CH212" s="244"/>
      <c r="CI212" s="244"/>
      <c r="CJ212" s="244"/>
      <c r="CK212" s="244"/>
      <c r="CL212" s="244"/>
      <c r="CM212" s="244"/>
      <c r="CN212" s="244"/>
      <c r="CO212" s="244"/>
      <c r="CP212" s="244"/>
      <c r="CQ212" s="244"/>
    </row>
    <row r="213" spans="1:95" s="246" customFormat="1" ht="21.6" customHeight="1" thickBot="1" x14ac:dyDescent="0.25">
      <c r="A213" s="323"/>
      <c r="B213" s="254"/>
      <c r="C213" s="151"/>
      <c r="D213" s="618"/>
      <c r="E213" s="619"/>
      <c r="F213" s="653">
        <v>5</v>
      </c>
      <c r="G213" s="654"/>
      <c r="H213" s="654"/>
      <c r="I213" s="654"/>
      <c r="J213" s="654"/>
      <c r="K213" s="654"/>
      <c r="L213" s="654"/>
      <c r="M213" s="654"/>
      <c r="N213" s="654"/>
      <c r="O213" s="654"/>
      <c r="P213" s="654"/>
      <c r="Q213" s="654"/>
      <c r="R213" s="654"/>
      <c r="S213" s="654"/>
      <c r="T213" s="654"/>
      <c r="U213" s="654"/>
      <c r="V213" s="654"/>
      <c r="W213" s="654"/>
      <c r="X213" s="654"/>
      <c r="Y213" s="654"/>
      <c r="Z213" s="655"/>
      <c r="AA213" s="185"/>
      <c r="AB213" s="244"/>
      <c r="AC213" s="245"/>
      <c r="AD213" s="232"/>
      <c r="AE213" s="245"/>
      <c r="AF213" s="245"/>
      <c r="AG213" s="245"/>
      <c r="AH213" s="245"/>
      <c r="AI213" s="245"/>
      <c r="AJ213" s="245"/>
      <c r="AK213" s="245"/>
      <c r="AL213" s="245"/>
      <c r="AM213" s="245"/>
      <c r="AN213" s="245"/>
      <c r="AO213" s="245"/>
      <c r="AP213" s="245"/>
      <c r="AQ213" s="245"/>
      <c r="AR213" s="245"/>
      <c r="AS213" s="245"/>
      <c r="AT213" s="245"/>
      <c r="AU213" s="245"/>
      <c r="AV213" s="245"/>
      <c r="AW213" s="245"/>
      <c r="AX213" s="245"/>
      <c r="AY213" s="245"/>
      <c r="AZ213" s="245"/>
      <c r="BA213" s="245"/>
      <c r="BB213" s="245"/>
      <c r="BC213" s="245"/>
      <c r="BD213" s="245"/>
      <c r="BE213" s="245"/>
      <c r="BF213" s="245"/>
      <c r="BG213" s="245"/>
      <c r="BH213" s="245"/>
      <c r="BI213" s="245"/>
      <c r="BJ213" s="245"/>
      <c r="BK213" s="245"/>
      <c r="BL213" s="245"/>
      <c r="BM213" s="245"/>
      <c r="BN213" s="245"/>
      <c r="BO213" s="245"/>
      <c r="BP213" s="245"/>
      <c r="BQ213" s="245"/>
      <c r="BR213" s="245"/>
      <c r="BS213" s="245"/>
      <c r="BT213" s="245"/>
      <c r="BU213" s="245"/>
      <c r="BV213" s="245"/>
      <c r="BW213" s="245"/>
      <c r="BX213" s="245"/>
      <c r="BY213" s="245"/>
      <c r="BZ213" s="245"/>
      <c r="CA213" s="245"/>
      <c r="CB213" s="245"/>
      <c r="CC213" s="245"/>
      <c r="CD213" s="245"/>
      <c r="CE213" s="244"/>
      <c r="CF213" s="244"/>
      <c r="CG213" s="244"/>
      <c r="CH213" s="244"/>
      <c r="CI213" s="244"/>
      <c r="CJ213" s="244"/>
      <c r="CK213" s="244"/>
      <c r="CL213" s="244"/>
      <c r="CM213" s="244"/>
      <c r="CN213" s="244"/>
      <c r="CO213" s="244"/>
      <c r="CP213" s="244"/>
      <c r="CQ213" s="244"/>
    </row>
    <row r="214" spans="1:95" ht="30" customHeight="1" thickBot="1" x14ac:dyDescent="0.25">
      <c r="A214" s="351"/>
      <c r="B214" s="201">
        <v>5200</v>
      </c>
      <c r="C214" s="149" t="s">
        <v>594</v>
      </c>
      <c r="D214" s="9"/>
      <c r="E214" s="8"/>
      <c r="F214" s="13" t="s">
        <v>79</v>
      </c>
      <c r="G214" s="10"/>
      <c r="H214" s="13" t="s">
        <v>79</v>
      </c>
      <c r="I214" s="8"/>
      <c r="J214" s="13" t="s">
        <v>79</v>
      </c>
      <c r="K214" s="10"/>
      <c r="L214" s="7"/>
      <c r="M214" s="8"/>
      <c r="N214" s="9"/>
      <c r="O214" s="10"/>
      <c r="P214" s="7"/>
      <c r="Q214" s="8"/>
      <c r="R214" s="9"/>
      <c r="S214" s="10"/>
      <c r="T214" s="7"/>
      <c r="U214" s="8"/>
      <c r="V214" s="9"/>
      <c r="W214" s="10"/>
      <c r="X214" s="14"/>
      <c r="Y214" s="14"/>
      <c r="Z214" s="335"/>
      <c r="AD214" s="232"/>
      <c r="CG214" s="48"/>
      <c r="CH214" s="48"/>
      <c r="CI214" s="48"/>
      <c r="CJ214" s="48"/>
      <c r="CK214" s="48"/>
      <c r="CL214" s="48"/>
      <c r="CM214" s="48"/>
    </row>
    <row r="215" spans="1:95" ht="30" customHeight="1" x14ac:dyDescent="0.2">
      <c r="A215" s="351"/>
      <c r="B215" s="209"/>
      <c r="C215" s="453" t="s">
        <v>1098</v>
      </c>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5"/>
      <c r="CF215" s="2"/>
    </row>
    <row r="216" spans="1:95" ht="45" customHeight="1" x14ac:dyDescent="0.2">
      <c r="A216" s="351"/>
      <c r="B216" s="200" t="s">
        <v>596</v>
      </c>
      <c r="C216" s="146" t="s">
        <v>1099</v>
      </c>
      <c r="D216" s="611"/>
      <c r="E216" s="612"/>
      <c r="F216" s="611"/>
      <c r="G216" s="612"/>
      <c r="H216" s="611"/>
      <c r="I216" s="612"/>
      <c r="J216" s="611"/>
      <c r="K216" s="612"/>
      <c r="L216" s="611"/>
      <c r="M216" s="612"/>
      <c r="N216" s="611"/>
      <c r="O216" s="612"/>
      <c r="P216" s="611"/>
      <c r="Q216" s="612"/>
      <c r="R216" s="611"/>
      <c r="S216" s="612"/>
      <c r="T216" s="611"/>
      <c r="U216" s="612"/>
      <c r="V216" s="611"/>
      <c r="W216" s="612"/>
      <c r="X216" s="45"/>
      <c r="Y216" s="547">
        <f>IF(OR(D216="s",F216="s",H216="s",J216="s",L216="s",N216="s",P216="s",R216="s",T216="s",V216="s"), 0, IF(OR(D216="a",F216="a",H216="a",J216="a",L216="a",N216="a",P216="a",R216="a",T216="a",V216="a"),Z216,0))</f>
        <v>0</v>
      </c>
      <c r="Z216" s="338">
        <v>5</v>
      </c>
      <c r="AA216" s="41">
        <f>COUNTIF(D216:W216,"a")+COUNTIF(D216:W216,"s")</f>
        <v>0</v>
      </c>
      <c r="AB216" s="394"/>
      <c r="AD216" s="232"/>
      <c r="CG216" s="48"/>
      <c r="CH216" s="48"/>
      <c r="CI216" s="48"/>
      <c r="CJ216" s="48"/>
      <c r="CK216" s="48"/>
      <c r="CL216" s="48"/>
      <c r="CM216" s="48"/>
    </row>
    <row r="217" spans="1:95" ht="67.5" customHeight="1" x14ac:dyDescent="0.2">
      <c r="A217" s="351" t="s">
        <v>312</v>
      </c>
      <c r="B217" s="200" t="s">
        <v>602</v>
      </c>
      <c r="C217" s="146" t="s">
        <v>1186</v>
      </c>
      <c r="D217" s="611"/>
      <c r="E217" s="612"/>
      <c r="F217" s="611"/>
      <c r="G217" s="612"/>
      <c r="H217" s="611"/>
      <c r="I217" s="612"/>
      <c r="J217" s="611"/>
      <c r="K217" s="612"/>
      <c r="L217" s="611"/>
      <c r="M217" s="612"/>
      <c r="N217" s="611"/>
      <c r="O217" s="612"/>
      <c r="P217" s="611"/>
      <c r="Q217" s="612"/>
      <c r="R217" s="611"/>
      <c r="S217" s="612"/>
      <c r="T217" s="611"/>
      <c r="U217" s="612"/>
      <c r="V217" s="611"/>
      <c r="W217" s="612"/>
      <c r="X217" s="45"/>
      <c r="Y217" s="547">
        <f>IF(OR(D217="s",F217="s",H217="s",J217="s",L217="s",N217="s",P217="s",R217="s",T217="s",V217="s"), 0, IF(OR(D217="a",F217="a",H217="a",J217="a",L217="a",N217="a",P217="a",R217="a",T217="a",V217="a"),Z217,0))</f>
        <v>0</v>
      </c>
      <c r="Z217" s="338">
        <v>5</v>
      </c>
      <c r="AA217" s="41">
        <f>COUNTIF(D217:W217,"a")+COUNTIF(D217:W217,"s")</f>
        <v>0</v>
      </c>
      <c r="AB217" s="394"/>
      <c r="AD217" s="232"/>
      <c r="CG217" s="48"/>
      <c r="CH217" s="48"/>
      <c r="CI217" s="48"/>
      <c r="CJ217" s="48"/>
      <c r="CK217" s="48"/>
      <c r="CL217" s="48"/>
      <c r="CM217" s="48"/>
    </row>
    <row r="218" spans="1:95" ht="30" customHeight="1" x14ac:dyDescent="0.2">
      <c r="A218" s="351"/>
      <c r="B218" s="209"/>
      <c r="C218" s="453" t="s">
        <v>1100</v>
      </c>
      <c r="D218" s="614"/>
      <c r="E218" s="614"/>
      <c r="F218" s="614"/>
      <c r="G218" s="614"/>
      <c r="H218" s="614"/>
      <c r="I218" s="614"/>
      <c r="J218" s="614"/>
      <c r="K218" s="614"/>
      <c r="L218" s="614"/>
      <c r="M218" s="614"/>
      <c r="N218" s="614"/>
      <c r="O218" s="614"/>
      <c r="P218" s="614"/>
      <c r="Q218" s="614"/>
      <c r="R218" s="614"/>
      <c r="S218" s="614"/>
      <c r="T218" s="614"/>
      <c r="U218" s="614"/>
      <c r="V218" s="614"/>
      <c r="W218" s="614"/>
      <c r="X218" s="614"/>
      <c r="Y218" s="614"/>
      <c r="Z218" s="615"/>
      <c r="CF218" s="2"/>
    </row>
    <row r="219" spans="1:95" ht="30" customHeight="1" x14ac:dyDescent="0.2">
      <c r="A219" s="351"/>
      <c r="B219" s="209"/>
      <c r="C219" s="453" t="s">
        <v>1101</v>
      </c>
      <c r="D219" s="614"/>
      <c r="E219" s="614"/>
      <c r="F219" s="614"/>
      <c r="G219" s="614"/>
      <c r="H219" s="614"/>
      <c r="I219" s="614"/>
      <c r="J219" s="614"/>
      <c r="K219" s="614"/>
      <c r="L219" s="614"/>
      <c r="M219" s="614"/>
      <c r="N219" s="614"/>
      <c r="O219" s="614"/>
      <c r="P219" s="614"/>
      <c r="Q219" s="614"/>
      <c r="R219" s="614"/>
      <c r="S219" s="614"/>
      <c r="T219" s="614"/>
      <c r="U219" s="614"/>
      <c r="V219" s="614"/>
      <c r="W219" s="614"/>
      <c r="X219" s="614"/>
      <c r="Y219" s="614"/>
      <c r="Z219" s="615"/>
      <c r="CF219" s="2"/>
    </row>
    <row r="220" spans="1:95" ht="45" customHeight="1" x14ac:dyDescent="0.2">
      <c r="A220" s="351"/>
      <c r="B220" s="200" t="s">
        <v>603</v>
      </c>
      <c r="C220" s="146" t="s">
        <v>604</v>
      </c>
      <c r="D220" s="611"/>
      <c r="E220" s="612"/>
      <c r="F220" s="611"/>
      <c r="G220" s="612"/>
      <c r="H220" s="611"/>
      <c r="I220" s="612"/>
      <c r="J220" s="611"/>
      <c r="K220" s="612"/>
      <c r="L220" s="611"/>
      <c r="M220" s="612"/>
      <c r="N220" s="611"/>
      <c r="O220" s="612"/>
      <c r="P220" s="611"/>
      <c r="Q220" s="612"/>
      <c r="R220" s="611"/>
      <c r="S220" s="612"/>
      <c r="T220" s="611"/>
      <c r="U220" s="612"/>
      <c r="V220" s="611"/>
      <c r="W220" s="612"/>
      <c r="X220" s="45"/>
      <c r="Y220" s="547">
        <f>IF(OR(D220="s",F220="s",H220="s",J220="s",L220="s",N220="s",P220="s",R220="s",T220="s",V220="s"), 0, IF(OR(D220="a",F220="a",H220="a",J220="a",L220="a",N220="a",P220="a",R220="a",T220="a",V220="a"),Z220,0))</f>
        <v>0</v>
      </c>
      <c r="Z220" s="338">
        <v>10</v>
      </c>
      <c r="AA220" s="41">
        <f>COUNTIF(D220:W220,"a")+COUNTIF(D220:W220,"s")</f>
        <v>0</v>
      </c>
      <c r="AB220" s="394"/>
      <c r="AD220" s="232" t="s">
        <v>486</v>
      </c>
      <c r="CG220" s="48"/>
      <c r="CH220" s="48"/>
      <c r="CI220" s="48"/>
      <c r="CJ220" s="48"/>
      <c r="CK220" s="48"/>
      <c r="CL220" s="48"/>
      <c r="CM220" s="48"/>
    </row>
    <row r="221" spans="1:95" ht="30" customHeight="1" x14ac:dyDescent="0.2">
      <c r="A221" s="351"/>
      <c r="B221" s="209"/>
      <c r="C221" s="453" t="s">
        <v>1102</v>
      </c>
      <c r="D221" s="614"/>
      <c r="E221" s="614"/>
      <c r="F221" s="614"/>
      <c r="G221" s="614"/>
      <c r="H221" s="614"/>
      <c r="I221" s="614"/>
      <c r="J221" s="614"/>
      <c r="K221" s="614"/>
      <c r="L221" s="614"/>
      <c r="M221" s="614"/>
      <c r="N221" s="614"/>
      <c r="O221" s="614"/>
      <c r="P221" s="614"/>
      <c r="Q221" s="614"/>
      <c r="R221" s="614"/>
      <c r="S221" s="614"/>
      <c r="T221" s="614"/>
      <c r="U221" s="614"/>
      <c r="V221" s="614"/>
      <c r="W221" s="614"/>
      <c r="X221" s="614"/>
      <c r="Y221" s="614"/>
      <c r="Z221" s="615"/>
      <c r="CF221" s="2"/>
    </row>
    <row r="222" spans="1:95" ht="45" customHeight="1" x14ac:dyDescent="0.15">
      <c r="A222" s="351"/>
      <c r="B222" s="200" t="s">
        <v>605</v>
      </c>
      <c r="C222" s="146" t="s">
        <v>1103</v>
      </c>
      <c r="D222" s="569"/>
      <c r="E222" s="571"/>
      <c r="F222" s="569"/>
      <c r="G222" s="571"/>
      <c r="H222" s="569"/>
      <c r="I222" s="571"/>
      <c r="J222" s="569"/>
      <c r="K222" s="571"/>
      <c r="L222" s="569"/>
      <c r="M222" s="571"/>
      <c r="N222" s="569"/>
      <c r="O222" s="571"/>
      <c r="P222" s="569"/>
      <c r="Q222" s="571"/>
      <c r="R222" s="569"/>
      <c r="S222" s="571"/>
      <c r="T222" s="569"/>
      <c r="U222" s="571"/>
      <c r="V222" s="569"/>
      <c r="W222" s="571"/>
      <c r="X222" s="45"/>
      <c r="Y222" s="547">
        <f>IF(OR(D222="s",F222="s",H222="s",J222="s",L222="s",N222="s",P222="s",R222="s",T222="s",V222="s"), 0, IF(OR(D222="a",F222="a",H222="a",J222="a",L222="a",N222="a",P222="a",R222="a",T222="a",V222="a"),Z222,0))</f>
        <v>0</v>
      </c>
      <c r="Z222" s="343">
        <v>10</v>
      </c>
      <c r="AA222" s="41">
        <f>COUNTIF(D222:W222,"a")+COUNTIF(D222:W222,"s")</f>
        <v>0</v>
      </c>
      <c r="AB222" s="394"/>
      <c r="AD222" s="232" t="s">
        <v>486</v>
      </c>
      <c r="CG222" s="48"/>
      <c r="CH222" s="48"/>
      <c r="CI222" s="48"/>
      <c r="CJ222" s="48"/>
      <c r="CK222" s="48"/>
      <c r="CL222" s="48"/>
      <c r="CM222" s="48"/>
    </row>
    <row r="223" spans="1:95" ht="30" customHeight="1" x14ac:dyDescent="0.2">
      <c r="A223" s="351"/>
      <c r="B223" s="209"/>
      <c r="C223" s="453" t="s">
        <v>1104</v>
      </c>
      <c r="D223" s="614"/>
      <c r="E223" s="614"/>
      <c r="F223" s="614"/>
      <c r="G223" s="614"/>
      <c r="H223" s="614"/>
      <c r="I223" s="614"/>
      <c r="J223" s="614"/>
      <c r="K223" s="614"/>
      <c r="L223" s="614"/>
      <c r="M223" s="614"/>
      <c r="N223" s="614"/>
      <c r="O223" s="614"/>
      <c r="P223" s="614"/>
      <c r="Q223" s="614"/>
      <c r="R223" s="614"/>
      <c r="S223" s="614"/>
      <c r="T223" s="614"/>
      <c r="U223" s="614"/>
      <c r="V223" s="614"/>
      <c r="W223" s="614"/>
      <c r="X223" s="614"/>
      <c r="Y223" s="614"/>
      <c r="Z223" s="615"/>
      <c r="CF223" s="2"/>
    </row>
    <row r="224" spans="1:95" ht="27.95" customHeight="1" x14ac:dyDescent="0.2">
      <c r="A224" s="351"/>
      <c r="B224" s="200" t="s">
        <v>600</v>
      </c>
      <c r="C224" s="146" t="s">
        <v>601</v>
      </c>
      <c r="D224" s="611"/>
      <c r="E224" s="612"/>
      <c r="F224" s="611"/>
      <c r="G224" s="612"/>
      <c r="H224" s="611"/>
      <c r="I224" s="612"/>
      <c r="J224" s="611"/>
      <c r="K224" s="612"/>
      <c r="L224" s="611"/>
      <c r="M224" s="612"/>
      <c r="N224" s="611"/>
      <c r="O224" s="612"/>
      <c r="P224" s="611"/>
      <c r="Q224" s="612"/>
      <c r="R224" s="611"/>
      <c r="S224" s="612"/>
      <c r="T224" s="611"/>
      <c r="U224" s="612"/>
      <c r="V224" s="611"/>
      <c r="W224" s="612"/>
      <c r="X224" s="45"/>
      <c r="Y224" s="547">
        <f>IF(OR(D224="s",F224="s",H224="s",J224="s",L224="s",N224="s",P224="s",R224="s",T224="s",V224="s"), 0, IF(OR(D224="a",F224="a",H224="a",J224="a",L224="a",N224="a",P224="a",R224="a",T224="a",V224="a"),Z224,0))</f>
        <v>0</v>
      </c>
      <c r="Z224" s="338">
        <v>10</v>
      </c>
      <c r="AA224" s="41">
        <f>COUNTIF(D224:W224,"a")+COUNTIF(D224:W224,"s")</f>
        <v>0</v>
      </c>
      <c r="AB224" s="394"/>
      <c r="AD224" s="232"/>
      <c r="CG224" s="48"/>
      <c r="CH224" s="48"/>
      <c r="CI224" s="48"/>
      <c r="CJ224" s="48"/>
      <c r="CK224" s="48"/>
      <c r="CL224" s="48"/>
      <c r="CM224" s="48"/>
    </row>
    <row r="225" spans="1:95" ht="67.7" customHeight="1" x14ac:dyDescent="0.2">
      <c r="A225" s="351"/>
      <c r="B225" s="200" t="s">
        <v>1105</v>
      </c>
      <c r="C225" s="146" t="s">
        <v>1106</v>
      </c>
      <c r="D225" s="611"/>
      <c r="E225" s="612"/>
      <c r="F225" s="611"/>
      <c r="G225" s="612"/>
      <c r="H225" s="611"/>
      <c r="I225" s="612"/>
      <c r="J225" s="611"/>
      <c r="K225" s="612"/>
      <c r="L225" s="611"/>
      <c r="M225" s="612"/>
      <c r="N225" s="611"/>
      <c r="O225" s="612"/>
      <c r="P225" s="611"/>
      <c r="Q225" s="612"/>
      <c r="R225" s="611"/>
      <c r="S225" s="612"/>
      <c r="T225" s="611"/>
      <c r="U225" s="612"/>
      <c r="V225" s="611"/>
      <c r="W225" s="612"/>
      <c r="X225" s="45"/>
      <c r="Y225" s="547">
        <f>IF(OR(D225="s",F225="s",H225="s",J225="s",L225="s",N225="s",P225="s",R225="s",T225="s",V225="s"), 0, IF(OR(D225="a",F225="a",H225="a",J225="a",L225="a",N225="a",P225="a",R225="a",T225="a",V225="a"),Z225,0))</f>
        <v>0</v>
      </c>
      <c r="Z225" s="338">
        <v>10</v>
      </c>
      <c r="AA225" s="41">
        <f>COUNTIF(D225:W225,"a")+COUNTIF(D225:W225,"s")</f>
        <v>0</v>
      </c>
      <c r="AB225" s="394"/>
      <c r="AD225" s="232"/>
      <c r="CG225" s="48"/>
      <c r="CH225" s="48"/>
      <c r="CI225" s="48"/>
      <c r="CJ225" s="48"/>
      <c r="CK225" s="48"/>
      <c r="CL225" s="48"/>
      <c r="CM225" s="48"/>
    </row>
    <row r="226" spans="1:95" ht="67.7" customHeight="1" x14ac:dyDescent="0.2">
      <c r="A226" s="351"/>
      <c r="B226" s="200" t="s">
        <v>1107</v>
      </c>
      <c r="C226" s="146" t="s">
        <v>1108</v>
      </c>
      <c r="D226" s="611"/>
      <c r="E226" s="612"/>
      <c r="F226" s="611"/>
      <c r="G226" s="612"/>
      <c r="H226" s="611"/>
      <c r="I226" s="612"/>
      <c r="J226" s="611"/>
      <c r="K226" s="612"/>
      <c r="L226" s="611"/>
      <c r="M226" s="612"/>
      <c r="N226" s="611"/>
      <c r="O226" s="612"/>
      <c r="P226" s="611"/>
      <c r="Q226" s="612"/>
      <c r="R226" s="611"/>
      <c r="S226" s="612"/>
      <c r="T226" s="611"/>
      <c r="U226" s="612"/>
      <c r="V226" s="611"/>
      <c r="W226" s="612"/>
      <c r="X226" s="45"/>
      <c r="Y226" s="547">
        <f>IF(OR(D226="s",F226="s",H226="s",J226="s",L226="s",N226="s",P226="s",R226="s",T226="s",V226="s"), 0, IF(OR(D226="a",F226="a",H226="a",J226="a",L226="a",N226="a",P226="a",R226="a",T226="a",V226="a"),Z226,0))</f>
        <v>0</v>
      </c>
      <c r="Z226" s="338">
        <v>5</v>
      </c>
      <c r="AA226" s="41">
        <f>COUNTIF(D226:W226,"a")+COUNTIF(D226:W226,"s")</f>
        <v>0</v>
      </c>
      <c r="AB226" s="394"/>
      <c r="AD226" s="232"/>
      <c r="CG226" s="48"/>
      <c r="CH226" s="48"/>
      <c r="CI226" s="48"/>
      <c r="CJ226" s="48"/>
      <c r="CK226" s="48"/>
      <c r="CL226" s="48"/>
      <c r="CM226" s="48"/>
    </row>
    <row r="227" spans="1:95" ht="45" customHeight="1" x14ac:dyDescent="0.2">
      <c r="A227" s="351"/>
      <c r="B227" s="200" t="s">
        <v>1109</v>
      </c>
      <c r="C227" s="146" t="s">
        <v>1145</v>
      </c>
      <c r="D227" s="611"/>
      <c r="E227" s="612"/>
      <c r="F227" s="611"/>
      <c r="G227" s="612"/>
      <c r="H227" s="611"/>
      <c r="I227" s="612"/>
      <c r="J227" s="611"/>
      <c r="K227" s="612"/>
      <c r="L227" s="611"/>
      <c r="M227" s="612"/>
      <c r="N227" s="611"/>
      <c r="O227" s="612"/>
      <c r="P227" s="611"/>
      <c r="Q227" s="612"/>
      <c r="R227" s="611"/>
      <c r="S227" s="612"/>
      <c r="T227" s="611"/>
      <c r="U227" s="612"/>
      <c r="V227" s="611"/>
      <c r="W227" s="612"/>
      <c r="X227" s="45"/>
      <c r="Y227" s="547">
        <f>IF(OR(D227="s",F227="s",H227="s",J227="s",L227="s",N227="s",P227="s",R227="s",T227="s",V227="s"), 0, IF(OR(D227="a",F227="a",H227="a",J227="a",L227="a",N227="a",P227="a",R227="a",T227="a",V227="a"),Z227,0))</f>
        <v>0</v>
      </c>
      <c r="Z227" s="338">
        <v>5</v>
      </c>
      <c r="AA227" s="41">
        <f>COUNTIF(D227:W227,"a")+COUNTIF(D227:W227,"s")</f>
        <v>0</v>
      </c>
      <c r="AB227" s="394"/>
      <c r="AD227" s="232"/>
      <c r="CG227" s="48"/>
      <c r="CH227" s="48"/>
      <c r="CI227" s="48"/>
      <c r="CJ227" s="48"/>
      <c r="CK227" s="48"/>
      <c r="CL227" s="48"/>
      <c r="CM227" s="48"/>
    </row>
    <row r="228" spans="1:95" ht="67.5" customHeight="1" x14ac:dyDescent="0.2">
      <c r="A228" s="351" t="s">
        <v>312</v>
      </c>
      <c r="B228" s="200" t="s">
        <v>1110</v>
      </c>
      <c r="C228" s="146" t="s">
        <v>1187</v>
      </c>
      <c r="D228" s="611"/>
      <c r="E228" s="612"/>
      <c r="F228" s="611"/>
      <c r="G228" s="612"/>
      <c r="H228" s="611"/>
      <c r="I228" s="612"/>
      <c r="J228" s="611"/>
      <c r="K228" s="612"/>
      <c r="L228" s="611"/>
      <c r="M228" s="612"/>
      <c r="N228" s="611"/>
      <c r="O228" s="612"/>
      <c r="P228" s="611"/>
      <c r="Q228" s="612"/>
      <c r="R228" s="611"/>
      <c r="S228" s="612"/>
      <c r="T228" s="611"/>
      <c r="U228" s="612"/>
      <c r="V228" s="611"/>
      <c r="W228" s="612"/>
      <c r="X228" s="45"/>
      <c r="Y228" s="547">
        <f>IF(OR(D228="s",F228="s",H228="s",J228="s",L228="s",N228="s",P228="s",R228="s",T228="s",V228="s"), 0, IF(OR(D228="a",F228="a",H228="a",J228="a",L228="a",N228="a",P228="a",R228="a",T228="a",V228="a"),Z228,0))</f>
        <v>0</v>
      </c>
      <c r="Z228" s="338">
        <v>5</v>
      </c>
      <c r="AA228" s="41">
        <f>COUNTIF(D228:W228,"a")+COUNTIF(D228:W228,"s")</f>
        <v>0</v>
      </c>
      <c r="AB228" s="394"/>
      <c r="AD228" s="232"/>
      <c r="CG228" s="48"/>
      <c r="CH228" s="48"/>
      <c r="CI228" s="48"/>
      <c r="CJ228" s="48"/>
      <c r="CK228" s="48"/>
      <c r="CL228" s="48"/>
      <c r="CM228" s="48"/>
    </row>
    <row r="229" spans="1:95" ht="30" customHeight="1" x14ac:dyDescent="0.2">
      <c r="A229" s="351"/>
      <c r="B229" s="209"/>
      <c r="C229" s="453" t="s">
        <v>1111</v>
      </c>
      <c r="D229" s="614"/>
      <c r="E229" s="614"/>
      <c r="F229" s="614"/>
      <c r="G229" s="614"/>
      <c r="H229" s="614"/>
      <c r="I229" s="614"/>
      <c r="J229" s="614"/>
      <c r="K229" s="614"/>
      <c r="L229" s="614"/>
      <c r="M229" s="614"/>
      <c r="N229" s="614"/>
      <c r="O229" s="614"/>
      <c r="P229" s="614"/>
      <c r="Q229" s="614"/>
      <c r="R229" s="614"/>
      <c r="S229" s="614"/>
      <c r="T229" s="614"/>
      <c r="U229" s="614"/>
      <c r="V229" s="614"/>
      <c r="W229" s="614"/>
      <c r="X229" s="614"/>
      <c r="Y229" s="614"/>
      <c r="Z229" s="615"/>
      <c r="CF229" s="2"/>
    </row>
    <row r="230" spans="1:95" ht="45" customHeight="1" x14ac:dyDescent="0.2">
      <c r="A230" s="351"/>
      <c r="B230" s="200" t="s">
        <v>595</v>
      </c>
      <c r="C230" s="146" t="s">
        <v>1112</v>
      </c>
      <c r="D230" s="604"/>
      <c r="E230" s="605"/>
      <c r="F230" s="604"/>
      <c r="G230" s="605"/>
      <c r="H230" s="604"/>
      <c r="I230" s="605"/>
      <c r="J230" s="604"/>
      <c r="K230" s="605"/>
      <c r="L230" s="604"/>
      <c r="M230" s="605"/>
      <c r="N230" s="604"/>
      <c r="O230" s="605"/>
      <c r="P230" s="604"/>
      <c r="Q230" s="605"/>
      <c r="R230" s="604"/>
      <c r="S230" s="605"/>
      <c r="T230" s="604"/>
      <c r="U230" s="605"/>
      <c r="V230" s="604"/>
      <c r="W230" s="605"/>
      <c r="X230" s="45"/>
      <c r="Y230" s="547">
        <f t="shared" ref="Y230:Y232" si="37">IF(OR(D230="s",F230="s",H230="s",J230="s",L230="s",N230="s",P230="s",R230="s",T230="s",V230="s"), 0, IF(OR(D230="a",F230="a",H230="a",J230="a",L230="a",N230="a",P230="a",R230="a",T230="a",V230="a"),Z230,0))</f>
        <v>0</v>
      </c>
      <c r="Z230" s="338">
        <v>5</v>
      </c>
      <c r="AA230" s="41">
        <f t="shared" ref="AA230:AA232" si="38">COUNTIF(D230:W230,"a")+COUNTIF(D230:W230,"s")</f>
        <v>0</v>
      </c>
      <c r="AB230" s="394"/>
      <c r="AD230" s="232" t="s">
        <v>486</v>
      </c>
      <c r="CG230" s="48"/>
      <c r="CH230" s="48"/>
      <c r="CI230" s="48"/>
      <c r="CJ230" s="48"/>
      <c r="CK230" s="48"/>
      <c r="CL230" s="48"/>
      <c r="CM230" s="48"/>
    </row>
    <row r="231" spans="1:95" ht="45" customHeight="1" x14ac:dyDescent="0.2">
      <c r="A231" s="351"/>
      <c r="B231" s="200" t="s">
        <v>597</v>
      </c>
      <c r="C231" s="146" t="s">
        <v>1113</v>
      </c>
      <c r="D231" s="611"/>
      <c r="E231" s="612"/>
      <c r="F231" s="611"/>
      <c r="G231" s="612"/>
      <c r="H231" s="611"/>
      <c r="I231" s="612"/>
      <c r="J231" s="611"/>
      <c r="K231" s="612"/>
      <c r="L231" s="611"/>
      <c r="M231" s="612"/>
      <c r="N231" s="611"/>
      <c r="O231" s="612"/>
      <c r="P231" s="611"/>
      <c r="Q231" s="612"/>
      <c r="R231" s="611"/>
      <c r="S231" s="612"/>
      <c r="T231" s="611"/>
      <c r="U231" s="612"/>
      <c r="V231" s="611"/>
      <c r="W231" s="612"/>
      <c r="X231" s="45"/>
      <c r="Y231" s="547">
        <f t="shared" si="37"/>
        <v>0</v>
      </c>
      <c r="Z231" s="338">
        <v>5</v>
      </c>
      <c r="AA231" s="41">
        <f t="shared" si="38"/>
        <v>0</v>
      </c>
      <c r="AB231" s="394"/>
      <c r="AD231" s="232"/>
      <c r="CG231" s="48"/>
      <c r="CH231" s="48"/>
      <c r="CI231" s="48"/>
      <c r="CJ231" s="48"/>
      <c r="CK231" s="48"/>
      <c r="CL231" s="48"/>
      <c r="CM231" s="48"/>
    </row>
    <row r="232" spans="1:95" ht="45" customHeight="1" thickBot="1" x14ac:dyDescent="0.25">
      <c r="A232" s="351"/>
      <c r="B232" s="200" t="s">
        <v>598</v>
      </c>
      <c r="C232" s="146" t="s">
        <v>599</v>
      </c>
      <c r="D232" s="611"/>
      <c r="E232" s="612"/>
      <c r="F232" s="611"/>
      <c r="G232" s="612"/>
      <c r="H232" s="611"/>
      <c r="I232" s="612"/>
      <c r="J232" s="611"/>
      <c r="K232" s="612"/>
      <c r="L232" s="611"/>
      <c r="M232" s="612"/>
      <c r="N232" s="611"/>
      <c r="O232" s="612"/>
      <c r="P232" s="611"/>
      <c r="Q232" s="612"/>
      <c r="R232" s="611"/>
      <c r="S232" s="612"/>
      <c r="T232" s="611"/>
      <c r="U232" s="612"/>
      <c r="V232" s="611"/>
      <c r="W232" s="612"/>
      <c r="X232" s="45"/>
      <c r="Y232" s="547">
        <f t="shared" si="37"/>
        <v>0</v>
      </c>
      <c r="Z232" s="338">
        <v>5</v>
      </c>
      <c r="AA232" s="41">
        <f t="shared" si="38"/>
        <v>0</v>
      </c>
      <c r="AB232" s="394"/>
      <c r="AD232" s="232" t="s">
        <v>486</v>
      </c>
      <c r="CG232" s="48"/>
      <c r="CH232" s="48"/>
      <c r="CI232" s="48"/>
      <c r="CJ232" s="48"/>
      <c r="CK232" s="48"/>
      <c r="CL232" s="48"/>
      <c r="CM232" s="48"/>
    </row>
    <row r="233" spans="1:95" ht="21" customHeight="1" thickTop="1" thickBot="1" x14ac:dyDescent="0.25">
      <c r="A233" s="351"/>
      <c r="B233" s="84"/>
      <c r="C233" s="121"/>
      <c r="D233" s="621" t="s">
        <v>80</v>
      </c>
      <c r="E233" s="622"/>
      <c r="F233" s="622"/>
      <c r="G233" s="622"/>
      <c r="H233" s="622"/>
      <c r="I233" s="622"/>
      <c r="J233" s="622"/>
      <c r="K233" s="622"/>
      <c r="L233" s="622"/>
      <c r="M233" s="622"/>
      <c r="N233" s="622"/>
      <c r="O233" s="622"/>
      <c r="P233" s="622"/>
      <c r="Q233" s="622"/>
      <c r="R233" s="622"/>
      <c r="S233" s="622"/>
      <c r="T233" s="622"/>
      <c r="U233" s="622"/>
      <c r="V233" s="622"/>
      <c r="W233" s="622"/>
      <c r="X233" s="623"/>
      <c r="Y233" s="86">
        <f>SUM(Y216:Y232)</f>
        <v>0</v>
      </c>
      <c r="Z233" s="339">
        <f>SUM(Z216:Z232)</f>
        <v>80</v>
      </c>
      <c r="AD233" s="232"/>
      <c r="CG233" s="48"/>
      <c r="CH233" s="48"/>
      <c r="CI233" s="48"/>
      <c r="CJ233" s="48"/>
      <c r="CK233" s="48"/>
      <c r="CL233" s="48"/>
      <c r="CM233" s="48"/>
    </row>
    <row r="234" spans="1:95" ht="21" customHeight="1" thickBot="1" x14ac:dyDescent="0.25">
      <c r="A234" s="323"/>
      <c r="B234" s="163"/>
      <c r="C234" s="287"/>
      <c r="D234" s="618"/>
      <c r="E234" s="619"/>
      <c r="F234" s="768">
        <v>30</v>
      </c>
      <c r="G234" s="661"/>
      <c r="H234" s="661"/>
      <c r="I234" s="661"/>
      <c r="J234" s="661"/>
      <c r="K234" s="661"/>
      <c r="L234" s="661"/>
      <c r="M234" s="661"/>
      <c r="N234" s="661"/>
      <c r="O234" s="661"/>
      <c r="P234" s="661"/>
      <c r="Q234" s="661"/>
      <c r="R234" s="661"/>
      <c r="S234" s="661"/>
      <c r="T234" s="661"/>
      <c r="U234" s="661"/>
      <c r="V234" s="661"/>
      <c r="W234" s="661"/>
      <c r="X234" s="661"/>
      <c r="Y234" s="661"/>
      <c r="Z234" s="662"/>
      <c r="AD234" s="232"/>
      <c r="CG234" s="48"/>
      <c r="CH234" s="48"/>
      <c r="CI234" s="48"/>
      <c r="CJ234" s="48"/>
      <c r="CK234" s="48"/>
      <c r="CL234" s="48"/>
      <c r="CM234" s="48"/>
    </row>
    <row r="235" spans="1:95" ht="30" customHeight="1" thickBot="1" x14ac:dyDescent="0.25">
      <c r="A235" s="321"/>
      <c r="B235" s="207">
        <v>5410</v>
      </c>
      <c r="C235" s="153" t="s">
        <v>401</v>
      </c>
      <c r="D235" s="261"/>
      <c r="E235" s="262"/>
      <c r="F235" s="261" t="s">
        <v>79</v>
      </c>
      <c r="G235" s="262"/>
      <c r="H235" s="261" t="s">
        <v>79</v>
      </c>
      <c r="I235" s="262"/>
      <c r="J235" s="261"/>
      <c r="K235" s="262"/>
      <c r="L235" s="261"/>
      <c r="M235" s="262"/>
      <c r="N235" s="261"/>
      <c r="O235" s="262"/>
      <c r="P235" s="261"/>
      <c r="Q235" s="262"/>
      <c r="R235" s="261"/>
      <c r="S235" s="262"/>
      <c r="T235" s="261"/>
      <c r="U235" s="262"/>
      <c r="V235" s="261"/>
      <c r="W235" s="262"/>
      <c r="X235" s="260"/>
      <c r="Y235" s="260"/>
      <c r="Z235" s="344"/>
      <c r="AA235" s="185"/>
      <c r="AD235" s="232"/>
      <c r="CE235" s="48"/>
      <c r="CF235" s="48"/>
      <c r="CG235" s="48"/>
      <c r="CH235" s="48"/>
      <c r="CI235" s="48"/>
      <c r="CJ235" s="48"/>
      <c r="CK235" s="48"/>
      <c r="CL235" s="48"/>
      <c r="CM235" s="48"/>
      <c r="CN235" s="48"/>
      <c r="CO235" s="48"/>
      <c r="CP235" s="48"/>
      <c r="CQ235" s="48"/>
    </row>
    <row r="236" spans="1:95" ht="30" customHeight="1" x14ac:dyDescent="0.2">
      <c r="A236" s="321"/>
      <c r="B236" s="95"/>
      <c r="C236" s="455" t="s">
        <v>785</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6"/>
      <c r="AA236" s="185"/>
      <c r="AD236" s="232"/>
      <c r="CE236" s="48"/>
      <c r="CF236" s="48"/>
      <c r="CG236" s="48"/>
      <c r="CH236" s="48"/>
      <c r="CI236" s="48"/>
      <c r="CJ236" s="48"/>
      <c r="CK236" s="48"/>
      <c r="CL236" s="48"/>
      <c r="CM236" s="48"/>
      <c r="CN236" s="48"/>
      <c r="CO236" s="48"/>
      <c r="CP236" s="48"/>
      <c r="CQ236" s="48"/>
    </row>
    <row r="237" spans="1:95" ht="45" customHeight="1" x14ac:dyDescent="0.2">
      <c r="A237" s="349"/>
      <c r="B237" s="209" t="s">
        <v>786</v>
      </c>
      <c r="C237" s="456" t="s">
        <v>787</v>
      </c>
      <c r="D237" s="636"/>
      <c r="E237" s="637"/>
      <c r="F237" s="636"/>
      <c r="G237" s="637"/>
      <c r="H237" s="636"/>
      <c r="I237" s="637"/>
      <c r="J237" s="636"/>
      <c r="K237" s="637"/>
      <c r="L237" s="636"/>
      <c r="M237" s="637"/>
      <c r="N237" s="636"/>
      <c r="O237" s="637"/>
      <c r="P237" s="636"/>
      <c r="Q237" s="637"/>
      <c r="R237" s="636"/>
      <c r="S237" s="637"/>
      <c r="T237" s="636"/>
      <c r="U237" s="637"/>
      <c r="V237" s="636"/>
      <c r="W237" s="637"/>
      <c r="X237" s="457"/>
      <c r="Y237" s="549">
        <f>IF(OR(D237="s",F237="s",H237="s",J237="s",L237="s",N237="s",P237="s",R237="s",T237="s",V237="s"), 0, IF(OR(D237="a",F237="a",H237="a",J237="a",L237="a",N237="a",P237="a",R237="a",T237="a",V237="a"),Z237,0))</f>
        <v>0</v>
      </c>
      <c r="Z237" s="458">
        <f>IF(X237="na",0,10)</f>
        <v>10</v>
      </c>
      <c r="AA237" s="185">
        <f>COUNTIF(D237:W237,"a")+COUNTIF(D237:W237,"s")+COUNTIF(X237,"na")</f>
        <v>0</v>
      </c>
      <c r="AB237" s="394"/>
      <c r="AD237" s="232"/>
      <c r="CE237" s="48"/>
      <c r="CF237" s="48"/>
      <c r="CG237" s="48"/>
      <c r="CH237" s="48"/>
      <c r="CI237" s="48"/>
      <c r="CJ237" s="48"/>
      <c r="CK237" s="48"/>
      <c r="CL237" s="48"/>
      <c r="CM237" s="48"/>
      <c r="CN237" s="48"/>
      <c r="CO237" s="48"/>
      <c r="CP237" s="48"/>
      <c r="CQ237" s="48"/>
    </row>
    <row r="238" spans="1:95" ht="30" customHeight="1" x14ac:dyDescent="0.2">
      <c r="A238" s="321"/>
      <c r="B238" s="44"/>
      <c r="C238" s="396" t="s">
        <v>788</v>
      </c>
      <c r="D238" s="649"/>
      <c r="E238" s="649"/>
      <c r="F238" s="649"/>
      <c r="G238" s="649"/>
      <c r="H238" s="649"/>
      <c r="I238" s="649"/>
      <c r="J238" s="649"/>
      <c r="K238" s="649"/>
      <c r="L238" s="649"/>
      <c r="M238" s="649"/>
      <c r="N238" s="649"/>
      <c r="O238" s="649"/>
      <c r="P238" s="649"/>
      <c r="Q238" s="649"/>
      <c r="R238" s="649"/>
      <c r="S238" s="649"/>
      <c r="T238" s="649"/>
      <c r="U238" s="649"/>
      <c r="V238" s="649"/>
      <c r="W238" s="649"/>
      <c r="X238" s="649"/>
      <c r="Y238" s="649"/>
      <c r="Z238" s="650"/>
      <c r="AA238" s="185"/>
      <c r="AD238" s="232"/>
      <c r="CE238" s="48"/>
      <c r="CF238" s="48"/>
      <c r="CG238" s="48"/>
      <c r="CH238" s="48"/>
      <c r="CI238" s="48"/>
      <c r="CJ238" s="48"/>
      <c r="CK238" s="48"/>
      <c r="CL238" s="48"/>
      <c r="CM238" s="48"/>
      <c r="CN238" s="48"/>
      <c r="CO238" s="48"/>
      <c r="CP238" s="48"/>
      <c r="CQ238" s="48"/>
    </row>
    <row r="239" spans="1:95" ht="45" customHeight="1" x14ac:dyDescent="0.2">
      <c r="A239" s="349"/>
      <c r="B239" s="219" t="s">
        <v>789</v>
      </c>
      <c r="C239" s="456" t="s">
        <v>790</v>
      </c>
      <c r="D239" s="636"/>
      <c r="E239" s="637"/>
      <c r="F239" s="636"/>
      <c r="G239" s="637"/>
      <c r="H239" s="636"/>
      <c r="I239" s="637"/>
      <c r="J239" s="636"/>
      <c r="K239" s="637"/>
      <c r="L239" s="636"/>
      <c r="M239" s="637"/>
      <c r="N239" s="636"/>
      <c r="O239" s="637"/>
      <c r="P239" s="636"/>
      <c r="Q239" s="637"/>
      <c r="R239" s="636"/>
      <c r="S239" s="637"/>
      <c r="T239" s="636"/>
      <c r="U239" s="637"/>
      <c r="V239" s="636"/>
      <c r="W239" s="637"/>
      <c r="X239" s="459" t="str">
        <f>IF(X237="na","na","")</f>
        <v/>
      </c>
      <c r="Y239" s="549">
        <f>IF(OR(D239="s",F239="s",H239="s",J239="s",L239="s",N239="s",P239="s",R239="s",T239="s",V239="s"), 0, IF(OR(D239="a",F239="a",H239="a",J239="a",L239="a",N239="a",P239="a",R239="a",T239="a",V239="a"),Z239,0))</f>
        <v>0</v>
      </c>
      <c r="Z239" s="458">
        <f>IF(X239="na",0,30)</f>
        <v>30</v>
      </c>
      <c r="AA239" s="185">
        <f>COUNTIF(D239:W239,"a")+COUNTIF(D239:W239,"s")+COUNTIF(X239,"na")</f>
        <v>0</v>
      </c>
      <c r="AB239" s="394"/>
      <c r="AD239" s="232"/>
      <c r="CE239" s="48"/>
      <c r="CF239" s="48"/>
      <c r="CG239" s="48"/>
      <c r="CH239" s="48"/>
      <c r="CI239" s="48"/>
      <c r="CJ239" s="48"/>
      <c r="CK239" s="48"/>
      <c r="CL239" s="48"/>
      <c r="CM239" s="48"/>
      <c r="CN239" s="48"/>
      <c r="CO239" s="48"/>
      <c r="CP239" s="48"/>
      <c r="CQ239" s="48"/>
    </row>
    <row r="240" spans="1:95" ht="30" customHeight="1" x14ac:dyDescent="0.2">
      <c r="A240" s="351"/>
      <c r="B240" s="435"/>
      <c r="C240" s="396" t="s">
        <v>525</v>
      </c>
      <c r="D240" s="693" t="s">
        <v>791</v>
      </c>
      <c r="E240" s="694"/>
      <c r="F240" s="694"/>
      <c r="G240" s="694"/>
      <c r="H240" s="694"/>
      <c r="I240" s="694"/>
      <c r="J240" s="694"/>
      <c r="K240" s="694"/>
      <c r="L240" s="694"/>
      <c r="M240" s="694"/>
      <c r="N240" s="694"/>
      <c r="O240" s="694"/>
      <c r="P240" s="694"/>
      <c r="Q240" s="694"/>
      <c r="R240" s="694"/>
      <c r="S240" s="694"/>
      <c r="T240" s="694"/>
      <c r="U240" s="694"/>
      <c r="V240" s="694"/>
      <c r="W240" s="694"/>
      <c r="X240" s="694"/>
      <c r="Y240" s="694"/>
      <c r="Z240" s="695"/>
      <c r="AA240" s="185"/>
      <c r="AD240" s="232"/>
      <c r="CE240" s="48"/>
      <c r="CF240" s="48"/>
      <c r="CG240" s="48"/>
      <c r="CH240" s="48"/>
      <c r="CI240" s="48"/>
      <c r="CJ240" s="48"/>
      <c r="CK240" s="48"/>
      <c r="CL240" s="48"/>
      <c r="CM240" s="48"/>
      <c r="CN240" s="48"/>
      <c r="CO240" s="48"/>
      <c r="CP240" s="48"/>
      <c r="CQ240" s="48"/>
    </row>
    <row r="241" spans="1:95" ht="27.95" customHeight="1" x14ac:dyDescent="0.2">
      <c r="A241" s="351"/>
      <c r="B241" s="97"/>
      <c r="C241" s="160" t="s">
        <v>792</v>
      </c>
      <c r="D241" s="604"/>
      <c r="E241" s="605"/>
      <c r="F241" s="604"/>
      <c r="G241" s="605"/>
      <c r="H241" s="604"/>
      <c r="I241" s="605"/>
      <c r="J241" s="604"/>
      <c r="K241" s="605"/>
      <c r="L241" s="604"/>
      <c r="M241" s="605"/>
      <c r="N241" s="604"/>
      <c r="O241" s="605"/>
      <c r="P241" s="604"/>
      <c r="Q241" s="605"/>
      <c r="R241" s="604"/>
      <c r="S241" s="605"/>
      <c r="T241" s="604"/>
      <c r="U241" s="605"/>
      <c r="V241" s="604"/>
      <c r="W241" s="605"/>
      <c r="X241" s="641"/>
      <c r="Y241" s="770"/>
      <c r="Z241" s="771"/>
      <c r="AA241" s="185">
        <f>IF(OR(COUNTIF($D$239:$W$239,"s"),COUNTIF($X$239,"na")),1,COUNTIF(D241:W241, "a"))</f>
        <v>0</v>
      </c>
      <c r="AB241" s="394"/>
      <c r="AD241" s="232"/>
      <c r="CE241" s="48"/>
      <c r="CF241" s="48"/>
      <c r="CG241" s="48"/>
      <c r="CH241" s="48"/>
      <c r="CI241" s="48"/>
      <c r="CJ241" s="48"/>
      <c r="CK241" s="48"/>
      <c r="CL241" s="48"/>
      <c r="CM241" s="48"/>
      <c r="CN241" s="48"/>
      <c r="CO241" s="48"/>
      <c r="CP241" s="48"/>
      <c r="CQ241" s="48"/>
    </row>
    <row r="242" spans="1:95" ht="27.95" customHeight="1" x14ac:dyDescent="0.2">
      <c r="A242" s="351"/>
      <c r="B242" s="88"/>
      <c r="C242" s="160" t="s">
        <v>793</v>
      </c>
      <c r="D242" s="611"/>
      <c r="E242" s="612"/>
      <c r="F242" s="611"/>
      <c r="G242" s="612"/>
      <c r="H242" s="611"/>
      <c r="I242" s="612"/>
      <c r="J242" s="611"/>
      <c r="K242" s="612"/>
      <c r="L242" s="611"/>
      <c r="M242" s="612"/>
      <c r="N242" s="611"/>
      <c r="O242" s="612"/>
      <c r="P242" s="611"/>
      <c r="Q242" s="612"/>
      <c r="R242" s="611"/>
      <c r="S242" s="612"/>
      <c r="T242" s="611"/>
      <c r="U242" s="612"/>
      <c r="V242" s="611"/>
      <c r="W242" s="612"/>
      <c r="X242" s="772"/>
      <c r="Y242" s="770"/>
      <c r="Z242" s="771"/>
      <c r="AA242" s="185">
        <f t="shared" ref="AA242:AA243" si="39">IF(OR(COUNTIF($D$239:$W$239,"s"),COUNTIF($X$239,"na")),1,COUNTIF(D242:W242, "a"))</f>
        <v>0</v>
      </c>
      <c r="AB242" s="394"/>
      <c r="AD242" s="232"/>
      <c r="CE242" s="48"/>
      <c r="CF242" s="48"/>
      <c r="CG242" s="48"/>
      <c r="CH242" s="48"/>
      <c r="CI242" s="48"/>
      <c r="CJ242" s="48"/>
      <c r="CK242" s="48"/>
      <c r="CL242" s="48"/>
      <c r="CM242" s="48"/>
      <c r="CN242" s="48"/>
      <c r="CO242" s="48"/>
      <c r="CP242" s="48"/>
      <c r="CQ242" s="48"/>
    </row>
    <row r="243" spans="1:95" ht="27.95" customHeight="1" x14ac:dyDescent="0.2">
      <c r="A243" s="449"/>
      <c r="B243" s="85"/>
      <c r="C243" s="164" t="s">
        <v>794</v>
      </c>
      <c r="D243" s="626"/>
      <c r="E243" s="627"/>
      <c r="F243" s="626"/>
      <c r="G243" s="627"/>
      <c r="H243" s="626"/>
      <c r="I243" s="627"/>
      <c r="J243" s="626"/>
      <c r="K243" s="627"/>
      <c r="L243" s="626"/>
      <c r="M243" s="627"/>
      <c r="N243" s="626"/>
      <c r="O243" s="627"/>
      <c r="P243" s="626"/>
      <c r="Q243" s="627"/>
      <c r="R243" s="626"/>
      <c r="S243" s="627"/>
      <c r="T243" s="626"/>
      <c r="U243" s="627"/>
      <c r="V243" s="626"/>
      <c r="W243" s="627"/>
      <c r="X243" s="772"/>
      <c r="Y243" s="770"/>
      <c r="Z243" s="771"/>
      <c r="AA243" s="185">
        <f t="shared" si="39"/>
        <v>0</v>
      </c>
      <c r="AB243" s="394"/>
      <c r="AD243" s="232"/>
      <c r="CE243" s="48"/>
      <c r="CF243" s="48"/>
      <c r="CG243" s="48"/>
      <c r="CH243" s="48"/>
      <c r="CI243" s="48"/>
      <c r="CJ243" s="48"/>
      <c r="CK243" s="48"/>
      <c r="CL243" s="48"/>
      <c r="CM243" s="48"/>
      <c r="CN243" s="48"/>
      <c r="CO243" s="48"/>
      <c r="CP243" s="48"/>
      <c r="CQ243" s="48"/>
    </row>
    <row r="244" spans="1:95" ht="30" customHeight="1" x14ac:dyDescent="0.2">
      <c r="A244" s="351"/>
      <c r="B244" s="44"/>
      <c r="C244" s="314" t="s">
        <v>795</v>
      </c>
      <c r="D244" s="649"/>
      <c r="E244" s="649"/>
      <c r="F244" s="649"/>
      <c r="G244" s="649"/>
      <c r="H244" s="649"/>
      <c r="I244" s="649"/>
      <c r="J244" s="649"/>
      <c r="K244" s="649"/>
      <c r="L244" s="649"/>
      <c r="M244" s="649"/>
      <c r="N244" s="649"/>
      <c r="O244" s="649"/>
      <c r="P244" s="649"/>
      <c r="Q244" s="649"/>
      <c r="R244" s="649"/>
      <c r="S244" s="649"/>
      <c r="T244" s="649"/>
      <c r="U244" s="649"/>
      <c r="V244" s="649"/>
      <c r="W244" s="649"/>
      <c r="X244" s="649"/>
      <c r="Y244" s="649"/>
      <c r="Z244" s="650"/>
      <c r="AA244" s="185"/>
      <c r="AD244" s="232"/>
      <c r="CE244" s="48"/>
      <c r="CF244" s="48"/>
      <c r="CG244" s="48"/>
      <c r="CH244" s="48"/>
      <c r="CI244" s="48"/>
      <c r="CJ244" s="48"/>
      <c r="CK244" s="48"/>
      <c r="CL244" s="48"/>
      <c r="CM244" s="48"/>
      <c r="CN244" s="48"/>
      <c r="CO244" s="48"/>
      <c r="CP244" s="48"/>
      <c r="CQ244" s="48"/>
    </row>
    <row r="245" spans="1:95" ht="45" customHeight="1" x14ac:dyDescent="0.2">
      <c r="A245" s="349"/>
      <c r="B245" s="219" t="s">
        <v>796</v>
      </c>
      <c r="C245" s="456" t="s">
        <v>797</v>
      </c>
      <c r="D245" s="636"/>
      <c r="E245" s="637"/>
      <c r="F245" s="636"/>
      <c r="G245" s="637"/>
      <c r="H245" s="636"/>
      <c r="I245" s="637"/>
      <c r="J245" s="636"/>
      <c r="K245" s="637"/>
      <c r="L245" s="636"/>
      <c r="M245" s="637"/>
      <c r="N245" s="636"/>
      <c r="O245" s="637"/>
      <c r="P245" s="636"/>
      <c r="Q245" s="637"/>
      <c r="R245" s="636"/>
      <c r="S245" s="637"/>
      <c r="T245" s="636"/>
      <c r="U245" s="637"/>
      <c r="V245" s="636"/>
      <c r="W245" s="637"/>
      <c r="X245" s="459" t="str">
        <f>IF(X237="na","na","")</f>
        <v/>
      </c>
      <c r="Y245" s="549">
        <f>IF(OR(D245="s",F245="s",H245="s",J245="s",L245="s",N245="s",P245="s",R245="s",T245="s",V245="s"), 0, IF(OR(D245="a",F245="a",H245="a",J245="a",L245="a",N245="a",P245="a",R245="a",T245="a",V245="a"),Z245,0))</f>
        <v>0</v>
      </c>
      <c r="Z245" s="458">
        <f>IF(X239="na",0,10)</f>
        <v>10</v>
      </c>
      <c r="AA245" s="185">
        <f>COUNTIF(D245:W245,"a")+COUNTIF(D245:W245,"s")+COUNTIF(X245,"na")</f>
        <v>0</v>
      </c>
      <c r="AB245" s="394"/>
      <c r="AD245" s="232"/>
      <c r="CE245" s="48"/>
      <c r="CF245" s="48"/>
      <c r="CG245" s="48"/>
      <c r="CH245" s="48"/>
      <c r="CI245" s="48"/>
      <c r="CJ245" s="48"/>
      <c r="CK245" s="48"/>
      <c r="CL245" s="48"/>
      <c r="CM245" s="48"/>
      <c r="CN245" s="48"/>
      <c r="CO245" s="48"/>
      <c r="CP245" s="48"/>
      <c r="CQ245" s="48"/>
    </row>
    <row r="246" spans="1:95" ht="30" customHeight="1" x14ac:dyDescent="0.2">
      <c r="A246" s="351"/>
      <c r="B246" s="44"/>
      <c r="C246" s="546" t="s">
        <v>798</v>
      </c>
      <c r="D246" s="651"/>
      <c r="E246" s="649"/>
      <c r="F246" s="649"/>
      <c r="G246" s="649"/>
      <c r="H246" s="649"/>
      <c r="I246" s="649"/>
      <c r="J246" s="649"/>
      <c r="K246" s="649"/>
      <c r="L246" s="649"/>
      <c r="M246" s="649"/>
      <c r="N246" s="649"/>
      <c r="O246" s="649"/>
      <c r="P246" s="649"/>
      <c r="Q246" s="649"/>
      <c r="R246" s="649"/>
      <c r="S246" s="649"/>
      <c r="T246" s="649"/>
      <c r="U246" s="649"/>
      <c r="V246" s="649"/>
      <c r="W246" s="649"/>
      <c r="X246" s="649"/>
      <c r="Y246" s="649"/>
      <c r="Z246" s="650"/>
      <c r="AA246" s="185"/>
      <c r="AD246" s="232"/>
      <c r="CE246" s="48"/>
      <c r="CF246" s="48"/>
      <c r="CG246" s="48"/>
      <c r="CH246" s="48"/>
      <c r="CI246" s="48"/>
      <c r="CJ246" s="48"/>
      <c r="CK246" s="48"/>
      <c r="CL246" s="48"/>
      <c r="CM246" s="48"/>
      <c r="CN246" s="48"/>
      <c r="CO246" s="48"/>
      <c r="CP246" s="48"/>
      <c r="CQ246" s="48"/>
    </row>
    <row r="247" spans="1:95" ht="30" customHeight="1" x14ac:dyDescent="0.2">
      <c r="A247" s="351"/>
      <c r="B247" s="44"/>
      <c r="C247" s="314" t="s">
        <v>799</v>
      </c>
      <c r="D247" s="649"/>
      <c r="E247" s="649"/>
      <c r="F247" s="649"/>
      <c r="G247" s="649"/>
      <c r="H247" s="649"/>
      <c r="I247" s="649"/>
      <c r="J247" s="649"/>
      <c r="K247" s="649"/>
      <c r="L247" s="649"/>
      <c r="M247" s="649"/>
      <c r="N247" s="649"/>
      <c r="O247" s="649"/>
      <c r="P247" s="649"/>
      <c r="Q247" s="649"/>
      <c r="R247" s="649"/>
      <c r="S247" s="649"/>
      <c r="T247" s="649"/>
      <c r="U247" s="649"/>
      <c r="V247" s="649"/>
      <c r="W247" s="649"/>
      <c r="X247" s="649"/>
      <c r="Y247" s="649"/>
      <c r="Z247" s="650"/>
      <c r="AA247" s="185"/>
      <c r="AD247" s="232"/>
      <c r="CE247" s="48"/>
      <c r="CF247" s="48"/>
      <c r="CG247" s="48"/>
      <c r="CH247" s="48"/>
      <c r="CI247" s="48"/>
      <c r="CJ247" s="48"/>
      <c r="CK247" s="48"/>
      <c r="CL247" s="48"/>
      <c r="CM247" s="48"/>
      <c r="CN247" s="48"/>
      <c r="CO247" s="48"/>
      <c r="CP247" s="48"/>
      <c r="CQ247" s="48"/>
    </row>
    <row r="248" spans="1:95" ht="88.5" customHeight="1" x14ac:dyDescent="0.2">
      <c r="A248" s="349"/>
      <c r="B248" s="200" t="s">
        <v>800</v>
      </c>
      <c r="C248" s="155" t="s">
        <v>801</v>
      </c>
      <c r="D248" s="604"/>
      <c r="E248" s="605"/>
      <c r="F248" s="604"/>
      <c r="G248" s="605"/>
      <c r="H248" s="604"/>
      <c r="I248" s="605"/>
      <c r="J248" s="604"/>
      <c r="K248" s="605"/>
      <c r="L248" s="604"/>
      <c r="M248" s="605"/>
      <c r="N248" s="604"/>
      <c r="O248" s="605"/>
      <c r="P248" s="604"/>
      <c r="Q248" s="605"/>
      <c r="R248" s="604"/>
      <c r="S248" s="605"/>
      <c r="T248" s="604"/>
      <c r="U248" s="605"/>
      <c r="V248" s="604"/>
      <c r="W248" s="605"/>
      <c r="X248" s="460"/>
      <c r="Y248" s="547">
        <f>IF(OR(D248="s",F248="s",H248="s",J248="s",L248="s",N248="s",P248="s",R248="s",T248="s",V248="s"), 0, IF(OR(D248="a",F248="a",H248="a",J248="a",L248="a",N248="a",P248="a",R248="a",T248="a",V248="a"),Z248,0))</f>
        <v>0</v>
      </c>
      <c r="Z248" s="336">
        <f>IF(X248="na",0,10)</f>
        <v>10</v>
      </c>
      <c r="AA248" s="185">
        <f>COUNTIF(D248:W248,"a")+COUNTIF(D248:W248,"s")+COUNTIF(X248,"na")</f>
        <v>0</v>
      </c>
      <c r="AB248" s="394"/>
      <c r="AD248" s="232" t="s">
        <v>486</v>
      </c>
      <c r="CE248" s="48"/>
      <c r="CF248" s="48"/>
      <c r="CG248" s="48"/>
      <c r="CH248" s="48"/>
      <c r="CI248" s="48"/>
      <c r="CJ248" s="48"/>
      <c r="CK248" s="48"/>
      <c r="CL248" s="48"/>
      <c r="CM248" s="48"/>
      <c r="CN248" s="48"/>
      <c r="CO248" s="48"/>
      <c r="CP248" s="48"/>
      <c r="CQ248" s="48"/>
    </row>
    <row r="249" spans="1:95" ht="27.95" customHeight="1" x14ac:dyDescent="0.2">
      <c r="A249" s="349"/>
      <c r="B249" s="202" t="s">
        <v>802</v>
      </c>
      <c r="C249" s="155" t="s">
        <v>803</v>
      </c>
      <c r="D249" s="611"/>
      <c r="E249" s="612"/>
      <c r="F249" s="611"/>
      <c r="G249" s="612"/>
      <c r="H249" s="611"/>
      <c r="I249" s="612"/>
      <c r="J249" s="611"/>
      <c r="K249" s="612"/>
      <c r="L249" s="611"/>
      <c r="M249" s="612"/>
      <c r="N249" s="611"/>
      <c r="O249" s="612"/>
      <c r="P249" s="611"/>
      <c r="Q249" s="612"/>
      <c r="R249" s="611"/>
      <c r="S249" s="612"/>
      <c r="T249" s="611"/>
      <c r="U249" s="612"/>
      <c r="V249" s="611"/>
      <c r="W249" s="612"/>
      <c r="X249" s="461" t="str">
        <f>IF(X248="na", "na"," ")</f>
        <v xml:space="preserve"> </v>
      </c>
      <c r="Y249" s="179">
        <f>IF(OR(D249="s",F249="s",H249="s",J249="s",L249="s",N249="s",P249="s",R249="s",T249="s",V249="s"), 0, IF(OR(D249="a",F249="a",H249="a",J249="a",L249="a",N249="a",P249="a",R249="a",T249="a",V249="a"),Z249,0))</f>
        <v>0</v>
      </c>
      <c r="Z249" s="336">
        <f>IF(X249="na",0,5)</f>
        <v>5</v>
      </c>
      <c r="AA249" s="185">
        <f>COUNTIF(D249:W249,"a")+COUNTIF(D249:W249,"s")+COUNTIF(X249,"na")</f>
        <v>0</v>
      </c>
      <c r="AB249" s="394"/>
      <c r="AD249" s="232" t="s">
        <v>486</v>
      </c>
      <c r="CE249" s="48"/>
      <c r="CF249" s="48"/>
      <c r="CG249" s="48"/>
      <c r="CH249" s="48"/>
      <c r="CI249" s="48"/>
      <c r="CJ249" s="48"/>
      <c r="CK249" s="48"/>
      <c r="CL249" s="48"/>
      <c r="CM249" s="48"/>
      <c r="CN249" s="48"/>
      <c r="CO249" s="48"/>
      <c r="CP249" s="48"/>
      <c r="CQ249" s="48"/>
    </row>
    <row r="250" spans="1:95" ht="88.5" customHeight="1" x14ac:dyDescent="0.2">
      <c r="A250" s="349"/>
      <c r="B250" s="205" t="s">
        <v>804</v>
      </c>
      <c r="C250" s="456" t="s">
        <v>805</v>
      </c>
      <c r="D250" s="626"/>
      <c r="E250" s="627"/>
      <c r="F250" s="626"/>
      <c r="G250" s="627"/>
      <c r="H250" s="626"/>
      <c r="I250" s="627"/>
      <c r="J250" s="626"/>
      <c r="K250" s="627"/>
      <c r="L250" s="626"/>
      <c r="M250" s="627"/>
      <c r="N250" s="626"/>
      <c r="O250" s="627"/>
      <c r="P250" s="626"/>
      <c r="Q250" s="627"/>
      <c r="R250" s="626"/>
      <c r="S250" s="627"/>
      <c r="T250" s="626"/>
      <c r="U250" s="627"/>
      <c r="V250" s="626"/>
      <c r="W250" s="627"/>
      <c r="X250" s="459" t="str">
        <f>IF(X248="na", "na"," ")</f>
        <v xml:space="preserve"> </v>
      </c>
      <c r="Y250" s="96">
        <f>IF(OR(D250="s",F250="s",H250="s",J250="s",L250="s",N250="s",P250="s",R250="s",T250="s",V250="s"), 0, IF(OR(D250="a",F250="a",H250="a",J250="a",L250="a",N250="a",P250="a",R250="a",T250="a",V250="a"),Z250,0))</f>
        <v>0</v>
      </c>
      <c r="Z250" s="458">
        <f>IF(X250="na",0,5)</f>
        <v>5</v>
      </c>
      <c r="AA250" s="185">
        <f>COUNTIF(D250:W250,"a")+COUNTIF(D250:W250,"s")+COUNTIF(X250,"na")</f>
        <v>0</v>
      </c>
      <c r="AB250" s="394"/>
      <c r="AD250" s="232" t="s">
        <v>486</v>
      </c>
      <c r="CE250" s="48"/>
      <c r="CF250" s="48"/>
      <c r="CG250" s="48"/>
      <c r="CH250" s="48"/>
      <c r="CI250" s="48"/>
      <c r="CJ250" s="48"/>
      <c r="CK250" s="48"/>
      <c r="CL250" s="48"/>
      <c r="CM250" s="48"/>
      <c r="CN250" s="48"/>
      <c r="CO250" s="48"/>
      <c r="CP250" s="48"/>
      <c r="CQ250" s="48"/>
    </row>
    <row r="251" spans="1:95" ht="30" customHeight="1" x14ac:dyDescent="0.2">
      <c r="A251" s="351"/>
      <c r="B251" s="44"/>
      <c r="C251" s="314" t="s">
        <v>806</v>
      </c>
      <c r="D251" s="649"/>
      <c r="E251" s="649"/>
      <c r="F251" s="649"/>
      <c r="G251" s="649"/>
      <c r="H251" s="649"/>
      <c r="I251" s="649"/>
      <c r="J251" s="649"/>
      <c r="K251" s="649"/>
      <c r="L251" s="649"/>
      <c r="M251" s="649"/>
      <c r="N251" s="649"/>
      <c r="O251" s="649"/>
      <c r="P251" s="649"/>
      <c r="Q251" s="649"/>
      <c r="R251" s="649"/>
      <c r="S251" s="649"/>
      <c r="T251" s="649"/>
      <c r="U251" s="649"/>
      <c r="V251" s="649"/>
      <c r="W251" s="649"/>
      <c r="X251" s="649"/>
      <c r="Y251" s="649"/>
      <c r="Z251" s="650"/>
      <c r="AA251" s="185"/>
      <c r="AD251" s="232"/>
      <c r="CE251" s="48"/>
      <c r="CF251" s="48"/>
      <c r="CG251" s="48"/>
      <c r="CH251" s="48"/>
      <c r="CI251" s="48"/>
      <c r="CJ251" s="48"/>
      <c r="CK251" s="48"/>
      <c r="CL251" s="48"/>
      <c r="CM251" s="48"/>
      <c r="CN251" s="48"/>
      <c r="CO251" s="48"/>
      <c r="CP251" s="48"/>
      <c r="CQ251" s="48"/>
    </row>
    <row r="252" spans="1:95" ht="67.7" customHeight="1" x14ac:dyDescent="0.2">
      <c r="A252" s="349"/>
      <c r="B252" s="200" t="s">
        <v>807</v>
      </c>
      <c r="C252" s="155" t="s">
        <v>808</v>
      </c>
      <c r="D252" s="604"/>
      <c r="E252" s="605"/>
      <c r="F252" s="604"/>
      <c r="G252" s="605"/>
      <c r="H252" s="604"/>
      <c r="I252" s="605"/>
      <c r="J252" s="604"/>
      <c r="K252" s="605"/>
      <c r="L252" s="604"/>
      <c r="M252" s="605"/>
      <c r="N252" s="604"/>
      <c r="O252" s="605"/>
      <c r="P252" s="604"/>
      <c r="Q252" s="605"/>
      <c r="R252" s="604"/>
      <c r="S252" s="605"/>
      <c r="T252" s="604"/>
      <c r="U252" s="605"/>
      <c r="V252" s="604"/>
      <c r="W252" s="605"/>
      <c r="X252" s="460"/>
      <c r="Y252" s="547">
        <f>IF(OR(D252="s",F252="s",H252="s",J252="s",L252="s",N252="s",P252="s",R252="s",T252="s",V252="s"), 0, IF(OR(D252="a",F252="a",H252="a",J252="a",L252="a",N252="a",P252="a",R252="a",T252="a",V252="a"),Z252,0))</f>
        <v>0</v>
      </c>
      <c r="Z252" s="336">
        <f>IF(X252="na",0,10)</f>
        <v>10</v>
      </c>
      <c r="AA252" s="185">
        <f>COUNTIF(D252:W252,"a")+COUNTIF(D252:W252,"s")+COUNTIF(X252,"na")</f>
        <v>0</v>
      </c>
      <c r="AB252" s="394"/>
      <c r="AD252" s="232" t="s">
        <v>486</v>
      </c>
      <c r="CE252" s="48"/>
      <c r="CF252" s="48"/>
      <c r="CG252" s="48"/>
      <c r="CH252" s="48"/>
      <c r="CI252" s="48"/>
      <c r="CJ252" s="48"/>
      <c r="CK252" s="48"/>
      <c r="CL252" s="48"/>
      <c r="CM252" s="48"/>
      <c r="CN252" s="48"/>
      <c r="CO252" s="48"/>
      <c r="CP252" s="48"/>
      <c r="CQ252" s="48"/>
    </row>
    <row r="253" spans="1:95" ht="150" customHeight="1" x14ac:dyDescent="0.2">
      <c r="A253" s="349"/>
      <c r="B253" s="202" t="s">
        <v>809</v>
      </c>
      <c r="C253" s="155" t="s">
        <v>810</v>
      </c>
      <c r="D253" s="611"/>
      <c r="E253" s="612"/>
      <c r="F253" s="611"/>
      <c r="G253" s="612"/>
      <c r="H253" s="611"/>
      <c r="I253" s="612"/>
      <c r="J253" s="611"/>
      <c r="K253" s="612"/>
      <c r="L253" s="611"/>
      <c r="M253" s="612"/>
      <c r="N253" s="611"/>
      <c r="O253" s="612"/>
      <c r="P253" s="611"/>
      <c r="Q253" s="612"/>
      <c r="R253" s="611"/>
      <c r="S253" s="612"/>
      <c r="T253" s="611"/>
      <c r="U253" s="612"/>
      <c r="V253" s="611"/>
      <c r="W253" s="612"/>
      <c r="X253" s="461" t="str">
        <f>IF(X252="na", "na"," ")</f>
        <v xml:space="preserve"> </v>
      </c>
      <c r="Y253" s="179">
        <f>IF(OR(D253="s",F253="s",H253="s",J253="s",L253="s",N253="s",P253="s",R253="s",T253="s",V253="s"), 0, IF(OR(D253="a",F253="a",H253="a",J253="a",L253="a",N253="a",P253="a",R253="a",T253="a",V253="a"),Z253,0))</f>
        <v>0</v>
      </c>
      <c r="Z253" s="336">
        <f>IF(X253="na",0,10)</f>
        <v>10</v>
      </c>
      <c r="AA253" s="185">
        <f>COUNTIF(D253:W253,"a")+COUNTIF(D253:W253,"s")+COUNTIF(X253,"na")</f>
        <v>0</v>
      </c>
      <c r="AB253" s="394"/>
      <c r="AD253" s="232"/>
      <c r="CE253" s="48"/>
      <c r="CF253" s="48"/>
      <c r="CG253" s="48"/>
      <c r="CH253" s="48"/>
      <c r="CI253" s="48"/>
      <c r="CJ253" s="48"/>
      <c r="CK253" s="48"/>
      <c r="CL253" s="48"/>
      <c r="CM253" s="48"/>
      <c r="CN253" s="48"/>
      <c r="CO253" s="48"/>
      <c r="CP253" s="48"/>
      <c r="CQ253" s="48"/>
    </row>
    <row r="254" spans="1:95" ht="88.5" customHeight="1" thickBot="1" x14ac:dyDescent="0.25">
      <c r="A254" s="349"/>
      <c r="B254" s="202" t="s">
        <v>811</v>
      </c>
      <c r="C254" s="155" t="s">
        <v>812</v>
      </c>
      <c r="D254" s="611"/>
      <c r="E254" s="612"/>
      <c r="F254" s="611"/>
      <c r="G254" s="612"/>
      <c r="H254" s="611"/>
      <c r="I254" s="612"/>
      <c r="J254" s="611"/>
      <c r="K254" s="612"/>
      <c r="L254" s="611"/>
      <c r="M254" s="612"/>
      <c r="N254" s="611"/>
      <c r="O254" s="612"/>
      <c r="P254" s="611"/>
      <c r="Q254" s="612"/>
      <c r="R254" s="611"/>
      <c r="S254" s="612"/>
      <c r="T254" s="611"/>
      <c r="U254" s="612"/>
      <c r="V254" s="611"/>
      <c r="W254" s="612"/>
      <c r="X254" s="461" t="str">
        <f>IF(X252="na", "na"," ")</f>
        <v xml:space="preserve"> </v>
      </c>
      <c r="Y254" s="179">
        <f>IF(OR(D254="s",F254="s",H254="s",J254="s",L254="s",N254="s",P254="s",R254="s",T254="s",V254="s"), 0, IF(OR(D254="a",F254="a",H254="a",J254="a",L254="a",N254="a",P254="a",R254="a",T254="a",V254="a"),Z254,0))</f>
        <v>0</v>
      </c>
      <c r="Z254" s="336">
        <f>IF(X254="na",0,5)</f>
        <v>5</v>
      </c>
      <c r="AA254" s="185">
        <f>COUNTIF(D254:W254,"a")+COUNTIF(D254:W254,"s")+COUNTIF(X254,"na")</f>
        <v>0</v>
      </c>
      <c r="AB254" s="394"/>
      <c r="AD254" s="232" t="s">
        <v>486</v>
      </c>
      <c r="CE254" s="48"/>
      <c r="CF254" s="48"/>
      <c r="CG254" s="48"/>
      <c r="CH254" s="48"/>
      <c r="CI254" s="48"/>
      <c r="CJ254" s="48"/>
      <c r="CK254" s="48"/>
      <c r="CL254" s="48"/>
      <c r="CM254" s="48"/>
      <c r="CN254" s="48"/>
      <c r="CO254" s="48"/>
      <c r="CP254" s="48"/>
      <c r="CQ254" s="48"/>
    </row>
    <row r="255" spans="1:95" ht="21" customHeight="1" thickTop="1" thickBot="1" x14ac:dyDescent="0.25">
      <c r="A255" s="351"/>
      <c r="B255" s="84"/>
      <c r="C255" s="121"/>
      <c r="D255" s="621" t="s">
        <v>80</v>
      </c>
      <c r="E255" s="622"/>
      <c r="F255" s="622"/>
      <c r="G255" s="622"/>
      <c r="H255" s="622"/>
      <c r="I255" s="622"/>
      <c r="J255" s="622"/>
      <c r="K255" s="622"/>
      <c r="L255" s="622"/>
      <c r="M255" s="622"/>
      <c r="N255" s="622"/>
      <c r="O255" s="622"/>
      <c r="P255" s="622"/>
      <c r="Q255" s="622"/>
      <c r="R255" s="622"/>
      <c r="S255" s="622"/>
      <c r="T255" s="622"/>
      <c r="U255" s="622"/>
      <c r="V255" s="622"/>
      <c r="W255" s="622"/>
      <c r="X255" s="623"/>
      <c r="Y255" s="86">
        <f>SUM(Y237:Y254)</f>
        <v>0</v>
      </c>
      <c r="Z255" s="339">
        <f>SUM(Z237:Z239)+Z245+SUM(Z248:Z254)</f>
        <v>95</v>
      </c>
      <c r="AA255" s="185"/>
      <c r="AD255" s="232"/>
      <c r="CE255" s="48"/>
      <c r="CF255" s="48"/>
      <c r="CG255" s="48"/>
      <c r="CH255" s="48"/>
      <c r="CI255" s="48"/>
      <c r="CJ255" s="48"/>
      <c r="CK255" s="48"/>
      <c r="CL255" s="48"/>
      <c r="CM255" s="48"/>
      <c r="CN255" s="48"/>
      <c r="CO255" s="48"/>
      <c r="CP255" s="48"/>
      <c r="CQ255" s="48"/>
    </row>
    <row r="256" spans="1:95" ht="21" customHeight="1" thickBot="1" x14ac:dyDescent="0.25">
      <c r="A256" s="323"/>
      <c r="B256" s="163"/>
      <c r="C256" s="156"/>
      <c r="D256" s="618"/>
      <c r="E256" s="619"/>
      <c r="F256" s="774">
        <f>IF(AND(X248="na",X252="na"),0,IF(X248="na",15,IF(X252="na",20,35)))</f>
        <v>35</v>
      </c>
      <c r="G256" s="661"/>
      <c r="H256" s="661"/>
      <c r="I256" s="661"/>
      <c r="J256" s="661"/>
      <c r="K256" s="661"/>
      <c r="L256" s="661"/>
      <c r="M256" s="661"/>
      <c r="N256" s="661"/>
      <c r="O256" s="661"/>
      <c r="P256" s="661"/>
      <c r="Q256" s="661"/>
      <c r="R256" s="661"/>
      <c r="S256" s="661"/>
      <c r="T256" s="661"/>
      <c r="U256" s="661"/>
      <c r="V256" s="661"/>
      <c r="W256" s="661"/>
      <c r="X256" s="661"/>
      <c r="Y256" s="661"/>
      <c r="Z256" s="662"/>
      <c r="AA256" s="185"/>
      <c r="AD256" s="232"/>
      <c r="CE256" s="48"/>
      <c r="CF256" s="48"/>
      <c r="CG256" s="48"/>
      <c r="CH256" s="48"/>
      <c r="CI256" s="48"/>
      <c r="CJ256" s="48"/>
      <c r="CK256" s="48"/>
      <c r="CL256" s="48"/>
      <c r="CM256" s="48"/>
      <c r="CN256" s="48"/>
      <c r="CO256" s="48"/>
      <c r="CP256" s="48"/>
      <c r="CQ256" s="48"/>
    </row>
    <row r="257" spans="1:95" ht="30" customHeight="1" thickBot="1" x14ac:dyDescent="0.25">
      <c r="A257" s="321"/>
      <c r="B257" s="206">
        <v>5420</v>
      </c>
      <c r="C257" s="153" t="s">
        <v>813</v>
      </c>
      <c r="D257" s="261"/>
      <c r="E257" s="262"/>
      <c r="F257" s="261" t="s">
        <v>79</v>
      </c>
      <c r="G257" s="262"/>
      <c r="H257" s="261" t="s">
        <v>79</v>
      </c>
      <c r="I257" s="262"/>
      <c r="J257" s="261"/>
      <c r="K257" s="262"/>
      <c r="L257" s="261"/>
      <c r="M257" s="262"/>
      <c r="N257" s="261"/>
      <c r="O257" s="262"/>
      <c r="P257" s="261" t="s">
        <v>79</v>
      </c>
      <c r="Q257" s="262"/>
      <c r="R257" s="261"/>
      <c r="S257" s="262"/>
      <c r="T257" s="261"/>
      <c r="U257" s="262"/>
      <c r="V257" s="261"/>
      <c r="W257" s="262"/>
      <c r="X257" s="260"/>
      <c r="Y257" s="260"/>
      <c r="Z257" s="344"/>
      <c r="AA257" s="185"/>
      <c r="AD257" s="232"/>
      <c r="CE257" s="48"/>
      <c r="CF257" s="48"/>
      <c r="CG257" s="48"/>
      <c r="CH257" s="48"/>
      <c r="CI257" s="48"/>
      <c r="CJ257" s="48"/>
      <c r="CK257" s="48"/>
      <c r="CL257" s="48"/>
      <c r="CM257" s="48"/>
      <c r="CN257" s="48"/>
      <c r="CO257" s="48"/>
      <c r="CP257" s="48"/>
      <c r="CQ257" s="48"/>
    </row>
    <row r="258" spans="1:95" ht="30" customHeight="1" x14ac:dyDescent="0.2">
      <c r="A258" s="321"/>
      <c r="B258" s="44"/>
      <c r="C258" s="455" t="s">
        <v>785</v>
      </c>
      <c r="D258" s="765"/>
      <c r="E258" s="765"/>
      <c r="F258" s="765"/>
      <c r="G258" s="765"/>
      <c r="H258" s="765"/>
      <c r="I258" s="765"/>
      <c r="J258" s="765"/>
      <c r="K258" s="765"/>
      <c r="L258" s="765"/>
      <c r="M258" s="765"/>
      <c r="N258" s="765"/>
      <c r="O258" s="765"/>
      <c r="P258" s="765"/>
      <c r="Q258" s="765"/>
      <c r="R258" s="765"/>
      <c r="S258" s="765"/>
      <c r="T258" s="765"/>
      <c r="U258" s="765"/>
      <c r="V258" s="765"/>
      <c r="W258" s="765"/>
      <c r="X258" s="765"/>
      <c r="Y258" s="765"/>
      <c r="Z258" s="766"/>
      <c r="AA258" s="185"/>
      <c r="AD258" s="232"/>
      <c r="CE258" s="48"/>
      <c r="CF258" s="48"/>
      <c r="CG258" s="48"/>
      <c r="CH258" s="48"/>
      <c r="CI258" s="48"/>
      <c r="CJ258" s="48"/>
      <c r="CK258" s="48"/>
      <c r="CL258" s="48"/>
      <c r="CM258" s="48"/>
      <c r="CN258" s="48"/>
      <c r="CO258" s="48"/>
      <c r="CP258" s="48"/>
      <c r="CQ258" s="48"/>
    </row>
    <row r="259" spans="1:95" ht="45" customHeight="1" x14ac:dyDescent="0.2">
      <c r="A259" s="399"/>
      <c r="B259" s="219" t="s">
        <v>814</v>
      </c>
      <c r="C259" s="456" t="s">
        <v>815</v>
      </c>
      <c r="D259" s="636"/>
      <c r="E259" s="637"/>
      <c r="F259" s="636"/>
      <c r="G259" s="637"/>
      <c r="H259" s="636"/>
      <c r="I259" s="637"/>
      <c r="J259" s="636"/>
      <c r="K259" s="637"/>
      <c r="L259" s="636"/>
      <c r="M259" s="637"/>
      <c r="N259" s="636"/>
      <c r="O259" s="637"/>
      <c r="P259" s="636"/>
      <c r="Q259" s="637"/>
      <c r="R259" s="636"/>
      <c r="S259" s="637"/>
      <c r="T259" s="636"/>
      <c r="U259" s="637"/>
      <c r="V259" s="636"/>
      <c r="W259" s="637"/>
      <c r="X259" s="462"/>
      <c r="Y259" s="549">
        <f t="shared" ref="Y259:Y261" si="40">IF(OR(D259="s",F259="s",H259="s",J259="s",L259="s",N259="s",P259="s",R259="s",T259="s",V259="s"), 0, IF(OR(D259="a",F259="a",H259="a",J259="a",L259="a",N259="a",P259="a",R259="a",T259="a",V259="a"),Z259,0))</f>
        <v>0</v>
      </c>
      <c r="Z259" s="458">
        <f>IF(X259="na",0,10)</f>
        <v>10</v>
      </c>
      <c r="AA259" s="185">
        <f>COUNTIF(D259:W259,"a")+COUNTIF(D259:W259,"s")+COUNTIF(X259,"na")</f>
        <v>0</v>
      </c>
      <c r="AB259" s="394"/>
      <c r="AD259" s="232"/>
      <c r="CE259" s="48"/>
      <c r="CF259" s="48"/>
      <c r="CG259" s="48"/>
      <c r="CH259" s="48"/>
      <c r="CI259" s="48"/>
      <c r="CJ259" s="48"/>
      <c r="CK259" s="48"/>
      <c r="CL259" s="48"/>
      <c r="CM259" s="48"/>
      <c r="CN259" s="48"/>
      <c r="CO259" s="48"/>
      <c r="CP259" s="48"/>
      <c r="CQ259" s="48"/>
    </row>
    <row r="260" spans="1:95" ht="30" customHeight="1" x14ac:dyDescent="0.2">
      <c r="A260" s="321"/>
      <c r="B260" s="44"/>
      <c r="C260" s="314" t="s">
        <v>788</v>
      </c>
      <c r="D260" s="776"/>
      <c r="E260" s="776"/>
      <c r="F260" s="776"/>
      <c r="G260" s="776"/>
      <c r="H260" s="776"/>
      <c r="I260" s="776"/>
      <c r="J260" s="776"/>
      <c r="K260" s="776"/>
      <c r="L260" s="776"/>
      <c r="M260" s="776"/>
      <c r="N260" s="776"/>
      <c r="O260" s="776"/>
      <c r="P260" s="776"/>
      <c r="Q260" s="776"/>
      <c r="R260" s="776"/>
      <c r="S260" s="776"/>
      <c r="T260" s="776"/>
      <c r="U260" s="776"/>
      <c r="V260" s="776"/>
      <c r="W260" s="776"/>
      <c r="X260" s="776"/>
      <c r="Y260" s="776"/>
      <c r="Z260" s="777"/>
      <c r="AA260" s="185"/>
      <c r="AD260" s="232"/>
      <c r="CE260" s="48"/>
      <c r="CF260" s="48"/>
      <c r="CG260" s="48"/>
      <c r="CH260" s="48"/>
      <c r="CI260" s="48"/>
      <c r="CJ260" s="48"/>
      <c r="CK260" s="48"/>
      <c r="CL260" s="48"/>
      <c r="CM260" s="48"/>
      <c r="CN260" s="48"/>
      <c r="CO260" s="48"/>
      <c r="CP260" s="48"/>
      <c r="CQ260" s="48"/>
    </row>
    <row r="261" spans="1:95" ht="106.5" customHeight="1" x14ac:dyDescent="0.2">
      <c r="A261" s="399"/>
      <c r="B261" s="219" t="s">
        <v>816</v>
      </c>
      <c r="C261" s="463" t="s">
        <v>817</v>
      </c>
      <c r="D261" s="636"/>
      <c r="E261" s="637"/>
      <c r="F261" s="636"/>
      <c r="G261" s="637"/>
      <c r="H261" s="636"/>
      <c r="I261" s="637"/>
      <c r="J261" s="636"/>
      <c r="K261" s="637"/>
      <c r="L261" s="636"/>
      <c r="M261" s="637"/>
      <c r="N261" s="636"/>
      <c r="O261" s="637"/>
      <c r="P261" s="636"/>
      <c r="Q261" s="637"/>
      <c r="R261" s="636"/>
      <c r="S261" s="637"/>
      <c r="T261" s="636"/>
      <c r="U261" s="637"/>
      <c r="V261" s="636"/>
      <c r="W261" s="637"/>
      <c r="X261" s="464" t="str">
        <f>IF(X259="na","na","")</f>
        <v/>
      </c>
      <c r="Y261" s="549">
        <f t="shared" si="40"/>
        <v>0</v>
      </c>
      <c r="Z261" s="458">
        <f>IF(X261="na",0,50)</f>
        <v>50</v>
      </c>
      <c r="AA261" s="185">
        <f>COUNTIF(D261:W261,"a")+COUNTIF(D261:W261,"s")+COUNTIF(X261,"na")</f>
        <v>0</v>
      </c>
      <c r="AB261" s="394"/>
      <c r="AD261" s="232"/>
      <c r="CE261" s="48"/>
      <c r="CF261" s="48"/>
      <c r="CG261" s="48"/>
      <c r="CH261" s="48"/>
      <c r="CI261" s="48"/>
      <c r="CJ261" s="48"/>
      <c r="CK261" s="48"/>
      <c r="CL261" s="48"/>
      <c r="CM261" s="48"/>
      <c r="CN261" s="48"/>
      <c r="CO261" s="48"/>
      <c r="CP261" s="48"/>
      <c r="CQ261" s="48"/>
    </row>
    <row r="262" spans="1:95" ht="30" customHeight="1" x14ac:dyDescent="0.2">
      <c r="A262" s="351"/>
      <c r="B262" s="44"/>
      <c r="C262" s="314" t="s">
        <v>798</v>
      </c>
      <c r="D262" s="649"/>
      <c r="E262" s="649"/>
      <c r="F262" s="649"/>
      <c r="G262" s="649"/>
      <c r="H262" s="649"/>
      <c r="I262" s="649"/>
      <c r="J262" s="649"/>
      <c r="K262" s="649"/>
      <c r="L262" s="649"/>
      <c r="M262" s="649"/>
      <c r="N262" s="649"/>
      <c r="O262" s="649"/>
      <c r="P262" s="649"/>
      <c r="Q262" s="649"/>
      <c r="R262" s="649"/>
      <c r="S262" s="649"/>
      <c r="T262" s="649"/>
      <c r="U262" s="649"/>
      <c r="V262" s="649"/>
      <c r="W262" s="649"/>
      <c r="X262" s="649"/>
      <c r="Y262" s="649"/>
      <c r="Z262" s="650"/>
      <c r="AA262" s="185"/>
      <c r="AD262" s="232"/>
      <c r="CE262" s="48"/>
      <c r="CF262" s="48"/>
      <c r="CG262" s="48"/>
      <c r="CH262" s="48"/>
      <c r="CI262" s="48"/>
      <c r="CJ262" s="48"/>
      <c r="CK262" s="48"/>
      <c r="CL262" s="48"/>
      <c r="CM262" s="48"/>
      <c r="CN262" s="48"/>
      <c r="CO262" s="48"/>
      <c r="CP262" s="48"/>
      <c r="CQ262" s="48"/>
    </row>
    <row r="263" spans="1:95" ht="30" customHeight="1" x14ac:dyDescent="0.2">
      <c r="A263" s="351"/>
      <c r="B263" s="44"/>
      <c r="C263" s="314" t="s">
        <v>818</v>
      </c>
      <c r="D263" s="649"/>
      <c r="E263" s="649"/>
      <c r="F263" s="649"/>
      <c r="G263" s="649"/>
      <c r="H263" s="649"/>
      <c r="I263" s="649"/>
      <c r="J263" s="649"/>
      <c r="K263" s="649"/>
      <c r="L263" s="649"/>
      <c r="M263" s="649"/>
      <c r="N263" s="649"/>
      <c r="O263" s="649"/>
      <c r="P263" s="649"/>
      <c r="Q263" s="649"/>
      <c r="R263" s="649"/>
      <c r="S263" s="649"/>
      <c r="T263" s="649"/>
      <c r="U263" s="649"/>
      <c r="V263" s="649"/>
      <c r="W263" s="649"/>
      <c r="X263" s="649"/>
      <c r="Y263" s="649"/>
      <c r="Z263" s="650"/>
      <c r="AA263" s="185"/>
      <c r="AD263" s="232"/>
      <c r="CE263" s="48"/>
      <c r="CF263" s="48"/>
      <c r="CG263" s="48"/>
      <c r="CH263" s="48"/>
      <c r="CI263" s="48"/>
      <c r="CJ263" s="48"/>
      <c r="CK263" s="48"/>
      <c r="CL263" s="48"/>
      <c r="CM263" s="48"/>
      <c r="CN263" s="48"/>
      <c r="CO263" s="48"/>
      <c r="CP263" s="48"/>
      <c r="CQ263" s="48"/>
    </row>
    <row r="264" spans="1:95" ht="180" customHeight="1" x14ac:dyDescent="0.2">
      <c r="A264" s="399"/>
      <c r="B264" s="200" t="s">
        <v>819</v>
      </c>
      <c r="C264" s="465" t="s">
        <v>820</v>
      </c>
      <c r="D264" s="604"/>
      <c r="E264" s="605"/>
      <c r="F264" s="604"/>
      <c r="G264" s="605"/>
      <c r="H264" s="604"/>
      <c r="I264" s="605"/>
      <c r="J264" s="604"/>
      <c r="K264" s="605"/>
      <c r="L264" s="604"/>
      <c r="M264" s="605"/>
      <c r="N264" s="604"/>
      <c r="O264" s="605"/>
      <c r="P264" s="604"/>
      <c r="Q264" s="605"/>
      <c r="R264" s="604"/>
      <c r="S264" s="605"/>
      <c r="T264" s="604"/>
      <c r="U264" s="605"/>
      <c r="V264" s="604"/>
      <c r="W264" s="605"/>
      <c r="X264" s="81"/>
      <c r="Y264" s="547">
        <f t="shared" ref="Y264:Y268" si="41">IF(OR(D264="s",F264="s",H264="s",J264="s",L264="s",N264="s",P264="s",R264="s",T264="s",V264="s"), 0, IF(OR(D264="a",F264="a",H264="a",J264="a",L264="a",N264="a",P264="a",R264="a",T264="a",V264="a"),Z264,0))</f>
        <v>0</v>
      </c>
      <c r="Z264" s="336">
        <f>IF(X264="na",0,20)</f>
        <v>20</v>
      </c>
      <c r="AA264" s="185">
        <f>COUNTIF(D264:W264,"a")+COUNTIF(D264:W264,"s")+COUNTIF(X264,"na")</f>
        <v>0</v>
      </c>
      <c r="AB264" s="394"/>
      <c r="AD264" s="232"/>
      <c r="CE264" s="48"/>
      <c r="CF264" s="48"/>
      <c r="CG264" s="48"/>
      <c r="CH264" s="48"/>
      <c r="CI264" s="48"/>
      <c r="CJ264" s="48"/>
      <c r="CK264" s="48"/>
      <c r="CL264" s="48"/>
      <c r="CM264" s="48"/>
      <c r="CN264" s="48"/>
      <c r="CO264" s="48"/>
      <c r="CP264" s="48"/>
      <c r="CQ264" s="48"/>
    </row>
    <row r="265" spans="1:95" ht="67.7" customHeight="1" x14ac:dyDescent="0.2">
      <c r="A265" s="399"/>
      <c r="B265" s="200" t="s">
        <v>821</v>
      </c>
      <c r="C265" s="466" t="s">
        <v>822</v>
      </c>
      <c r="D265" s="611"/>
      <c r="E265" s="612"/>
      <c r="F265" s="611"/>
      <c r="G265" s="612"/>
      <c r="H265" s="611"/>
      <c r="I265" s="612"/>
      <c r="J265" s="611"/>
      <c r="K265" s="612"/>
      <c r="L265" s="611"/>
      <c r="M265" s="612"/>
      <c r="N265" s="611"/>
      <c r="O265" s="612"/>
      <c r="P265" s="611"/>
      <c r="Q265" s="612"/>
      <c r="R265" s="611"/>
      <c r="S265" s="612"/>
      <c r="T265" s="611"/>
      <c r="U265" s="612"/>
      <c r="V265" s="611"/>
      <c r="W265" s="612"/>
      <c r="X265" s="82" t="str">
        <f>IF(X264="na", "na"," ")</f>
        <v xml:space="preserve"> </v>
      </c>
      <c r="Y265" s="179">
        <f t="shared" si="41"/>
        <v>0</v>
      </c>
      <c r="Z265" s="337">
        <f>IF(X265="na",0,10)</f>
        <v>10</v>
      </c>
      <c r="AA265" s="185">
        <f>COUNTIF(D265:W265,"a")+COUNTIF(D265:W265,"s")+COUNTIF(X265,"na")</f>
        <v>0</v>
      </c>
      <c r="AB265" s="394"/>
      <c r="AD265" s="232" t="s">
        <v>486</v>
      </c>
      <c r="CE265" s="48"/>
      <c r="CF265" s="48"/>
      <c r="CG265" s="48"/>
      <c r="CH265" s="48"/>
      <c r="CI265" s="48"/>
      <c r="CJ265" s="48"/>
      <c r="CK265" s="48"/>
      <c r="CL265" s="48"/>
      <c r="CM265" s="48"/>
      <c r="CN265" s="48"/>
      <c r="CO265" s="48"/>
      <c r="CP265" s="48"/>
      <c r="CQ265" s="48"/>
    </row>
    <row r="266" spans="1:95" ht="210" customHeight="1" x14ac:dyDescent="0.2">
      <c r="A266" s="399"/>
      <c r="B266" s="200" t="s">
        <v>823</v>
      </c>
      <c r="C266" s="466" t="s">
        <v>824</v>
      </c>
      <c r="D266" s="611"/>
      <c r="E266" s="612"/>
      <c r="F266" s="611"/>
      <c r="G266" s="612"/>
      <c r="H266" s="611"/>
      <c r="I266" s="612"/>
      <c r="J266" s="611"/>
      <c r="K266" s="612"/>
      <c r="L266" s="611"/>
      <c r="M266" s="612"/>
      <c r="N266" s="611"/>
      <c r="O266" s="612"/>
      <c r="P266" s="611"/>
      <c r="Q266" s="612"/>
      <c r="R266" s="611"/>
      <c r="S266" s="612"/>
      <c r="T266" s="611"/>
      <c r="U266" s="612"/>
      <c r="V266" s="611"/>
      <c r="W266" s="612"/>
      <c r="X266" s="82" t="str">
        <f>IF(X264="na", "na"," ")</f>
        <v xml:space="preserve"> </v>
      </c>
      <c r="Y266" s="179">
        <f t="shared" si="41"/>
        <v>0</v>
      </c>
      <c r="Z266" s="337">
        <f>IF(X266="na",0,20)</f>
        <v>20</v>
      </c>
      <c r="AA266" s="185">
        <f>COUNTIF(D266:W266,"a")+COUNTIF(D266:W266,"s")+COUNTIF(X266,"na")</f>
        <v>0</v>
      </c>
      <c r="AB266" s="394"/>
      <c r="AD266" s="232"/>
      <c r="CE266" s="48"/>
      <c r="CF266" s="48"/>
      <c r="CG266" s="48"/>
      <c r="CH266" s="48"/>
      <c r="CI266" s="48"/>
      <c r="CJ266" s="48"/>
      <c r="CK266" s="48"/>
      <c r="CL266" s="48"/>
      <c r="CM266" s="48"/>
      <c r="CN266" s="48"/>
      <c r="CO266" s="48"/>
      <c r="CP266" s="48"/>
      <c r="CQ266" s="48"/>
    </row>
    <row r="267" spans="1:95" ht="27.95" customHeight="1" x14ac:dyDescent="0.2">
      <c r="A267" s="399"/>
      <c r="B267" s="200" t="s">
        <v>825</v>
      </c>
      <c r="C267" s="466" t="s">
        <v>826</v>
      </c>
      <c r="D267" s="611"/>
      <c r="E267" s="612"/>
      <c r="F267" s="611"/>
      <c r="G267" s="612"/>
      <c r="H267" s="611"/>
      <c r="I267" s="612"/>
      <c r="J267" s="611"/>
      <c r="K267" s="612"/>
      <c r="L267" s="611"/>
      <c r="M267" s="612"/>
      <c r="N267" s="611"/>
      <c r="O267" s="612"/>
      <c r="P267" s="611"/>
      <c r="Q267" s="612"/>
      <c r="R267" s="611"/>
      <c r="S267" s="612"/>
      <c r="T267" s="611"/>
      <c r="U267" s="612"/>
      <c r="V267" s="611"/>
      <c r="W267" s="612"/>
      <c r="X267" s="81"/>
      <c r="Y267" s="179">
        <f t="shared" si="41"/>
        <v>0</v>
      </c>
      <c r="Z267" s="337">
        <f>IF(X267="na",0,5)</f>
        <v>5</v>
      </c>
      <c r="AA267" s="185">
        <f>COUNTIF(D267:W267,"a")+COUNTIF(D267:W267,"s")+COUNTIF(X267,"na")</f>
        <v>0</v>
      </c>
      <c r="AB267" s="394"/>
      <c r="AD267" s="232" t="s">
        <v>486</v>
      </c>
      <c r="CE267" s="48"/>
      <c r="CF267" s="48"/>
      <c r="CG267" s="48"/>
      <c r="CH267" s="48"/>
      <c r="CI267" s="48"/>
      <c r="CJ267" s="48"/>
      <c r="CK267" s="48"/>
      <c r="CL267" s="48"/>
      <c r="CM267" s="48"/>
      <c r="CN267" s="48"/>
      <c r="CO267" s="48"/>
      <c r="CP267" s="48"/>
      <c r="CQ267" s="48"/>
    </row>
    <row r="268" spans="1:95" ht="27.95" customHeight="1" thickBot="1" x14ac:dyDescent="0.25">
      <c r="A268" s="399"/>
      <c r="B268" s="200" t="s">
        <v>827</v>
      </c>
      <c r="C268" s="466" t="s">
        <v>828</v>
      </c>
      <c r="D268" s="611"/>
      <c r="E268" s="612"/>
      <c r="F268" s="611"/>
      <c r="G268" s="612"/>
      <c r="H268" s="611"/>
      <c r="I268" s="612"/>
      <c r="J268" s="611"/>
      <c r="K268" s="612"/>
      <c r="L268" s="611"/>
      <c r="M268" s="612"/>
      <c r="N268" s="611"/>
      <c r="O268" s="612"/>
      <c r="P268" s="611"/>
      <c r="Q268" s="612"/>
      <c r="R268" s="611"/>
      <c r="S268" s="612"/>
      <c r="T268" s="611"/>
      <c r="U268" s="612"/>
      <c r="V268" s="611"/>
      <c r="W268" s="612"/>
      <c r="X268" s="82" t="str">
        <f>IF(X264="na", "na"," ")</f>
        <v xml:space="preserve"> </v>
      </c>
      <c r="Y268" s="179">
        <f t="shared" si="41"/>
        <v>0</v>
      </c>
      <c r="Z268" s="337">
        <f>IF(X268="na",0,5)</f>
        <v>5</v>
      </c>
      <c r="AA268" s="185">
        <f>COUNTIF(D268:W268,"a")+COUNTIF(D268:W268,"s")+COUNTIF(X268,"na")</f>
        <v>0</v>
      </c>
      <c r="AB268" s="394"/>
      <c r="AD268" s="232" t="s">
        <v>486</v>
      </c>
      <c r="CE268" s="48"/>
      <c r="CF268" s="48"/>
      <c r="CG268" s="48"/>
      <c r="CH268" s="48"/>
      <c r="CI268" s="48"/>
      <c r="CJ268" s="48"/>
      <c r="CK268" s="48"/>
      <c r="CL268" s="48"/>
      <c r="CM268" s="48"/>
      <c r="CN268" s="48"/>
      <c r="CO268" s="48"/>
      <c r="CP268" s="48"/>
      <c r="CQ268" s="48"/>
    </row>
    <row r="269" spans="1:95" ht="21" customHeight="1" thickTop="1" thickBot="1" x14ac:dyDescent="0.25">
      <c r="A269" s="351"/>
      <c r="B269" s="84"/>
      <c r="C269" s="121"/>
      <c r="D269" s="621" t="s">
        <v>80</v>
      </c>
      <c r="E269" s="797"/>
      <c r="F269" s="797"/>
      <c r="G269" s="797"/>
      <c r="H269" s="797"/>
      <c r="I269" s="797"/>
      <c r="J269" s="797"/>
      <c r="K269" s="797"/>
      <c r="L269" s="797"/>
      <c r="M269" s="797"/>
      <c r="N269" s="797"/>
      <c r="O269" s="797"/>
      <c r="P269" s="797"/>
      <c r="Q269" s="797"/>
      <c r="R269" s="797"/>
      <c r="S269" s="797"/>
      <c r="T269" s="797"/>
      <c r="U269" s="797"/>
      <c r="V269" s="797"/>
      <c r="W269" s="797"/>
      <c r="X269" s="798"/>
      <c r="Y269" s="86">
        <f>SUM(Y259:Y268)</f>
        <v>0</v>
      </c>
      <c r="Z269" s="339">
        <f>SUM(Z259:Z268)</f>
        <v>120</v>
      </c>
      <c r="AA269" s="185"/>
      <c r="AD269" s="232"/>
      <c r="CE269" s="48"/>
      <c r="CF269" s="48"/>
      <c r="CG269" s="48"/>
      <c r="CH269" s="48"/>
      <c r="CI269" s="48"/>
      <c r="CJ269" s="48"/>
      <c r="CK269" s="48"/>
      <c r="CL269" s="48"/>
      <c r="CM269" s="48"/>
      <c r="CN269" s="48"/>
      <c r="CO269" s="48"/>
      <c r="CP269" s="48"/>
      <c r="CQ269" s="48"/>
    </row>
    <row r="270" spans="1:95" ht="21" customHeight="1" thickBot="1" x14ac:dyDescent="0.25">
      <c r="A270" s="323"/>
      <c r="B270" s="93"/>
      <c r="C270" s="151"/>
      <c r="D270" s="618"/>
      <c r="E270" s="619"/>
      <c r="F270" s="799">
        <f>IF(X264="na",0,IF(X267="na", 15, 20))</f>
        <v>20</v>
      </c>
      <c r="G270" s="661"/>
      <c r="H270" s="661"/>
      <c r="I270" s="661"/>
      <c r="J270" s="661"/>
      <c r="K270" s="661"/>
      <c r="L270" s="661"/>
      <c r="M270" s="661"/>
      <c r="N270" s="661"/>
      <c r="O270" s="661"/>
      <c r="P270" s="661"/>
      <c r="Q270" s="661"/>
      <c r="R270" s="661"/>
      <c r="S270" s="661"/>
      <c r="T270" s="661"/>
      <c r="U270" s="661"/>
      <c r="V270" s="661"/>
      <c r="W270" s="661"/>
      <c r="X270" s="661"/>
      <c r="Y270" s="661"/>
      <c r="Z270" s="662"/>
      <c r="AA270" s="185"/>
      <c r="AD270" s="232"/>
      <c r="CE270" s="48"/>
      <c r="CF270" s="48"/>
      <c r="CG270" s="48"/>
      <c r="CH270" s="48"/>
      <c r="CI270" s="48"/>
      <c r="CJ270" s="48"/>
      <c r="CK270" s="48"/>
      <c r="CL270" s="48"/>
      <c r="CM270" s="48"/>
      <c r="CN270" s="48"/>
      <c r="CO270" s="48"/>
      <c r="CP270" s="48"/>
      <c r="CQ270" s="48"/>
    </row>
    <row r="271" spans="1:95" ht="41.25" thickBot="1" x14ac:dyDescent="0.25">
      <c r="A271" s="321"/>
      <c r="B271" s="367">
        <v>5421</v>
      </c>
      <c r="C271" s="153" t="s">
        <v>53</v>
      </c>
      <c r="D271" s="261"/>
      <c r="E271" s="262"/>
      <c r="F271" s="261"/>
      <c r="G271" s="262"/>
      <c r="H271" s="261" t="s">
        <v>79</v>
      </c>
      <c r="I271" s="262"/>
      <c r="J271" s="261"/>
      <c r="K271" s="262"/>
      <c r="L271" s="261"/>
      <c r="M271" s="262"/>
      <c r="N271" s="261"/>
      <c r="O271" s="262"/>
      <c r="P271" s="261"/>
      <c r="Q271" s="262"/>
      <c r="R271" s="261"/>
      <c r="S271" s="262"/>
      <c r="T271" s="261"/>
      <c r="U271" s="262"/>
      <c r="V271" s="261"/>
      <c r="W271" s="262"/>
      <c r="X271" s="260"/>
      <c r="Y271" s="260"/>
      <c r="Z271" s="344"/>
      <c r="AA271" s="185"/>
      <c r="AD271" s="232"/>
      <c r="CE271" s="48"/>
      <c r="CF271" s="48"/>
      <c r="CG271" s="48"/>
      <c r="CH271" s="48"/>
      <c r="CI271" s="48"/>
      <c r="CJ271" s="48"/>
      <c r="CK271" s="48"/>
      <c r="CL271" s="48"/>
      <c r="CM271" s="48"/>
      <c r="CN271" s="48"/>
      <c r="CO271" s="48"/>
      <c r="CP271" s="48"/>
      <c r="CQ271" s="48"/>
    </row>
    <row r="272" spans="1:95" ht="67.7" customHeight="1" x14ac:dyDescent="0.2">
      <c r="A272" s="351"/>
      <c r="B272" s="200" t="s">
        <v>422</v>
      </c>
      <c r="C272" s="167" t="s">
        <v>424</v>
      </c>
      <c r="D272" s="604"/>
      <c r="E272" s="605"/>
      <c r="F272" s="604"/>
      <c r="G272" s="605"/>
      <c r="H272" s="604"/>
      <c r="I272" s="605"/>
      <c r="J272" s="604"/>
      <c r="K272" s="605"/>
      <c r="L272" s="604"/>
      <c r="M272" s="605"/>
      <c r="N272" s="604"/>
      <c r="O272" s="605"/>
      <c r="P272" s="604"/>
      <c r="Q272" s="605"/>
      <c r="R272" s="604"/>
      <c r="S272" s="605"/>
      <c r="T272" s="604"/>
      <c r="U272" s="605"/>
      <c r="V272" s="604"/>
      <c r="W272" s="605"/>
      <c r="X272" s="32"/>
      <c r="Y272" s="547">
        <f>IF(OR(D272="s",F272="s",H272="s",J272="s",L272="s",N272="s",P272="s",R272="s",T272="s",V272="s"), 0, IF(OR(D272="a",F272="a",H272="a",J272="a",L272="a",N272="a",P272="a",R272="a",T272="a",V272="a",X272="na"),Z272,0))</f>
        <v>0</v>
      </c>
      <c r="Z272" s="336">
        <v>30</v>
      </c>
      <c r="AA272" s="185">
        <f>COUNTIF(D272:W272,"a")+COUNTIF(D272:W272,"s")+COUNTIF(X272,"na")</f>
        <v>0</v>
      </c>
      <c r="AB272" s="230"/>
      <c r="AD272" s="232" t="s">
        <v>486</v>
      </c>
      <c r="CE272" s="48"/>
      <c r="CF272" s="48"/>
      <c r="CG272" s="48"/>
      <c r="CH272" s="48"/>
      <c r="CI272" s="48"/>
      <c r="CJ272" s="48"/>
      <c r="CK272" s="48"/>
      <c r="CL272" s="48"/>
      <c r="CM272" s="48"/>
      <c r="CN272" s="48"/>
      <c r="CO272" s="48"/>
      <c r="CP272" s="48"/>
      <c r="CQ272" s="48"/>
    </row>
    <row r="273" spans="1:95" ht="67.7" customHeight="1" thickBot="1" x14ac:dyDescent="0.25">
      <c r="A273" s="351"/>
      <c r="B273" s="202" t="s">
        <v>423</v>
      </c>
      <c r="C273" s="167" t="s">
        <v>110</v>
      </c>
      <c r="D273" s="611"/>
      <c r="E273" s="612"/>
      <c r="F273" s="611"/>
      <c r="G273" s="612"/>
      <c r="H273" s="611"/>
      <c r="I273" s="612"/>
      <c r="J273" s="611"/>
      <c r="K273" s="612"/>
      <c r="L273" s="611"/>
      <c r="M273" s="612"/>
      <c r="N273" s="611"/>
      <c r="O273" s="612"/>
      <c r="P273" s="611"/>
      <c r="Q273" s="612"/>
      <c r="R273" s="611"/>
      <c r="S273" s="612"/>
      <c r="T273" s="611"/>
      <c r="U273" s="612"/>
      <c r="V273" s="611"/>
      <c r="W273" s="612"/>
      <c r="X273" s="80" t="str">
        <f>IF(X272="na", "na","")</f>
        <v/>
      </c>
      <c r="Y273" s="179">
        <f>IF(OR(D273="s",F273="s",H273="s",J273="s",L273="s",N273="s",P273="s",R273="s",T273="s",V273="s"), 0, IF(OR(D273="a",F273="a",H273="a",J273="a",L273="a",N273="a",P273="a",R273="a",T273="a",V273="a",X273="na"),Z273,0))</f>
        <v>0</v>
      </c>
      <c r="Z273" s="337">
        <v>10</v>
      </c>
      <c r="AA273" s="185">
        <f>COUNTIF(D273:W273,"a")+COUNTIF(D273:W273,"s")+COUNTIF(X273,"na")</f>
        <v>0</v>
      </c>
      <c r="AB273" s="230"/>
      <c r="AD273" s="232" t="s">
        <v>486</v>
      </c>
      <c r="CE273" s="48"/>
      <c r="CF273" s="48"/>
      <c r="CG273" s="48"/>
      <c r="CH273" s="48"/>
      <c r="CI273" s="48"/>
      <c r="CJ273" s="48"/>
      <c r="CK273" s="48"/>
      <c r="CL273" s="48"/>
      <c r="CM273" s="48"/>
      <c r="CN273" s="48"/>
      <c r="CO273" s="48"/>
      <c r="CP273" s="48"/>
      <c r="CQ273" s="48"/>
    </row>
    <row r="274" spans="1:95" ht="21" customHeight="1" thickTop="1" thickBot="1" x14ac:dyDescent="0.25">
      <c r="A274" s="351"/>
      <c r="B274" s="84"/>
      <c r="C274" s="121"/>
      <c r="D274" s="621" t="s">
        <v>80</v>
      </c>
      <c r="E274" s="622"/>
      <c r="F274" s="622"/>
      <c r="G274" s="622"/>
      <c r="H274" s="622"/>
      <c r="I274" s="622"/>
      <c r="J274" s="622"/>
      <c r="K274" s="622"/>
      <c r="L274" s="622"/>
      <c r="M274" s="622"/>
      <c r="N274" s="622"/>
      <c r="O274" s="622"/>
      <c r="P274" s="622"/>
      <c r="Q274" s="622"/>
      <c r="R274" s="622"/>
      <c r="S274" s="622"/>
      <c r="T274" s="622"/>
      <c r="U274" s="622"/>
      <c r="V274" s="622"/>
      <c r="W274" s="622"/>
      <c r="X274" s="623"/>
      <c r="Y274" s="86">
        <f>SUM(Y272:Y273)</f>
        <v>0</v>
      </c>
      <c r="Z274" s="339">
        <f>SUM(Z272:Z273)</f>
        <v>40</v>
      </c>
      <c r="AA274" s="185"/>
      <c r="AD274" s="232"/>
      <c r="CE274" s="48"/>
      <c r="CF274" s="48"/>
      <c r="CG274" s="48"/>
      <c r="CH274" s="48"/>
      <c r="CI274" s="48"/>
      <c r="CJ274" s="48"/>
      <c r="CK274" s="48"/>
      <c r="CL274" s="48"/>
      <c r="CM274" s="48"/>
      <c r="CN274" s="48"/>
      <c r="CO274" s="48"/>
      <c r="CP274" s="48"/>
      <c r="CQ274" s="48"/>
    </row>
    <row r="275" spans="1:95" ht="21" customHeight="1" thickBot="1" x14ac:dyDescent="0.25">
      <c r="A275" s="323"/>
      <c r="B275" s="163"/>
      <c r="C275" s="156"/>
      <c r="D275" s="618"/>
      <c r="E275" s="619"/>
      <c r="F275" s="800">
        <v>40</v>
      </c>
      <c r="G275" s="661"/>
      <c r="H275" s="661"/>
      <c r="I275" s="661"/>
      <c r="J275" s="661"/>
      <c r="K275" s="661"/>
      <c r="L275" s="661"/>
      <c r="M275" s="661"/>
      <c r="N275" s="661"/>
      <c r="O275" s="661"/>
      <c r="P275" s="661"/>
      <c r="Q275" s="661"/>
      <c r="R275" s="661"/>
      <c r="S275" s="661"/>
      <c r="T275" s="661"/>
      <c r="U275" s="661"/>
      <c r="V275" s="661"/>
      <c r="W275" s="661"/>
      <c r="X275" s="661"/>
      <c r="Y275" s="661"/>
      <c r="Z275" s="662"/>
      <c r="AA275" s="185"/>
      <c r="AD275" s="232"/>
      <c r="CE275" s="48"/>
      <c r="CF275" s="48"/>
      <c r="CG275" s="48"/>
      <c r="CH275" s="48"/>
      <c r="CI275" s="48"/>
      <c r="CJ275" s="48"/>
      <c r="CK275" s="48"/>
      <c r="CL275" s="48"/>
      <c r="CM275" s="48"/>
      <c r="CN275" s="48"/>
      <c r="CO275" s="48"/>
      <c r="CP275" s="48"/>
      <c r="CQ275" s="48"/>
    </row>
    <row r="276" spans="1:95" ht="30" customHeight="1" thickBot="1" x14ac:dyDescent="0.25">
      <c r="A276" s="321"/>
      <c r="B276" s="367">
        <v>5430</v>
      </c>
      <c r="C276" s="153" t="s">
        <v>47</v>
      </c>
      <c r="D276" s="261"/>
      <c r="E276" s="262"/>
      <c r="F276" s="261"/>
      <c r="G276" s="262"/>
      <c r="H276" s="261" t="s">
        <v>79</v>
      </c>
      <c r="I276" s="262"/>
      <c r="J276" s="261"/>
      <c r="K276" s="262"/>
      <c r="L276" s="261"/>
      <c r="M276" s="262"/>
      <c r="N276" s="261"/>
      <c r="O276" s="262"/>
      <c r="P276" s="261"/>
      <c r="Q276" s="262"/>
      <c r="R276" s="261"/>
      <c r="S276" s="262"/>
      <c r="T276" s="261"/>
      <c r="U276" s="262"/>
      <c r="V276" s="261"/>
      <c r="W276" s="262"/>
      <c r="X276" s="260"/>
      <c r="Y276" s="260"/>
      <c r="Z276" s="344"/>
      <c r="AA276" s="185"/>
      <c r="AD276" s="232"/>
      <c r="CE276" s="48"/>
      <c r="CF276" s="48"/>
      <c r="CG276" s="48"/>
      <c r="CH276" s="48"/>
      <c r="CI276" s="48"/>
      <c r="CJ276" s="48"/>
      <c r="CK276" s="48"/>
      <c r="CL276" s="48"/>
      <c r="CM276" s="48"/>
      <c r="CN276" s="48"/>
      <c r="CO276" s="48"/>
      <c r="CP276" s="48"/>
      <c r="CQ276" s="48"/>
    </row>
    <row r="277" spans="1:95" ht="45" customHeight="1" x14ac:dyDescent="0.2">
      <c r="A277" s="349"/>
      <c r="B277" s="263" t="s">
        <v>829</v>
      </c>
      <c r="C277" s="146" t="s">
        <v>830</v>
      </c>
      <c r="D277" s="692"/>
      <c r="E277" s="692"/>
      <c r="F277" s="692"/>
      <c r="G277" s="692"/>
      <c r="H277" s="692"/>
      <c r="I277" s="692"/>
      <c r="J277" s="692"/>
      <c r="K277" s="692"/>
      <c r="L277" s="692"/>
      <c r="M277" s="692"/>
      <c r="N277" s="692"/>
      <c r="O277" s="692"/>
      <c r="P277" s="692"/>
      <c r="Q277" s="692"/>
      <c r="R277" s="692"/>
      <c r="S277" s="692"/>
      <c r="T277" s="692"/>
      <c r="U277" s="692"/>
      <c r="V277" s="692"/>
      <c r="W277" s="692"/>
      <c r="X277" s="467"/>
      <c r="Y277" s="450">
        <f>IF(COUNTIF(D277:W277,"s"),0,IF(COUNTIF(D277:W277,"a"),Z277,0))</f>
        <v>0</v>
      </c>
      <c r="Z277" s="345">
        <v>30</v>
      </c>
      <c r="AA277" s="185">
        <f>COUNTIF(D277:W277,"a")+COUNTIF(D277:W277,"s")</f>
        <v>0</v>
      </c>
      <c r="AB277" s="394"/>
      <c r="AD277" s="232"/>
      <c r="CE277" s="48"/>
      <c r="CF277" s="48"/>
      <c r="CG277" s="48"/>
      <c r="CH277" s="48"/>
      <c r="CI277" s="48"/>
      <c r="CJ277" s="48"/>
      <c r="CK277" s="48"/>
      <c r="CL277" s="48"/>
      <c r="CM277" s="48"/>
      <c r="CN277" s="48"/>
      <c r="CO277" s="48"/>
      <c r="CP277" s="48"/>
      <c r="CQ277" s="48"/>
    </row>
    <row r="278" spans="1:95" ht="30" customHeight="1" x14ac:dyDescent="0.2">
      <c r="A278" s="351"/>
      <c r="B278" s="435"/>
      <c r="C278" s="396" t="s">
        <v>407</v>
      </c>
      <c r="D278" s="693" t="s">
        <v>791</v>
      </c>
      <c r="E278" s="694"/>
      <c r="F278" s="694"/>
      <c r="G278" s="694"/>
      <c r="H278" s="694"/>
      <c r="I278" s="694"/>
      <c r="J278" s="694"/>
      <c r="K278" s="694"/>
      <c r="L278" s="694"/>
      <c r="M278" s="694"/>
      <c r="N278" s="694"/>
      <c r="O278" s="694"/>
      <c r="P278" s="694"/>
      <c r="Q278" s="694"/>
      <c r="R278" s="694"/>
      <c r="S278" s="694"/>
      <c r="T278" s="694"/>
      <c r="U278" s="694"/>
      <c r="V278" s="694"/>
      <c r="W278" s="694"/>
      <c r="X278" s="694"/>
      <c r="Y278" s="694"/>
      <c r="Z278" s="695"/>
      <c r="AA278" s="185"/>
      <c r="AB278" s="394"/>
      <c r="AD278" s="232"/>
      <c r="CE278" s="48"/>
      <c r="CF278" s="48"/>
      <c r="CG278" s="48"/>
      <c r="CH278" s="48"/>
      <c r="CI278" s="48"/>
      <c r="CJ278" s="48"/>
      <c r="CK278" s="48"/>
      <c r="CL278" s="48"/>
      <c r="CM278" s="48"/>
      <c r="CN278" s="48"/>
      <c r="CO278" s="48"/>
      <c r="CP278" s="48"/>
      <c r="CQ278" s="48"/>
    </row>
    <row r="279" spans="1:95" ht="27.95" customHeight="1" x14ac:dyDescent="0.2">
      <c r="A279" s="351"/>
      <c r="B279" s="200"/>
      <c r="C279" s="160" t="s">
        <v>831</v>
      </c>
      <c r="D279" s="604"/>
      <c r="E279" s="605"/>
      <c r="F279" s="604"/>
      <c r="G279" s="605"/>
      <c r="H279" s="604"/>
      <c r="I279" s="605"/>
      <c r="J279" s="604"/>
      <c r="K279" s="605"/>
      <c r="L279" s="604"/>
      <c r="M279" s="605"/>
      <c r="N279" s="604"/>
      <c r="O279" s="605"/>
      <c r="P279" s="604"/>
      <c r="Q279" s="605"/>
      <c r="R279" s="604"/>
      <c r="S279" s="605"/>
      <c r="T279" s="604"/>
      <c r="U279" s="605"/>
      <c r="V279" s="604"/>
      <c r="W279" s="605"/>
      <c r="X279" s="641"/>
      <c r="Y279" s="770"/>
      <c r="Z279" s="771"/>
      <c r="AA279" s="185">
        <f>IF(COUNTIF($D$277:$W$277,"s"),1,COUNTIF(D279:W279, "a"))</f>
        <v>0</v>
      </c>
      <c r="AB279" s="394"/>
      <c r="AD279" s="232"/>
      <c r="CE279" s="48"/>
      <c r="CF279" s="48"/>
      <c r="CG279" s="48"/>
      <c r="CH279" s="48"/>
      <c r="CI279" s="48"/>
      <c r="CJ279" s="48"/>
      <c r="CK279" s="48"/>
      <c r="CL279" s="48"/>
      <c r="CM279" s="48"/>
      <c r="CN279" s="48"/>
      <c r="CO279" s="48"/>
      <c r="CP279" s="48"/>
      <c r="CQ279" s="48"/>
    </row>
    <row r="280" spans="1:95" ht="27.95" customHeight="1" x14ac:dyDescent="0.2">
      <c r="A280" s="351"/>
      <c r="B280" s="202"/>
      <c r="C280" s="160" t="s">
        <v>832</v>
      </c>
      <c r="D280" s="611"/>
      <c r="E280" s="612"/>
      <c r="F280" s="611"/>
      <c r="G280" s="612"/>
      <c r="H280" s="611"/>
      <c r="I280" s="612"/>
      <c r="J280" s="611"/>
      <c r="K280" s="612"/>
      <c r="L280" s="611"/>
      <c r="M280" s="612"/>
      <c r="N280" s="611"/>
      <c r="O280" s="612"/>
      <c r="P280" s="611"/>
      <c r="Q280" s="612"/>
      <c r="R280" s="611"/>
      <c r="S280" s="612"/>
      <c r="T280" s="611"/>
      <c r="U280" s="612"/>
      <c r="V280" s="611"/>
      <c r="W280" s="612"/>
      <c r="X280" s="772"/>
      <c r="Y280" s="770"/>
      <c r="Z280" s="771"/>
      <c r="AA280" s="185">
        <f t="shared" ref="AA280:AA281" si="42">IF(COUNTIF($D$277:$W$277,"s"),1,COUNTIF(D280:W280, "a"))</f>
        <v>0</v>
      </c>
      <c r="AB280" s="394"/>
      <c r="AD280" s="232"/>
      <c r="CE280" s="48"/>
      <c r="CF280" s="48"/>
      <c r="CG280" s="48"/>
      <c r="CH280" s="48"/>
      <c r="CI280" s="48"/>
      <c r="CJ280" s="48"/>
      <c r="CK280" s="48"/>
      <c r="CL280" s="48"/>
      <c r="CM280" s="48"/>
      <c r="CN280" s="48"/>
      <c r="CO280" s="48"/>
      <c r="CP280" s="48"/>
      <c r="CQ280" s="48"/>
    </row>
    <row r="281" spans="1:95" ht="27.95" customHeight="1" thickBot="1" x14ac:dyDescent="0.25">
      <c r="A281" s="449"/>
      <c r="B281" s="205"/>
      <c r="C281" s="164" t="s">
        <v>833</v>
      </c>
      <c r="D281" s="626"/>
      <c r="E281" s="627"/>
      <c r="F281" s="626"/>
      <c r="G281" s="627"/>
      <c r="H281" s="626"/>
      <c r="I281" s="627"/>
      <c r="J281" s="626"/>
      <c r="K281" s="627"/>
      <c r="L281" s="626"/>
      <c r="M281" s="627"/>
      <c r="N281" s="626"/>
      <c r="O281" s="627"/>
      <c r="P281" s="626"/>
      <c r="Q281" s="627"/>
      <c r="R281" s="626"/>
      <c r="S281" s="627"/>
      <c r="T281" s="626"/>
      <c r="U281" s="627"/>
      <c r="V281" s="626"/>
      <c r="W281" s="627"/>
      <c r="X281" s="772"/>
      <c r="Y281" s="770"/>
      <c r="Z281" s="771"/>
      <c r="AA281" s="185">
        <f t="shared" si="42"/>
        <v>0</v>
      </c>
      <c r="AB281" s="394"/>
      <c r="AD281" s="232"/>
      <c r="CE281" s="48"/>
      <c r="CF281" s="48"/>
      <c r="CG281" s="48"/>
      <c r="CH281" s="48"/>
      <c r="CI281" s="48"/>
      <c r="CJ281" s="48"/>
      <c r="CK281" s="48"/>
      <c r="CL281" s="48"/>
      <c r="CM281" s="48"/>
      <c r="CN281" s="48"/>
      <c r="CO281" s="48"/>
      <c r="CP281" s="48"/>
      <c r="CQ281" s="48"/>
    </row>
    <row r="282" spans="1:95" ht="21" customHeight="1" thickTop="1" thickBot="1" x14ac:dyDescent="0.25">
      <c r="A282" s="351"/>
      <c r="B282" s="84"/>
      <c r="C282" s="121"/>
      <c r="D282" s="621" t="s">
        <v>80</v>
      </c>
      <c r="E282" s="622"/>
      <c r="F282" s="622"/>
      <c r="G282" s="622"/>
      <c r="H282" s="622"/>
      <c r="I282" s="622"/>
      <c r="J282" s="622"/>
      <c r="K282" s="622"/>
      <c r="L282" s="622"/>
      <c r="M282" s="622"/>
      <c r="N282" s="622"/>
      <c r="O282" s="622"/>
      <c r="P282" s="622"/>
      <c r="Q282" s="622"/>
      <c r="R282" s="622"/>
      <c r="S282" s="622"/>
      <c r="T282" s="622"/>
      <c r="U282" s="622"/>
      <c r="V282" s="622"/>
      <c r="W282" s="622"/>
      <c r="X282" s="623"/>
      <c r="Y282" s="86">
        <f>SUM(Y277:Y277)</f>
        <v>0</v>
      </c>
      <c r="Z282" s="339">
        <f>SUM(Z277:Z277)</f>
        <v>30</v>
      </c>
      <c r="AA282" s="185"/>
      <c r="AD282" s="232"/>
      <c r="CE282" s="48"/>
      <c r="CF282" s="48"/>
      <c r="CG282" s="48"/>
      <c r="CH282" s="48"/>
      <c r="CI282" s="48"/>
      <c r="CJ282" s="48"/>
      <c r="CK282" s="48"/>
      <c r="CL282" s="48"/>
      <c r="CM282" s="48"/>
      <c r="CN282" s="48"/>
      <c r="CO282" s="48"/>
      <c r="CP282" s="48"/>
      <c r="CQ282" s="48"/>
    </row>
    <row r="283" spans="1:95" ht="21" customHeight="1" thickBot="1" x14ac:dyDescent="0.25">
      <c r="A283" s="323"/>
      <c r="B283" s="163"/>
      <c r="C283" s="151"/>
      <c r="D283" s="618"/>
      <c r="E283" s="619"/>
      <c r="F283" s="801">
        <v>0</v>
      </c>
      <c r="G283" s="661"/>
      <c r="H283" s="661"/>
      <c r="I283" s="661"/>
      <c r="J283" s="661"/>
      <c r="K283" s="661"/>
      <c r="L283" s="661"/>
      <c r="M283" s="661"/>
      <c r="N283" s="661"/>
      <c r="O283" s="661"/>
      <c r="P283" s="661"/>
      <c r="Q283" s="661"/>
      <c r="R283" s="661"/>
      <c r="S283" s="661"/>
      <c r="T283" s="661"/>
      <c r="U283" s="661"/>
      <c r="V283" s="661"/>
      <c r="W283" s="661"/>
      <c r="X283" s="661"/>
      <c r="Y283" s="661"/>
      <c r="Z283" s="662"/>
      <c r="AA283" s="185"/>
      <c r="AD283" s="232"/>
      <c r="CE283" s="48"/>
      <c r="CF283" s="48"/>
      <c r="CG283" s="48"/>
      <c r="CH283" s="48"/>
      <c r="CI283" s="48"/>
      <c r="CJ283" s="48"/>
      <c r="CK283" s="48"/>
      <c r="CL283" s="48"/>
      <c r="CM283" s="48"/>
      <c r="CN283" s="48"/>
      <c r="CO283" s="48"/>
      <c r="CP283" s="48"/>
      <c r="CQ283" s="48"/>
    </row>
    <row r="284" spans="1:95" ht="30" customHeight="1" x14ac:dyDescent="0.2">
      <c r="A284" s="321"/>
      <c r="B284" s="99">
        <v>5440</v>
      </c>
      <c r="C284" s="468" t="s">
        <v>1032</v>
      </c>
      <c r="D284" s="364"/>
      <c r="E284" s="365"/>
      <c r="F284" s="364"/>
      <c r="G284" s="365"/>
      <c r="H284" s="364"/>
      <c r="I284" s="365"/>
      <c r="J284" s="364"/>
      <c r="K284" s="365"/>
      <c r="L284" s="364"/>
      <c r="M284" s="365"/>
      <c r="N284" s="364"/>
      <c r="O284" s="365"/>
      <c r="P284" s="364"/>
      <c r="Q284" s="365"/>
      <c r="R284" s="364"/>
      <c r="S284" s="365"/>
      <c r="T284" s="364"/>
      <c r="U284" s="365"/>
      <c r="V284" s="364"/>
      <c r="W284" s="365"/>
      <c r="X284" s="469"/>
      <c r="Y284" s="469"/>
      <c r="Z284" s="470"/>
      <c r="AA284" s="185"/>
      <c r="AD284" s="232"/>
      <c r="CE284" s="48"/>
      <c r="CF284" s="48"/>
      <c r="CG284" s="48"/>
      <c r="CH284" s="48"/>
      <c r="CI284" s="48"/>
      <c r="CJ284" s="48"/>
      <c r="CK284" s="48"/>
      <c r="CL284" s="48"/>
      <c r="CM284" s="48"/>
      <c r="CN284" s="48"/>
      <c r="CO284" s="48"/>
      <c r="CP284" s="48"/>
      <c r="CQ284" s="48"/>
    </row>
    <row r="285" spans="1:95" ht="30" customHeight="1" x14ac:dyDescent="0.2">
      <c r="A285" s="321"/>
      <c r="B285" s="44"/>
      <c r="C285" s="314" t="s">
        <v>785</v>
      </c>
      <c r="D285" s="649"/>
      <c r="E285" s="649"/>
      <c r="F285" s="649"/>
      <c r="G285" s="649"/>
      <c r="H285" s="649"/>
      <c r="I285" s="649"/>
      <c r="J285" s="649"/>
      <c r="K285" s="649"/>
      <c r="L285" s="649"/>
      <c r="M285" s="649"/>
      <c r="N285" s="649"/>
      <c r="O285" s="649"/>
      <c r="P285" s="649"/>
      <c r="Q285" s="649"/>
      <c r="R285" s="649"/>
      <c r="S285" s="649"/>
      <c r="T285" s="649"/>
      <c r="U285" s="649"/>
      <c r="V285" s="649"/>
      <c r="W285" s="649"/>
      <c r="X285" s="649"/>
      <c r="Y285" s="649"/>
      <c r="Z285" s="650"/>
      <c r="AA285" s="185"/>
      <c r="AD285" s="232"/>
      <c r="CE285" s="48"/>
      <c r="CF285" s="48"/>
      <c r="CG285" s="48"/>
      <c r="CH285" s="48"/>
      <c r="CI285" s="48"/>
      <c r="CJ285" s="48"/>
      <c r="CK285" s="48"/>
      <c r="CL285" s="48"/>
      <c r="CM285" s="48"/>
      <c r="CN285" s="48"/>
      <c r="CO285" s="48"/>
      <c r="CP285" s="48"/>
      <c r="CQ285" s="48"/>
    </row>
    <row r="286" spans="1:95" ht="45" customHeight="1" x14ac:dyDescent="0.2">
      <c r="A286" s="351"/>
      <c r="B286" s="471" t="s">
        <v>834</v>
      </c>
      <c r="C286" s="160" t="s">
        <v>835</v>
      </c>
      <c r="D286" s="604"/>
      <c r="E286" s="605"/>
      <c r="F286" s="604"/>
      <c r="G286" s="605"/>
      <c r="H286" s="604"/>
      <c r="I286" s="605"/>
      <c r="J286" s="604"/>
      <c r="K286" s="605"/>
      <c r="L286" s="604"/>
      <c r="M286" s="605"/>
      <c r="N286" s="604"/>
      <c r="O286" s="605"/>
      <c r="P286" s="604"/>
      <c r="Q286" s="605"/>
      <c r="R286" s="604"/>
      <c r="S286" s="605"/>
      <c r="T286" s="604"/>
      <c r="U286" s="605"/>
      <c r="V286" s="604"/>
      <c r="W286" s="605"/>
      <c r="X286" s="472"/>
      <c r="Y286" s="547">
        <f t="shared" ref="Y286:Y291" si="43">IF(OR(D286="s",F286="s",H286="s",J286="s",L286="s",N286="s",P286="s",R286="s",T286="s",V286="s"), 0, IF(OR(D286="a",F286="a",H286="a",J286="a",L286="a",N286="a",P286="a",R286="a",T286="a",V286="a"),Z286,0))</f>
        <v>0</v>
      </c>
      <c r="Z286" s="336">
        <f>IF(X286="na",0,10)</f>
        <v>10</v>
      </c>
      <c r="AA286" s="185">
        <f>COUNTIF(D286:W286,"a")+COUNTIF(D286:W286,"s")+COUNTIF(X286,"na")</f>
        <v>0</v>
      </c>
      <c r="AB286" s="394"/>
      <c r="AD286" s="232"/>
      <c r="CE286" s="48"/>
      <c r="CF286" s="48"/>
      <c r="CG286" s="48"/>
      <c r="CH286" s="48"/>
      <c r="CI286" s="48"/>
      <c r="CJ286" s="48"/>
      <c r="CK286" s="48"/>
      <c r="CL286" s="48"/>
      <c r="CM286" s="48"/>
      <c r="CN286" s="48"/>
      <c r="CO286" s="48"/>
      <c r="CP286" s="48"/>
      <c r="CQ286" s="48"/>
    </row>
    <row r="287" spans="1:95" ht="200.1" customHeight="1" x14ac:dyDescent="0.2">
      <c r="A287" s="351"/>
      <c r="B287" s="270" t="s">
        <v>45</v>
      </c>
      <c r="C287" s="165" t="s">
        <v>838</v>
      </c>
      <c r="D287" s="611"/>
      <c r="E287" s="612"/>
      <c r="F287" s="611"/>
      <c r="G287" s="612"/>
      <c r="H287" s="611"/>
      <c r="I287" s="612"/>
      <c r="J287" s="611"/>
      <c r="K287" s="612"/>
      <c r="L287" s="611"/>
      <c r="M287" s="612"/>
      <c r="N287" s="611"/>
      <c r="O287" s="612"/>
      <c r="P287" s="611"/>
      <c r="Q287" s="612"/>
      <c r="R287" s="611"/>
      <c r="S287" s="612"/>
      <c r="T287" s="611"/>
      <c r="U287" s="612"/>
      <c r="V287" s="611"/>
      <c r="W287" s="612"/>
      <c r="X287" s="472"/>
      <c r="Y287" s="179">
        <f t="shared" si="43"/>
        <v>0</v>
      </c>
      <c r="Z287" s="337">
        <f>IF(X287="na",0,5)</f>
        <v>5</v>
      </c>
      <c r="AA287" s="185">
        <f>COUNTIF(D287:W287,"a")+COUNTIF(D287:W287,"s")+COUNTIF(X287,"na")</f>
        <v>0</v>
      </c>
      <c r="AB287" s="186"/>
      <c r="AD287" s="232"/>
      <c r="CE287" s="48"/>
      <c r="CF287" s="48"/>
      <c r="CG287" s="48"/>
      <c r="CH287" s="48"/>
      <c r="CI287" s="48"/>
      <c r="CJ287" s="48"/>
      <c r="CK287" s="48"/>
      <c r="CL287" s="48"/>
      <c r="CM287" s="48"/>
      <c r="CN287" s="48"/>
      <c r="CO287" s="48"/>
      <c r="CP287" s="48"/>
      <c r="CQ287" s="48"/>
    </row>
    <row r="288" spans="1:95" ht="45" customHeight="1" x14ac:dyDescent="0.2">
      <c r="A288" s="351"/>
      <c r="B288" s="473" t="s">
        <v>839</v>
      </c>
      <c r="C288" s="164" t="s">
        <v>840</v>
      </c>
      <c r="D288" s="626"/>
      <c r="E288" s="627"/>
      <c r="F288" s="626"/>
      <c r="G288" s="627"/>
      <c r="H288" s="626"/>
      <c r="I288" s="627"/>
      <c r="J288" s="626"/>
      <c r="K288" s="627"/>
      <c r="L288" s="626"/>
      <c r="M288" s="627"/>
      <c r="N288" s="626"/>
      <c r="O288" s="627"/>
      <c r="P288" s="626"/>
      <c r="Q288" s="627"/>
      <c r="R288" s="626"/>
      <c r="S288" s="627"/>
      <c r="T288" s="626"/>
      <c r="U288" s="627"/>
      <c r="V288" s="626"/>
      <c r="W288" s="627"/>
      <c r="X288" s="462"/>
      <c r="Y288" s="96">
        <f t="shared" si="43"/>
        <v>0</v>
      </c>
      <c r="Z288" s="337">
        <f>IF(X288="na",0,20)</f>
        <v>20</v>
      </c>
      <c r="AA288" s="185">
        <f>COUNTIF(D288:W288,"a")+COUNTIF(D288:W288,"s")+COUNTIF(X288,"na")</f>
        <v>0</v>
      </c>
      <c r="AB288" s="394"/>
      <c r="AD288" s="232"/>
      <c r="CE288" s="48"/>
      <c r="CF288" s="48"/>
      <c r="CG288" s="48"/>
      <c r="CH288" s="48"/>
      <c r="CI288" s="48"/>
      <c r="CJ288" s="48"/>
      <c r="CK288" s="48"/>
      <c r="CL288" s="48"/>
      <c r="CM288" s="48"/>
      <c r="CN288" s="48"/>
      <c r="CO288" s="48"/>
      <c r="CP288" s="48"/>
      <c r="CQ288" s="48"/>
    </row>
    <row r="289" spans="1:95" ht="30" customHeight="1" x14ac:dyDescent="0.2">
      <c r="A289" s="321"/>
      <c r="B289" s="44"/>
      <c r="C289" s="314" t="s">
        <v>788</v>
      </c>
      <c r="D289" s="649"/>
      <c r="E289" s="649"/>
      <c r="F289" s="649"/>
      <c r="G289" s="649"/>
      <c r="H289" s="649"/>
      <c r="I289" s="649"/>
      <c r="J289" s="649"/>
      <c r="K289" s="649"/>
      <c r="L289" s="649"/>
      <c r="M289" s="649"/>
      <c r="N289" s="649"/>
      <c r="O289" s="649"/>
      <c r="P289" s="649"/>
      <c r="Q289" s="649"/>
      <c r="R289" s="649"/>
      <c r="S289" s="649"/>
      <c r="T289" s="649"/>
      <c r="U289" s="649"/>
      <c r="V289" s="649"/>
      <c r="W289" s="649"/>
      <c r="X289" s="649"/>
      <c r="Y289" s="649"/>
      <c r="Z289" s="650"/>
      <c r="AA289" s="185"/>
      <c r="AD289" s="232"/>
      <c r="CE289" s="48"/>
      <c r="CF289" s="48"/>
      <c r="CG289" s="48"/>
      <c r="CH289" s="48"/>
      <c r="CI289" s="48"/>
      <c r="CJ289" s="48"/>
      <c r="CK289" s="48"/>
      <c r="CL289" s="48"/>
      <c r="CM289" s="48"/>
      <c r="CN289" s="48"/>
      <c r="CO289" s="48"/>
      <c r="CP289" s="48"/>
      <c r="CQ289" s="48"/>
    </row>
    <row r="290" spans="1:95" ht="30" customHeight="1" x14ac:dyDescent="0.2">
      <c r="A290" s="321"/>
      <c r="B290" s="95"/>
      <c r="C290" s="314" t="s">
        <v>841</v>
      </c>
      <c r="D290" s="649"/>
      <c r="E290" s="649"/>
      <c r="F290" s="649"/>
      <c r="G290" s="649"/>
      <c r="H290" s="649"/>
      <c r="I290" s="649"/>
      <c r="J290" s="649"/>
      <c r="K290" s="649"/>
      <c r="L290" s="649"/>
      <c r="M290" s="649"/>
      <c r="N290" s="649"/>
      <c r="O290" s="649"/>
      <c r="P290" s="649"/>
      <c r="Q290" s="649"/>
      <c r="R290" s="649"/>
      <c r="S290" s="649"/>
      <c r="T290" s="649"/>
      <c r="U290" s="649"/>
      <c r="V290" s="649"/>
      <c r="W290" s="649"/>
      <c r="X290" s="649"/>
      <c r="Y290" s="649"/>
      <c r="Z290" s="650"/>
      <c r="AA290" s="185"/>
      <c r="AD290" s="232"/>
      <c r="CE290" s="48"/>
      <c r="CF290" s="48"/>
      <c r="CG290" s="48"/>
      <c r="CH290" s="48"/>
      <c r="CI290" s="48"/>
      <c r="CJ290" s="48"/>
      <c r="CK290" s="48"/>
      <c r="CL290" s="48"/>
      <c r="CM290" s="48"/>
      <c r="CN290" s="48"/>
      <c r="CO290" s="48"/>
      <c r="CP290" s="48"/>
      <c r="CQ290" s="48"/>
    </row>
    <row r="291" spans="1:95" ht="45" customHeight="1" x14ac:dyDescent="0.2">
      <c r="A291" s="351"/>
      <c r="B291" s="203" t="s">
        <v>842</v>
      </c>
      <c r="C291" s="164" t="s">
        <v>843</v>
      </c>
      <c r="D291" s="636"/>
      <c r="E291" s="637"/>
      <c r="F291" s="636"/>
      <c r="G291" s="637"/>
      <c r="H291" s="636"/>
      <c r="I291" s="637"/>
      <c r="J291" s="636"/>
      <c r="K291" s="637"/>
      <c r="L291" s="636"/>
      <c r="M291" s="637"/>
      <c r="N291" s="636"/>
      <c r="O291" s="637"/>
      <c r="P291" s="636"/>
      <c r="Q291" s="637"/>
      <c r="R291" s="636"/>
      <c r="S291" s="637"/>
      <c r="T291" s="636"/>
      <c r="U291" s="637"/>
      <c r="V291" s="636"/>
      <c r="W291" s="637"/>
      <c r="X291" s="462"/>
      <c r="Y291" s="397">
        <f t="shared" si="43"/>
        <v>0</v>
      </c>
      <c r="Z291" s="458">
        <f>IF(X291="na",0,20)</f>
        <v>20</v>
      </c>
      <c r="AA291" s="185">
        <f>COUNTIF(D291:W291,"a")+COUNTIF(D291:W291,"s")+COUNTIF(X291,"na")</f>
        <v>0</v>
      </c>
      <c r="AB291" s="394"/>
      <c r="AD291" s="232"/>
      <c r="CE291" s="48"/>
      <c r="CF291" s="48"/>
      <c r="CG291" s="48"/>
      <c r="CH291" s="48"/>
      <c r="CI291" s="48"/>
      <c r="CJ291" s="48"/>
      <c r="CK291" s="48"/>
      <c r="CL291" s="48"/>
      <c r="CM291" s="48"/>
      <c r="CN291" s="48"/>
      <c r="CO291" s="48"/>
      <c r="CP291" s="48"/>
      <c r="CQ291" s="48"/>
    </row>
    <row r="292" spans="1:95" ht="48" customHeight="1" x14ac:dyDescent="0.2">
      <c r="A292" s="321"/>
      <c r="B292" s="435"/>
      <c r="C292" s="314" t="s">
        <v>844</v>
      </c>
      <c r="D292" s="778" t="s">
        <v>845</v>
      </c>
      <c r="E292" s="776"/>
      <c r="F292" s="776"/>
      <c r="G292" s="776"/>
      <c r="H292" s="776"/>
      <c r="I292" s="776"/>
      <c r="J292" s="776"/>
      <c r="K292" s="776"/>
      <c r="L292" s="776"/>
      <c r="M292" s="776"/>
      <c r="N292" s="776"/>
      <c r="O292" s="776"/>
      <c r="P292" s="776"/>
      <c r="Q292" s="776"/>
      <c r="R292" s="776"/>
      <c r="S292" s="776"/>
      <c r="T292" s="776"/>
      <c r="U292" s="776"/>
      <c r="V292" s="776"/>
      <c r="W292" s="776"/>
      <c r="X292" s="776"/>
      <c r="Y292" s="776"/>
      <c r="Z292" s="777"/>
      <c r="AA292" s="185"/>
      <c r="AD292" s="232"/>
      <c r="CE292" s="48"/>
      <c r="CF292" s="48"/>
      <c r="CG292" s="48"/>
      <c r="CH292" s="48"/>
      <c r="CI292" s="48"/>
      <c r="CJ292" s="48"/>
      <c r="CK292" s="48"/>
      <c r="CL292" s="48"/>
      <c r="CM292" s="48"/>
      <c r="CN292" s="48"/>
      <c r="CO292" s="48"/>
      <c r="CP292" s="48"/>
      <c r="CQ292" s="48"/>
    </row>
    <row r="293" spans="1:95" ht="27.95" customHeight="1" x14ac:dyDescent="0.2">
      <c r="A293" s="351"/>
      <c r="B293" s="202"/>
      <c r="C293" s="160" t="s">
        <v>846</v>
      </c>
      <c r="D293" s="604"/>
      <c r="E293" s="605"/>
      <c r="F293" s="604"/>
      <c r="G293" s="605"/>
      <c r="H293" s="604"/>
      <c r="I293" s="605"/>
      <c r="J293" s="604"/>
      <c r="K293" s="605"/>
      <c r="L293" s="604"/>
      <c r="M293" s="605"/>
      <c r="N293" s="604"/>
      <c r="O293" s="605"/>
      <c r="P293" s="604"/>
      <c r="Q293" s="605"/>
      <c r="R293" s="604"/>
      <c r="S293" s="605"/>
      <c r="T293" s="604"/>
      <c r="U293" s="605"/>
      <c r="V293" s="604"/>
      <c r="W293" s="605"/>
      <c r="X293" s="641"/>
      <c r="Y293" s="770"/>
      <c r="Z293" s="771"/>
      <c r="AA293" s="185">
        <f>IF(OR(COUNTIF($D$291:$W$291,"s"),COUNTIF($X$291,"na")),1,COUNTIF(D293:W293, "a"))</f>
        <v>0</v>
      </c>
      <c r="AB293" s="394"/>
      <c r="AD293" s="232"/>
      <c r="CE293" s="48"/>
      <c r="CF293" s="48"/>
      <c r="CG293" s="48"/>
      <c r="CH293" s="48"/>
      <c r="CI293" s="48"/>
      <c r="CJ293" s="48"/>
      <c r="CK293" s="48"/>
      <c r="CL293" s="48"/>
      <c r="CM293" s="48"/>
      <c r="CN293" s="48"/>
      <c r="CO293" s="48"/>
      <c r="CP293" s="48"/>
      <c r="CQ293" s="48"/>
    </row>
    <row r="294" spans="1:95" ht="27.95" customHeight="1" x14ac:dyDescent="0.2">
      <c r="A294" s="351"/>
      <c r="B294" s="202"/>
      <c r="C294" s="160" t="s">
        <v>847</v>
      </c>
      <c r="D294" s="611"/>
      <c r="E294" s="612"/>
      <c r="F294" s="611"/>
      <c r="G294" s="612"/>
      <c r="H294" s="611"/>
      <c r="I294" s="612"/>
      <c r="J294" s="611"/>
      <c r="K294" s="612"/>
      <c r="L294" s="611"/>
      <c r="M294" s="612"/>
      <c r="N294" s="611"/>
      <c r="O294" s="612"/>
      <c r="P294" s="611"/>
      <c r="Q294" s="612"/>
      <c r="R294" s="611"/>
      <c r="S294" s="612"/>
      <c r="T294" s="611"/>
      <c r="U294" s="612"/>
      <c r="V294" s="611"/>
      <c r="W294" s="612"/>
      <c r="X294" s="772"/>
      <c r="Y294" s="770"/>
      <c r="Z294" s="771"/>
      <c r="AA294" s="185">
        <f t="shared" ref="AA294:AA297" si="44">IF(OR(COUNTIF($D$291:$W$291,"s"),COUNTIF($X$291,"na")),1,COUNTIF(D294:W294, "a"))</f>
        <v>0</v>
      </c>
      <c r="AB294" s="394"/>
      <c r="AD294" s="232"/>
      <c r="CE294" s="48"/>
      <c r="CF294" s="48"/>
      <c r="CG294" s="48"/>
      <c r="CH294" s="48"/>
      <c r="CI294" s="48"/>
      <c r="CJ294" s="48"/>
      <c r="CK294" s="48"/>
      <c r="CL294" s="48"/>
      <c r="CM294" s="48"/>
      <c r="CN294" s="48"/>
      <c r="CO294" s="48"/>
      <c r="CP294" s="48"/>
      <c r="CQ294" s="48"/>
    </row>
    <row r="295" spans="1:95" ht="27.95" customHeight="1" x14ac:dyDescent="0.2">
      <c r="A295" s="351"/>
      <c r="B295" s="202"/>
      <c r="C295" s="160" t="s">
        <v>848</v>
      </c>
      <c r="D295" s="611"/>
      <c r="E295" s="612"/>
      <c r="F295" s="611"/>
      <c r="G295" s="612"/>
      <c r="H295" s="611"/>
      <c r="I295" s="612"/>
      <c r="J295" s="611"/>
      <c r="K295" s="612"/>
      <c r="L295" s="611"/>
      <c r="M295" s="612"/>
      <c r="N295" s="611"/>
      <c r="O295" s="612"/>
      <c r="P295" s="611"/>
      <c r="Q295" s="612"/>
      <c r="R295" s="611"/>
      <c r="S295" s="612"/>
      <c r="T295" s="611"/>
      <c r="U295" s="612"/>
      <c r="V295" s="611"/>
      <c r="W295" s="612"/>
      <c r="X295" s="772"/>
      <c r="Y295" s="770"/>
      <c r="Z295" s="771"/>
      <c r="AA295" s="185">
        <f t="shared" si="44"/>
        <v>0</v>
      </c>
      <c r="AB295" s="394"/>
      <c r="AD295" s="232"/>
      <c r="CE295" s="48"/>
      <c r="CF295" s="48"/>
      <c r="CG295" s="48"/>
      <c r="CH295" s="48"/>
      <c r="CI295" s="48"/>
      <c r="CJ295" s="48"/>
      <c r="CK295" s="48"/>
      <c r="CL295" s="48"/>
      <c r="CM295" s="48"/>
      <c r="CN295" s="48"/>
      <c r="CO295" s="48"/>
      <c r="CP295" s="48"/>
      <c r="CQ295" s="48"/>
    </row>
    <row r="296" spans="1:95" ht="27.95" customHeight="1" x14ac:dyDescent="0.2">
      <c r="A296" s="351"/>
      <c r="B296" s="202"/>
      <c r="C296" s="160" t="s">
        <v>849</v>
      </c>
      <c r="D296" s="611"/>
      <c r="E296" s="612"/>
      <c r="F296" s="611"/>
      <c r="G296" s="612"/>
      <c r="H296" s="611"/>
      <c r="I296" s="612"/>
      <c r="J296" s="611"/>
      <c r="K296" s="612"/>
      <c r="L296" s="611"/>
      <c r="M296" s="612"/>
      <c r="N296" s="611"/>
      <c r="O296" s="612"/>
      <c r="P296" s="611"/>
      <c r="Q296" s="612"/>
      <c r="R296" s="611"/>
      <c r="S296" s="612"/>
      <c r="T296" s="611"/>
      <c r="U296" s="612"/>
      <c r="V296" s="611"/>
      <c r="W296" s="612"/>
      <c r="X296" s="772"/>
      <c r="Y296" s="770"/>
      <c r="Z296" s="771"/>
      <c r="AA296" s="185">
        <f t="shared" si="44"/>
        <v>0</v>
      </c>
      <c r="AB296" s="394"/>
      <c r="AD296" s="232"/>
      <c r="CE296" s="48"/>
      <c r="CF296" s="48"/>
      <c r="CG296" s="48"/>
      <c r="CH296" s="48"/>
      <c r="CI296" s="48"/>
      <c r="CJ296" s="48"/>
      <c r="CK296" s="48"/>
      <c r="CL296" s="48"/>
      <c r="CM296" s="48"/>
      <c r="CN296" s="48"/>
      <c r="CO296" s="48"/>
      <c r="CP296" s="48"/>
      <c r="CQ296" s="48"/>
    </row>
    <row r="297" spans="1:95" ht="27.95" customHeight="1" x14ac:dyDescent="0.2">
      <c r="A297" s="351"/>
      <c r="B297" s="209"/>
      <c r="C297" s="165" t="s">
        <v>922</v>
      </c>
      <c r="D297" s="611"/>
      <c r="E297" s="612"/>
      <c r="F297" s="611"/>
      <c r="G297" s="612"/>
      <c r="H297" s="611"/>
      <c r="I297" s="612"/>
      <c r="J297" s="611"/>
      <c r="K297" s="612"/>
      <c r="L297" s="611"/>
      <c r="M297" s="612"/>
      <c r="N297" s="611"/>
      <c r="O297" s="612"/>
      <c r="P297" s="611"/>
      <c r="Q297" s="612"/>
      <c r="R297" s="611"/>
      <c r="S297" s="612"/>
      <c r="T297" s="611"/>
      <c r="U297" s="612"/>
      <c r="V297" s="611"/>
      <c r="W297" s="612"/>
      <c r="X297" s="805"/>
      <c r="Y297" s="806"/>
      <c r="Z297" s="807"/>
      <c r="AA297" s="185">
        <f t="shared" si="44"/>
        <v>0</v>
      </c>
      <c r="AB297" s="394"/>
      <c r="AD297" s="232"/>
      <c r="CE297" s="48"/>
      <c r="CF297" s="48"/>
      <c r="CG297" s="48"/>
      <c r="CH297" s="48"/>
      <c r="CI297" s="48"/>
      <c r="CJ297" s="48"/>
      <c r="CK297" s="48"/>
      <c r="CL297" s="48"/>
      <c r="CM297" s="48"/>
      <c r="CN297" s="48"/>
      <c r="CO297" s="48"/>
      <c r="CP297" s="48"/>
      <c r="CQ297" s="48"/>
    </row>
    <row r="298" spans="1:95" ht="45" customHeight="1" x14ac:dyDescent="0.2">
      <c r="A298" s="351"/>
      <c r="B298" s="199" t="s">
        <v>850</v>
      </c>
      <c r="C298" s="146" t="s">
        <v>851</v>
      </c>
      <c r="D298" s="604"/>
      <c r="E298" s="605"/>
      <c r="F298" s="604"/>
      <c r="G298" s="605"/>
      <c r="H298" s="604"/>
      <c r="I298" s="605"/>
      <c r="J298" s="604"/>
      <c r="K298" s="605"/>
      <c r="L298" s="604"/>
      <c r="M298" s="605"/>
      <c r="N298" s="604"/>
      <c r="O298" s="605"/>
      <c r="P298" s="604"/>
      <c r="Q298" s="605"/>
      <c r="R298" s="604"/>
      <c r="S298" s="605"/>
      <c r="T298" s="604"/>
      <c r="U298" s="605"/>
      <c r="V298" s="604"/>
      <c r="W298" s="605"/>
      <c r="X298" s="472"/>
      <c r="Y298" s="36">
        <f t="shared" ref="Y298:Y299" si="45">IF(OR(D298="s",F298="s",H298="s",J298="s",L298="s",N298="s",P298="s",R298="s",T298="s",V298="s"), 0, IF(OR(D298="a",F298="a",H298="a",J298="a",L298="a",N298="a",P298="a",R298="a",T298="a",V298="a"),Z298,0))</f>
        <v>0</v>
      </c>
      <c r="Z298" s="340">
        <f>IF(X298="na",0,30)</f>
        <v>30</v>
      </c>
      <c r="AA298" s="41">
        <f>IF(OR(COUNTIF(D299:W299,"a")+COUNTIF(D299:W299,"s")+COUNTIF(X299:X299,"na")&gt;0),0,(COUNTIF(D298:W298,"a")+COUNTIF(D298:W298,"s")+COUNTIF(X298,"na")))</f>
        <v>0</v>
      </c>
      <c r="AB298" s="186"/>
      <c r="AD298" s="232"/>
      <c r="CG298" s="48"/>
      <c r="CH298" s="48"/>
      <c r="CI298" s="48"/>
      <c r="CJ298" s="48"/>
      <c r="CK298" s="48"/>
      <c r="CL298" s="48"/>
      <c r="CM298" s="48"/>
    </row>
    <row r="299" spans="1:95" ht="45" customHeight="1" thickBot="1" x14ac:dyDescent="0.25">
      <c r="A299" s="323"/>
      <c r="B299" s="216" t="s">
        <v>852</v>
      </c>
      <c r="C299" s="474" t="s">
        <v>853</v>
      </c>
      <c r="D299" s="717"/>
      <c r="E299" s="718"/>
      <c r="F299" s="717"/>
      <c r="G299" s="718"/>
      <c r="H299" s="717"/>
      <c r="I299" s="718"/>
      <c r="J299" s="717"/>
      <c r="K299" s="718"/>
      <c r="L299" s="717"/>
      <c r="M299" s="718"/>
      <c r="N299" s="717"/>
      <c r="O299" s="718"/>
      <c r="P299" s="717"/>
      <c r="Q299" s="718"/>
      <c r="R299" s="717"/>
      <c r="S299" s="718"/>
      <c r="T299" s="717"/>
      <c r="U299" s="718"/>
      <c r="V299" s="717"/>
      <c r="W299" s="718"/>
      <c r="X299" s="475"/>
      <c r="Y299" s="476">
        <f t="shared" si="45"/>
        <v>0</v>
      </c>
      <c r="Z299" s="477">
        <f>IF(X298="na",0,15)</f>
        <v>15</v>
      </c>
      <c r="AA299" s="41">
        <f>IF(OR(COUNTIF(D298:W298,"a")+COUNTIF(D298:W298,"s")+COUNTIF(X298:X298,"na")&gt;0),0,(COUNTIF(D299:W299,"a")+COUNTIF(D299:W299,"s")+COUNTIF(X299,"na")))</f>
        <v>0</v>
      </c>
      <c r="AB299" s="186"/>
      <c r="AD299" s="232"/>
      <c r="CG299" s="48"/>
      <c r="CH299" s="48"/>
      <c r="CI299" s="48"/>
      <c r="CJ299" s="48"/>
      <c r="CK299" s="48"/>
      <c r="CL299" s="48"/>
      <c r="CM299" s="48"/>
    </row>
    <row r="300" spans="1:95" ht="30" customHeight="1" x14ac:dyDescent="0.2">
      <c r="A300" s="321"/>
      <c r="B300" s="95"/>
      <c r="C300" s="478" t="s">
        <v>854</v>
      </c>
      <c r="D300" s="648"/>
      <c r="E300" s="648"/>
      <c r="F300" s="648"/>
      <c r="G300" s="648"/>
      <c r="H300" s="648"/>
      <c r="I300" s="648"/>
      <c r="J300" s="648"/>
      <c r="K300" s="648"/>
      <c r="L300" s="648"/>
      <c r="M300" s="648"/>
      <c r="N300" s="648"/>
      <c r="O300" s="648"/>
      <c r="P300" s="648"/>
      <c r="Q300" s="648"/>
      <c r="R300" s="648"/>
      <c r="S300" s="648"/>
      <c r="T300" s="648"/>
      <c r="U300" s="648"/>
      <c r="V300" s="648"/>
      <c r="W300" s="648"/>
      <c r="X300" s="648"/>
      <c r="Y300" s="648"/>
      <c r="Z300" s="753"/>
      <c r="AA300" s="185"/>
      <c r="AD300" s="232"/>
      <c r="CE300" s="48"/>
      <c r="CF300" s="48"/>
      <c r="CG300" s="48"/>
      <c r="CH300" s="48"/>
      <c r="CI300" s="48"/>
      <c r="CJ300" s="48"/>
      <c r="CK300" s="48"/>
      <c r="CL300" s="48"/>
      <c r="CM300" s="48"/>
      <c r="CN300" s="48"/>
      <c r="CO300" s="48"/>
      <c r="CP300" s="48"/>
      <c r="CQ300" s="48"/>
    </row>
    <row r="301" spans="1:95" ht="45" customHeight="1" x14ac:dyDescent="0.2">
      <c r="A301" s="351"/>
      <c r="B301" s="203" t="s">
        <v>855</v>
      </c>
      <c r="C301" s="160" t="s">
        <v>856</v>
      </c>
      <c r="D301" s="636"/>
      <c r="E301" s="637"/>
      <c r="F301" s="636"/>
      <c r="G301" s="637"/>
      <c r="H301" s="636"/>
      <c r="I301" s="637"/>
      <c r="J301" s="636"/>
      <c r="K301" s="637"/>
      <c r="L301" s="636"/>
      <c r="M301" s="637"/>
      <c r="N301" s="636"/>
      <c r="O301" s="637"/>
      <c r="P301" s="636"/>
      <c r="Q301" s="637"/>
      <c r="R301" s="636"/>
      <c r="S301" s="637"/>
      <c r="T301" s="636"/>
      <c r="U301" s="637"/>
      <c r="V301" s="636"/>
      <c r="W301" s="637"/>
      <c r="X301" s="395"/>
      <c r="Y301" s="397">
        <f t="shared" ref="Y301" si="46">IF(OR(D301="s",F301="s",H301="s",J301="s",L301="s",N301="s",P301="s",R301="s",T301="s",V301="s"), 0, IF(OR(D301="a",F301="a",H301="a",J301="a",L301="a",N301="a",P301="a",R301="a",T301="a",V301="a"),Z301,0))</f>
        <v>0</v>
      </c>
      <c r="Z301" s="458">
        <v>15</v>
      </c>
      <c r="AA301" s="185">
        <f>COUNTIF(D301:W301,"a")+COUNTIF(D301:W301,"s")</f>
        <v>0</v>
      </c>
      <c r="AB301" s="394"/>
      <c r="AD301" s="232"/>
      <c r="CE301" s="48"/>
      <c r="CF301" s="48"/>
      <c r="CG301" s="48"/>
      <c r="CH301" s="48"/>
      <c r="CI301" s="48"/>
      <c r="CJ301" s="48"/>
      <c r="CK301" s="48"/>
      <c r="CL301" s="48"/>
      <c r="CM301" s="48"/>
      <c r="CN301" s="48"/>
      <c r="CO301" s="48"/>
      <c r="CP301" s="48"/>
      <c r="CQ301" s="48"/>
    </row>
    <row r="302" spans="1:95" ht="30" customHeight="1" x14ac:dyDescent="0.2">
      <c r="A302" s="351"/>
      <c r="B302" s="435"/>
      <c r="C302" s="396" t="s">
        <v>857</v>
      </c>
      <c r="D302" s="693" t="s">
        <v>791</v>
      </c>
      <c r="E302" s="694"/>
      <c r="F302" s="694"/>
      <c r="G302" s="694"/>
      <c r="H302" s="694"/>
      <c r="I302" s="694"/>
      <c r="J302" s="694"/>
      <c r="K302" s="694"/>
      <c r="L302" s="694"/>
      <c r="M302" s="694"/>
      <c r="N302" s="694"/>
      <c r="O302" s="694"/>
      <c r="P302" s="694"/>
      <c r="Q302" s="694"/>
      <c r="R302" s="694"/>
      <c r="S302" s="694"/>
      <c r="T302" s="694"/>
      <c r="U302" s="694"/>
      <c r="V302" s="694"/>
      <c r="W302" s="694"/>
      <c r="X302" s="694"/>
      <c r="Y302" s="694"/>
      <c r="Z302" s="695"/>
      <c r="AA302" s="185"/>
      <c r="AD302" s="232"/>
      <c r="CE302" s="48"/>
      <c r="CF302" s="48"/>
      <c r="CG302" s="48"/>
      <c r="CH302" s="48"/>
      <c r="CI302" s="48"/>
      <c r="CJ302" s="48"/>
      <c r="CK302" s="48"/>
      <c r="CL302" s="48"/>
      <c r="CM302" s="48"/>
      <c r="CN302" s="48"/>
      <c r="CO302" s="48"/>
      <c r="CP302" s="48"/>
      <c r="CQ302" s="48"/>
    </row>
    <row r="303" spans="1:95" ht="27.95" customHeight="1" x14ac:dyDescent="0.2">
      <c r="A303" s="351"/>
      <c r="B303" s="97"/>
      <c r="C303" s="160" t="s">
        <v>858</v>
      </c>
      <c r="D303" s="604"/>
      <c r="E303" s="605"/>
      <c r="F303" s="611"/>
      <c r="G303" s="612"/>
      <c r="H303" s="611"/>
      <c r="I303" s="612"/>
      <c r="J303" s="611"/>
      <c r="K303" s="612"/>
      <c r="L303" s="611"/>
      <c r="M303" s="612"/>
      <c r="N303" s="611"/>
      <c r="O303" s="612"/>
      <c r="P303" s="611"/>
      <c r="Q303" s="612"/>
      <c r="R303" s="611"/>
      <c r="S303" s="612"/>
      <c r="T303" s="611"/>
      <c r="U303" s="612"/>
      <c r="V303" s="611"/>
      <c r="W303" s="612"/>
      <c r="X303" s="638"/>
      <c r="Y303" s="639"/>
      <c r="Z303" s="640"/>
      <c r="AA303" s="185">
        <f>IF(COUNTIF($D$301:$W$301,"s"),1,COUNTIF(D303:W303, "a"))</f>
        <v>0</v>
      </c>
      <c r="AB303" s="394"/>
      <c r="AD303" s="232"/>
      <c r="CE303" s="48"/>
      <c r="CF303" s="48"/>
      <c r="CG303" s="48"/>
      <c r="CH303" s="48"/>
      <c r="CI303" s="48"/>
      <c r="CJ303" s="48"/>
      <c r="CK303" s="48"/>
      <c r="CL303" s="48"/>
      <c r="CM303" s="48"/>
      <c r="CN303" s="48"/>
      <c r="CO303" s="48"/>
      <c r="CP303" s="48"/>
      <c r="CQ303" s="48"/>
    </row>
    <row r="304" spans="1:95" ht="27.95" customHeight="1" x14ac:dyDescent="0.2">
      <c r="A304" s="351"/>
      <c r="B304" s="88"/>
      <c r="C304" s="160" t="s">
        <v>859</v>
      </c>
      <c r="D304" s="611"/>
      <c r="E304" s="612"/>
      <c r="F304" s="611"/>
      <c r="G304" s="612"/>
      <c r="H304" s="611"/>
      <c r="I304" s="612"/>
      <c r="J304" s="611"/>
      <c r="K304" s="612"/>
      <c r="L304" s="611"/>
      <c r="M304" s="612"/>
      <c r="N304" s="611"/>
      <c r="O304" s="612"/>
      <c r="P304" s="611"/>
      <c r="Q304" s="612"/>
      <c r="R304" s="611"/>
      <c r="S304" s="612"/>
      <c r="T304" s="611"/>
      <c r="U304" s="612"/>
      <c r="V304" s="611"/>
      <c r="W304" s="612"/>
      <c r="X304" s="641"/>
      <c r="Y304" s="642"/>
      <c r="Z304" s="643"/>
      <c r="AA304" s="185">
        <f t="shared" ref="AA304:AA311" si="47">IF(COUNTIF($D$301:$W$301,"s"),1,COUNTIF(D304:W304, "a"))</f>
        <v>0</v>
      </c>
      <c r="AB304" s="394"/>
      <c r="AD304" s="232"/>
      <c r="CE304" s="48"/>
      <c r="CF304" s="48"/>
      <c r="CG304" s="48"/>
      <c r="CH304" s="48"/>
      <c r="CI304" s="48"/>
      <c r="CJ304" s="48"/>
      <c r="CK304" s="48"/>
      <c r="CL304" s="48"/>
      <c r="CM304" s="48"/>
      <c r="CN304" s="48"/>
      <c r="CO304" s="48"/>
      <c r="CP304" s="48"/>
      <c r="CQ304" s="48"/>
    </row>
    <row r="305" spans="1:95" ht="27.95" customHeight="1" x14ac:dyDescent="0.2">
      <c r="A305" s="449"/>
      <c r="B305" s="44"/>
      <c r="C305" s="165" t="s">
        <v>860</v>
      </c>
      <c r="D305" s="611"/>
      <c r="E305" s="612"/>
      <c r="F305" s="611"/>
      <c r="G305" s="612"/>
      <c r="H305" s="611"/>
      <c r="I305" s="612"/>
      <c r="J305" s="611"/>
      <c r="K305" s="612"/>
      <c r="L305" s="611"/>
      <c r="M305" s="612"/>
      <c r="N305" s="611"/>
      <c r="O305" s="612"/>
      <c r="P305" s="611"/>
      <c r="Q305" s="612"/>
      <c r="R305" s="611"/>
      <c r="S305" s="612"/>
      <c r="T305" s="611"/>
      <c r="U305" s="612"/>
      <c r="V305" s="611"/>
      <c r="W305" s="612"/>
      <c r="X305" s="641"/>
      <c r="Y305" s="642"/>
      <c r="Z305" s="643"/>
      <c r="AA305" s="185">
        <f t="shared" si="47"/>
        <v>0</v>
      </c>
      <c r="AB305" s="394"/>
      <c r="AD305" s="232"/>
      <c r="CE305" s="48"/>
      <c r="CF305" s="48"/>
      <c r="CG305" s="48"/>
      <c r="CH305" s="48"/>
      <c r="CI305" s="48"/>
      <c r="CJ305" s="48"/>
      <c r="CK305" s="48"/>
      <c r="CL305" s="48"/>
      <c r="CM305" s="48"/>
      <c r="CN305" s="48"/>
      <c r="CO305" s="48"/>
      <c r="CP305" s="48"/>
      <c r="CQ305" s="48"/>
    </row>
    <row r="306" spans="1:95" ht="27.95" customHeight="1" x14ac:dyDescent="0.2">
      <c r="A306" s="351"/>
      <c r="B306" s="97"/>
      <c r="C306" s="165" t="s">
        <v>861</v>
      </c>
      <c r="D306" s="611"/>
      <c r="E306" s="612"/>
      <c r="F306" s="611"/>
      <c r="G306" s="612"/>
      <c r="H306" s="611"/>
      <c r="I306" s="612"/>
      <c r="J306" s="611"/>
      <c r="K306" s="612"/>
      <c r="L306" s="611"/>
      <c r="M306" s="612"/>
      <c r="N306" s="611"/>
      <c r="O306" s="612"/>
      <c r="P306" s="611"/>
      <c r="Q306" s="612"/>
      <c r="R306" s="611"/>
      <c r="S306" s="612"/>
      <c r="T306" s="611"/>
      <c r="U306" s="612"/>
      <c r="V306" s="611"/>
      <c r="W306" s="612"/>
      <c r="X306" s="641"/>
      <c r="Y306" s="642"/>
      <c r="Z306" s="643"/>
      <c r="AA306" s="185">
        <f t="shared" si="47"/>
        <v>0</v>
      </c>
      <c r="AB306" s="394"/>
      <c r="AD306" s="232"/>
      <c r="CE306" s="48"/>
      <c r="CF306" s="48"/>
      <c r="CG306" s="48"/>
      <c r="CH306" s="48"/>
      <c r="CI306" s="48"/>
      <c r="CJ306" s="48"/>
      <c r="CK306" s="48"/>
      <c r="CL306" s="48"/>
      <c r="CM306" s="48"/>
      <c r="CN306" s="48"/>
      <c r="CO306" s="48"/>
      <c r="CP306" s="48"/>
      <c r="CQ306" s="48"/>
    </row>
    <row r="307" spans="1:95" ht="27.95" customHeight="1" x14ac:dyDescent="0.2">
      <c r="A307" s="351"/>
      <c r="B307" s="88"/>
      <c r="C307" s="160" t="s">
        <v>862</v>
      </c>
      <c r="D307" s="611"/>
      <c r="E307" s="612"/>
      <c r="F307" s="611"/>
      <c r="G307" s="612"/>
      <c r="H307" s="611"/>
      <c r="I307" s="612"/>
      <c r="J307" s="611"/>
      <c r="K307" s="612"/>
      <c r="L307" s="611"/>
      <c r="M307" s="612"/>
      <c r="N307" s="611"/>
      <c r="O307" s="612"/>
      <c r="P307" s="611"/>
      <c r="Q307" s="612"/>
      <c r="R307" s="611"/>
      <c r="S307" s="612"/>
      <c r="T307" s="611"/>
      <c r="U307" s="612"/>
      <c r="V307" s="611"/>
      <c r="W307" s="612"/>
      <c r="X307" s="641"/>
      <c r="Y307" s="642"/>
      <c r="Z307" s="643"/>
      <c r="AA307" s="185">
        <f t="shared" si="47"/>
        <v>0</v>
      </c>
      <c r="AB307" s="394"/>
      <c r="AD307" s="232"/>
      <c r="CE307" s="48"/>
      <c r="CF307" s="48"/>
      <c r="CG307" s="48"/>
      <c r="CH307" s="48"/>
      <c r="CI307" s="48"/>
      <c r="CJ307" s="48"/>
      <c r="CK307" s="48"/>
      <c r="CL307" s="48"/>
      <c r="CM307" s="48"/>
      <c r="CN307" s="48"/>
      <c r="CO307" s="48"/>
      <c r="CP307" s="48"/>
      <c r="CQ307" s="48"/>
    </row>
    <row r="308" spans="1:95" ht="27.95" customHeight="1" x14ac:dyDescent="0.2">
      <c r="A308" s="449"/>
      <c r="B308" s="44"/>
      <c r="C308" s="160" t="s">
        <v>863</v>
      </c>
      <c r="D308" s="611"/>
      <c r="E308" s="612"/>
      <c r="F308" s="611"/>
      <c r="G308" s="612"/>
      <c r="H308" s="611"/>
      <c r="I308" s="612"/>
      <c r="J308" s="611"/>
      <c r="K308" s="612"/>
      <c r="L308" s="611"/>
      <c r="M308" s="612"/>
      <c r="N308" s="611"/>
      <c r="O308" s="612"/>
      <c r="P308" s="611"/>
      <c r="Q308" s="612"/>
      <c r="R308" s="611"/>
      <c r="S308" s="612"/>
      <c r="T308" s="611"/>
      <c r="U308" s="612"/>
      <c r="V308" s="611"/>
      <c r="W308" s="612"/>
      <c r="X308" s="641"/>
      <c r="Y308" s="642"/>
      <c r="Z308" s="643"/>
      <c r="AA308" s="185">
        <f t="shared" si="47"/>
        <v>0</v>
      </c>
      <c r="AB308" s="394"/>
      <c r="AD308" s="232"/>
      <c r="CE308" s="48"/>
      <c r="CF308" s="48"/>
      <c r="CG308" s="48"/>
      <c r="CH308" s="48"/>
      <c r="CI308" s="48"/>
      <c r="CJ308" s="48"/>
      <c r="CK308" s="48"/>
      <c r="CL308" s="48"/>
      <c r="CM308" s="48"/>
      <c r="CN308" s="48"/>
      <c r="CO308" s="48"/>
      <c r="CP308" s="48"/>
      <c r="CQ308" s="48"/>
    </row>
    <row r="309" spans="1:95" ht="27.95" customHeight="1" x14ac:dyDescent="0.2">
      <c r="A309" s="351"/>
      <c r="B309" s="97"/>
      <c r="C309" s="160" t="s">
        <v>864</v>
      </c>
      <c r="D309" s="604"/>
      <c r="E309" s="605"/>
      <c r="F309" s="611"/>
      <c r="G309" s="612"/>
      <c r="H309" s="611"/>
      <c r="I309" s="612"/>
      <c r="J309" s="611"/>
      <c r="K309" s="612"/>
      <c r="L309" s="611"/>
      <c r="M309" s="612"/>
      <c r="N309" s="611"/>
      <c r="O309" s="612"/>
      <c r="P309" s="611"/>
      <c r="Q309" s="612"/>
      <c r="R309" s="611"/>
      <c r="S309" s="612"/>
      <c r="T309" s="611"/>
      <c r="U309" s="612"/>
      <c r="V309" s="611"/>
      <c r="W309" s="612"/>
      <c r="X309" s="641"/>
      <c r="Y309" s="642"/>
      <c r="Z309" s="643"/>
      <c r="AA309" s="185">
        <f t="shared" si="47"/>
        <v>0</v>
      </c>
      <c r="AB309" s="394"/>
      <c r="AD309" s="232"/>
      <c r="CE309" s="48"/>
      <c r="CF309" s="48"/>
      <c r="CG309" s="48"/>
      <c r="CH309" s="48"/>
      <c r="CI309" s="48"/>
      <c r="CJ309" s="48"/>
      <c r="CK309" s="48"/>
      <c r="CL309" s="48"/>
      <c r="CM309" s="48"/>
      <c r="CN309" s="48"/>
      <c r="CO309" s="48"/>
      <c r="CP309" s="48"/>
      <c r="CQ309" s="48"/>
    </row>
    <row r="310" spans="1:95" ht="27.95" customHeight="1" x14ac:dyDescent="0.2">
      <c r="A310" s="351"/>
      <c r="B310" s="88"/>
      <c r="C310" s="160" t="s">
        <v>865</v>
      </c>
      <c r="D310" s="611"/>
      <c r="E310" s="612"/>
      <c r="F310" s="611"/>
      <c r="G310" s="612"/>
      <c r="H310" s="611"/>
      <c r="I310" s="612"/>
      <c r="J310" s="611"/>
      <c r="K310" s="612"/>
      <c r="L310" s="611"/>
      <c r="M310" s="612"/>
      <c r="N310" s="611"/>
      <c r="O310" s="612"/>
      <c r="P310" s="611"/>
      <c r="Q310" s="612"/>
      <c r="R310" s="611"/>
      <c r="S310" s="612"/>
      <c r="T310" s="611"/>
      <c r="U310" s="612"/>
      <c r="V310" s="611"/>
      <c r="W310" s="612"/>
      <c r="X310" s="641"/>
      <c r="Y310" s="642"/>
      <c r="Z310" s="643"/>
      <c r="AA310" s="185">
        <f t="shared" si="47"/>
        <v>0</v>
      </c>
      <c r="AB310" s="394"/>
      <c r="AD310" s="232"/>
      <c r="CE310" s="48"/>
      <c r="CF310" s="48"/>
      <c r="CG310" s="48"/>
      <c r="CH310" s="48"/>
      <c r="CI310" s="48"/>
      <c r="CJ310" s="48"/>
      <c r="CK310" s="48"/>
      <c r="CL310" s="48"/>
      <c r="CM310" s="48"/>
      <c r="CN310" s="48"/>
      <c r="CO310" s="48"/>
      <c r="CP310" s="48"/>
      <c r="CQ310" s="48"/>
    </row>
    <row r="311" spans="1:95" ht="27.95" customHeight="1" x14ac:dyDescent="0.2">
      <c r="A311" s="351"/>
      <c r="B311" s="44"/>
      <c r="C311" s="160" t="s">
        <v>866</v>
      </c>
      <c r="D311" s="611"/>
      <c r="E311" s="612"/>
      <c r="F311" s="611"/>
      <c r="G311" s="612"/>
      <c r="H311" s="611"/>
      <c r="I311" s="612"/>
      <c r="J311" s="611"/>
      <c r="K311" s="612"/>
      <c r="L311" s="611"/>
      <c r="M311" s="612"/>
      <c r="N311" s="611"/>
      <c r="O311" s="612"/>
      <c r="P311" s="611"/>
      <c r="Q311" s="612"/>
      <c r="R311" s="611"/>
      <c r="S311" s="612"/>
      <c r="T311" s="611"/>
      <c r="U311" s="612"/>
      <c r="V311" s="611"/>
      <c r="W311" s="612"/>
      <c r="X311" s="641"/>
      <c r="Y311" s="642"/>
      <c r="Z311" s="643"/>
      <c r="AA311" s="185">
        <f t="shared" si="47"/>
        <v>0</v>
      </c>
      <c r="AB311" s="394"/>
      <c r="AD311" s="232"/>
      <c r="CE311" s="48"/>
      <c r="CF311" s="48"/>
      <c r="CG311" s="48"/>
      <c r="CH311" s="48"/>
      <c r="CI311" s="48"/>
      <c r="CJ311" s="48"/>
      <c r="CK311" s="48"/>
      <c r="CL311" s="48"/>
      <c r="CM311" s="48"/>
      <c r="CN311" s="48"/>
      <c r="CO311" s="48"/>
      <c r="CP311" s="48"/>
      <c r="CQ311" s="48"/>
    </row>
    <row r="312" spans="1:95" ht="27.95" customHeight="1" x14ac:dyDescent="0.2">
      <c r="A312" s="351"/>
      <c r="B312" s="44"/>
      <c r="C312" s="479" t="s">
        <v>867</v>
      </c>
      <c r="D312" s="802"/>
      <c r="E312" s="803"/>
      <c r="F312" s="803"/>
      <c r="G312" s="803"/>
      <c r="H312" s="803"/>
      <c r="I312" s="803"/>
      <c r="J312" s="803"/>
      <c r="K312" s="803"/>
      <c r="L312" s="803"/>
      <c r="M312" s="803"/>
      <c r="N312" s="803"/>
      <c r="O312" s="803"/>
      <c r="P312" s="803"/>
      <c r="Q312" s="803"/>
      <c r="R312" s="803"/>
      <c r="S312" s="803"/>
      <c r="T312" s="803"/>
      <c r="U312" s="803"/>
      <c r="V312" s="803"/>
      <c r="W312" s="804"/>
      <c r="X312" s="644"/>
      <c r="Y312" s="645"/>
      <c r="Z312" s="646"/>
      <c r="AA312" s="41" t="str">
        <f>IF(AND(ISTEXT(D312),COUNTIF(D311:W311,"a")),1,IF(COUNTIF(D311:W311,"a"),0,""))</f>
        <v/>
      </c>
      <c r="AB312" s="394"/>
      <c r="AD312" s="232"/>
      <c r="CG312" s="48"/>
      <c r="CH312" s="48"/>
      <c r="CI312" s="48"/>
      <c r="CJ312" s="48"/>
      <c r="CK312" s="48"/>
      <c r="CL312" s="48"/>
      <c r="CM312" s="48"/>
    </row>
    <row r="313" spans="1:95" ht="45" customHeight="1" x14ac:dyDescent="0.2">
      <c r="A313" s="351"/>
      <c r="B313" s="203" t="s">
        <v>868</v>
      </c>
      <c r="C313" s="160" t="s">
        <v>869</v>
      </c>
      <c r="D313" s="636"/>
      <c r="E313" s="637"/>
      <c r="F313" s="636"/>
      <c r="G313" s="637"/>
      <c r="H313" s="636"/>
      <c r="I313" s="637"/>
      <c r="J313" s="636"/>
      <c r="K313" s="637"/>
      <c r="L313" s="636"/>
      <c r="M313" s="637"/>
      <c r="N313" s="636"/>
      <c r="O313" s="637"/>
      <c r="P313" s="636"/>
      <c r="Q313" s="637"/>
      <c r="R313" s="636"/>
      <c r="S313" s="637"/>
      <c r="T313" s="636"/>
      <c r="U313" s="637"/>
      <c r="V313" s="636"/>
      <c r="W313" s="637"/>
      <c r="X313" s="395"/>
      <c r="Y313" s="397">
        <f t="shared" ref="Y313" si="48">IF(OR(D313="s",F313="s",H313="s",J313="s",L313="s",N313="s",P313="s",R313="s",T313="s",V313="s"), 0, IF(OR(D313="a",F313="a",H313="a",J313="a",L313="a",N313="a",P313="a",R313="a",T313="a",V313="a"),Z313,0))</f>
        <v>0</v>
      </c>
      <c r="Z313" s="458">
        <v>15</v>
      </c>
      <c r="AA313" s="185">
        <f>COUNTIF(D313:W313,"a")+COUNTIF(D313:W313,"s")</f>
        <v>0</v>
      </c>
      <c r="AB313" s="394"/>
      <c r="AD313" s="232"/>
      <c r="CE313" s="48"/>
      <c r="CF313" s="48"/>
      <c r="CG313" s="48"/>
      <c r="CH313" s="48"/>
      <c r="CI313" s="48"/>
      <c r="CJ313" s="48"/>
      <c r="CK313" s="48"/>
      <c r="CL313" s="48"/>
      <c r="CM313" s="48"/>
      <c r="CN313" s="48"/>
      <c r="CO313" s="48"/>
      <c r="CP313" s="48"/>
      <c r="CQ313" s="48"/>
    </row>
    <row r="314" spans="1:95" ht="30" customHeight="1" x14ac:dyDescent="0.2">
      <c r="A314" s="351"/>
      <c r="B314" s="435"/>
      <c r="C314" s="396" t="s">
        <v>857</v>
      </c>
      <c r="D314" s="693" t="s">
        <v>791</v>
      </c>
      <c r="E314" s="694"/>
      <c r="F314" s="694"/>
      <c r="G314" s="694"/>
      <c r="H314" s="694"/>
      <c r="I314" s="694"/>
      <c r="J314" s="694"/>
      <c r="K314" s="694"/>
      <c r="L314" s="694"/>
      <c r="M314" s="694"/>
      <c r="N314" s="694"/>
      <c r="O314" s="694"/>
      <c r="P314" s="694"/>
      <c r="Q314" s="694"/>
      <c r="R314" s="694"/>
      <c r="S314" s="694"/>
      <c r="T314" s="694"/>
      <c r="U314" s="694"/>
      <c r="V314" s="694"/>
      <c r="W314" s="694"/>
      <c r="X314" s="694"/>
      <c r="Y314" s="694"/>
      <c r="Z314" s="695"/>
      <c r="AA314" s="185"/>
      <c r="AD314" s="232"/>
      <c r="CE314" s="48"/>
      <c r="CF314" s="48"/>
      <c r="CG314" s="48"/>
      <c r="CH314" s="48"/>
      <c r="CI314" s="48"/>
      <c r="CJ314" s="48"/>
      <c r="CK314" s="48"/>
      <c r="CL314" s="48"/>
      <c r="CM314" s="48"/>
      <c r="CN314" s="48"/>
      <c r="CO314" s="48"/>
      <c r="CP314" s="48"/>
      <c r="CQ314" s="48"/>
    </row>
    <row r="315" spans="1:95" ht="27.95" customHeight="1" x14ac:dyDescent="0.2">
      <c r="A315" s="351"/>
      <c r="B315" s="97"/>
      <c r="C315" s="160" t="s">
        <v>858</v>
      </c>
      <c r="D315" s="604"/>
      <c r="E315" s="605"/>
      <c r="F315" s="604"/>
      <c r="G315" s="605"/>
      <c r="H315" s="604"/>
      <c r="I315" s="605"/>
      <c r="J315" s="604"/>
      <c r="K315" s="605"/>
      <c r="L315" s="604"/>
      <c r="M315" s="605"/>
      <c r="N315" s="604"/>
      <c r="O315" s="605"/>
      <c r="P315" s="604"/>
      <c r="Q315" s="605"/>
      <c r="R315" s="604"/>
      <c r="S315" s="605"/>
      <c r="T315" s="604"/>
      <c r="U315" s="605"/>
      <c r="V315" s="604"/>
      <c r="W315" s="808"/>
      <c r="X315" s="638"/>
      <c r="Y315" s="639"/>
      <c r="Z315" s="640"/>
      <c r="AA315" s="185">
        <f>IF(COUNTIF($D$313:$W$313,"s"),1,COUNTIF(D315:W315, "a"))</f>
        <v>0</v>
      </c>
      <c r="AB315" s="394"/>
      <c r="AD315" s="232"/>
      <c r="CE315" s="48"/>
      <c r="CF315" s="48"/>
      <c r="CG315" s="48"/>
      <c r="CH315" s="48"/>
      <c r="CI315" s="48"/>
      <c r="CJ315" s="48"/>
      <c r="CK315" s="48"/>
      <c r="CL315" s="48"/>
      <c r="CM315" s="48"/>
      <c r="CN315" s="48"/>
      <c r="CO315" s="48"/>
      <c r="CP315" s="48"/>
      <c r="CQ315" s="48"/>
    </row>
    <row r="316" spans="1:95" ht="27.95" customHeight="1" x14ac:dyDescent="0.2">
      <c r="A316" s="351"/>
      <c r="B316" s="88"/>
      <c r="C316" s="160" t="s">
        <v>859</v>
      </c>
      <c r="D316" s="611"/>
      <c r="E316" s="612"/>
      <c r="F316" s="611"/>
      <c r="G316" s="612"/>
      <c r="H316" s="611"/>
      <c r="I316" s="612"/>
      <c r="J316" s="611"/>
      <c r="K316" s="612"/>
      <c r="L316" s="611"/>
      <c r="M316" s="612"/>
      <c r="N316" s="611"/>
      <c r="O316" s="612"/>
      <c r="P316" s="611"/>
      <c r="Q316" s="612"/>
      <c r="R316" s="611"/>
      <c r="S316" s="612"/>
      <c r="T316" s="611"/>
      <c r="U316" s="612"/>
      <c r="V316" s="611"/>
      <c r="W316" s="812"/>
      <c r="X316" s="641"/>
      <c r="Y316" s="642"/>
      <c r="Z316" s="643"/>
      <c r="AA316" s="185">
        <f t="shared" ref="AA316:AA323" si="49">IF(COUNTIF($D$313:$W$313,"s"),1,COUNTIF(D316:W316, "a"))</f>
        <v>0</v>
      </c>
      <c r="AB316" s="394"/>
      <c r="AD316" s="232"/>
      <c r="CE316" s="48"/>
      <c r="CF316" s="48"/>
      <c r="CG316" s="48"/>
      <c r="CH316" s="48"/>
      <c r="CI316" s="48"/>
      <c r="CJ316" s="48"/>
      <c r="CK316" s="48"/>
      <c r="CL316" s="48"/>
      <c r="CM316" s="48"/>
      <c r="CN316" s="48"/>
      <c r="CO316" s="48"/>
      <c r="CP316" s="48"/>
      <c r="CQ316" s="48"/>
    </row>
    <row r="317" spans="1:95" ht="27.95" customHeight="1" x14ac:dyDescent="0.2">
      <c r="A317" s="449"/>
      <c r="B317" s="44"/>
      <c r="C317" s="165" t="s">
        <v>860</v>
      </c>
      <c r="D317" s="611"/>
      <c r="E317" s="612"/>
      <c r="F317" s="611"/>
      <c r="G317" s="612"/>
      <c r="H317" s="611"/>
      <c r="I317" s="612"/>
      <c r="J317" s="611"/>
      <c r="K317" s="612"/>
      <c r="L317" s="611"/>
      <c r="M317" s="612"/>
      <c r="N317" s="611"/>
      <c r="O317" s="612"/>
      <c r="P317" s="611"/>
      <c r="Q317" s="612"/>
      <c r="R317" s="611"/>
      <c r="S317" s="612"/>
      <c r="T317" s="611"/>
      <c r="U317" s="612"/>
      <c r="V317" s="611"/>
      <c r="W317" s="812"/>
      <c r="X317" s="641"/>
      <c r="Y317" s="642"/>
      <c r="Z317" s="643"/>
      <c r="AA317" s="185">
        <f t="shared" si="49"/>
        <v>0</v>
      </c>
      <c r="AB317" s="394"/>
      <c r="AD317" s="232"/>
      <c r="CE317" s="48"/>
      <c r="CF317" s="48"/>
      <c r="CG317" s="48"/>
      <c r="CH317" s="48"/>
      <c r="CI317" s="48"/>
      <c r="CJ317" s="48"/>
      <c r="CK317" s="48"/>
      <c r="CL317" s="48"/>
      <c r="CM317" s="48"/>
      <c r="CN317" s="48"/>
      <c r="CO317" s="48"/>
      <c r="CP317" s="48"/>
      <c r="CQ317" s="48"/>
    </row>
    <row r="318" spans="1:95" ht="27.95" customHeight="1" x14ac:dyDescent="0.2">
      <c r="A318" s="351"/>
      <c r="B318" s="97"/>
      <c r="C318" s="165" t="s">
        <v>861</v>
      </c>
      <c r="D318" s="611"/>
      <c r="E318" s="612"/>
      <c r="F318" s="611"/>
      <c r="G318" s="612"/>
      <c r="H318" s="611"/>
      <c r="I318" s="612"/>
      <c r="J318" s="611"/>
      <c r="K318" s="612"/>
      <c r="L318" s="611"/>
      <c r="M318" s="612"/>
      <c r="N318" s="611"/>
      <c r="O318" s="612"/>
      <c r="P318" s="611"/>
      <c r="Q318" s="612"/>
      <c r="R318" s="611"/>
      <c r="S318" s="612"/>
      <c r="T318" s="611"/>
      <c r="U318" s="612"/>
      <c r="V318" s="611"/>
      <c r="W318" s="812"/>
      <c r="X318" s="641"/>
      <c r="Y318" s="642"/>
      <c r="Z318" s="643"/>
      <c r="AA318" s="185">
        <f t="shared" si="49"/>
        <v>0</v>
      </c>
      <c r="AB318" s="394"/>
      <c r="AD318" s="232"/>
      <c r="CE318" s="48"/>
      <c r="CF318" s="48"/>
      <c r="CG318" s="48"/>
      <c r="CH318" s="48"/>
      <c r="CI318" s="48"/>
      <c r="CJ318" s="48"/>
      <c r="CK318" s="48"/>
      <c r="CL318" s="48"/>
      <c r="CM318" s="48"/>
      <c r="CN318" s="48"/>
      <c r="CO318" s="48"/>
      <c r="CP318" s="48"/>
      <c r="CQ318" s="48"/>
    </row>
    <row r="319" spans="1:95" ht="27.95" customHeight="1" x14ac:dyDescent="0.2">
      <c r="A319" s="351"/>
      <c r="B319" s="88"/>
      <c r="C319" s="160" t="s">
        <v>862</v>
      </c>
      <c r="D319" s="611"/>
      <c r="E319" s="612"/>
      <c r="F319" s="611"/>
      <c r="G319" s="612"/>
      <c r="H319" s="611"/>
      <c r="I319" s="612"/>
      <c r="J319" s="611"/>
      <c r="K319" s="612"/>
      <c r="L319" s="611"/>
      <c r="M319" s="612"/>
      <c r="N319" s="611"/>
      <c r="O319" s="612"/>
      <c r="P319" s="611"/>
      <c r="Q319" s="612"/>
      <c r="R319" s="611"/>
      <c r="S319" s="612"/>
      <c r="T319" s="611"/>
      <c r="U319" s="612"/>
      <c r="V319" s="611"/>
      <c r="W319" s="812"/>
      <c r="X319" s="641"/>
      <c r="Y319" s="642"/>
      <c r="Z319" s="643"/>
      <c r="AA319" s="185">
        <f t="shared" si="49"/>
        <v>0</v>
      </c>
      <c r="AB319" s="394"/>
      <c r="AD319" s="232"/>
      <c r="CE319" s="48"/>
      <c r="CF319" s="48"/>
      <c r="CG319" s="48"/>
      <c r="CH319" s="48"/>
      <c r="CI319" s="48"/>
      <c r="CJ319" s="48"/>
      <c r="CK319" s="48"/>
      <c r="CL319" s="48"/>
      <c r="CM319" s="48"/>
      <c r="CN319" s="48"/>
      <c r="CO319" s="48"/>
      <c r="CP319" s="48"/>
      <c r="CQ319" s="48"/>
    </row>
    <row r="320" spans="1:95" ht="27.95" customHeight="1" x14ac:dyDescent="0.2">
      <c r="A320" s="449"/>
      <c r="B320" s="44"/>
      <c r="C320" s="160" t="s">
        <v>863</v>
      </c>
      <c r="D320" s="611"/>
      <c r="E320" s="612"/>
      <c r="F320" s="611"/>
      <c r="G320" s="612"/>
      <c r="H320" s="611"/>
      <c r="I320" s="612"/>
      <c r="J320" s="611"/>
      <c r="K320" s="612"/>
      <c r="L320" s="611"/>
      <c r="M320" s="612"/>
      <c r="N320" s="611"/>
      <c r="O320" s="612"/>
      <c r="P320" s="611"/>
      <c r="Q320" s="612"/>
      <c r="R320" s="611"/>
      <c r="S320" s="612"/>
      <c r="T320" s="611"/>
      <c r="U320" s="612"/>
      <c r="V320" s="611"/>
      <c r="W320" s="812"/>
      <c r="X320" s="641"/>
      <c r="Y320" s="642"/>
      <c r="Z320" s="643"/>
      <c r="AA320" s="185">
        <f t="shared" si="49"/>
        <v>0</v>
      </c>
      <c r="AB320" s="394"/>
      <c r="AD320" s="232"/>
      <c r="CE320" s="48"/>
      <c r="CF320" s="48"/>
      <c r="CG320" s="48"/>
      <c r="CH320" s="48"/>
      <c r="CI320" s="48"/>
      <c r="CJ320" s="48"/>
      <c r="CK320" s="48"/>
      <c r="CL320" s="48"/>
      <c r="CM320" s="48"/>
      <c r="CN320" s="48"/>
      <c r="CO320" s="48"/>
      <c r="CP320" s="48"/>
      <c r="CQ320" s="48"/>
    </row>
    <row r="321" spans="1:95" ht="27.95" customHeight="1" x14ac:dyDescent="0.2">
      <c r="A321" s="351"/>
      <c r="B321" s="97"/>
      <c r="C321" s="160" t="s">
        <v>864</v>
      </c>
      <c r="D321" s="604"/>
      <c r="E321" s="605"/>
      <c r="F321" s="604"/>
      <c r="G321" s="605"/>
      <c r="H321" s="604"/>
      <c r="I321" s="605"/>
      <c r="J321" s="604"/>
      <c r="K321" s="605"/>
      <c r="L321" s="604"/>
      <c r="M321" s="605"/>
      <c r="N321" s="604"/>
      <c r="O321" s="605"/>
      <c r="P321" s="604"/>
      <c r="Q321" s="605"/>
      <c r="R321" s="604"/>
      <c r="S321" s="605"/>
      <c r="T321" s="604"/>
      <c r="U321" s="605"/>
      <c r="V321" s="604"/>
      <c r="W321" s="808"/>
      <c r="X321" s="641"/>
      <c r="Y321" s="642"/>
      <c r="Z321" s="643"/>
      <c r="AA321" s="185">
        <f t="shared" si="49"/>
        <v>0</v>
      </c>
      <c r="AB321" s="394"/>
      <c r="AD321" s="232"/>
      <c r="CE321" s="48"/>
      <c r="CF321" s="48"/>
      <c r="CG321" s="48"/>
      <c r="CH321" s="48"/>
      <c r="CI321" s="48"/>
      <c r="CJ321" s="48"/>
      <c r="CK321" s="48"/>
      <c r="CL321" s="48"/>
      <c r="CM321" s="48"/>
      <c r="CN321" s="48"/>
      <c r="CO321" s="48"/>
      <c r="CP321" s="48"/>
      <c r="CQ321" s="48"/>
    </row>
    <row r="322" spans="1:95" ht="27.95" customHeight="1" x14ac:dyDescent="0.2">
      <c r="A322" s="351"/>
      <c r="B322" s="88"/>
      <c r="C322" s="160" t="s">
        <v>865</v>
      </c>
      <c r="D322" s="611"/>
      <c r="E322" s="612"/>
      <c r="F322" s="611"/>
      <c r="G322" s="612"/>
      <c r="H322" s="611"/>
      <c r="I322" s="612"/>
      <c r="J322" s="611"/>
      <c r="K322" s="612"/>
      <c r="L322" s="611"/>
      <c r="M322" s="612"/>
      <c r="N322" s="611"/>
      <c r="O322" s="612"/>
      <c r="P322" s="611"/>
      <c r="Q322" s="612"/>
      <c r="R322" s="611"/>
      <c r="S322" s="612"/>
      <c r="T322" s="611"/>
      <c r="U322" s="612"/>
      <c r="V322" s="611"/>
      <c r="W322" s="812"/>
      <c r="X322" s="641"/>
      <c r="Y322" s="642"/>
      <c r="Z322" s="643"/>
      <c r="AA322" s="185">
        <f t="shared" si="49"/>
        <v>0</v>
      </c>
      <c r="AB322" s="394"/>
      <c r="AD322" s="232"/>
      <c r="CE322" s="48"/>
      <c r="CF322" s="48"/>
      <c r="CG322" s="48"/>
      <c r="CH322" s="48"/>
      <c r="CI322" s="48"/>
      <c r="CJ322" s="48"/>
      <c r="CK322" s="48"/>
      <c r="CL322" s="48"/>
      <c r="CM322" s="48"/>
      <c r="CN322" s="48"/>
      <c r="CO322" s="48"/>
      <c r="CP322" s="48"/>
      <c r="CQ322" s="48"/>
    </row>
    <row r="323" spans="1:95" ht="27.95" customHeight="1" x14ac:dyDescent="0.2">
      <c r="A323" s="351"/>
      <c r="B323" s="44"/>
      <c r="C323" s="164" t="s">
        <v>866</v>
      </c>
      <c r="D323" s="626"/>
      <c r="E323" s="627"/>
      <c r="F323" s="626"/>
      <c r="G323" s="627"/>
      <c r="H323" s="626"/>
      <c r="I323" s="627"/>
      <c r="J323" s="626"/>
      <c r="K323" s="627"/>
      <c r="L323" s="626"/>
      <c r="M323" s="627"/>
      <c r="N323" s="626"/>
      <c r="O323" s="627"/>
      <c r="P323" s="626"/>
      <c r="Q323" s="627"/>
      <c r="R323" s="626"/>
      <c r="S323" s="627"/>
      <c r="T323" s="626"/>
      <c r="U323" s="627"/>
      <c r="V323" s="626"/>
      <c r="W323" s="813"/>
      <c r="X323" s="641"/>
      <c r="Y323" s="642"/>
      <c r="Z323" s="643"/>
      <c r="AA323" s="185">
        <f t="shared" si="49"/>
        <v>0</v>
      </c>
      <c r="AB323" s="394"/>
      <c r="AD323" s="232"/>
      <c r="CE323" s="48"/>
      <c r="CF323" s="48"/>
      <c r="CG323" s="48"/>
      <c r="CH323" s="48"/>
      <c r="CI323" s="48"/>
      <c r="CJ323" s="48"/>
      <c r="CK323" s="48"/>
      <c r="CL323" s="48"/>
      <c r="CM323" s="48"/>
      <c r="CN323" s="48"/>
      <c r="CO323" s="48"/>
      <c r="CP323" s="48"/>
      <c r="CQ323" s="48"/>
    </row>
    <row r="324" spans="1:95" ht="27.95" customHeight="1" thickBot="1" x14ac:dyDescent="0.25">
      <c r="A324" s="323"/>
      <c r="B324" s="93"/>
      <c r="C324" s="480" t="s">
        <v>867</v>
      </c>
      <c r="D324" s="814"/>
      <c r="E324" s="815"/>
      <c r="F324" s="815"/>
      <c r="G324" s="815"/>
      <c r="H324" s="815"/>
      <c r="I324" s="815"/>
      <c r="J324" s="815"/>
      <c r="K324" s="815"/>
      <c r="L324" s="815"/>
      <c r="M324" s="815"/>
      <c r="N324" s="815"/>
      <c r="O324" s="815"/>
      <c r="P324" s="815"/>
      <c r="Q324" s="815"/>
      <c r="R324" s="815"/>
      <c r="S324" s="815"/>
      <c r="T324" s="815"/>
      <c r="U324" s="815"/>
      <c r="V324" s="815"/>
      <c r="W324" s="815"/>
      <c r="X324" s="809"/>
      <c r="Y324" s="810"/>
      <c r="Z324" s="811"/>
      <c r="AA324" s="41" t="str">
        <f>IF(AND(ISTEXT(D324),COUNTIF(D323:W323,"a")),1,IF(COUNTIF(D323:W323,"a"),0,""))</f>
        <v/>
      </c>
      <c r="AB324" s="394"/>
      <c r="AD324" s="232"/>
      <c r="CG324" s="48"/>
      <c r="CH324" s="48"/>
      <c r="CI324" s="48"/>
      <c r="CJ324" s="48"/>
      <c r="CK324" s="48"/>
      <c r="CL324" s="48"/>
      <c r="CM324" s="48"/>
    </row>
    <row r="325" spans="1:95" ht="30" customHeight="1" x14ac:dyDescent="0.2">
      <c r="A325" s="321"/>
      <c r="B325" s="95"/>
      <c r="C325" s="478" t="s">
        <v>870</v>
      </c>
      <c r="D325" s="648"/>
      <c r="E325" s="648"/>
      <c r="F325" s="648"/>
      <c r="G325" s="648"/>
      <c r="H325" s="648"/>
      <c r="I325" s="648"/>
      <c r="J325" s="648"/>
      <c r="K325" s="648"/>
      <c r="L325" s="648"/>
      <c r="M325" s="648"/>
      <c r="N325" s="648"/>
      <c r="O325" s="648"/>
      <c r="P325" s="648"/>
      <c r="Q325" s="648"/>
      <c r="R325" s="648"/>
      <c r="S325" s="648"/>
      <c r="T325" s="648"/>
      <c r="U325" s="648"/>
      <c r="V325" s="648"/>
      <c r="W325" s="648"/>
      <c r="X325" s="648"/>
      <c r="Y325" s="648"/>
      <c r="Z325" s="753"/>
      <c r="AA325" s="185"/>
      <c r="AD325" s="232"/>
      <c r="CE325" s="48"/>
      <c r="CF325" s="48"/>
      <c r="CG325" s="48"/>
      <c r="CH325" s="48"/>
      <c r="CI325" s="48"/>
      <c r="CJ325" s="48"/>
      <c r="CK325" s="48"/>
      <c r="CL325" s="48"/>
      <c r="CM325" s="48"/>
      <c r="CN325" s="48"/>
      <c r="CO325" s="48"/>
      <c r="CP325" s="48"/>
      <c r="CQ325" s="48"/>
    </row>
    <row r="326" spans="1:95" ht="45" customHeight="1" x14ac:dyDescent="0.2">
      <c r="A326" s="351"/>
      <c r="B326" s="203" t="s">
        <v>871</v>
      </c>
      <c r="C326" s="160" t="s">
        <v>872</v>
      </c>
      <c r="D326" s="636"/>
      <c r="E326" s="637"/>
      <c r="F326" s="636"/>
      <c r="G326" s="637"/>
      <c r="H326" s="636"/>
      <c r="I326" s="637"/>
      <c r="J326" s="636"/>
      <c r="K326" s="637"/>
      <c r="L326" s="636"/>
      <c r="M326" s="637"/>
      <c r="N326" s="636"/>
      <c r="O326" s="637"/>
      <c r="P326" s="636"/>
      <c r="Q326" s="637"/>
      <c r="R326" s="636"/>
      <c r="S326" s="637"/>
      <c r="T326" s="636"/>
      <c r="U326" s="637"/>
      <c r="V326" s="636"/>
      <c r="W326" s="637"/>
      <c r="X326" s="395"/>
      <c r="Y326" s="397">
        <f t="shared" ref="Y326:Y335" si="50">IF(OR(D326="s",F326="s",H326="s",J326="s",L326="s",N326="s",P326="s",R326="s",T326="s",V326="s"), 0, IF(OR(D326="a",F326="a",H326="a",J326="a",L326="a",N326="a",P326="a",R326="a",T326="a",V326="a"),Z326,0))</f>
        <v>0</v>
      </c>
      <c r="Z326" s="458">
        <v>25</v>
      </c>
      <c r="AA326" s="185">
        <f>COUNTIF(D326:W326,"a")+COUNTIF(D326:W326,"s")</f>
        <v>0</v>
      </c>
      <c r="AB326" s="394"/>
      <c r="AD326" s="232"/>
      <c r="CE326" s="48"/>
      <c r="CF326" s="48"/>
      <c r="CG326" s="48"/>
      <c r="CH326" s="48"/>
      <c r="CI326" s="48"/>
      <c r="CJ326" s="48"/>
      <c r="CK326" s="48"/>
      <c r="CL326" s="48"/>
      <c r="CM326" s="48"/>
      <c r="CN326" s="48"/>
      <c r="CO326" s="48"/>
      <c r="CP326" s="48"/>
      <c r="CQ326" s="48"/>
    </row>
    <row r="327" spans="1:95" ht="30" customHeight="1" x14ac:dyDescent="0.2">
      <c r="A327" s="351"/>
      <c r="B327" s="435"/>
      <c r="C327" s="396" t="s">
        <v>873</v>
      </c>
      <c r="D327" s="693" t="s">
        <v>791</v>
      </c>
      <c r="E327" s="694"/>
      <c r="F327" s="694"/>
      <c r="G327" s="694"/>
      <c r="H327" s="694"/>
      <c r="I327" s="694"/>
      <c r="J327" s="694"/>
      <c r="K327" s="694"/>
      <c r="L327" s="694"/>
      <c r="M327" s="694"/>
      <c r="N327" s="694"/>
      <c r="O327" s="694"/>
      <c r="P327" s="694"/>
      <c r="Q327" s="694"/>
      <c r="R327" s="694"/>
      <c r="S327" s="694"/>
      <c r="T327" s="694"/>
      <c r="U327" s="694"/>
      <c r="V327" s="694"/>
      <c r="W327" s="694"/>
      <c r="X327" s="694"/>
      <c r="Y327" s="694"/>
      <c r="Z327" s="695"/>
      <c r="AA327" s="185"/>
      <c r="AD327" s="232"/>
      <c r="CE327" s="48"/>
      <c r="CF327" s="48"/>
      <c r="CG327" s="48"/>
      <c r="CH327" s="48"/>
      <c r="CI327" s="48"/>
      <c r="CJ327" s="48"/>
      <c r="CK327" s="48"/>
      <c r="CL327" s="48"/>
      <c r="CM327" s="48"/>
      <c r="CN327" s="48"/>
      <c r="CO327" s="48"/>
      <c r="CP327" s="48"/>
      <c r="CQ327" s="48"/>
    </row>
    <row r="328" spans="1:95" ht="27.95" customHeight="1" x14ac:dyDescent="0.2">
      <c r="A328" s="351"/>
      <c r="B328" s="97"/>
      <c r="C328" s="160" t="s">
        <v>874</v>
      </c>
      <c r="D328" s="604"/>
      <c r="E328" s="605"/>
      <c r="F328" s="604"/>
      <c r="G328" s="605"/>
      <c r="H328" s="604"/>
      <c r="I328" s="605"/>
      <c r="J328" s="604"/>
      <c r="K328" s="605"/>
      <c r="L328" s="604"/>
      <c r="M328" s="605"/>
      <c r="N328" s="604"/>
      <c r="O328" s="605"/>
      <c r="P328" s="604"/>
      <c r="Q328" s="605"/>
      <c r="R328" s="604"/>
      <c r="S328" s="605"/>
      <c r="T328" s="604"/>
      <c r="U328" s="605"/>
      <c r="V328" s="604"/>
      <c r="W328" s="808"/>
      <c r="X328" s="638"/>
      <c r="Y328" s="639"/>
      <c r="Z328" s="640"/>
      <c r="AA328" s="185">
        <f>IF(COUNTIF($D$326:$W$326,"s"),1,COUNTIF(D328:W328, "a"))</f>
        <v>0</v>
      </c>
      <c r="AB328" s="394"/>
      <c r="AD328" s="232"/>
      <c r="CE328" s="48"/>
      <c r="CF328" s="48"/>
      <c r="CG328" s="48"/>
      <c r="CH328" s="48"/>
      <c r="CI328" s="48"/>
      <c r="CJ328" s="48"/>
      <c r="CK328" s="48"/>
      <c r="CL328" s="48"/>
      <c r="CM328" s="48"/>
      <c r="CN328" s="48"/>
      <c r="CO328" s="48"/>
      <c r="CP328" s="48"/>
      <c r="CQ328" s="48"/>
    </row>
    <row r="329" spans="1:95" ht="27.95" customHeight="1" x14ac:dyDescent="0.2">
      <c r="A329" s="351"/>
      <c r="B329" s="88"/>
      <c r="C329" s="160" t="s">
        <v>875</v>
      </c>
      <c r="D329" s="611"/>
      <c r="E329" s="612"/>
      <c r="F329" s="611"/>
      <c r="G329" s="612"/>
      <c r="H329" s="611"/>
      <c r="I329" s="612"/>
      <c r="J329" s="611"/>
      <c r="K329" s="612"/>
      <c r="L329" s="611"/>
      <c r="M329" s="612"/>
      <c r="N329" s="611"/>
      <c r="O329" s="612"/>
      <c r="P329" s="611"/>
      <c r="Q329" s="612"/>
      <c r="R329" s="611"/>
      <c r="S329" s="612"/>
      <c r="T329" s="611"/>
      <c r="U329" s="612"/>
      <c r="V329" s="611"/>
      <c r="W329" s="812"/>
      <c r="X329" s="641"/>
      <c r="Y329" s="642"/>
      <c r="Z329" s="643"/>
      <c r="AA329" s="185">
        <f t="shared" ref="AA329:AA333" si="51">IF(COUNTIF($D$326:$W$326,"s"),1,COUNTIF(D329:W329, "a"))</f>
        <v>0</v>
      </c>
      <c r="AB329" s="394"/>
      <c r="AD329" s="232"/>
      <c r="CE329" s="48"/>
      <c r="CF329" s="48"/>
      <c r="CG329" s="48"/>
      <c r="CH329" s="48"/>
      <c r="CI329" s="48"/>
      <c r="CJ329" s="48"/>
      <c r="CK329" s="48"/>
      <c r="CL329" s="48"/>
      <c r="CM329" s="48"/>
      <c r="CN329" s="48"/>
      <c r="CO329" s="48"/>
      <c r="CP329" s="48"/>
      <c r="CQ329" s="48"/>
    </row>
    <row r="330" spans="1:95" ht="27.95" customHeight="1" x14ac:dyDescent="0.2">
      <c r="A330" s="449"/>
      <c r="B330" s="44"/>
      <c r="C330" s="165" t="s">
        <v>876</v>
      </c>
      <c r="D330" s="611"/>
      <c r="E330" s="612"/>
      <c r="F330" s="611"/>
      <c r="G330" s="612"/>
      <c r="H330" s="611"/>
      <c r="I330" s="612"/>
      <c r="J330" s="611"/>
      <c r="K330" s="612"/>
      <c r="L330" s="611"/>
      <c r="M330" s="612"/>
      <c r="N330" s="611"/>
      <c r="O330" s="612"/>
      <c r="P330" s="611"/>
      <c r="Q330" s="612"/>
      <c r="R330" s="611"/>
      <c r="S330" s="612"/>
      <c r="T330" s="611"/>
      <c r="U330" s="612"/>
      <c r="V330" s="611"/>
      <c r="W330" s="812"/>
      <c r="X330" s="641"/>
      <c r="Y330" s="642"/>
      <c r="Z330" s="643"/>
      <c r="AA330" s="185">
        <f t="shared" si="51"/>
        <v>0</v>
      </c>
      <c r="AB330" s="394"/>
      <c r="AD330" s="232"/>
      <c r="CE330" s="48"/>
      <c r="CF330" s="48"/>
      <c r="CG330" s="48"/>
      <c r="CH330" s="48"/>
      <c r="CI330" s="48"/>
      <c r="CJ330" s="48"/>
      <c r="CK330" s="48"/>
      <c r="CL330" s="48"/>
      <c r="CM330" s="48"/>
      <c r="CN330" s="48"/>
      <c r="CO330" s="48"/>
      <c r="CP330" s="48"/>
      <c r="CQ330" s="48"/>
    </row>
    <row r="331" spans="1:95" ht="27.95" customHeight="1" x14ac:dyDescent="0.2">
      <c r="A331" s="351"/>
      <c r="B331" s="97"/>
      <c r="C331" s="165" t="s">
        <v>877</v>
      </c>
      <c r="D331" s="611"/>
      <c r="E331" s="612"/>
      <c r="F331" s="611"/>
      <c r="G331" s="612"/>
      <c r="H331" s="611"/>
      <c r="I331" s="612"/>
      <c r="J331" s="611"/>
      <c r="K331" s="612"/>
      <c r="L331" s="611"/>
      <c r="M331" s="612"/>
      <c r="N331" s="611"/>
      <c r="O331" s="612"/>
      <c r="P331" s="611"/>
      <c r="Q331" s="612"/>
      <c r="R331" s="611"/>
      <c r="S331" s="612"/>
      <c r="T331" s="611"/>
      <c r="U331" s="612"/>
      <c r="V331" s="611"/>
      <c r="W331" s="812"/>
      <c r="X331" s="641"/>
      <c r="Y331" s="642"/>
      <c r="Z331" s="643"/>
      <c r="AA331" s="185">
        <f t="shared" si="51"/>
        <v>0</v>
      </c>
      <c r="AB331" s="394"/>
      <c r="AD331" s="232"/>
      <c r="CE331" s="48"/>
      <c r="CF331" s="48"/>
      <c r="CG331" s="48"/>
      <c r="CH331" s="48"/>
      <c r="CI331" s="48"/>
      <c r="CJ331" s="48"/>
      <c r="CK331" s="48"/>
      <c r="CL331" s="48"/>
      <c r="CM331" s="48"/>
      <c r="CN331" s="48"/>
      <c r="CO331" s="48"/>
      <c r="CP331" s="48"/>
      <c r="CQ331" s="48"/>
    </row>
    <row r="332" spans="1:95" ht="27.95" customHeight="1" x14ac:dyDescent="0.2">
      <c r="A332" s="351"/>
      <c r="B332" s="88"/>
      <c r="C332" s="160" t="s">
        <v>878</v>
      </c>
      <c r="D332" s="611"/>
      <c r="E332" s="612"/>
      <c r="F332" s="611"/>
      <c r="G332" s="612"/>
      <c r="H332" s="611"/>
      <c r="I332" s="612"/>
      <c r="J332" s="611"/>
      <c r="K332" s="612"/>
      <c r="L332" s="611"/>
      <c r="M332" s="612"/>
      <c r="N332" s="611"/>
      <c r="O332" s="612"/>
      <c r="P332" s="611"/>
      <c r="Q332" s="612"/>
      <c r="R332" s="611"/>
      <c r="S332" s="612"/>
      <c r="T332" s="611"/>
      <c r="U332" s="612"/>
      <c r="V332" s="611"/>
      <c r="W332" s="812"/>
      <c r="X332" s="641"/>
      <c r="Y332" s="642"/>
      <c r="Z332" s="643"/>
      <c r="AA332" s="185">
        <f t="shared" si="51"/>
        <v>0</v>
      </c>
      <c r="AB332" s="394"/>
      <c r="AD332" s="232"/>
      <c r="CE332" s="48"/>
      <c r="CF332" s="48"/>
      <c r="CG332" s="48"/>
      <c r="CH332" s="48"/>
      <c r="CI332" s="48"/>
      <c r="CJ332" s="48"/>
      <c r="CK332" s="48"/>
      <c r="CL332" s="48"/>
      <c r="CM332" s="48"/>
      <c r="CN332" s="48"/>
      <c r="CO332" s="48"/>
      <c r="CP332" s="48"/>
      <c r="CQ332" s="48"/>
    </row>
    <row r="333" spans="1:95" ht="27.95" customHeight="1" x14ac:dyDescent="0.2">
      <c r="A333" s="449"/>
      <c r="B333" s="85"/>
      <c r="C333" s="165" t="s">
        <v>866</v>
      </c>
      <c r="D333" s="611"/>
      <c r="E333" s="612"/>
      <c r="F333" s="611"/>
      <c r="G333" s="612"/>
      <c r="H333" s="611"/>
      <c r="I333" s="612"/>
      <c r="J333" s="611"/>
      <c r="K333" s="612"/>
      <c r="L333" s="611"/>
      <c r="M333" s="612"/>
      <c r="N333" s="611"/>
      <c r="O333" s="612"/>
      <c r="P333" s="611"/>
      <c r="Q333" s="612"/>
      <c r="R333" s="611"/>
      <c r="S333" s="612"/>
      <c r="T333" s="611"/>
      <c r="U333" s="612"/>
      <c r="V333" s="611"/>
      <c r="W333" s="812"/>
      <c r="X333" s="641"/>
      <c r="Y333" s="642"/>
      <c r="Z333" s="643"/>
      <c r="AA333" s="185">
        <f t="shared" si="51"/>
        <v>0</v>
      </c>
      <c r="AB333" s="394"/>
      <c r="AD333" s="232"/>
      <c r="CE333" s="48"/>
      <c r="CF333" s="48"/>
      <c r="CG333" s="48"/>
      <c r="CH333" s="48"/>
      <c r="CI333" s="48"/>
      <c r="CJ333" s="48"/>
      <c r="CK333" s="48"/>
      <c r="CL333" s="48"/>
      <c r="CM333" s="48"/>
      <c r="CN333" s="48"/>
      <c r="CO333" s="48"/>
      <c r="CP333" s="48"/>
      <c r="CQ333" s="48"/>
    </row>
    <row r="334" spans="1:95" ht="27.95" customHeight="1" x14ac:dyDescent="0.2">
      <c r="A334" s="351"/>
      <c r="B334" s="44"/>
      <c r="C334" s="479" t="s">
        <v>867</v>
      </c>
      <c r="D334" s="802"/>
      <c r="E334" s="803"/>
      <c r="F334" s="803"/>
      <c r="G334" s="803"/>
      <c r="H334" s="803"/>
      <c r="I334" s="803"/>
      <c r="J334" s="803"/>
      <c r="K334" s="803"/>
      <c r="L334" s="803"/>
      <c r="M334" s="803"/>
      <c r="N334" s="803"/>
      <c r="O334" s="803"/>
      <c r="P334" s="803"/>
      <c r="Q334" s="803"/>
      <c r="R334" s="803"/>
      <c r="S334" s="803"/>
      <c r="T334" s="803"/>
      <c r="U334" s="803"/>
      <c r="V334" s="803"/>
      <c r="W334" s="803"/>
      <c r="X334" s="644"/>
      <c r="Y334" s="645"/>
      <c r="Z334" s="646"/>
      <c r="AA334" s="41" t="str">
        <f>IF(AND(ISTEXT(D334),COUNTIF(D333:W333,"a")),1,IF(COUNTIF(D333:W333,"a"),0,""))</f>
        <v/>
      </c>
      <c r="AB334" s="394"/>
      <c r="AD334" s="232"/>
      <c r="CG334" s="48"/>
      <c r="CH334" s="48"/>
      <c r="CI334" s="48"/>
      <c r="CJ334" s="48"/>
      <c r="CK334" s="48"/>
      <c r="CL334" s="48"/>
      <c r="CM334" s="48"/>
    </row>
    <row r="335" spans="1:95" ht="45" customHeight="1" x14ac:dyDescent="0.2">
      <c r="A335" s="351"/>
      <c r="B335" s="203" t="s">
        <v>879</v>
      </c>
      <c r="C335" s="160" t="s">
        <v>880</v>
      </c>
      <c r="D335" s="636"/>
      <c r="E335" s="637"/>
      <c r="F335" s="636"/>
      <c r="G335" s="637"/>
      <c r="H335" s="636"/>
      <c r="I335" s="637"/>
      <c r="J335" s="636"/>
      <c r="K335" s="637"/>
      <c r="L335" s="636"/>
      <c r="M335" s="637"/>
      <c r="N335" s="636"/>
      <c r="O335" s="637"/>
      <c r="P335" s="636"/>
      <c r="Q335" s="637"/>
      <c r="R335" s="636"/>
      <c r="S335" s="637"/>
      <c r="T335" s="636"/>
      <c r="U335" s="637"/>
      <c r="V335" s="636"/>
      <c r="W335" s="637"/>
      <c r="X335" s="395"/>
      <c r="Y335" s="397">
        <f t="shared" si="50"/>
        <v>0</v>
      </c>
      <c r="Z335" s="458">
        <v>25</v>
      </c>
      <c r="AA335" s="185">
        <f>COUNTIF(D335:W335,"a")+COUNTIF(D335:W335,"s")</f>
        <v>0</v>
      </c>
      <c r="AB335" s="394"/>
      <c r="AD335" s="232"/>
      <c r="CE335" s="48"/>
      <c r="CF335" s="48"/>
      <c r="CG335" s="48"/>
      <c r="CH335" s="48"/>
      <c r="CI335" s="48"/>
      <c r="CJ335" s="48"/>
      <c r="CK335" s="48"/>
      <c r="CL335" s="48"/>
      <c r="CM335" s="48"/>
      <c r="CN335" s="48"/>
      <c r="CO335" s="48"/>
      <c r="CP335" s="48"/>
      <c r="CQ335" s="48"/>
    </row>
    <row r="336" spans="1:95" ht="30" customHeight="1" x14ac:dyDescent="0.2">
      <c r="A336" s="351"/>
      <c r="B336" s="435"/>
      <c r="C336" s="396" t="s">
        <v>873</v>
      </c>
      <c r="D336" s="693" t="s">
        <v>791</v>
      </c>
      <c r="E336" s="694"/>
      <c r="F336" s="694"/>
      <c r="G336" s="694"/>
      <c r="H336" s="694"/>
      <c r="I336" s="694"/>
      <c r="J336" s="694"/>
      <c r="K336" s="694"/>
      <c r="L336" s="694"/>
      <c r="M336" s="694"/>
      <c r="N336" s="694"/>
      <c r="O336" s="694"/>
      <c r="P336" s="694"/>
      <c r="Q336" s="694"/>
      <c r="R336" s="694"/>
      <c r="S336" s="694"/>
      <c r="T336" s="694"/>
      <c r="U336" s="694"/>
      <c r="V336" s="694"/>
      <c r="W336" s="694"/>
      <c r="X336" s="694"/>
      <c r="Y336" s="694"/>
      <c r="Z336" s="695"/>
      <c r="AA336" s="185"/>
      <c r="AD336" s="232"/>
      <c r="CE336" s="48"/>
      <c r="CF336" s="48"/>
      <c r="CG336" s="48"/>
      <c r="CH336" s="48"/>
      <c r="CI336" s="48"/>
      <c r="CJ336" s="48"/>
      <c r="CK336" s="48"/>
      <c r="CL336" s="48"/>
      <c r="CM336" s="48"/>
      <c r="CN336" s="48"/>
      <c r="CO336" s="48"/>
      <c r="CP336" s="48"/>
      <c r="CQ336" s="48"/>
    </row>
    <row r="337" spans="1:95" ht="27.95" customHeight="1" x14ac:dyDescent="0.2">
      <c r="A337" s="351"/>
      <c r="B337" s="97"/>
      <c r="C337" s="160" t="s">
        <v>874</v>
      </c>
      <c r="D337" s="604"/>
      <c r="E337" s="605"/>
      <c r="F337" s="604"/>
      <c r="G337" s="605"/>
      <c r="H337" s="604"/>
      <c r="I337" s="605"/>
      <c r="J337" s="604"/>
      <c r="K337" s="605"/>
      <c r="L337" s="604"/>
      <c r="M337" s="605"/>
      <c r="N337" s="604"/>
      <c r="O337" s="605"/>
      <c r="P337" s="604"/>
      <c r="Q337" s="605"/>
      <c r="R337" s="604"/>
      <c r="S337" s="605"/>
      <c r="T337" s="604"/>
      <c r="U337" s="605"/>
      <c r="V337" s="604"/>
      <c r="W337" s="808"/>
      <c r="X337" s="638"/>
      <c r="Y337" s="639"/>
      <c r="Z337" s="640"/>
      <c r="AA337" s="185">
        <f>IF(COUNTIF($D$335:$W$335,"s"),1,COUNTIF(D337:W337, "a"))</f>
        <v>0</v>
      </c>
      <c r="AB337" s="394"/>
      <c r="AD337" s="232"/>
      <c r="CE337" s="48"/>
      <c r="CF337" s="48"/>
      <c r="CG337" s="48"/>
      <c r="CH337" s="48"/>
      <c r="CI337" s="48"/>
      <c r="CJ337" s="48"/>
      <c r="CK337" s="48"/>
      <c r="CL337" s="48"/>
      <c r="CM337" s="48"/>
      <c r="CN337" s="48"/>
      <c r="CO337" s="48"/>
      <c r="CP337" s="48"/>
      <c r="CQ337" s="48"/>
    </row>
    <row r="338" spans="1:95" ht="27.95" customHeight="1" x14ac:dyDescent="0.2">
      <c r="A338" s="351"/>
      <c r="B338" s="88"/>
      <c r="C338" s="160" t="s">
        <v>875</v>
      </c>
      <c r="D338" s="611"/>
      <c r="E338" s="612"/>
      <c r="F338" s="611"/>
      <c r="G338" s="612"/>
      <c r="H338" s="611"/>
      <c r="I338" s="612"/>
      <c r="J338" s="611"/>
      <c r="K338" s="612"/>
      <c r="L338" s="611"/>
      <c r="M338" s="612"/>
      <c r="N338" s="611"/>
      <c r="O338" s="612"/>
      <c r="P338" s="611"/>
      <c r="Q338" s="612"/>
      <c r="R338" s="611"/>
      <c r="S338" s="612"/>
      <c r="T338" s="611"/>
      <c r="U338" s="612"/>
      <c r="V338" s="611"/>
      <c r="W338" s="812"/>
      <c r="X338" s="641"/>
      <c r="Y338" s="642"/>
      <c r="Z338" s="643"/>
      <c r="AA338" s="185">
        <f t="shared" ref="AA338:AA342" si="52">IF(COUNTIF($D$335:$W$335,"s"),1,COUNTIF(D338:W338, "a"))</f>
        <v>0</v>
      </c>
      <c r="AB338" s="394"/>
      <c r="AD338" s="232"/>
      <c r="CE338" s="48"/>
      <c r="CF338" s="48"/>
      <c r="CG338" s="48"/>
      <c r="CH338" s="48"/>
      <c r="CI338" s="48"/>
      <c r="CJ338" s="48"/>
      <c r="CK338" s="48"/>
      <c r="CL338" s="48"/>
      <c r="CM338" s="48"/>
      <c r="CN338" s="48"/>
      <c r="CO338" s="48"/>
      <c r="CP338" s="48"/>
      <c r="CQ338" s="48"/>
    </row>
    <row r="339" spans="1:95" ht="27.95" customHeight="1" x14ac:dyDescent="0.2">
      <c r="A339" s="449"/>
      <c r="B339" s="44"/>
      <c r="C339" s="165" t="s">
        <v>876</v>
      </c>
      <c r="D339" s="611"/>
      <c r="E339" s="612"/>
      <c r="F339" s="611"/>
      <c r="G339" s="612"/>
      <c r="H339" s="611"/>
      <c r="I339" s="612"/>
      <c r="J339" s="611"/>
      <c r="K339" s="612"/>
      <c r="L339" s="611"/>
      <c r="M339" s="612"/>
      <c r="N339" s="611"/>
      <c r="O339" s="612"/>
      <c r="P339" s="611"/>
      <c r="Q339" s="612"/>
      <c r="R339" s="611"/>
      <c r="S339" s="612"/>
      <c r="T339" s="611"/>
      <c r="U339" s="612"/>
      <c r="V339" s="611"/>
      <c r="W339" s="812"/>
      <c r="X339" s="641"/>
      <c r="Y339" s="642"/>
      <c r="Z339" s="643"/>
      <c r="AA339" s="185">
        <f t="shared" si="52"/>
        <v>0</v>
      </c>
      <c r="AB339" s="394"/>
      <c r="AD339" s="232"/>
      <c r="CE339" s="48"/>
      <c r="CF339" s="48"/>
      <c r="CG339" s="48"/>
      <c r="CH339" s="48"/>
      <c r="CI339" s="48"/>
      <c r="CJ339" s="48"/>
      <c r="CK339" s="48"/>
      <c r="CL339" s="48"/>
      <c r="CM339" s="48"/>
      <c r="CN339" s="48"/>
      <c r="CO339" s="48"/>
      <c r="CP339" s="48"/>
      <c r="CQ339" s="48"/>
    </row>
    <row r="340" spans="1:95" ht="27.95" customHeight="1" x14ac:dyDescent="0.2">
      <c r="A340" s="351"/>
      <c r="B340" s="97"/>
      <c r="C340" s="165" t="s">
        <v>877</v>
      </c>
      <c r="D340" s="611"/>
      <c r="E340" s="612"/>
      <c r="F340" s="611"/>
      <c r="G340" s="612"/>
      <c r="H340" s="611"/>
      <c r="I340" s="612"/>
      <c r="J340" s="611"/>
      <c r="K340" s="612"/>
      <c r="L340" s="611"/>
      <c r="M340" s="612"/>
      <c r="N340" s="611"/>
      <c r="O340" s="612"/>
      <c r="P340" s="611"/>
      <c r="Q340" s="612"/>
      <c r="R340" s="611"/>
      <c r="S340" s="612"/>
      <c r="T340" s="611"/>
      <c r="U340" s="612"/>
      <c r="V340" s="611"/>
      <c r="W340" s="812"/>
      <c r="X340" s="641"/>
      <c r="Y340" s="642"/>
      <c r="Z340" s="643"/>
      <c r="AA340" s="185">
        <f t="shared" si="52"/>
        <v>0</v>
      </c>
      <c r="AB340" s="394"/>
      <c r="AD340" s="232"/>
      <c r="CE340" s="48"/>
      <c r="CF340" s="48"/>
      <c r="CG340" s="48"/>
      <c r="CH340" s="48"/>
      <c r="CI340" s="48"/>
      <c r="CJ340" s="48"/>
      <c r="CK340" s="48"/>
      <c r="CL340" s="48"/>
      <c r="CM340" s="48"/>
      <c r="CN340" s="48"/>
      <c r="CO340" s="48"/>
      <c r="CP340" s="48"/>
      <c r="CQ340" s="48"/>
    </row>
    <row r="341" spans="1:95" ht="27.95" customHeight="1" x14ac:dyDescent="0.2">
      <c r="A341" s="351"/>
      <c r="B341" s="88"/>
      <c r="C341" s="160" t="s">
        <v>878</v>
      </c>
      <c r="D341" s="611"/>
      <c r="E341" s="612"/>
      <c r="F341" s="611"/>
      <c r="G341" s="612"/>
      <c r="H341" s="611"/>
      <c r="I341" s="612"/>
      <c r="J341" s="611"/>
      <c r="K341" s="612"/>
      <c r="L341" s="611"/>
      <c r="M341" s="612"/>
      <c r="N341" s="611"/>
      <c r="O341" s="612"/>
      <c r="P341" s="611"/>
      <c r="Q341" s="612"/>
      <c r="R341" s="611"/>
      <c r="S341" s="612"/>
      <c r="T341" s="611"/>
      <c r="U341" s="612"/>
      <c r="V341" s="611"/>
      <c r="W341" s="812"/>
      <c r="X341" s="641"/>
      <c r="Y341" s="642"/>
      <c r="Z341" s="643"/>
      <c r="AA341" s="185">
        <f t="shared" si="52"/>
        <v>0</v>
      </c>
      <c r="AB341" s="394"/>
      <c r="AD341" s="232"/>
      <c r="CE341" s="48"/>
      <c r="CF341" s="48"/>
      <c r="CG341" s="48"/>
      <c r="CH341" s="48"/>
      <c r="CI341" s="48"/>
      <c r="CJ341" s="48"/>
      <c r="CK341" s="48"/>
      <c r="CL341" s="48"/>
      <c r="CM341" s="48"/>
      <c r="CN341" s="48"/>
      <c r="CO341" s="48"/>
      <c r="CP341" s="48"/>
      <c r="CQ341" s="48"/>
    </row>
    <row r="342" spans="1:95" ht="27.95" customHeight="1" x14ac:dyDescent="0.2">
      <c r="A342" s="449"/>
      <c r="B342" s="85"/>
      <c r="C342" s="165" t="s">
        <v>866</v>
      </c>
      <c r="D342" s="626"/>
      <c r="E342" s="627"/>
      <c r="F342" s="626"/>
      <c r="G342" s="627"/>
      <c r="H342" s="626"/>
      <c r="I342" s="627"/>
      <c r="J342" s="626"/>
      <c r="K342" s="627"/>
      <c r="L342" s="626"/>
      <c r="M342" s="627"/>
      <c r="N342" s="626"/>
      <c r="O342" s="627"/>
      <c r="P342" s="626"/>
      <c r="Q342" s="627"/>
      <c r="R342" s="626"/>
      <c r="S342" s="627"/>
      <c r="T342" s="626"/>
      <c r="U342" s="627"/>
      <c r="V342" s="626"/>
      <c r="W342" s="813"/>
      <c r="X342" s="641"/>
      <c r="Y342" s="642"/>
      <c r="Z342" s="643"/>
      <c r="AA342" s="185">
        <f t="shared" si="52"/>
        <v>0</v>
      </c>
      <c r="AB342" s="394"/>
      <c r="AD342" s="232"/>
      <c r="CE342" s="48"/>
      <c r="CF342" s="48"/>
      <c r="CG342" s="48"/>
      <c r="CH342" s="48"/>
      <c r="CI342" s="48"/>
      <c r="CJ342" s="48"/>
      <c r="CK342" s="48"/>
      <c r="CL342" s="48"/>
      <c r="CM342" s="48"/>
      <c r="CN342" s="48"/>
      <c r="CO342" s="48"/>
      <c r="CP342" s="48"/>
      <c r="CQ342" s="48"/>
    </row>
    <row r="343" spans="1:95" ht="27.95" customHeight="1" x14ac:dyDescent="0.2">
      <c r="A343" s="351"/>
      <c r="B343" s="44"/>
      <c r="C343" s="479" t="s">
        <v>867</v>
      </c>
      <c r="D343" s="802"/>
      <c r="E343" s="803"/>
      <c r="F343" s="803"/>
      <c r="G343" s="803"/>
      <c r="H343" s="803"/>
      <c r="I343" s="803"/>
      <c r="J343" s="803"/>
      <c r="K343" s="803"/>
      <c r="L343" s="803"/>
      <c r="M343" s="803"/>
      <c r="N343" s="803"/>
      <c r="O343" s="803"/>
      <c r="P343" s="803"/>
      <c r="Q343" s="803"/>
      <c r="R343" s="803"/>
      <c r="S343" s="803"/>
      <c r="T343" s="803"/>
      <c r="U343" s="803"/>
      <c r="V343" s="803"/>
      <c r="W343" s="803"/>
      <c r="X343" s="644"/>
      <c r="Y343" s="645"/>
      <c r="Z343" s="646"/>
      <c r="AA343" s="41" t="str">
        <f>IF(AND(ISTEXT(D343),COUNTIF(D342:W342,"a")),1,IF(COUNTIF(D342:W342,"a"),0,""))</f>
        <v/>
      </c>
      <c r="AB343" s="394"/>
      <c r="AD343" s="232"/>
      <c r="CG343" s="48"/>
      <c r="CH343" s="48"/>
      <c r="CI343" s="48"/>
      <c r="CJ343" s="48"/>
      <c r="CK343" s="48"/>
      <c r="CL343" s="48"/>
      <c r="CM343" s="48"/>
    </row>
    <row r="344" spans="1:95" ht="45" customHeight="1" x14ac:dyDescent="0.2">
      <c r="A344" s="351"/>
      <c r="B344" s="203" t="s">
        <v>881</v>
      </c>
      <c r="C344" s="160" t="s">
        <v>882</v>
      </c>
      <c r="D344" s="611"/>
      <c r="E344" s="612"/>
      <c r="F344" s="611"/>
      <c r="G344" s="612"/>
      <c r="H344" s="611"/>
      <c r="I344" s="612"/>
      <c r="J344" s="611"/>
      <c r="K344" s="612"/>
      <c r="L344" s="611"/>
      <c r="M344" s="612"/>
      <c r="N344" s="611"/>
      <c r="O344" s="612"/>
      <c r="P344" s="611"/>
      <c r="Q344" s="612"/>
      <c r="R344" s="611"/>
      <c r="S344" s="612"/>
      <c r="T344" s="611"/>
      <c r="U344" s="612"/>
      <c r="V344" s="611"/>
      <c r="W344" s="612"/>
      <c r="X344" s="410"/>
      <c r="Y344" s="33">
        <f t="shared" ref="Y344" si="53">IF(OR(D344="s",F344="s",H344="s",J344="s",L344="s",N344="s",P344="s",R344="s",T344="s",V344="s"), 0, IF(OR(D344="a",F344="a",H344="a",J344="a",L344="a",N344="a",P344="a",R344="a",T344="a",V344="a"),Z344,0))</f>
        <v>0</v>
      </c>
      <c r="Z344" s="337">
        <v>25</v>
      </c>
      <c r="AA344" s="185">
        <f>COUNTIF(D344:W344,"a")+COUNTIF(D344:W344,"s")</f>
        <v>0</v>
      </c>
      <c r="AB344" s="394"/>
      <c r="AD344" s="232"/>
      <c r="CE344" s="48"/>
      <c r="CF344" s="48"/>
      <c r="CG344" s="48"/>
      <c r="CH344" s="48"/>
      <c r="CI344" s="48"/>
      <c r="CJ344" s="48"/>
      <c r="CK344" s="48"/>
      <c r="CL344" s="48"/>
      <c r="CM344" s="48"/>
      <c r="CN344" s="48"/>
      <c r="CO344" s="48"/>
      <c r="CP344" s="48"/>
      <c r="CQ344" s="48"/>
    </row>
    <row r="345" spans="1:95" ht="30" customHeight="1" x14ac:dyDescent="0.2">
      <c r="A345" s="351"/>
      <c r="B345" s="435"/>
      <c r="C345" s="396" t="s">
        <v>883</v>
      </c>
      <c r="D345" s="693" t="s">
        <v>791</v>
      </c>
      <c r="E345" s="694"/>
      <c r="F345" s="694"/>
      <c r="G345" s="694"/>
      <c r="H345" s="694"/>
      <c r="I345" s="694"/>
      <c r="J345" s="694"/>
      <c r="K345" s="694"/>
      <c r="L345" s="694"/>
      <c r="M345" s="694"/>
      <c r="N345" s="694"/>
      <c r="O345" s="694"/>
      <c r="P345" s="694"/>
      <c r="Q345" s="694"/>
      <c r="R345" s="694"/>
      <c r="S345" s="694"/>
      <c r="T345" s="694"/>
      <c r="U345" s="694"/>
      <c r="V345" s="694"/>
      <c r="W345" s="694"/>
      <c r="X345" s="694"/>
      <c r="Y345" s="694"/>
      <c r="Z345" s="695"/>
      <c r="AA345" s="185"/>
      <c r="AD345" s="232"/>
      <c r="CE345" s="48"/>
      <c r="CF345" s="48"/>
      <c r="CG345" s="48"/>
      <c r="CH345" s="48"/>
      <c r="CI345" s="48"/>
      <c r="CJ345" s="48"/>
      <c r="CK345" s="48"/>
      <c r="CL345" s="48"/>
      <c r="CM345" s="48"/>
      <c r="CN345" s="48"/>
      <c r="CO345" s="48"/>
      <c r="CP345" s="48"/>
      <c r="CQ345" s="48"/>
    </row>
    <row r="346" spans="1:95" ht="27.95" customHeight="1" x14ac:dyDescent="0.2">
      <c r="A346" s="351"/>
      <c r="B346" s="97"/>
      <c r="C346" s="160" t="s">
        <v>884</v>
      </c>
      <c r="D346" s="604"/>
      <c r="E346" s="605"/>
      <c r="F346" s="604"/>
      <c r="G346" s="605"/>
      <c r="H346" s="604"/>
      <c r="I346" s="605"/>
      <c r="J346" s="604"/>
      <c r="K346" s="605"/>
      <c r="L346" s="604"/>
      <c r="M346" s="605"/>
      <c r="N346" s="604"/>
      <c r="O346" s="605"/>
      <c r="P346" s="604"/>
      <c r="Q346" s="605"/>
      <c r="R346" s="604"/>
      <c r="S346" s="605"/>
      <c r="T346" s="604"/>
      <c r="U346" s="605"/>
      <c r="V346" s="604"/>
      <c r="W346" s="808"/>
      <c r="X346" s="638"/>
      <c r="Y346" s="639"/>
      <c r="Z346" s="640"/>
      <c r="AA346" s="185">
        <f>IF(COUNTIF($D$344:$W$344,"s"),1,COUNTIF(D346:W346, "a"))</f>
        <v>0</v>
      </c>
      <c r="AB346" s="394"/>
      <c r="AD346" s="232"/>
      <c r="CE346" s="48"/>
      <c r="CF346" s="48"/>
      <c r="CG346" s="48"/>
      <c r="CH346" s="48"/>
      <c r="CI346" s="48"/>
      <c r="CJ346" s="48"/>
      <c r="CK346" s="48"/>
      <c r="CL346" s="48"/>
      <c r="CM346" s="48"/>
      <c r="CN346" s="48"/>
      <c r="CO346" s="48"/>
      <c r="CP346" s="48"/>
      <c r="CQ346" s="48"/>
    </row>
    <row r="347" spans="1:95" ht="27.95" customHeight="1" x14ac:dyDescent="0.2">
      <c r="A347" s="351"/>
      <c r="B347" s="88"/>
      <c r="C347" s="160" t="s">
        <v>885</v>
      </c>
      <c r="D347" s="611"/>
      <c r="E347" s="612"/>
      <c r="F347" s="611"/>
      <c r="G347" s="612"/>
      <c r="H347" s="611"/>
      <c r="I347" s="612"/>
      <c r="J347" s="611"/>
      <c r="K347" s="612"/>
      <c r="L347" s="611"/>
      <c r="M347" s="612"/>
      <c r="N347" s="611"/>
      <c r="O347" s="612"/>
      <c r="P347" s="611"/>
      <c r="Q347" s="612"/>
      <c r="R347" s="611"/>
      <c r="S347" s="612"/>
      <c r="T347" s="611"/>
      <c r="U347" s="612"/>
      <c r="V347" s="611"/>
      <c r="W347" s="812"/>
      <c r="X347" s="641"/>
      <c r="Y347" s="642"/>
      <c r="Z347" s="643"/>
      <c r="AA347" s="185">
        <f t="shared" ref="AA347:AA348" si="54">IF(COUNTIF($D$344:$W$344,"s"),1,COUNTIF(D347:W347, "a"))</f>
        <v>0</v>
      </c>
      <c r="AB347" s="394"/>
      <c r="AD347" s="232"/>
      <c r="CE347" s="48"/>
      <c r="CF347" s="48"/>
      <c r="CG347" s="48"/>
      <c r="CH347" s="48"/>
      <c r="CI347" s="48"/>
      <c r="CJ347" s="48"/>
      <c r="CK347" s="48"/>
      <c r="CL347" s="48"/>
      <c r="CM347" s="48"/>
      <c r="CN347" s="48"/>
      <c r="CO347" s="48"/>
      <c r="CP347" s="48"/>
      <c r="CQ347" s="48"/>
    </row>
    <row r="348" spans="1:95" ht="27.95" customHeight="1" x14ac:dyDescent="0.2">
      <c r="A348" s="449"/>
      <c r="B348" s="85"/>
      <c r="C348" s="165" t="s">
        <v>866</v>
      </c>
      <c r="D348" s="611"/>
      <c r="E348" s="612"/>
      <c r="F348" s="611"/>
      <c r="G348" s="612"/>
      <c r="H348" s="611"/>
      <c r="I348" s="612"/>
      <c r="J348" s="611"/>
      <c r="K348" s="612"/>
      <c r="L348" s="611"/>
      <c r="M348" s="612"/>
      <c r="N348" s="611"/>
      <c r="O348" s="612"/>
      <c r="P348" s="611"/>
      <c r="Q348" s="612"/>
      <c r="R348" s="611"/>
      <c r="S348" s="612"/>
      <c r="T348" s="611"/>
      <c r="U348" s="612"/>
      <c r="V348" s="611"/>
      <c r="W348" s="812"/>
      <c r="X348" s="641"/>
      <c r="Y348" s="642"/>
      <c r="Z348" s="643"/>
      <c r="AA348" s="185">
        <f t="shared" si="54"/>
        <v>0</v>
      </c>
      <c r="AB348" s="394"/>
      <c r="AD348" s="232"/>
      <c r="CE348" s="48"/>
      <c r="CF348" s="48"/>
      <c r="CG348" s="48"/>
      <c r="CH348" s="48"/>
      <c r="CI348" s="48"/>
      <c r="CJ348" s="48"/>
      <c r="CK348" s="48"/>
      <c r="CL348" s="48"/>
      <c r="CM348" s="48"/>
      <c r="CN348" s="48"/>
      <c r="CO348" s="48"/>
      <c r="CP348" s="48"/>
      <c r="CQ348" s="48"/>
    </row>
    <row r="349" spans="1:95" ht="27.95" customHeight="1" x14ac:dyDescent="0.2">
      <c r="A349" s="351"/>
      <c r="B349" s="44"/>
      <c r="C349" s="479" t="s">
        <v>886</v>
      </c>
      <c r="D349" s="802"/>
      <c r="E349" s="803"/>
      <c r="F349" s="803"/>
      <c r="G349" s="803"/>
      <c r="H349" s="803"/>
      <c r="I349" s="803"/>
      <c r="J349" s="803"/>
      <c r="K349" s="803"/>
      <c r="L349" s="803"/>
      <c r="M349" s="803"/>
      <c r="N349" s="803"/>
      <c r="O349" s="803"/>
      <c r="P349" s="803"/>
      <c r="Q349" s="803"/>
      <c r="R349" s="803"/>
      <c r="S349" s="803"/>
      <c r="T349" s="803"/>
      <c r="U349" s="803"/>
      <c r="V349" s="803"/>
      <c r="W349" s="803"/>
      <c r="X349" s="641"/>
      <c r="Y349" s="642"/>
      <c r="Z349" s="643"/>
      <c r="AA349" s="41" t="str">
        <f>IF(AND(ISTEXT(D349),COUNTIF(D346:W346,"a")),1,IF(COUNTIF(D346:W346,"a"),0,""))</f>
        <v/>
      </c>
      <c r="AB349" s="394"/>
      <c r="AD349" s="232"/>
      <c r="CG349" s="48"/>
      <c r="CH349" s="48"/>
      <c r="CI349" s="48"/>
      <c r="CJ349" s="48"/>
      <c r="CK349" s="48"/>
      <c r="CL349" s="48"/>
      <c r="CM349" s="48"/>
    </row>
    <row r="350" spans="1:95" ht="27.95" customHeight="1" x14ac:dyDescent="0.2">
      <c r="A350" s="351"/>
      <c r="B350" s="44"/>
      <c r="C350" s="479" t="s">
        <v>867</v>
      </c>
      <c r="D350" s="802"/>
      <c r="E350" s="803"/>
      <c r="F350" s="803"/>
      <c r="G350" s="803"/>
      <c r="H350" s="803"/>
      <c r="I350" s="803"/>
      <c r="J350" s="803"/>
      <c r="K350" s="803"/>
      <c r="L350" s="803"/>
      <c r="M350" s="803"/>
      <c r="N350" s="803"/>
      <c r="O350" s="803"/>
      <c r="P350" s="803"/>
      <c r="Q350" s="803"/>
      <c r="R350" s="803"/>
      <c r="S350" s="803"/>
      <c r="T350" s="803"/>
      <c r="U350" s="803"/>
      <c r="V350" s="803"/>
      <c r="W350" s="804"/>
      <c r="X350" s="641"/>
      <c r="Y350" s="642"/>
      <c r="Z350" s="643"/>
      <c r="AA350" s="41" t="str">
        <f>IF(AND(ISTEXT(D350),COUNTIF(D348:W348,"a")),1,IF(COUNTIF(D348:W348,"a"),0,""))</f>
        <v/>
      </c>
      <c r="AB350" s="394"/>
      <c r="AD350" s="232"/>
      <c r="CG350" s="48"/>
      <c r="CH350" s="48"/>
      <c r="CI350" s="48"/>
      <c r="CJ350" s="48"/>
      <c r="CK350" s="48"/>
      <c r="CL350" s="48"/>
      <c r="CM350" s="48"/>
    </row>
    <row r="351" spans="1:95" ht="88.5" customHeight="1" thickBot="1" x14ac:dyDescent="0.25">
      <c r="A351" s="351"/>
      <c r="B351" s="203" t="s">
        <v>1158</v>
      </c>
      <c r="C351" s="160" t="s">
        <v>1159</v>
      </c>
      <c r="D351" s="604"/>
      <c r="E351" s="605"/>
      <c r="F351" s="604"/>
      <c r="G351" s="605"/>
      <c r="H351" s="604"/>
      <c r="I351" s="605"/>
      <c r="J351" s="604"/>
      <c r="K351" s="605"/>
      <c r="L351" s="604"/>
      <c r="M351" s="605"/>
      <c r="N351" s="604"/>
      <c r="O351" s="605"/>
      <c r="P351" s="604"/>
      <c r="Q351" s="605"/>
      <c r="R351" s="604"/>
      <c r="S351" s="605"/>
      <c r="T351" s="604"/>
      <c r="U351" s="605"/>
      <c r="V351" s="604"/>
      <c r="W351" s="605"/>
      <c r="X351" s="410"/>
      <c r="Y351" s="33">
        <f t="shared" ref="Y351" si="55">IF(OR(D351="s",F351="s",H351="s",J351="s",L351="s",N351="s",P351="s",R351="s",T351="s",V351="s"), 0, IF(OR(D351="a",F351="a",H351="a",J351="a",L351="a",N351="a",P351="a",R351="a",T351="a",V351="a"),Z351,0))</f>
        <v>0</v>
      </c>
      <c r="Z351" s="337">
        <v>10</v>
      </c>
      <c r="AA351" s="185">
        <f>COUNTIF(D351:W351,"a")+COUNTIF(D351:W351,"s")</f>
        <v>0</v>
      </c>
      <c r="AB351" s="394"/>
      <c r="AD351" s="232"/>
      <c r="CE351" s="48"/>
      <c r="CF351" s="48"/>
      <c r="CG351" s="48"/>
      <c r="CH351" s="48"/>
      <c r="CI351" s="48"/>
      <c r="CJ351" s="48"/>
      <c r="CK351" s="48"/>
      <c r="CL351" s="48"/>
      <c r="CM351" s="48"/>
      <c r="CN351" s="48"/>
      <c r="CO351" s="48"/>
      <c r="CP351" s="48"/>
      <c r="CQ351" s="48"/>
    </row>
    <row r="352" spans="1:95" ht="21" customHeight="1" thickTop="1" thickBot="1" x14ac:dyDescent="0.25">
      <c r="A352" s="351"/>
      <c r="B352" s="84"/>
      <c r="C352" s="146"/>
      <c r="D352" s="621" t="s">
        <v>80</v>
      </c>
      <c r="E352" s="622"/>
      <c r="F352" s="622"/>
      <c r="G352" s="622"/>
      <c r="H352" s="622"/>
      <c r="I352" s="622"/>
      <c r="J352" s="622"/>
      <c r="K352" s="622"/>
      <c r="L352" s="622"/>
      <c r="M352" s="622"/>
      <c r="N352" s="622"/>
      <c r="O352" s="622"/>
      <c r="P352" s="622"/>
      <c r="Q352" s="622"/>
      <c r="R352" s="622"/>
      <c r="S352" s="622"/>
      <c r="T352" s="622"/>
      <c r="U352" s="622"/>
      <c r="V352" s="622"/>
      <c r="W352" s="622"/>
      <c r="X352" s="623"/>
      <c r="Y352" s="86">
        <f>SUM(Y286:Y351)</f>
        <v>0</v>
      </c>
      <c r="Z352" s="339">
        <f>SUM(Z286:Z291)+Z298+SUM(Z301:Z351)</f>
        <v>200</v>
      </c>
      <c r="AA352" s="185"/>
      <c r="AD352" s="232"/>
      <c r="CE352" s="48"/>
      <c r="CF352" s="48"/>
      <c r="CG352" s="48"/>
      <c r="CH352" s="48"/>
      <c r="CI352" s="48"/>
      <c r="CJ352" s="48"/>
      <c r="CK352" s="48"/>
      <c r="CL352" s="48"/>
      <c r="CM352" s="48"/>
      <c r="CN352" s="48"/>
      <c r="CO352" s="48"/>
      <c r="CP352" s="48"/>
      <c r="CQ352" s="48"/>
    </row>
    <row r="353" spans="1:95" ht="21" customHeight="1" thickBot="1" x14ac:dyDescent="0.25">
      <c r="A353" s="323"/>
      <c r="B353" s="163"/>
      <c r="C353" s="151"/>
      <c r="D353" s="618"/>
      <c r="E353" s="619"/>
      <c r="F353" s="816">
        <v>0</v>
      </c>
      <c r="G353" s="661"/>
      <c r="H353" s="661"/>
      <c r="I353" s="661"/>
      <c r="J353" s="661"/>
      <c r="K353" s="661"/>
      <c r="L353" s="661"/>
      <c r="M353" s="661"/>
      <c r="N353" s="661"/>
      <c r="O353" s="661"/>
      <c r="P353" s="661"/>
      <c r="Q353" s="661"/>
      <c r="R353" s="661"/>
      <c r="S353" s="661"/>
      <c r="T353" s="661"/>
      <c r="U353" s="661"/>
      <c r="V353" s="661"/>
      <c r="W353" s="661"/>
      <c r="X353" s="661"/>
      <c r="Y353" s="661"/>
      <c r="Z353" s="662"/>
      <c r="AA353" s="185"/>
      <c r="AD353" s="232"/>
      <c r="CE353" s="48"/>
      <c r="CF353" s="48"/>
      <c r="CG353" s="48"/>
      <c r="CH353" s="48"/>
      <c r="CI353" s="48"/>
      <c r="CJ353" s="48"/>
      <c r="CK353" s="48"/>
      <c r="CL353" s="48"/>
      <c r="CM353" s="48"/>
      <c r="CN353" s="48"/>
      <c r="CO353" s="48"/>
      <c r="CP353" s="48"/>
      <c r="CQ353" s="48"/>
    </row>
    <row r="354" spans="1:95" ht="30" customHeight="1" thickBot="1" x14ac:dyDescent="0.25">
      <c r="A354" s="321"/>
      <c r="B354" s="204" t="s">
        <v>1114</v>
      </c>
      <c r="C354" s="153" t="s">
        <v>1115</v>
      </c>
      <c r="D354" s="159"/>
      <c r="E354" s="158"/>
      <c r="F354" s="161"/>
      <c r="G354" s="162"/>
      <c r="H354" s="429"/>
      <c r="I354" s="158"/>
      <c r="J354" s="169"/>
      <c r="K354" s="162"/>
      <c r="L354" s="159"/>
      <c r="M354" s="158"/>
      <c r="N354" s="161"/>
      <c r="O354" s="162"/>
      <c r="P354" s="159"/>
      <c r="Q354" s="158"/>
      <c r="R354" s="161"/>
      <c r="S354" s="162"/>
      <c r="T354" s="159"/>
      <c r="U354" s="158"/>
      <c r="V354" s="161"/>
      <c r="W354" s="158"/>
      <c r="X354" s="284"/>
      <c r="Y354" s="358"/>
      <c r="Z354" s="348"/>
      <c r="AD354" s="232"/>
      <c r="CG354" s="48"/>
      <c r="CH354" s="48"/>
      <c r="CI354" s="48"/>
      <c r="CJ354" s="48"/>
      <c r="CK354" s="48"/>
      <c r="CL354" s="48"/>
      <c r="CM354" s="48"/>
    </row>
    <row r="355" spans="1:95" ht="30" customHeight="1" x14ac:dyDescent="0.2">
      <c r="A355" s="321"/>
      <c r="B355" s="42"/>
      <c r="C355" s="314" t="s">
        <v>788</v>
      </c>
      <c r="D355" s="651"/>
      <c r="E355" s="649"/>
      <c r="F355" s="649"/>
      <c r="G355" s="649"/>
      <c r="H355" s="649"/>
      <c r="I355" s="649"/>
      <c r="J355" s="649"/>
      <c r="K355" s="649"/>
      <c r="L355" s="649"/>
      <c r="M355" s="649"/>
      <c r="N355" s="649"/>
      <c r="O355" s="649"/>
      <c r="P355" s="649"/>
      <c r="Q355" s="649"/>
      <c r="R355" s="649"/>
      <c r="S355" s="649"/>
      <c r="T355" s="649"/>
      <c r="U355" s="649"/>
      <c r="V355" s="649"/>
      <c r="W355" s="649"/>
      <c r="X355" s="649"/>
      <c r="Y355" s="649"/>
      <c r="Z355" s="650"/>
      <c r="AA355" s="185"/>
      <c r="AD355" s="232"/>
      <c r="CE355" s="48"/>
      <c r="CF355" s="48"/>
      <c r="CG355" s="48"/>
      <c r="CH355" s="48"/>
      <c r="CI355" s="48"/>
      <c r="CJ355" s="48"/>
      <c r="CK355" s="48"/>
      <c r="CL355" s="48"/>
      <c r="CM355" s="48"/>
      <c r="CN355" s="48"/>
      <c r="CO355" s="48"/>
      <c r="CP355" s="48"/>
      <c r="CQ355" s="48"/>
    </row>
    <row r="356" spans="1:95" ht="30" customHeight="1" x14ac:dyDescent="0.2">
      <c r="A356" s="321"/>
      <c r="B356" s="42"/>
      <c r="C356" s="314" t="s">
        <v>1116</v>
      </c>
      <c r="D356" s="651"/>
      <c r="E356" s="649"/>
      <c r="F356" s="649"/>
      <c r="G356" s="649"/>
      <c r="H356" s="649"/>
      <c r="I356" s="649"/>
      <c r="J356" s="649"/>
      <c r="K356" s="649"/>
      <c r="L356" s="649"/>
      <c r="M356" s="649"/>
      <c r="N356" s="649"/>
      <c r="O356" s="649"/>
      <c r="P356" s="649"/>
      <c r="Q356" s="649"/>
      <c r="R356" s="649"/>
      <c r="S356" s="649"/>
      <c r="T356" s="649"/>
      <c r="U356" s="649"/>
      <c r="V356" s="649"/>
      <c r="W356" s="649"/>
      <c r="X356" s="649"/>
      <c r="Y356" s="649"/>
      <c r="Z356" s="650"/>
      <c r="AA356" s="185"/>
      <c r="AD356" s="232"/>
      <c r="CE356" s="48"/>
      <c r="CF356" s="48"/>
      <c r="CG356" s="48"/>
      <c r="CH356" s="48"/>
      <c r="CI356" s="48"/>
      <c r="CJ356" s="48"/>
      <c r="CK356" s="48"/>
      <c r="CL356" s="48"/>
      <c r="CM356" s="48"/>
      <c r="CN356" s="48"/>
      <c r="CO356" s="48"/>
      <c r="CP356" s="48"/>
      <c r="CQ356" s="48"/>
    </row>
    <row r="357" spans="1:95" s="246" customFormat="1" ht="67.7" customHeight="1" x14ac:dyDescent="0.2">
      <c r="A357" s="351"/>
      <c r="B357" s="199" t="s">
        <v>1117</v>
      </c>
      <c r="C357" s="150" t="s">
        <v>1118</v>
      </c>
      <c r="D357" s="626"/>
      <c r="E357" s="627"/>
      <c r="F357" s="626"/>
      <c r="G357" s="627"/>
      <c r="H357" s="626"/>
      <c r="I357" s="627"/>
      <c r="J357" s="626"/>
      <c r="K357" s="627"/>
      <c r="L357" s="626"/>
      <c r="M357" s="627"/>
      <c r="N357" s="626"/>
      <c r="O357" s="627"/>
      <c r="P357" s="626"/>
      <c r="Q357" s="627"/>
      <c r="R357" s="626"/>
      <c r="S357" s="627"/>
      <c r="T357" s="626"/>
      <c r="U357" s="627"/>
      <c r="V357" s="626"/>
      <c r="W357" s="627"/>
      <c r="X357" s="311"/>
      <c r="Y357" s="96">
        <f>IF(OR(D357="s",F357="s",H357="s",J357="s",L357="s",N357="s",P357="s",R357="s",T357="s",V357="s"), 0, IF(OR(D357="a",F357="a",H357="a",J357="a",L357="a",N357="a",P357="a",R357="a",T357="a",V357="a"),Z357,0))</f>
        <v>0</v>
      </c>
      <c r="Z357" s="341">
        <f>IF(X357="na",0,20)</f>
        <v>20</v>
      </c>
      <c r="AA357" s="185">
        <f>IF(AND(COUNTIF(D357:W357,"s"),X359="na"),0,COUNTIF(D357:W357,"a")+COUNTIF(D357:W357,"s")+COUNTIF(X357,"na"))</f>
        <v>0</v>
      </c>
      <c r="AB357" s="394"/>
      <c r="AC357" s="245"/>
      <c r="AD357" s="232"/>
      <c r="AE357" s="245"/>
      <c r="AF357" s="245"/>
      <c r="AG357" s="245"/>
      <c r="AH357" s="245"/>
      <c r="AI357" s="245"/>
      <c r="AJ357" s="245"/>
      <c r="AK357" s="245"/>
      <c r="AL357" s="245"/>
      <c r="AM357" s="245"/>
      <c r="AN357" s="245"/>
      <c r="AO357" s="245"/>
      <c r="AP357" s="245"/>
      <c r="AQ357" s="245"/>
      <c r="AR357" s="245"/>
      <c r="AS357" s="245"/>
      <c r="AT357" s="245"/>
      <c r="AU357" s="245"/>
      <c r="AV357" s="245"/>
      <c r="AW357" s="245"/>
      <c r="AX357" s="245"/>
      <c r="AY357" s="245"/>
      <c r="AZ357" s="245"/>
      <c r="BA357" s="245"/>
      <c r="BB357" s="245"/>
      <c r="BC357" s="245"/>
      <c r="BD357" s="245"/>
      <c r="BE357" s="245"/>
      <c r="BF357" s="245"/>
      <c r="BG357" s="245"/>
      <c r="BH357" s="245"/>
      <c r="BI357" s="245"/>
      <c r="BJ357" s="245"/>
      <c r="BK357" s="245"/>
      <c r="BL357" s="245"/>
      <c r="BM357" s="245"/>
      <c r="BN357" s="245"/>
      <c r="BO357" s="245"/>
      <c r="BP357" s="245"/>
      <c r="BQ357" s="245"/>
      <c r="BR357" s="245"/>
      <c r="BS357" s="245"/>
      <c r="BT357" s="245"/>
      <c r="BU357" s="245"/>
      <c r="BV357" s="245"/>
      <c r="BW357" s="245"/>
      <c r="BX357" s="245"/>
      <c r="BY357" s="245"/>
      <c r="BZ357" s="245"/>
      <c r="CA357" s="245"/>
      <c r="CB357" s="245"/>
      <c r="CC357" s="245"/>
      <c r="CD357" s="245"/>
      <c r="CE357" s="244"/>
      <c r="CF357" s="244"/>
      <c r="CG357" s="244"/>
      <c r="CH357" s="244"/>
      <c r="CI357" s="244"/>
      <c r="CJ357" s="244"/>
      <c r="CK357" s="244"/>
      <c r="CL357" s="244"/>
      <c r="CM357" s="244"/>
      <c r="CN357" s="244"/>
      <c r="CO357" s="244"/>
      <c r="CP357" s="244"/>
      <c r="CQ357" s="244"/>
    </row>
    <row r="358" spans="1:95" ht="30" customHeight="1" x14ac:dyDescent="0.2">
      <c r="A358" s="321"/>
      <c r="B358" s="42"/>
      <c r="C358" s="314" t="s">
        <v>1119</v>
      </c>
      <c r="D358" s="651"/>
      <c r="E358" s="649"/>
      <c r="F358" s="649"/>
      <c r="G358" s="649"/>
      <c r="H358" s="649"/>
      <c r="I358" s="649"/>
      <c r="J358" s="649"/>
      <c r="K358" s="649"/>
      <c r="L358" s="649"/>
      <c r="M358" s="649"/>
      <c r="N358" s="649"/>
      <c r="O358" s="649"/>
      <c r="P358" s="649"/>
      <c r="Q358" s="649"/>
      <c r="R358" s="649"/>
      <c r="S358" s="649"/>
      <c r="T358" s="649"/>
      <c r="U358" s="649"/>
      <c r="V358" s="649"/>
      <c r="W358" s="649"/>
      <c r="X358" s="649"/>
      <c r="Y358" s="649"/>
      <c r="Z358" s="650"/>
      <c r="AA358" s="185"/>
      <c r="AD358" s="232"/>
      <c r="CE358" s="48"/>
      <c r="CF358" s="48"/>
      <c r="CG358" s="48"/>
      <c r="CH358" s="48"/>
      <c r="CI358" s="48"/>
      <c r="CJ358" s="48"/>
      <c r="CK358" s="48"/>
      <c r="CL358" s="48"/>
      <c r="CM358" s="48"/>
      <c r="CN358" s="48"/>
      <c r="CO358" s="48"/>
      <c r="CP358" s="48"/>
      <c r="CQ358" s="48"/>
    </row>
    <row r="359" spans="1:95" s="246" customFormat="1" ht="45" customHeight="1" x14ac:dyDescent="0.2">
      <c r="A359" s="351"/>
      <c r="B359" s="209" t="s">
        <v>1120</v>
      </c>
      <c r="C359" s="150" t="s">
        <v>1146</v>
      </c>
      <c r="D359" s="611"/>
      <c r="E359" s="612"/>
      <c r="F359" s="611"/>
      <c r="G359" s="612"/>
      <c r="H359" s="611"/>
      <c r="I359" s="612"/>
      <c r="J359" s="611"/>
      <c r="K359" s="612"/>
      <c r="L359" s="611"/>
      <c r="M359" s="612"/>
      <c r="N359" s="611"/>
      <c r="O359" s="612"/>
      <c r="P359" s="611"/>
      <c r="Q359" s="612"/>
      <c r="R359" s="611"/>
      <c r="S359" s="612"/>
      <c r="T359" s="611"/>
      <c r="U359" s="612"/>
      <c r="V359" s="611"/>
      <c r="W359" s="612"/>
      <c r="X359" s="311"/>
      <c r="Y359" s="96">
        <f>IF(OR(D359="s",F359="s",H359="s",J359="s",L359="s",N359="s",P359="s",R359="s",T359="s",V359="s"), 0, IF(OR(D359="a",F359="a",H359="a",J359="a",L359="a",N359="a",P359="a",R359="a",T359="a",V359="a"),Z359,0))</f>
        <v>0</v>
      </c>
      <c r="Z359" s="341">
        <f>IF(X359="na",0,10)</f>
        <v>10</v>
      </c>
      <c r="AA359" s="185">
        <f>IF(AND(COUNTIF(D357:W357,"s"),X359="na"),0,COUNTIF(D359:W359,"a")+COUNTIF(D359:W359,"s")+COUNTIF(X359,"na"))</f>
        <v>0</v>
      </c>
      <c r="AB359" s="394"/>
      <c r="AC359" s="245"/>
      <c r="AD359" s="232"/>
      <c r="AE359" s="245"/>
      <c r="AF359" s="245"/>
      <c r="AG359" s="245"/>
      <c r="AH359" s="245"/>
      <c r="AI359" s="245"/>
      <c r="AJ359" s="245"/>
      <c r="AK359" s="245"/>
      <c r="AL359" s="245"/>
      <c r="AM359" s="245"/>
      <c r="AN359" s="245"/>
      <c r="AO359" s="245"/>
      <c r="AP359" s="245"/>
      <c r="AQ359" s="245"/>
      <c r="AR359" s="245"/>
      <c r="AS359" s="245"/>
      <c r="AT359" s="245"/>
      <c r="AU359" s="245"/>
      <c r="AV359" s="245"/>
      <c r="AW359" s="245"/>
      <c r="AX359" s="245"/>
      <c r="AY359" s="245"/>
      <c r="AZ359" s="245"/>
      <c r="BA359" s="245"/>
      <c r="BB359" s="245"/>
      <c r="BC359" s="245"/>
      <c r="BD359" s="245"/>
      <c r="BE359" s="245"/>
      <c r="BF359" s="245"/>
      <c r="BG359" s="245"/>
      <c r="BH359" s="245"/>
      <c r="BI359" s="245"/>
      <c r="BJ359" s="245"/>
      <c r="BK359" s="245"/>
      <c r="BL359" s="245"/>
      <c r="BM359" s="245"/>
      <c r="BN359" s="245"/>
      <c r="BO359" s="245"/>
      <c r="BP359" s="245"/>
      <c r="BQ359" s="245"/>
      <c r="BR359" s="245"/>
      <c r="BS359" s="245"/>
      <c r="BT359" s="245"/>
      <c r="BU359" s="245"/>
      <c r="BV359" s="245"/>
      <c r="BW359" s="245"/>
      <c r="BX359" s="245"/>
      <c r="BY359" s="245"/>
      <c r="BZ359" s="245"/>
      <c r="CA359" s="245"/>
      <c r="CB359" s="245"/>
      <c r="CC359" s="245"/>
      <c r="CD359" s="245"/>
      <c r="CE359" s="244"/>
      <c r="CF359" s="244"/>
      <c r="CG359" s="244"/>
      <c r="CH359" s="244"/>
      <c r="CI359" s="244"/>
      <c r="CJ359" s="244"/>
      <c r="CK359" s="244"/>
      <c r="CL359" s="244"/>
      <c r="CM359" s="244"/>
      <c r="CN359" s="244"/>
      <c r="CO359" s="244"/>
      <c r="CP359" s="244"/>
      <c r="CQ359" s="244"/>
    </row>
    <row r="360" spans="1:95" ht="30" customHeight="1" x14ac:dyDescent="0.2">
      <c r="A360" s="321"/>
      <c r="B360" s="42"/>
      <c r="C360" s="314" t="s">
        <v>785</v>
      </c>
      <c r="D360" s="651"/>
      <c r="E360" s="649"/>
      <c r="F360" s="649"/>
      <c r="G360" s="649"/>
      <c r="H360" s="649"/>
      <c r="I360" s="649"/>
      <c r="J360" s="649"/>
      <c r="K360" s="649"/>
      <c r="L360" s="649"/>
      <c r="M360" s="649"/>
      <c r="N360" s="649"/>
      <c r="O360" s="649"/>
      <c r="P360" s="649"/>
      <c r="Q360" s="649"/>
      <c r="R360" s="649"/>
      <c r="S360" s="649"/>
      <c r="T360" s="649"/>
      <c r="U360" s="649"/>
      <c r="V360" s="649"/>
      <c r="W360" s="649"/>
      <c r="X360" s="649"/>
      <c r="Y360" s="649"/>
      <c r="Z360" s="650"/>
      <c r="AA360" s="185"/>
      <c r="AD360" s="232"/>
      <c r="CE360" s="48"/>
      <c r="CF360" s="48"/>
      <c r="CG360" s="48"/>
      <c r="CH360" s="48"/>
      <c r="CI360" s="48"/>
      <c r="CJ360" s="48"/>
      <c r="CK360" s="48"/>
      <c r="CL360" s="48"/>
      <c r="CM360" s="48"/>
      <c r="CN360" s="48"/>
      <c r="CO360" s="48"/>
      <c r="CP360" s="48"/>
      <c r="CQ360" s="48"/>
    </row>
    <row r="361" spans="1:95" s="246" customFormat="1" ht="45" customHeight="1" x14ac:dyDescent="0.2">
      <c r="A361" s="351"/>
      <c r="B361" s="199" t="s">
        <v>1121</v>
      </c>
      <c r="C361" s="150" t="s">
        <v>1122</v>
      </c>
      <c r="D361" s="611"/>
      <c r="E361" s="612"/>
      <c r="F361" s="611"/>
      <c r="G361" s="612"/>
      <c r="H361" s="611"/>
      <c r="I361" s="612"/>
      <c r="J361" s="611"/>
      <c r="K361" s="612"/>
      <c r="L361" s="611"/>
      <c r="M361" s="612"/>
      <c r="N361" s="611"/>
      <c r="O361" s="612"/>
      <c r="P361" s="611"/>
      <c r="Q361" s="612"/>
      <c r="R361" s="611"/>
      <c r="S361" s="612"/>
      <c r="T361" s="611"/>
      <c r="U361" s="612"/>
      <c r="V361" s="611"/>
      <c r="W361" s="612"/>
      <c r="X361" s="544" t="str">
        <f>IF(OR(AND(X359="na",COUNTIF(D357:W357,"a")),AND(X357="na",X359="na")),"na","")</f>
        <v/>
      </c>
      <c r="Y361" s="96">
        <f>IF(OR(D361="s",F361="s",H361="s",J361="s",L361="s",N361="s",P361="s",R361="s",T361="s",V361="s"), 0, IF(OR(D361="a",F361="a",H361="a",J361="a",L361="a",N361="a",P361="a",R361="a",T361="a",V361="a"),Z361,0))</f>
        <v>0</v>
      </c>
      <c r="Z361" s="341">
        <f>IF(X361="na",0,10)</f>
        <v>10</v>
      </c>
      <c r="AA361" s="185">
        <f>COUNTIF(D361:W361,"a")+COUNTIF(D361:W361,"s")+COUNTIF(X361,"na")</f>
        <v>0</v>
      </c>
      <c r="AB361" s="394"/>
      <c r="AC361" s="245"/>
      <c r="AD361" s="232"/>
      <c r="AE361" s="245"/>
      <c r="AF361" s="245"/>
      <c r="AG361" s="245"/>
      <c r="AH361" s="245"/>
      <c r="AI361" s="245"/>
      <c r="AJ361" s="245"/>
      <c r="AK361" s="245"/>
      <c r="AL361" s="245"/>
      <c r="AM361" s="245"/>
      <c r="AN361" s="245"/>
      <c r="AO361" s="245"/>
      <c r="AP361" s="245"/>
      <c r="AQ361" s="245"/>
      <c r="AR361" s="245"/>
      <c r="AS361" s="245"/>
      <c r="AT361" s="245"/>
      <c r="AU361" s="245"/>
      <c r="AV361" s="245"/>
      <c r="AW361" s="245"/>
      <c r="AX361" s="245"/>
      <c r="AY361" s="245"/>
      <c r="AZ361" s="245"/>
      <c r="BA361" s="245"/>
      <c r="BB361" s="245"/>
      <c r="BC361" s="245"/>
      <c r="BD361" s="245"/>
      <c r="BE361" s="245"/>
      <c r="BF361" s="245"/>
      <c r="BG361" s="245"/>
      <c r="BH361" s="245"/>
      <c r="BI361" s="245"/>
      <c r="BJ361" s="245"/>
      <c r="BK361" s="245"/>
      <c r="BL361" s="245"/>
      <c r="BM361" s="245"/>
      <c r="BN361" s="245"/>
      <c r="BO361" s="245"/>
      <c r="BP361" s="245"/>
      <c r="BQ361" s="245"/>
      <c r="BR361" s="245"/>
      <c r="BS361" s="245"/>
      <c r="BT361" s="245"/>
      <c r="BU361" s="245"/>
      <c r="BV361" s="245"/>
      <c r="BW361" s="245"/>
      <c r="BX361" s="245"/>
      <c r="BY361" s="245"/>
      <c r="BZ361" s="245"/>
      <c r="CA361" s="245"/>
      <c r="CB361" s="245"/>
      <c r="CC361" s="245"/>
      <c r="CD361" s="245"/>
      <c r="CE361" s="244"/>
      <c r="CF361" s="244"/>
      <c r="CG361" s="244"/>
      <c r="CH361" s="244"/>
      <c r="CI361" s="244"/>
      <c r="CJ361" s="244"/>
      <c r="CK361" s="244"/>
      <c r="CL361" s="244"/>
      <c r="CM361" s="244"/>
      <c r="CN361" s="244"/>
      <c r="CO361" s="244"/>
      <c r="CP361" s="244"/>
      <c r="CQ361" s="244"/>
    </row>
    <row r="362" spans="1:95" ht="30" customHeight="1" x14ac:dyDescent="0.2">
      <c r="A362" s="321"/>
      <c r="B362" s="42"/>
      <c r="C362" s="314" t="s">
        <v>1111</v>
      </c>
      <c r="D362" s="647"/>
      <c r="E362" s="648"/>
      <c r="F362" s="648"/>
      <c r="G362" s="648"/>
      <c r="H362" s="648"/>
      <c r="I362" s="648"/>
      <c r="J362" s="648"/>
      <c r="K362" s="648"/>
      <c r="L362" s="648"/>
      <c r="M362" s="648"/>
      <c r="N362" s="648"/>
      <c r="O362" s="648"/>
      <c r="P362" s="648"/>
      <c r="Q362" s="648"/>
      <c r="R362" s="648"/>
      <c r="S362" s="648"/>
      <c r="T362" s="648"/>
      <c r="U362" s="648"/>
      <c r="V362" s="648"/>
      <c r="W362" s="648"/>
      <c r="X362" s="649"/>
      <c r="Y362" s="649"/>
      <c r="Z362" s="650"/>
      <c r="AA362" s="185"/>
      <c r="AD362" s="232"/>
      <c r="CE362" s="48"/>
      <c r="CF362" s="48"/>
      <c r="CG362" s="48"/>
      <c r="CH362" s="48"/>
      <c r="CI362" s="48"/>
      <c r="CJ362" s="48"/>
      <c r="CK362" s="48"/>
      <c r="CL362" s="48"/>
      <c r="CM362" s="48"/>
      <c r="CN362" s="48"/>
      <c r="CO362" s="48"/>
      <c r="CP362" s="48"/>
      <c r="CQ362" s="48"/>
    </row>
    <row r="363" spans="1:95" s="246" customFormat="1" ht="45" customHeight="1" x14ac:dyDescent="0.2">
      <c r="A363" s="351"/>
      <c r="B363" s="199" t="s">
        <v>1123</v>
      </c>
      <c r="C363" s="150" t="s">
        <v>1147</v>
      </c>
      <c r="D363" s="626"/>
      <c r="E363" s="627"/>
      <c r="F363" s="626"/>
      <c r="G363" s="627"/>
      <c r="H363" s="626"/>
      <c r="I363" s="627"/>
      <c r="J363" s="626"/>
      <c r="K363" s="627"/>
      <c r="L363" s="626"/>
      <c r="M363" s="627"/>
      <c r="N363" s="626"/>
      <c r="O363" s="627"/>
      <c r="P363" s="626"/>
      <c r="Q363" s="627"/>
      <c r="R363" s="626"/>
      <c r="S363" s="627"/>
      <c r="T363" s="626"/>
      <c r="U363" s="627"/>
      <c r="V363" s="626"/>
      <c r="W363" s="627"/>
      <c r="X363" s="326" t="str">
        <f>IF(AND(X357="na",X359="na"),"na","")</f>
        <v/>
      </c>
      <c r="Y363" s="96">
        <f>IF(OR(D363="s",F363="s",H363="s",J363="s",L363="s",N363="s",P363="s",R363="s",T363="s",V363="s"), 0, IF(OR(D363="a",F363="a",H363="a",J363="a",L363="a",N363="a",P363="a",R363="a",T363="a",V363="a"),Z363,0))</f>
        <v>0</v>
      </c>
      <c r="Z363" s="341">
        <f>IF(X363="na",0,5)</f>
        <v>5</v>
      </c>
      <c r="AA363" s="185">
        <f>COUNTIF(D363:W363,"a")+COUNTIF(D363:W363,"s")+COUNTIF(X363,"na")</f>
        <v>0</v>
      </c>
      <c r="AB363" s="394"/>
      <c r="AC363" s="245"/>
      <c r="AD363" s="23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5"/>
      <c r="AY363" s="245"/>
      <c r="AZ363" s="245"/>
      <c r="BA363" s="245"/>
      <c r="BB363" s="245"/>
      <c r="BC363" s="245"/>
      <c r="BD363" s="245"/>
      <c r="BE363" s="245"/>
      <c r="BF363" s="245"/>
      <c r="BG363" s="245"/>
      <c r="BH363" s="245"/>
      <c r="BI363" s="245"/>
      <c r="BJ363" s="245"/>
      <c r="BK363" s="245"/>
      <c r="BL363" s="245"/>
      <c r="BM363" s="245"/>
      <c r="BN363" s="245"/>
      <c r="BO363" s="245"/>
      <c r="BP363" s="245"/>
      <c r="BQ363" s="245"/>
      <c r="BR363" s="245"/>
      <c r="BS363" s="245"/>
      <c r="BT363" s="245"/>
      <c r="BU363" s="245"/>
      <c r="BV363" s="245"/>
      <c r="BW363" s="245"/>
      <c r="BX363" s="245"/>
      <c r="BY363" s="245"/>
      <c r="BZ363" s="245"/>
      <c r="CA363" s="245"/>
      <c r="CB363" s="245"/>
      <c r="CC363" s="245"/>
      <c r="CD363" s="245"/>
      <c r="CE363" s="244"/>
      <c r="CF363" s="244"/>
      <c r="CG363" s="244"/>
      <c r="CH363" s="244"/>
      <c r="CI363" s="244"/>
      <c r="CJ363" s="244"/>
      <c r="CK363" s="244"/>
      <c r="CL363" s="244"/>
      <c r="CM363" s="244"/>
      <c r="CN363" s="244"/>
      <c r="CO363" s="244"/>
      <c r="CP363" s="244"/>
      <c r="CQ363" s="244"/>
    </row>
    <row r="364" spans="1:95" s="246" customFormat="1" ht="45" customHeight="1" thickBot="1" x14ac:dyDescent="0.25">
      <c r="A364" s="351"/>
      <c r="B364" s="199" t="s">
        <v>1124</v>
      </c>
      <c r="C364" s="150" t="s">
        <v>1148</v>
      </c>
      <c r="D364" s="626"/>
      <c r="E364" s="627"/>
      <c r="F364" s="626"/>
      <c r="G364" s="627"/>
      <c r="H364" s="626"/>
      <c r="I364" s="627"/>
      <c r="J364" s="626"/>
      <c r="K364" s="627"/>
      <c r="L364" s="626"/>
      <c r="M364" s="627"/>
      <c r="N364" s="626"/>
      <c r="O364" s="627"/>
      <c r="P364" s="626"/>
      <c r="Q364" s="627"/>
      <c r="R364" s="626"/>
      <c r="S364" s="627"/>
      <c r="T364" s="626"/>
      <c r="U364" s="627"/>
      <c r="V364" s="626"/>
      <c r="W364" s="627"/>
      <c r="X364" s="544" t="str">
        <f>IF(OR(AND(X359="na",COUNTIF(D357:W357,"a")),AND(X357="na",X359="na")),"na","")</f>
        <v/>
      </c>
      <c r="Y364" s="96">
        <f>IF(OR(D364="s",F364="s",H364="s",J364="s",L364="s",N364="s",P364="s",R364="s",T364="s",V364="s"), 0, IF(OR(D364="a",F364="a",H364="a",J364="a",L364="a",N364="a",P364="a",R364="a",T364="a",V364="a"),Z364,0))</f>
        <v>0</v>
      </c>
      <c r="Z364" s="341">
        <f>IF(X364="na",0,10)</f>
        <v>10</v>
      </c>
      <c r="AA364" s="185">
        <f>COUNTIF(D364:W364,"a")+COUNTIF(D364:W364,"s")+COUNTIF(X364,"na")</f>
        <v>0</v>
      </c>
      <c r="AB364" s="394"/>
      <c r="AC364" s="245"/>
      <c r="AD364" s="232"/>
      <c r="AE364" s="245"/>
      <c r="AF364" s="245"/>
      <c r="AG364" s="245"/>
      <c r="AH364" s="245"/>
      <c r="AI364" s="245"/>
      <c r="AJ364" s="245"/>
      <c r="AK364" s="245"/>
      <c r="AL364" s="245"/>
      <c r="AM364" s="245"/>
      <c r="AN364" s="245"/>
      <c r="AO364" s="245"/>
      <c r="AP364" s="245"/>
      <c r="AQ364" s="245"/>
      <c r="AR364" s="245"/>
      <c r="AS364" s="245"/>
      <c r="AT364" s="245"/>
      <c r="AU364" s="245"/>
      <c r="AV364" s="245"/>
      <c r="AW364" s="245"/>
      <c r="AX364" s="245"/>
      <c r="AY364" s="245"/>
      <c r="AZ364" s="245"/>
      <c r="BA364" s="245"/>
      <c r="BB364" s="245"/>
      <c r="BC364" s="245"/>
      <c r="BD364" s="245"/>
      <c r="BE364" s="245"/>
      <c r="BF364" s="245"/>
      <c r="BG364" s="245"/>
      <c r="BH364" s="245"/>
      <c r="BI364" s="245"/>
      <c r="BJ364" s="245"/>
      <c r="BK364" s="245"/>
      <c r="BL364" s="245"/>
      <c r="BM364" s="245"/>
      <c r="BN364" s="245"/>
      <c r="BO364" s="245"/>
      <c r="BP364" s="245"/>
      <c r="BQ364" s="245"/>
      <c r="BR364" s="245"/>
      <c r="BS364" s="245"/>
      <c r="BT364" s="245"/>
      <c r="BU364" s="245"/>
      <c r="BV364" s="245"/>
      <c r="BW364" s="245"/>
      <c r="BX364" s="245"/>
      <c r="BY364" s="245"/>
      <c r="BZ364" s="245"/>
      <c r="CA364" s="245"/>
      <c r="CB364" s="245"/>
      <c r="CC364" s="245"/>
      <c r="CD364" s="245"/>
      <c r="CE364" s="244"/>
      <c r="CF364" s="244"/>
      <c r="CG364" s="244"/>
      <c r="CH364" s="244"/>
      <c r="CI364" s="244"/>
      <c r="CJ364" s="244"/>
      <c r="CK364" s="244"/>
      <c r="CL364" s="244"/>
      <c r="CM364" s="244"/>
      <c r="CN364" s="244"/>
      <c r="CO364" s="244"/>
      <c r="CP364" s="244"/>
      <c r="CQ364" s="244"/>
    </row>
    <row r="365" spans="1:95" ht="21" customHeight="1" thickTop="1" thickBot="1" x14ac:dyDescent="0.25">
      <c r="A365" s="351"/>
      <c r="B365" s="42"/>
      <c r="C365" s="127"/>
      <c r="D365" s="621" t="s">
        <v>80</v>
      </c>
      <c r="E365" s="622"/>
      <c r="F365" s="622"/>
      <c r="G365" s="622"/>
      <c r="H365" s="622"/>
      <c r="I365" s="622"/>
      <c r="J365" s="622"/>
      <c r="K365" s="622"/>
      <c r="L365" s="622"/>
      <c r="M365" s="622"/>
      <c r="N365" s="622"/>
      <c r="O365" s="622"/>
      <c r="P365" s="622"/>
      <c r="Q365" s="622"/>
      <c r="R365" s="622"/>
      <c r="S365" s="622"/>
      <c r="T365" s="622"/>
      <c r="U365" s="622"/>
      <c r="V365" s="622"/>
      <c r="W365" s="622"/>
      <c r="X365" s="623"/>
      <c r="Y365" s="86">
        <f>SUM(Y357:Y364)</f>
        <v>0</v>
      </c>
      <c r="Z365" s="339">
        <f>SUM(Z357:Z364)</f>
        <v>55</v>
      </c>
      <c r="AD365" s="232"/>
      <c r="CG365" s="48"/>
      <c r="CH365" s="48"/>
      <c r="CI365" s="48"/>
      <c r="CJ365" s="48"/>
      <c r="CK365" s="48"/>
      <c r="CL365" s="48"/>
      <c r="CM365" s="48"/>
    </row>
    <row r="366" spans="1:95" ht="21" customHeight="1" thickBot="1" x14ac:dyDescent="0.25">
      <c r="A366" s="351"/>
      <c r="B366" s="93"/>
      <c r="C366" s="151"/>
      <c r="D366" s="618"/>
      <c r="E366" s="619"/>
      <c r="F366" s="628">
        <v>0</v>
      </c>
      <c r="G366" s="629"/>
      <c r="H366" s="629"/>
      <c r="I366" s="629"/>
      <c r="J366" s="629"/>
      <c r="K366" s="629"/>
      <c r="L366" s="629"/>
      <c r="M366" s="629"/>
      <c r="N366" s="629"/>
      <c r="O366" s="629"/>
      <c r="P366" s="629"/>
      <c r="Q366" s="629"/>
      <c r="R366" s="629"/>
      <c r="S366" s="629"/>
      <c r="T366" s="629"/>
      <c r="U366" s="629"/>
      <c r="V366" s="629"/>
      <c r="W366" s="629"/>
      <c r="X366" s="629"/>
      <c r="Y366" s="629"/>
      <c r="Z366" s="630"/>
      <c r="AD366" s="232"/>
      <c r="CG366" s="48"/>
      <c r="CH366" s="48"/>
      <c r="CI366" s="48"/>
      <c r="CJ366" s="48"/>
      <c r="CK366" s="48"/>
      <c r="CL366" s="48"/>
      <c r="CM366" s="48"/>
    </row>
    <row r="367" spans="1:95" ht="30" customHeight="1" thickBot="1" x14ac:dyDescent="0.25">
      <c r="A367" s="321"/>
      <c r="B367" s="207">
        <v>5450</v>
      </c>
      <c r="C367" s="171" t="s">
        <v>99</v>
      </c>
      <c r="D367" s="261"/>
      <c r="E367" s="262"/>
      <c r="F367" s="261" t="s">
        <v>79</v>
      </c>
      <c r="G367" s="262"/>
      <c r="H367" s="261" t="s">
        <v>79</v>
      </c>
      <c r="I367" s="262"/>
      <c r="J367" s="261"/>
      <c r="K367" s="262"/>
      <c r="L367" s="261"/>
      <c r="M367" s="262"/>
      <c r="N367" s="261"/>
      <c r="O367" s="262"/>
      <c r="P367" s="261"/>
      <c r="Q367" s="262"/>
      <c r="R367" s="261"/>
      <c r="S367" s="262"/>
      <c r="T367" s="261"/>
      <c r="U367" s="262"/>
      <c r="V367" s="261"/>
      <c r="W367" s="262"/>
      <c r="X367" s="260"/>
      <c r="Y367" s="260"/>
      <c r="Z367" s="344"/>
      <c r="AA367" s="185"/>
      <c r="AD367" s="232"/>
      <c r="CE367" s="48"/>
      <c r="CF367" s="48"/>
      <c r="CG367" s="48"/>
      <c r="CH367" s="48"/>
      <c r="CI367" s="48"/>
      <c r="CJ367" s="48"/>
      <c r="CK367" s="48"/>
      <c r="CL367" s="48"/>
      <c r="CM367" s="48"/>
      <c r="CN367" s="48"/>
      <c r="CO367" s="48"/>
      <c r="CP367" s="48"/>
      <c r="CQ367" s="48"/>
    </row>
    <row r="368" spans="1:95" ht="45" customHeight="1" thickBot="1" x14ac:dyDescent="0.25">
      <c r="A368" s="351"/>
      <c r="B368" s="200" t="s">
        <v>100</v>
      </c>
      <c r="C368" s="160" t="s">
        <v>209</v>
      </c>
      <c r="D368" s="604"/>
      <c r="E368" s="605"/>
      <c r="F368" s="604"/>
      <c r="G368" s="605"/>
      <c r="H368" s="604"/>
      <c r="I368" s="605"/>
      <c r="J368" s="604"/>
      <c r="K368" s="605"/>
      <c r="L368" s="604"/>
      <c r="M368" s="605"/>
      <c r="N368" s="604"/>
      <c r="O368" s="605"/>
      <c r="P368" s="604"/>
      <c r="Q368" s="605"/>
      <c r="R368" s="604"/>
      <c r="S368" s="605"/>
      <c r="T368" s="604"/>
      <c r="U368" s="605"/>
      <c r="V368" s="604"/>
      <c r="W368" s="605"/>
      <c r="X368" s="40"/>
      <c r="Y368" s="547">
        <f>IF(OR(D368="s",F368="s",H368="s",J368="s",L368="s",N368="s",P368="s",R368="s",T368="s",V368="s"), 0, IF(OR(D368="a",F368="a",H368="a",J368="a",L368="a",N368="a",P368="a",R368="a",T368="a",V368="a"),Z368,0))</f>
        <v>0</v>
      </c>
      <c r="Z368" s="340">
        <v>40</v>
      </c>
      <c r="AA368" s="185">
        <f>COUNTIF(D368:W368,"a")+COUNTIF(D368:W368,"s")</f>
        <v>0</v>
      </c>
      <c r="AB368" s="230"/>
      <c r="AD368" s="232"/>
      <c r="CE368" s="48"/>
      <c r="CF368" s="48"/>
      <c r="CG368" s="48"/>
      <c r="CH368" s="48"/>
      <c r="CI368" s="48"/>
      <c r="CJ368" s="48"/>
      <c r="CK368" s="48"/>
      <c r="CL368" s="48"/>
      <c r="CM368" s="48"/>
      <c r="CN368" s="48"/>
      <c r="CO368" s="48"/>
      <c r="CP368" s="48"/>
      <c r="CQ368" s="48"/>
    </row>
    <row r="369" spans="1:95" ht="21.6" customHeight="1" thickTop="1" thickBot="1" x14ac:dyDescent="0.25">
      <c r="A369" s="351"/>
      <c r="B369" s="84"/>
      <c r="C369" s="121"/>
      <c r="D369" s="621" t="s">
        <v>80</v>
      </c>
      <c r="E369" s="622"/>
      <c r="F369" s="622"/>
      <c r="G369" s="622"/>
      <c r="H369" s="622"/>
      <c r="I369" s="622"/>
      <c r="J369" s="622"/>
      <c r="K369" s="622"/>
      <c r="L369" s="622"/>
      <c r="M369" s="622"/>
      <c r="N369" s="622"/>
      <c r="O369" s="622"/>
      <c r="P369" s="622"/>
      <c r="Q369" s="622"/>
      <c r="R369" s="622"/>
      <c r="S369" s="622"/>
      <c r="T369" s="622"/>
      <c r="U369" s="622"/>
      <c r="V369" s="622"/>
      <c r="W369" s="622"/>
      <c r="X369" s="623"/>
      <c r="Y369" s="86">
        <f>SUM(Y368:Y368)</f>
        <v>0</v>
      </c>
      <c r="Z369" s="339">
        <f>SUM(Z368:Z368)</f>
        <v>40</v>
      </c>
      <c r="AA369" s="185"/>
      <c r="AD369" s="232"/>
      <c r="CE369" s="48"/>
      <c r="CF369" s="48"/>
      <c r="CG369" s="48"/>
      <c r="CH369" s="48"/>
      <c r="CI369" s="48"/>
      <c r="CJ369" s="48"/>
      <c r="CK369" s="48"/>
      <c r="CL369" s="48"/>
      <c r="CM369" s="48"/>
      <c r="CN369" s="48"/>
      <c r="CO369" s="48"/>
      <c r="CP369" s="48"/>
      <c r="CQ369" s="48"/>
    </row>
    <row r="370" spans="1:95" ht="21.6" customHeight="1" thickBot="1" x14ac:dyDescent="0.25">
      <c r="A370" s="351"/>
      <c r="B370" s="163"/>
      <c r="C370" s="151"/>
      <c r="D370" s="618"/>
      <c r="E370" s="619"/>
      <c r="F370" s="817">
        <v>0</v>
      </c>
      <c r="G370" s="661"/>
      <c r="H370" s="661"/>
      <c r="I370" s="661"/>
      <c r="J370" s="661"/>
      <c r="K370" s="661"/>
      <c r="L370" s="661"/>
      <c r="M370" s="661"/>
      <c r="N370" s="661"/>
      <c r="O370" s="661"/>
      <c r="P370" s="661"/>
      <c r="Q370" s="661"/>
      <c r="R370" s="661"/>
      <c r="S370" s="661"/>
      <c r="T370" s="661"/>
      <c r="U370" s="661"/>
      <c r="V370" s="661"/>
      <c r="W370" s="661"/>
      <c r="X370" s="661"/>
      <c r="Y370" s="661"/>
      <c r="Z370" s="662"/>
      <c r="AA370" s="185"/>
      <c r="AD370" s="232"/>
      <c r="CE370" s="48"/>
      <c r="CF370" s="48"/>
      <c r="CG370" s="48"/>
      <c r="CH370" s="48"/>
      <c r="CI370" s="48"/>
      <c r="CJ370" s="48"/>
      <c r="CK370" s="48"/>
      <c r="CL370" s="48"/>
      <c r="CM370" s="48"/>
      <c r="CN370" s="48"/>
      <c r="CO370" s="48"/>
      <c r="CP370" s="48"/>
      <c r="CQ370" s="48"/>
    </row>
    <row r="371" spans="1:95" ht="30" customHeight="1" thickBot="1" x14ac:dyDescent="0.25">
      <c r="A371" s="351"/>
      <c r="B371" s="207" t="s">
        <v>27</v>
      </c>
      <c r="C371" s="149" t="s">
        <v>54</v>
      </c>
      <c r="D371" s="261"/>
      <c r="E371" s="262"/>
      <c r="F371" s="261" t="s">
        <v>79</v>
      </c>
      <c r="G371" s="262"/>
      <c r="H371" s="261" t="s">
        <v>79</v>
      </c>
      <c r="I371" s="262"/>
      <c r="J371" s="261"/>
      <c r="K371" s="262"/>
      <c r="L371" s="261"/>
      <c r="M371" s="262"/>
      <c r="N371" s="261"/>
      <c r="O371" s="262"/>
      <c r="P371" s="261"/>
      <c r="Q371" s="262"/>
      <c r="R371" s="261"/>
      <c r="S371" s="262"/>
      <c r="T371" s="261"/>
      <c r="U371" s="262"/>
      <c r="V371" s="261"/>
      <c r="W371" s="262"/>
      <c r="X371" s="260"/>
      <c r="Y371" s="260"/>
      <c r="Z371" s="344"/>
      <c r="AA371" s="185"/>
      <c r="AD371" s="232"/>
      <c r="CE371" s="48"/>
      <c r="CF371" s="48"/>
      <c r="CG371" s="48"/>
      <c r="CH371" s="48"/>
      <c r="CI371" s="48"/>
      <c r="CJ371" s="48"/>
      <c r="CK371" s="48"/>
      <c r="CL371" s="48"/>
      <c r="CM371" s="48"/>
      <c r="CN371" s="48"/>
      <c r="CO371" s="48"/>
      <c r="CP371" s="48"/>
      <c r="CQ371" s="48"/>
    </row>
    <row r="372" spans="1:95" ht="88.5" customHeight="1" thickBot="1" x14ac:dyDescent="0.25">
      <c r="A372" s="351"/>
      <c r="B372" s="200" t="s">
        <v>134</v>
      </c>
      <c r="C372" s="160" t="s">
        <v>487</v>
      </c>
      <c r="D372" s="604"/>
      <c r="E372" s="605"/>
      <c r="F372" s="604"/>
      <c r="G372" s="605"/>
      <c r="H372" s="604"/>
      <c r="I372" s="605"/>
      <c r="J372" s="604"/>
      <c r="K372" s="605"/>
      <c r="L372" s="604"/>
      <c r="M372" s="605"/>
      <c r="N372" s="604"/>
      <c r="O372" s="605"/>
      <c r="P372" s="604"/>
      <c r="Q372" s="605"/>
      <c r="R372" s="604"/>
      <c r="S372" s="605"/>
      <c r="T372" s="604"/>
      <c r="U372" s="605"/>
      <c r="V372" s="604"/>
      <c r="W372" s="605"/>
      <c r="X372" s="40"/>
      <c r="Y372" s="547">
        <f>IF(OR(D372="s",F372="s",H372="s",J372="s",L372="s",N372="s",P372="s",R372="s",T372="s",V372="s"), 0, IF(OR(D372="a",F372="a",H372="a",J372="a",L372="a",N372="a",P372="a",R372="a",T372="a",V372="a"),Z372,0))</f>
        <v>0</v>
      </c>
      <c r="Z372" s="340">
        <v>50</v>
      </c>
      <c r="AA372" s="185">
        <f>COUNTIF(D372:W372,"a")+COUNTIF(D372:W372,"s")</f>
        <v>0</v>
      </c>
      <c r="AB372" s="230"/>
      <c r="AD372" s="232"/>
      <c r="CE372" s="48"/>
      <c r="CF372" s="48"/>
      <c r="CG372" s="48"/>
      <c r="CH372" s="48"/>
      <c r="CI372" s="48"/>
      <c r="CJ372" s="48"/>
      <c r="CK372" s="48"/>
      <c r="CL372" s="48"/>
      <c r="CM372" s="48"/>
      <c r="CN372" s="48"/>
      <c r="CO372" s="48"/>
      <c r="CP372" s="48"/>
      <c r="CQ372" s="48"/>
    </row>
    <row r="373" spans="1:95" ht="21" customHeight="1" thickTop="1" thickBot="1" x14ac:dyDescent="0.25">
      <c r="A373" s="351"/>
      <c r="B373" s="84"/>
      <c r="C373" s="121"/>
      <c r="D373" s="621" t="s">
        <v>80</v>
      </c>
      <c r="E373" s="622"/>
      <c r="F373" s="622"/>
      <c r="G373" s="622"/>
      <c r="H373" s="622"/>
      <c r="I373" s="622"/>
      <c r="J373" s="622"/>
      <c r="K373" s="622"/>
      <c r="L373" s="622"/>
      <c r="M373" s="622"/>
      <c r="N373" s="622"/>
      <c r="O373" s="622"/>
      <c r="P373" s="622"/>
      <c r="Q373" s="622"/>
      <c r="R373" s="622"/>
      <c r="S373" s="622"/>
      <c r="T373" s="622"/>
      <c r="U373" s="622"/>
      <c r="V373" s="622"/>
      <c r="W373" s="622"/>
      <c r="X373" s="623"/>
      <c r="Y373" s="86">
        <f>SUM(Y372:Y372)</f>
        <v>0</v>
      </c>
      <c r="Z373" s="339">
        <f>SUM(Z372:Z372)</f>
        <v>50</v>
      </c>
      <c r="AA373" s="185"/>
      <c r="AD373" s="232"/>
      <c r="CE373" s="48"/>
      <c r="CF373" s="48"/>
      <c r="CG373" s="48"/>
      <c r="CH373" s="48"/>
      <c r="CI373" s="48"/>
      <c r="CJ373" s="48"/>
      <c r="CK373" s="48"/>
      <c r="CL373" s="48"/>
      <c r="CM373" s="48"/>
      <c r="CN373" s="48"/>
      <c r="CO373" s="48"/>
      <c r="CP373" s="48"/>
      <c r="CQ373" s="48"/>
    </row>
    <row r="374" spans="1:95" ht="21" customHeight="1" thickBot="1" x14ac:dyDescent="0.25">
      <c r="A374" s="323"/>
      <c r="B374" s="163"/>
      <c r="C374" s="156"/>
      <c r="D374" s="618"/>
      <c r="E374" s="619"/>
      <c r="F374" s="835">
        <v>0</v>
      </c>
      <c r="G374" s="661"/>
      <c r="H374" s="661"/>
      <c r="I374" s="661"/>
      <c r="J374" s="661"/>
      <c r="K374" s="661"/>
      <c r="L374" s="661"/>
      <c r="M374" s="661"/>
      <c r="N374" s="661"/>
      <c r="O374" s="661"/>
      <c r="P374" s="661"/>
      <c r="Q374" s="661"/>
      <c r="R374" s="661"/>
      <c r="S374" s="661"/>
      <c r="T374" s="661"/>
      <c r="U374" s="661"/>
      <c r="V374" s="661"/>
      <c r="W374" s="661"/>
      <c r="X374" s="661"/>
      <c r="Y374" s="661"/>
      <c r="Z374" s="662"/>
      <c r="AA374" s="185"/>
      <c r="AD374" s="232"/>
      <c r="CE374" s="48"/>
      <c r="CF374" s="48"/>
      <c r="CG374" s="48"/>
      <c r="CH374" s="48"/>
      <c r="CI374" s="48"/>
      <c r="CJ374" s="48"/>
      <c r="CK374" s="48"/>
      <c r="CL374" s="48"/>
      <c r="CM374" s="48"/>
      <c r="CN374" s="48"/>
      <c r="CO374" s="48"/>
      <c r="CP374" s="48"/>
      <c r="CQ374" s="48"/>
    </row>
    <row r="375" spans="1:95" s="246" customFormat="1" ht="30" customHeight="1" thickBot="1" x14ac:dyDescent="0.25">
      <c r="A375" s="321"/>
      <c r="B375" s="288" t="s">
        <v>698</v>
      </c>
      <c r="C375" s="171" t="s">
        <v>699</v>
      </c>
      <c r="D375" s="302"/>
      <c r="E375" s="303"/>
      <c r="F375" s="305"/>
      <c r="G375" s="304"/>
      <c r="H375" s="429"/>
      <c r="I375" s="303"/>
      <c r="J375" s="368"/>
      <c r="K375" s="304"/>
      <c r="L375" s="302"/>
      <c r="M375" s="303"/>
      <c r="N375" s="305"/>
      <c r="O375" s="304"/>
      <c r="P375" s="429"/>
      <c r="Q375" s="303"/>
      <c r="R375" s="305"/>
      <c r="S375" s="304"/>
      <c r="T375" s="302"/>
      <c r="U375" s="303"/>
      <c r="V375" s="305"/>
      <c r="W375" s="304"/>
      <c r="X375" s="306"/>
      <c r="Y375" s="306"/>
      <c r="Z375" s="344"/>
      <c r="AA375" s="185"/>
      <c r="AB375" s="244"/>
      <c r="AC375" s="245"/>
      <c r="AD375" s="232"/>
      <c r="AE375" s="245"/>
      <c r="AF375" s="245"/>
      <c r="AG375" s="245"/>
      <c r="AH375" s="245"/>
      <c r="AI375" s="245"/>
      <c r="AJ375" s="245"/>
      <c r="AK375" s="245"/>
      <c r="AL375" s="245"/>
      <c r="AM375" s="245"/>
      <c r="AN375" s="245"/>
      <c r="AO375" s="245"/>
      <c r="AP375" s="245"/>
      <c r="AQ375" s="245"/>
      <c r="AR375" s="245"/>
      <c r="AS375" s="245"/>
      <c r="AT375" s="245"/>
      <c r="AU375" s="245"/>
      <c r="AV375" s="245"/>
      <c r="AW375" s="245"/>
      <c r="AX375" s="245"/>
      <c r="AY375" s="245"/>
      <c r="AZ375" s="245"/>
      <c r="BA375" s="245"/>
      <c r="BB375" s="245"/>
      <c r="BC375" s="245"/>
      <c r="BD375" s="245"/>
      <c r="BE375" s="245"/>
      <c r="BF375" s="245"/>
      <c r="BG375" s="245"/>
      <c r="BH375" s="245"/>
      <c r="BI375" s="245"/>
      <c r="BJ375" s="245"/>
      <c r="BK375" s="245"/>
      <c r="BL375" s="245"/>
      <c r="BM375" s="245"/>
      <c r="BN375" s="245"/>
      <c r="BO375" s="245"/>
      <c r="BP375" s="245"/>
      <c r="BQ375" s="245"/>
      <c r="BR375" s="245"/>
      <c r="BS375" s="245"/>
      <c r="BT375" s="245"/>
      <c r="BU375" s="245"/>
      <c r="BV375" s="245"/>
      <c r="BW375" s="245"/>
      <c r="BX375" s="245"/>
      <c r="BY375" s="245"/>
      <c r="BZ375" s="245"/>
      <c r="CA375" s="245"/>
      <c r="CB375" s="245"/>
      <c r="CC375" s="245"/>
      <c r="CD375" s="245"/>
      <c r="CE375" s="244"/>
      <c r="CF375" s="244"/>
      <c r="CG375" s="244"/>
      <c r="CH375" s="244"/>
      <c r="CI375" s="244"/>
      <c r="CJ375" s="244"/>
      <c r="CK375" s="244"/>
      <c r="CL375" s="244"/>
      <c r="CM375" s="244"/>
      <c r="CN375" s="244"/>
      <c r="CO375" s="244"/>
      <c r="CP375" s="244"/>
      <c r="CQ375" s="244"/>
    </row>
    <row r="376" spans="1:95" ht="27.95" customHeight="1" x14ac:dyDescent="0.2">
      <c r="A376" s="351"/>
      <c r="B376" s="225"/>
      <c r="C376" s="481" t="s">
        <v>887</v>
      </c>
      <c r="D376" s="839"/>
      <c r="E376" s="840"/>
      <c r="F376" s="841"/>
      <c r="G376" s="841"/>
      <c r="H376" s="841"/>
      <c r="I376" s="841"/>
      <c r="J376" s="841"/>
      <c r="K376" s="841"/>
      <c r="L376" s="841"/>
      <c r="M376" s="841"/>
      <c r="N376" s="841"/>
      <c r="O376" s="841"/>
      <c r="P376" s="841"/>
      <c r="Q376" s="841"/>
      <c r="R376" s="841"/>
      <c r="S376" s="841"/>
      <c r="T376" s="841"/>
      <c r="U376" s="841"/>
      <c r="V376" s="841"/>
      <c r="W376" s="841"/>
      <c r="X376" s="841"/>
      <c r="Y376" s="841"/>
      <c r="Z376" s="842"/>
      <c r="AD376" s="232"/>
      <c r="CG376" s="48"/>
      <c r="CH376" s="48"/>
      <c r="CI376" s="48"/>
      <c r="CJ376" s="48"/>
      <c r="CK376" s="48"/>
      <c r="CL376" s="48"/>
      <c r="CM376" s="48"/>
    </row>
    <row r="377" spans="1:95" s="246" customFormat="1" ht="45" customHeight="1" x14ac:dyDescent="0.2">
      <c r="A377" s="351"/>
      <c r="B377" s="199" t="s">
        <v>700</v>
      </c>
      <c r="C377" s="111" t="s">
        <v>888</v>
      </c>
      <c r="D377" s="604"/>
      <c r="E377" s="605"/>
      <c r="F377" s="604"/>
      <c r="G377" s="605"/>
      <c r="H377" s="604"/>
      <c r="I377" s="605"/>
      <c r="J377" s="604"/>
      <c r="K377" s="605"/>
      <c r="L377" s="604"/>
      <c r="M377" s="605"/>
      <c r="N377" s="604"/>
      <c r="O377" s="605"/>
      <c r="P377" s="604"/>
      <c r="Q377" s="605"/>
      <c r="R377" s="604"/>
      <c r="S377" s="605"/>
      <c r="T377" s="604"/>
      <c r="U377" s="605"/>
      <c r="V377" s="604"/>
      <c r="W377" s="605"/>
      <c r="X377" s="311"/>
      <c r="Y377" s="179">
        <f>IF(OR(D377="s",F377="s",H377="s",J377="s",L377="s",N377="s",P377="s",R377="s",T377="s",V377="s"), 0, IF(OR(D377="a",F377="a",H377="a",J377="a",L377="a",N377="a",P377="a",R377="a",T377="a",V377="a"),Z377,0))</f>
        <v>0</v>
      </c>
      <c r="Z377" s="340">
        <f>IF(X377="na",0,10)</f>
        <v>10</v>
      </c>
      <c r="AA377" s="185">
        <f>IF((COUNTIF(D377:W377,"a")+COUNTIF(D377:W377,"s")+COUNTIF(X377,"na"))&gt;0,IF((COUNTIF(D380:W380,"a")+COUNTIF(D380:W380,"s")),0,COUNTIF(D377:W377,"a")+COUNTIF(D377:W377,"s")+COUNTIF(X377,"na")),COUNTIF(D377:W377,"a")+COUNTIF(D377:W377,"s"))</f>
        <v>0</v>
      </c>
      <c r="AB377" s="186"/>
      <c r="AC377" s="245"/>
      <c r="AD377" s="232" t="s">
        <v>486</v>
      </c>
      <c r="AE377" s="245"/>
      <c r="AF377" s="245"/>
      <c r="AG377" s="245"/>
      <c r="AH377" s="245"/>
      <c r="AI377" s="245"/>
      <c r="AJ377" s="245"/>
      <c r="AK377" s="245"/>
      <c r="AL377" s="245"/>
      <c r="AM377" s="245"/>
      <c r="AN377" s="245"/>
      <c r="AO377" s="245"/>
      <c r="AP377" s="245"/>
      <c r="AQ377" s="245"/>
      <c r="AR377" s="245"/>
      <c r="AS377" s="245"/>
      <c r="AT377" s="245"/>
      <c r="AU377" s="245"/>
      <c r="AV377" s="245"/>
      <c r="AW377" s="245"/>
      <c r="AX377" s="245"/>
      <c r="AY377" s="245"/>
      <c r="AZ377" s="245"/>
      <c r="BA377" s="245"/>
      <c r="BB377" s="245"/>
      <c r="BC377" s="245"/>
      <c r="BD377" s="245"/>
      <c r="BE377" s="245"/>
      <c r="BF377" s="245"/>
      <c r="BG377" s="245"/>
      <c r="BH377" s="245"/>
      <c r="BI377" s="245"/>
      <c r="BJ377" s="245"/>
      <c r="BK377" s="245"/>
      <c r="BL377" s="245"/>
      <c r="BM377" s="245"/>
      <c r="BN377" s="245"/>
      <c r="BO377" s="245"/>
      <c r="BP377" s="245"/>
      <c r="BQ377" s="245"/>
      <c r="BR377" s="245"/>
      <c r="BS377" s="245"/>
      <c r="BT377" s="245"/>
      <c r="BU377" s="245"/>
      <c r="BV377" s="245"/>
      <c r="BW377" s="245"/>
      <c r="BX377" s="245"/>
      <c r="BY377" s="245"/>
      <c r="BZ377" s="245"/>
      <c r="CA377" s="245"/>
      <c r="CB377" s="245"/>
      <c r="CC377" s="245"/>
      <c r="CD377" s="245"/>
      <c r="CE377" s="244"/>
      <c r="CF377" s="244"/>
      <c r="CG377" s="244"/>
      <c r="CH377" s="244"/>
      <c r="CI377" s="244"/>
      <c r="CJ377" s="244"/>
      <c r="CK377" s="244"/>
      <c r="CL377" s="244"/>
      <c r="CM377" s="244"/>
      <c r="CN377" s="244"/>
      <c r="CO377" s="244"/>
      <c r="CP377" s="244"/>
      <c r="CQ377" s="244"/>
    </row>
    <row r="378" spans="1:95" s="246" customFormat="1" ht="88.5" customHeight="1" x14ac:dyDescent="0.2">
      <c r="A378" s="351"/>
      <c r="B378" s="209" t="s">
        <v>701</v>
      </c>
      <c r="C378" s="150" t="s">
        <v>889</v>
      </c>
      <c r="D378" s="611"/>
      <c r="E378" s="612"/>
      <c r="F378" s="611"/>
      <c r="G378" s="612"/>
      <c r="H378" s="611"/>
      <c r="I378" s="612"/>
      <c r="J378" s="611"/>
      <c r="K378" s="612"/>
      <c r="L378" s="611"/>
      <c r="M378" s="612"/>
      <c r="N378" s="611"/>
      <c r="O378" s="612"/>
      <c r="P378" s="611"/>
      <c r="Q378" s="612"/>
      <c r="R378" s="611"/>
      <c r="S378" s="612"/>
      <c r="T378" s="611"/>
      <c r="U378" s="612"/>
      <c r="V378" s="611"/>
      <c r="W378" s="612"/>
      <c r="X378" s="316"/>
      <c r="Y378" s="179">
        <f>IF(OR(D378="s",F378="s",H378="s",J378="s",L378="s",N378="s",P378="s",R378="s",T378="s",V378="s"), 0, IF(OR(D378="a",F378="a",H378="a",J378="a",L378="a",N378="a",P378="a",R378="a",T378="a",V378="a"),Z378,0))</f>
        <v>0</v>
      </c>
      <c r="Z378" s="340">
        <f>IF(X377="na",0,10)</f>
        <v>10</v>
      </c>
      <c r="AA378" s="185">
        <f>IF((COUNTIF(D378:W378,"a")+COUNTIF(D378:W378,"s")+COUNTIF(X377,"na"))&gt;0,IF((COUNTIF(D380:W380,"a")+COUNTIF(D380:W380,"s")),0,COUNTIF(D378:W378,"a")+COUNTIF(D378:W378,"s")+COUNTIF(X377,"na")),COUNTIF(D378:W378,"a")+COUNTIF(D378:W378,"s"))</f>
        <v>0</v>
      </c>
      <c r="AB378" s="186"/>
      <c r="AC378" s="245"/>
      <c r="AD378" s="232" t="s">
        <v>486</v>
      </c>
      <c r="AE378" s="245"/>
      <c r="AF378" s="245"/>
      <c r="AG378" s="245"/>
      <c r="AH378" s="245"/>
      <c r="AI378" s="245"/>
      <c r="AJ378" s="245"/>
      <c r="AK378" s="245"/>
      <c r="AL378" s="245"/>
      <c r="AM378" s="245"/>
      <c r="AN378" s="245"/>
      <c r="AO378" s="245"/>
      <c r="AP378" s="245"/>
      <c r="AQ378" s="245"/>
      <c r="AR378" s="245"/>
      <c r="AS378" s="245"/>
      <c r="AT378" s="245"/>
      <c r="AU378" s="245"/>
      <c r="AV378" s="245"/>
      <c r="AW378" s="245"/>
      <c r="AX378" s="245"/>
      <c r="AY378" s="245"/>
      <c r="AZ378" s="245"/>
      <c r="BA378" s="245"/>
      <c r="BB378" s="245"/>
      <c r="BC378" s="245"/>
      <c r="BD378" s="245"/>
      <c r="BE378" s="245"/>
      <c r="BF378" s="245"/>
      <c r="BG378" s="245"/>
      <c r="BH378" s="245"/>
      <c r="BI378" s="245"/>
      <c r="BJ378" s="245"/>
      <c r="BK378" s="245"/>
      <c r="BL378" s="245"/>
      <c r="BM378" s="245"/>
      <c r="BN378" s="245"/>
      <c r="BO378" s="245"/>
      <c r="BP378" s="245"/>
      <c r="BQ378" s="245"/>
      <c r="BR378" s="245"/>
      <c r="BS378" s="245"/>
      <c r="BT378" s="245"/>
      <c r="BU378" s="245"/>
      <c r="BV378" s="245"/>
      <c r="BW378" s="245"/>
      <c r="BX378" s="245"/>
      <c r="BY378" s="245"/>
      <c r="BZ378" s="245"/>
      <c r="CA378" s="245"/>
      <c r="CB378" s="245"/>
      <c r="CC378" s="245"/>
      <c r="CD378" s="245"/>
      <c r="CE378" s="244"/>
      <c r="CF378" s="244"/>
      <c r="CG378" s="244"/>
      <c r="CH378" s="244"/>
      <c r="CI378" s="244"/>
      <c r="CJ378" s="244"/>
      <c r="CK378" s="244"/>
      <c r="CL378" s="244"/>
      <c r="CM378" s="244"/>
      <c r="CN378" s="244"/>
      <c r="CO378" s="244"/>
      <c r="CP378" s="244"/>
      <c r="CQ378" s="244"/>
    </row>
    <row r="379" spans="1:95" s="246" customFormat="1" ht="45" customHeight="1" x14ac:dyDescent="0.15">
      <c r="A379" s="351"/>
      <c r="B379" s="209" t="s">
        <v>702</v>
      </c>
      <c r="C379" s="150" t="s">
        <v>703</v>
      </c>
      <c r="D379" s="569"/>
      <c r="E379" s="571"/>
      <c r="F379" s="569"/>
      <c r="G379" s="571"/>
      <c r="H379" s="569"/>
      <c r="I379" s="571"/>
      <c r="J379" s="569"/>
      <c r="K379" s="571"/>
      <c r="L379" s="569"/>
      <c r="M379" s="571"/>
      <c r="N379" s="569"/>
      <c r="O379" s="571"/>
      <c r="P379" s="569"/>
      <c r="Q379" s="571"/>
      <c r="R379" s="569"/>
      <c r="S379" s="571"/>
      <c r="T379" s="569"/>
      <c r="U379" s="571"/>
      <c r="V379" s="569"/>
      <c r="W379" s="571"/>
      <c r="X379" s="316"/>
      <c r="Y379" s="179">
        <f>IF(OR(D379="s",F379="s",H379="s",J379="s",L379="s",N379="s",P379="s",R379="s",T379="s",V379="s"), 0, IF(OR(D379="a",F379="a",H379="a",J379="a",L379="a",N379="a",P379="a",R379="a",T379="a",V379="a"),Z379,0))</f>
        <v>0</v>
      </c>
      <c r="Z379" s="340">
        <f>IF(X377="na",0,10)</f>
        <v>10</v>
      </c>
      <c r="AA379" s="185">
        <f>IF((COUNTIF(D379:W379,"a")+COUNTIF(D379:W379,"s")+COUNTIF(X377,"na"))&gt;0,IF((COUNTIF(D380:W380,"a")+COUNTIF(D380:W380,"s")),0,COUNTIF(D379:W379,"a")+COUNTIF(D379:W379,"s")+COUNTIF(X377,"na")),COUNTIF(D379:W379,"a")+COUNTIF(D379:W379,"s"))</f>
        <v>0</v>
      </c>
      <c r="AB379" s="186"/>
      <c r="AC379" s="245"/>
      <c r="AD379" s="232"/>
      <c r="AE379" s="245"/>
      <c r="AF379" s="245"/>
      <c r="AG379" s="245"/>
      <c r="AH379" s="245"/>
      <c r="AI379" s="245"/>
      <c r="AJ379" s="245"/>
      <c r="AK379" s="245"/>
      <c r="AL379" s="245"/>
      <c r="AM379" s="245"/>
      <c r="AN379" s="245"/>
      <c r="AO379" s="245"/>
      <c r="AP379" s="245"/>
      <c r="AQ379" s="245"/>
      <c r="AR379" s="245"/>
      <c r="AS379" s="245"/>
      <c r="AT379" s="245"/>
      <c r="AU379" s="245"/>
      <c r="AV379" s="245"/>
      <c r="AW379" s="245"/>
      <c r="AX379" s="245"/>
      <c r="AY379" s="245"/>
      <c r="AZ379" s="245"/>
      <c r="BA379" s="245"/>
      <c r="BB379" s="245"/>
      <c r="BC379" s="245"/>
      <c r="BD379" s="245"/>
      <c r="BE379" s="245"/>
      <c r="BF379" s="245"/>
      <c r="BG379" s="245"/>
      <c r="BH379" s="245"/>
      <c r="BI379" s="245"/>
      <c r="BJ379" s="245"/>
      <c r="BK379" s="245"/>
      <c r="BL379" s="245"/>
      <c r="BM379" s="245"/>
      <c r="BN379" s="245"/>
      <c r="BO379" s="245"/>
      <c r="BP379" s="245"/>
      <c r="BQ379" s="245"/>
      <c r="BR379" s="245"/>
      <c r="BS379" s="245"/>
      <c r="BT379" s="245"/>
      <c r="BU379" s="245"/>
      <c r="BV379" s="245"/>
      <c r="BW379" s="245"/>
      <c r="BX379" s="245"/>
      <c r="BY379" s="245"/>
      <c r="BZ379" s="245"/>
      <c r="CA379" s="245"/>
      <c r="CB379" s="245"/>
      <c r="CC379" s="245"/>
      <c r="CD379" s="245"/>
      <c r="CE379" s="244"/>
      <c r="CF379" s="244"/>
      <c r="CG379" s="244"/>
      <c r="CH379" s="244"/>
      <c r="CI379" s="244"/>
      <c r="CJ379" s="244"/>
      <c r="CK379" s="244"/>
      <c r="CL379" s="244"/>
      <c r="CM379" s="244"/>
      <c r="CN379" s="244"/>
      <c r="CO379" s="244"/>
      <c r="CP379" s="244"/>
      <c r="CQ379" s="244"/>
    </row>
    <row r="380" spans="1:95" s="246" customFormat="1" ht="67.5" customHeight="1" x14ac:dyDescent="0.15">
      <c r="A380" s="351" t="s">
        <v>7</v>
      </c>
      <c r="B380" s="432" t="s">
        <v>1188</v>
      </c>
      <c r="C380" s="433" t="s">
        <v>1189</v>
      </c>
      <c r="D380" s="569"/>
      <c r="E380" s="571"/>
      <c r="F380" s="569"/>
      <c r="G380" s="571"/>
      <c r="H380" s="569"/>
      <c r="I380" s="571"/>
      <c r="J380" s="569"/>
      <c r="K380" s="571"/>
      <c r="L380" s="569"/>
      <c r="M380" s="571"/>
      <c r="N380" s="569"/>
      <c r="O380" s="571"/>
      <c r="P380" s="569"/>
      <c r="Q380" s="571"/>
      <c r="R380" s="569"/>
      <c r="S380" s="571"/>
      <c r="T380" s="569"/>
      <c r="U380" s="571"/>
      <c r="V380" s="569"/>
      <c r="W380" s="571"/>
      <c r="X380" s="316"/>
      <c r="Y380" s="482">
        <f>IF(OR(D380="s",F380="s",H380="s",J380="s",L380="s",N380="s",P380="s",R380="s",T380="s",V380="s"), 0, IF(OR(D380="a",F380="a",H380="a",J380="a",L380="a",N380="a",P380="a",R380="a",T380="a",V380="a"),Z380,0))</f>
        <v>0</v>
      </c>
      <c r="Z380" s="340">
        <f>IF(X377="na",0,30)</f>
        <v>30</v>
      </c>
      <c r="AA380" s="185">
        <f>IF((COUNTIF(D380:W380,"a")+COUNTIF(D380:W380,"s"))&gt;0,IF((COUNTIF(D377:W379,"a")+COUNTIF(D377:W379,"s")+COUNTIF(X377,"na")),0,COUNTIF(D380:W380,"a")+COUNTIF(D380:W380,"s")),COUNTIF(D380:W380,"a")+COUNTIF(D380:W380,"s"))</f>
        <v>0</v>
      </c>
      <c r="AB380" s="186"/>
      <c r="AC380" s="245"/>
      <c r="AD380" s="232"/>
      <c r="AE380" s="245"/>
      <c r="AF380" s="245"/>
      <c r="AG380" s="245"/>
      <c r="AH380" s="245"/>
      <c r="AI380" s="245"/>
      <c r="AJ380" s="245"/>
      <c r="AK380" s="245"/>
      <c r="AL380" s="245"/>
      <c r="AM380" s="245"/>
      <c r="AN380" s="245"/>
      <c r="AO380" s="245"/>
      <c r="AP380" s="245"/>
      <c r="AQ380" s="245"/>
      <c r="AR380" s="245"/>
      <c r="AS380" s="245"/>
      <c r="AT380" s="245"/>
      <c r="AU380" s="245"/>
      <c r="AV380" s="245"/>
      <c r="AW380" s="245"/>
      <c r="AX380" s="245"/>
      <c r="AY380" s="245"/>
      <c r="AZ380" s="245"/>
      <c r="BA380" s="245"/>
      <c r="BB380" s="245"/>
      <c r="BC380" s="245"/>
      <c r="BD380" s="245"/>
      <c r="BE380" s="245"/>
      <c r="BF380" s="245"/>
      <c r="BG380" s="245"/>
      <c r="BH380" s="245"/>
      <c r="BI380" s="245"/>
      <c r="BJ380" s="245"/>
      <c r="BK380" s="245"/>
      <c r="BL380" s="245"/>
      <c r="BM380" s="245"/>
      <c r="BN380" s="245"/>
      <c r="BO380" s="245"/>
      <c r="BP380" s="245"/>
      <c r="BQ380" s="245"/>
      <c r="BR380" s="245"/>
      <c r="BS380" s="245"/>
      <c r="BT380" s="245"/>
      <c r="BU380" s="245"/>
      <c r="BV380" s="245"/>
      <c r="BW380" s="245"/>
      <c r="BX380" s="245"/>
      <c r="BY380" s="245"/>
      <c r="BZ380" s="245"/>
      <c r="CA380" s="245"/>
      <c r="CB380" s="245"/>
      <c r="CC380" s="245"/>
      <c r="CD380" s="245"/>
      <c r="CE380" s="244"/>
      <c r="CF380" s="244"/>
      <c r="CG380" s="244"/>
      <c r="CH380" s="244"/>
      <c r="CI380" s="244"/>
      <c r="CJ380" s="244"/>
      <c r="CK380" s="244"/>
      <c r="CL380" s="244"/>
      <c r="CM380" s="244"/>
      <c r="CN380" s="244"/>
      <c r="CO380" s="244"/>
      <c r="CP380" s="244"/>
      <c r="CQ380" s="244"/>
    </row>
    <row r="381" spans="1:95" ht="27.75" customHeight="1" x14ac:dyDescent="0.2">
      <c r="A381" s="351"/>
      <c r="B381" s="200"/>
      <c r="C381" s="555" t="s">
        <v>704</v>
      </c>
      <c r="D381" s="843"/>
      <c r="E381" s="844"/>
      <c r="F381" s="698"/>
      <c r="G381" s="698"/>
      <c r="H381" s="698"/>
      <c r="I381" s="698"/>
      <c r="J381" s="698"/>
      <c r="K381" s="698"/>
      <c r="L381" s="698"/>
      <c r="M381" s="698"/>
      <c r="N381" s="698"/>
      <c r="O381" s="698"/>
      <c r="P381" s="698"/>
      <c r="Q381" s="698"/>
      <c r="R381" s="698"/>
      <c r="S381" s="698"/>
      <c r="T381" s="698"/>
      <c r="U381" s="698"/>
      <c r="V381" s="698"/>
      <c r="W381" s="698"/>
      <c r="X381" s="698"/>
      <c r="Y381" s="698"/>
      <c r="Z381" s="699"/>
      <c r="AD381" s="232"/>
      <c r="CG381" s="48"/>
      <c r="CH381" s="48"/>
      <c r="CI381" s="48"/>
      <c r="CJ381" s="48"/>
      <c r="CK381" s="48"/>
      <c r="CL381" s="48"/>
      <c r="CM381" s="48"/>
    </row>
    <row r="382" spans="1:95" s="246" customFormat="1" ht="27.95" customHeight="1" thickBot="1" x14ac:dyDescent="0.25">
      <c r="A382" s="351"/>
      <c r="B382" s="209" t="s">
        <v>705</v>
      </c>
      <c r="C382" s="150" t="s">
        <v>706</v>
      </c>
      <c r="D382" s="611"/>
      <c r="E382" s="612"/>
      <c r="F382" s="611"/>
      <c r="G382" s="612"/>
      <c r="H382" s="611"/>
      <c r="I382" s="612"/>
      <c r="J382" s="611"/>
      <c r="K382" s="612"/>
      <c r="L382" s="611"/>
      <c r="M382" s="612"/>
      <c r="N382" s="611"/>
      <c r="O382" s="612"/>
      <c r="P382" s="611"/>
      <c r="Q382" s="612"/>
      <c r="R382" s="611"/>
      <c r="S382" s="612"/>
      <c r="T382" s="611"/>
      <c r="U382" s="612"/>
      <c r="V382" s="611"/>
      <c r="W382" s="612"/>
      <c r="X382" s="45"/>
      <c r="Y382" s="179">
        <f>IF(OR(D382="s",F382="s",H382="s",J382="s",L382="s",N382="s",P382="s",R382="s",T382="s",V382="s"), 0, IF(OR(D382="a",F382="a",H382="a",J382="a",L382="a",N382="a",P382="a",R382="a",T382="a",V382="a"),Z382,0))</f>
        <v>0</v>
      </c>
      <c r="Z382" s="338">
        <v>20</v>
      </c>
      <c r="AA382" s="185">
        <f>COUNTIF(D382:W382,"a")+COUNTIF(D382:W382,"s")</f>
        <v>0</v>
      </c>
      <c r="AB382" s="394"/>
      <c r="AC382" s="245"/>
      <c r="AD382" s="232" t="s">
        <v>486</v>
      </c>
      <c r="AE382" s="245"/>
      <c r="AF382" s="245"/>
      <c r="AG382" s="245"/>
      <c r="AH382" s="245"/>
      <c r="AI382" s="245"/>
      <c r="AJ382" s="245"/>
      <c r="AK382" s="245"/>
      <c r="AL382" s="245"/>
      <c r="AM382" s="245"/>
      <c r="AN382" s="245"/>
      <c r="AO382" s="245"/>
      <c r="AP382" s="245"/>
      <c r="AQ382" s="245"/>
      <c r="AR382" s="245"/>
      <c r="AS382" s="245"/>
      <c r="AT382" s="245"/>
      <c r="AU382" s="245"/>
      <c r="AV382" s="245"/>
      <c r="AW382" s="245"/>
      <c r="AX382" s="245"/>
      <c r="AY382" s="245"/>
      <c r="AZ382" s="245"/>
      <c r="BA382" s="245"/>
      <c r="BB382" s="245"/>
      <c r="BC382" s="245"/>
      <c r="BD382" s="245"/>
      <c r="BE382" s="245"/>
      <c r="BF382" s="245"/>
      <c r="BG382" s="245"/>
      <c r="BH382" s="245"/>
      <c r="BI382" s="245"/>
      <c r="BJ382" s="245"/>
      <c r="BK382" s="245"/>
      <c r="BL382" s="245"/>
      <c r="BM382" s="245"/>
      <c r="BN382" s="245"/>
      <c r="BO382" s="245"/>
      <c r="BP382" s="245"/>
      <c r="BQ382" s="245"/>
      <c r="BR382" s="245"/>
      <c r="BS382" s="245"/>
      <c r="BT382" s="245"/>
      <c r="BU382" s="245"/>
      <c r="BV382" s="245"/>
      <c r="BW382" s="245"/>
      <c r="BX382" s="245"/>
      <c r="BY382" s="245"/>
      <c r="BZ382" s="245"/>
      <c r="CA382" s="245"/>
      <c r="CB382" s="245"/>
      <c r="CC382" s="245"/>
      <c r="CD382" s="245"/>
      <c r="CE382" s="244"/>
      <c r="CF382" s="244"/>
      <c r="CG382" s="244"/>
      <c r="CH382" s="244"/>
      <c r="CI382" s="244"/>
      <c r="CJ382" s="244"/>
      <c r="CK382" s="244"/>
      <c r="CL382" s="244"/>
      <c r="CM382" s="244"/>
      <c r="CN382" s="244"/>
      <c r="CO382" s="244"/>
      <c r="CP382" s="244"/>
      <c r="CQ382" s="244"/>
    </row>
    <row r="383" spans="1:95" s="246" customFormat="1" ht="17.45" customHeight="1" thickTop="1" thickBot="1" x14ac:dyDescent="0.25">
      <c r="A383" s="351"/>
      <c r="B383" s="205"/>
      <c r="C383" s="122"/>
      <c r="D383" s="621" t="s">
        <v>80</v>
      </c>
      <c r="E383" s="622"/>
      <c r="F383" s="622"/>
      <c r="G383" s="622"/>
      <c r="H383" s="622"/>
      <c r="I383" s="622"/>
      <c r="J383" s="622"/>
      <c r="K383" s="622"/>
      <c r="L383" s="622"/>
      <c r="M383" s="622"/>
      <c r="N383" s="622"/>
      <c r="O383" s="622"/>
      <c r="P383" s="622"/>
      <c r="Q383" s="622"/>
      <c r="R383" s="622"/>
      <c r="S383" s="622"/>
      <c r="T383" s="622"/>
      <c r="U383" s="622"/>
      <c r="V383" s="622"/>
      <c r="W383" s="622"/>
      <c r="X383" s="652"/>
      <c r="Y383" s="6">
        <f>SUM(Y377:Y382)</f>
        <v>0</v>
      </c>
      <c r="Z383" s="339">
        <f>SUM(Z377:Z379,Z382)</f>
        <v>50</v>
      </c>
      <c r="AA383" s="185"/>
      <c r="AB383" s="244"/>
      <c r="AC383" s="245"/>
      <c r="AD383" s="232"/>
      <c r="AE383" s="245"/>
      <c r="AF383" s="245"/>
      <c r="AG383" s="245"/>
      <c r="AH383" s="245"/>
      <c r="AI383" s="245"/>
      <c r="AJ383" s="245"/>
      <c r="AK383" s="245"/>
      <c r="AL383" s="245"/>
      <c r="AM383" s="245"/>
      <c r="AN383" s="245"/>
      <c r="AO383" s="245"/>
      <c r="AP383" s="245"/>
      <c r="AQ383" s="245"/>
      <c r="AR383" s="245"/>
      <c r="AS383" s="245"/>
      <c r="AT383" s="245"/>
      <c r="AU383" s="245"/>
      <c r="AV383" s="245"/>
      <c r="AW383" s="245"/>
      <c r="AX383" s="245"/>
      <c r="AY383" s="245"/>
      <c r="AZ383" s="245"/>
      <c r="BA383" s="245"/>
      <c r="BB383" s="245"/>
      <c r="BC383" s="245"/>
      <c r="BD383" s="245"/>
      <c r="BE383" s="245"/>
      <c r="BF383" s="245"/>
      <c r="BG383" s="245"/>
      <c r="BH383" s="245"/>
      <c r="BI383" s="245"/>
      <c r="BJ383" s="245"/>
      <c r="BK383" s="245"/>
      <c r="BL383" s="245"/>
      <c r="BM383" s="245"/>
      <c r="BN383" s="245"/>
      <c r="BO383" s="245"/>
      <c r="BP383" s="245"/>
      <c r="BQ383" s="245"/>
      <c r="BR383" s="245"/>
      <c r="BS383" s="245"/>
      <c r="BT383" s="245"/>
      <c r="BU383" s="245"/>
      <c r="BV383" s="245"/>
      <c r="BW383" s="245"/>
      <c r="BX383" s="245"/>
      <c r="BY383" s="245"/>
      <c r="BZ383" s="245"/>
      <c r="CA383" s="245"/>
      <c r="CB383" s="245"/>
      <c r="CC383" s="245"/>
      <c r="CD383" s="245"/>
      <c r="CE383" s="244"/>
      <c r="CF383" s="244"/>
      <c r="CG383" s="244"/>
      <c r="CH383" s="244"/>
      <c r="CI383" s="244"/>
      <c r="CJ383" s="244"/>
      <c r="CK383" s="244"/>
      <c r="CL383" s="244"/>
      <c r="CM383" s="244"/>
      <c r="CN383" s="244"/>
      <c r="CO383" s="244"/>
      <c r="CP383" s="244"/>
      <c r="CQ383" s="244"/>
    </row>
    <row r="384" spans="1:95" s="246" customFormat="1" ht="21.6" customHeight="1" thickBot="1" x14ac:dyDescent="0.25">
      <c r="A384" s="351"/>
      <c r="B384" s="205"/>
      <c r="C384" s="122"/>
      <c r="D384" s="760"/>
      <c r="E384" s="773"/>
      <c r="F384" s="723">
        <v>20</v>
      </c>
      <c r="G384" s="724"/>
      <c r="H384" s="724"/>
      <c r="I384" s="724"/>
      <c r="J384" s="724"/>
      <c r="K384" s="724"/>
      <c r="L384" s="724"/>
      <c r="M384" s="724"/>
      <c r="N384" s="724"/>
      <c r="O384" s="724"/>
      <c r="P384" s="724"/>
      <c r="Q384" s="724"/>
      <c r="R384" s="724"/>
      <c r="S384" s="724"/>
      <c r="T384" s="724"/>
      <c r="U384" s="724"/>
      <c r="V384" s="724"/>
      <c r="W384" s="724"/>
      <c r="X384" s="724"/>
      <c r="Y384" s="724"/>
      <c r="Z384" s="725"/>
      <c r="AA384" s="185"/>
      <c r="AB384" s="244"/>
      <c r="AC384" s="245"/>
      <c r="AD384" s="232"/>
      <c r="AE384" s="245"/>
      <c r="AF384" s="245"/>
      <c r="AG384" s="245"/>
      <c r="AH384" s="245"/>
      <c r="AI384" s="245"/>
      <c r="AJ384" s="245"/>
      <c r="AK384" s="245"/>
      <c r="AL384" s="245"/>
      <c r="AM384" s="245"/>
      <c r="AN384" s="245"/>
      <c r="AO384" s="245"/>
      <c r="AP384" s="245"/>
      <c r="AQ384" s="245"/>
      <c r="AR384" s="245"/>
      <c r="AS384" s="245"/>
      <c r="AT384" s="245"/>
      <c r="AU384" s="245"/>
      <c r="AV384" s="245"/>
      <c r="AW384" s="245"/>
      <c r="AX384" s="245"/>
      <c r="AY384" s="245"/>
      <c r="AZ384" s="245"/>
      <c r="BA384" s="245"/>
      <c r="BB384" s="245"/>
      <c r="BC384" s="245"/>
      <c r="BD384" s="245"/>
      <c r="BE384" s="245"/>
      <c r="BF384" s="245"/>
      <c r="BG384" s="245"/>
      <c r="BH384" s="245"/>
      <c r="BI384" s="245"/>
      <c r="BJ384" s="245"/>
      <c r="BK384" s="245"/>
      <c r="BL384" s="245"/>
      <c r="BM384" s="245"/>
      <c r="BN384" s="245"/>
      <c r="BO384" s="245"/>
      <c r="BP384" s="245"/>
      <c r="BQ384" s="245"/>
      <c r="BR384" s="245"/>
      <c r="BS384" s="245"/>
      <c r="BT384" s="245"/>
      <c r="BU384" s="245"/>
      <c r="BV384" s="245"/>
      <c r="BW384" s="245"/>
      <c r="BX384" s="245"/>
      <c r="BY384" s="245"/>
      <c r="BZ384" s="245"/>
      <c r="CA384" s="245"/>
      <c r="CB384" s="245"/>
      <c r="CC384" s="245"/>
      <c r="CD384" s="245"/>
      <c r="CE384" s="244"/>
      <c r="CF384" s="244"/>
      <c r="CG384" s="244"/>
      <c r="CH384" s="244"/>
      <c r="CI384" s="244"/>
      <c r="CJ384" s="244"/>
      <c r="CK384" s="244"/>
      <c r="CL384" s="244"/>
      <c r="CM384" s="244"/>
      <c r="CN384" s="244"/>
      <c r="CO384" s="244"/>
      <c r="CP384" s="244"/>
      <c r="CQ384" s="244"/>
    </row>
    <row r="385" spans="1:95" s="265" customFormat="1" ht="30" customHeight="1" thickBot="1" x14ac:dyDescent="0.25">
      <c r="A385" s="351"/>
      <c r="B385" s="222" t="s">
        <v>707</v>
      </c>
      <c r="C385" s="149" t="s">
        <v>708</v>
      </c>
      <c r="D385" s="421"/>
      <c r="E385" s="422"/>
      <c r="F385" s="423"/>
      <c r="G385" s="424"/>
      <c r="H385" s="13"/>
      <c r="I385" s="422"/>
      <c r="J385" s="425"/>
      <c r="K385" s="424"/>
      <c r="L385" s="421"/>
      <c r="M385" s="422"/>
      <c r="N385" s="423"/>
      <c r="O385" s="424"/>
      <c r="P385" s="13"/>
      <c r="Q385" s="422"/>
      <c r="R385" s="423"/>
      <c r="S385" s="424"/>
      <c r="T385" s="421"/>
      <c r="U385" s="422"/>
      <c r="V385" s="423"/>
      <c r="W385" s="424"/>
      <c r="X385" s="426"/>
      <c r="Y385" s="426"/>
      <c r="Z385" s="335"/>
      <c r="AA385" s="185"/>
      <c r="AB385" s="229"/>
      <c r="AC385" s="264"/>
      <c r="AD385" s="392"/>
      <c r="AE385" s="264"/>
      <c r="AF385" s="264"/>
      <c r="AG385" s="264"/>
      <c r="AH385" s="264"/>
      <c r="AI385" s="264"/>
      <c r="AJ385" s="264"/>
      <c r="AK385" s="264"/>
      <c r="AL385" s="264"/>
      <c r="AM385" s="264"/>
      <c r="AN385" s="264"/>
      <c r="AO385" s="264"/>
      <c r="AP385" s="264"/>
      <c r="AQ385" s="264"/>
      <c r="AR385" s="264"/>
      <c r="AS385" s="264"/>
      <c r="AT385" s="264"/>
      <c r="AU385" s="264"/>
      <c r="AV385" s="264"/>
      <c r="AW385" s="264"/>
      <c r="AX385" s="264"/>
      <c r="AY385" s="264"/>
      <c r="AZ385" s="264"/>
      <c r="BA385" s="264"/>
      <c r="BB385" s="264"/>
      <c r="BC385" s="264"/>
      <c r="BD385" s="264"/>
      <c r="BE385" s="264"/>
      <c r="BF385" s="264"/>
      <c r="BG385" s="264"/>
      <c r="BH385" s="264"/>
      <c r="BI385" s="264"/>
      <c r="BJ385" s="264"/>
      <c r="BK385" s="264"/>
      <c r="BL385" s="264"/>
      <c r="BM385" s="264"/>
      <c r="BN385" s="264"/>
      <c r="BO385" s="264"/>
      <c r="BP385" s="264"/>
      <c r="BQ385" s="264"/>
      <c r="BR385" s="264"/>
      <c r="BS385" s="264"/>
      <c r="BT385" s="264"/>
      <c r="BU385" s="264"/>
      <c r="BV385" s="264"/>
      <c r="BW385" s="264"/>
      <c r="BX385" s="264"/>
      <c r="BY385" s="264"/>
      <c r="BZ385" s="264"/>
      <c r="CA385" s="264"/>
      <c r="CB385" s="264"/>
      <c r="CC385" s="264"/>
      <c r="CD385" s="264"/>
      <c r="CE385" s="229"/>
      <c r="CF385" s="229"/>
      <c r="CG385" s="229"/>
      <c r="CH385" s="229"/>
      <c r="CI385" s="229"/>
      <c r="CJ385" s="229"/>
      <c r="CK385" s="229"/>
      <c r="CL385" s="229"/>
      <c r="CM385" s="229"/>
      <c r="CN385" s="229"/>
      <c r="CO385" s="229"/>
      <c r="CP385" s="229"/>
      <c r="CQ385" s="229"/>
    </row>
    <row r="386" spans="1:95" s="265" customFormat="1" ht="27.95" customHeight="1" x14ac:dyDescent="0.2">
      <c r="A386" s="351"/>
      <c r="B386" s="209" t="s">
        <v>709</v>
      </c>
      <c r="C386" s="150" t="s">
        <v>710</v>
      </c>
      <c r="D386" s="624"/>
      <c r="E386" s="625"/>
      <c r="F386" s="624"/>
      <c r="G386" s="625"/>
      <c r="H386" s="624"/>
      <c r="I386" s="625"/>
      <c r="J386" s="624"/>
      <c r="K386" s="625"/>
      <c r="L386" s="624"/>
      <c r="M386" s="625"/>
      <c r="N386" s="624"/>
      <c r="O386" s="625"/>
      <c r="P386" s="624"/>
      <c r="Q386" s="625"/>
      <c r="R386" s="624"/>
      <c r="S386" s="625"/>
      <c r="T386" s="624"/>
      <c r="U386" s="625"/>
      <c r="V386" s="624"/>
      <c r="W386" s="625"/>
      <c r="X386" s="45"/>
      <c r="Y386" s="179">
        <f>IF(OR(D386="s",F386="s",H386="s",J386="s",L386="s",N386="s",P386="s",R386="s",T386="s",V386="s"), 0, IF(OR(D386="a",F386="a",H386="a",J386="a",L386="a",N386="a",P386="a",R386="a",T386="a",V386="a"),Z386,0))</f>
        <v>0</v>
      </c>
      <c r="Z386" s="338">
        <v>15</v>
      </c>
      <c r="AA386" s="185">
        <f>COUNTIF(D386:W386,"a")+COUNTIF(D386:W386,"s")</f>
        <v>0</v>
      </c>
      <c r="AB386" s="394"/>
      <c r="AC386" s="264"/>
      <c r="AD386" s="392"/>
      <c r="AE386" s="264"/>
      <c r="AF386" s="264"/>
      <c r="AG386" s="264"/>
      <c r="AH386" s="264"/>
      <c r="AI386" s="264"/>
      <c r="AJ386" s="264"/>
      <c r="AK386" s="264"/>
      <c r="AL386" s="264"/>
      <c r="AM386" s="264"/>
      <c r="AN386" s="264"/>
      <c r="AO386" s="264"/>
      <c r="AP386" s="264"/>
      <c r="AQ386" s="264"/>
      <c r="AR386" s="264"/>
      <c r="AS386" s="264"/>
      <c r="AT386" s="264"/>
      <c r="AU386" s="264"/>
      <c r="AV386" s="264"/>
      <c r="AW386" s="264"/>
      <c r="AX386" s="264"/>
      <c r="AY386" s="264"/>
      <c r="AZ386" s="264"/>
      <c r="BA386" s="264"/>
      <c r="BB386" s="264"/>
      <c r="BC386" s="264"/>
      <c r="BD386" s="264"/>
      <c r="BE386" s="264"/>
      <c r="BF386" s="264"/>
      <c r="BG386" s="264"/>
      <c r="BH386" s="264"/>
      <c r="BI386" s="264"/>
      <c r="BJ386" s="264"/>
      <c r="BK386" s="264"/>
      <c r="BL386" s="264"/>
      <c r="BM386" s="264"/>
      <c r="BN386" s="264"/>
      <c r="BO386" s="264"/>
      <c r="BP386" s="264"/>
      <c r="BQ386" s="264"/>
      <c r="BR386" s="264"/>
      <c r="BS386" s="264"/>
      <c r="BT386" s="264"/>
      <c r="BU386" s="264"/>
      <c r="BV386" s="264"/>
      <c r="BW386" s="264"/>
      <c r="BX386" s="264"/>
      <c r="BY386" s="264"/>
      <c r="BZ386" s="264"/>
      <c r="CA386" s="264"/>
      <c r="CB386" s="264"/>
      <c r="CC386" s="264"/>
      <c r="CD386" s="264"/>
      <c r="CE386" s="229"/>
      <c r="CF386" s="229"/>
      <c r="CG386" s="229"/>
      <c r="CH386" s="229"/>
      <c r="CI386" s="229"/>
      <c r="CJ386" s="229"/>
      <c r="CK386" s="229"/>
      <c r="CL386" s="229"/>
      <c r="CM386" s="229"/>
      <c r="CN386" s="229"/>
      <c r="CO386" s="229"/>
      <c r="CP386" s="229"/>
      <c r="CQ386" s="229"/>
    </row>
    <row r="387" spans="1:95" s="265" customFormat="1" ht="27.95" customHeight="1" thickBot="1" x14ac:dyDescent="0.25">
      <c r="A387" s="351"/>
      <c r="B387" s="209" t="s">
        <v>711</v>
      </c>
      <c r="C387" s="150" t="s">
        <v>712</v>
      </c>
      <c r="D387" s="624"/>
      <c r="E387" s="625"/>
      <c r="F387" s="624"/>
      <c r="G387" s="625"/>
      <c r="H387" s="624"/>
      <c r="I387" s="625"/>
      <c r="J387" s="624"/>
      <c r="K387" s="625"/>
      <c r="L387" s="624"/>
      <c r="M387" s="625"/>
      <c r="N387" s="624"/>
      <c r="O387" s="625"/>
      <c r="P387" s="624"/>
      <c r="Q387" s="625"/>
      <c r="R387" s="624"/>
      <c r="S387" s="625"/>
      <c r="T387" s="624"/>
      <c r="U387" s="625"/>
      <c r="V387" s="624"/>
      <c r="W387" s="625"/>
      <c r="X387" s="45"/>
      <c r="Y387" s="179">
        <f>IF(OR(D387="s",F387="s",H387="s",J387="s",L387="s",N387="s",P387="s",R387="s",T387="s",V387="s"), 0, IF(OR(D387="a",F387="a",H387="a",J387="a",L387="a",N387="a",P387="a",R387="a",T387="a",V387="a"),Z387,0))</f>
        <v>0</v>
      </c>
      <c r="Z387" s="338">
        <v>10</v>
      </c>
      <c r="AA387" s="185">
        <f>COUNTIF(D387:W387,"a")+COUNTIF(D387:W387,"s")</f>
        <v>0</v>
      </c>
      <c r="AB387" s="394"/>
      <c r="AC387" s="264"/>
      <c r="AD387" s="392"/>
      <c r="AE387" s="264"/>
      <c r="AF387" s="264"/>
      <c r="AG387" s="264"/>
      <c r="AH387" s="264"/>
      <c r="AI387" s="264"/>
      <c r="AJ387" s="264"/>
      <c r="AK387" s="264"/>
      <c r="AL387" s="264"/>
      <c r="AM387" s="264"/>
      <c r="AN387" s="264"/>
      <c r="AO387" s="264"/>
      <c r="AP387" s="264"/>
      <c r="AQ387" s="264"/>
      <c r="AR387" s="264"/>
      <c r="AS387" s="264"/>
      <c r="AT387" s="264"/>
      <c r="AU387" s="264"/>
      <c r="AV387" s="264"/>
      <c r="AW387" s="264"/>
      <c r="AX387" s="264"/>
      <c r="AY387" s="264"/>
      <c r="AZ387" s="264"/>
      <c r="BA387" s="264"/>
      <c r="BB387" s="264"/>
      <c r="BC387" s="264"/>
      <c r="BD387" s="264"/>
      <c r="BE387" s="264"/>
      <c r="BF387" s="264"/>
      <c r="BG387" s="264"/>
      <c r="BH387" s="264"/>
      <c r="BI387" s="264"/>
      <c r="BJ387" s="264"/>
      <c r="BK387" s="264"/>
      <c r="BL387" s="264"/>
      <c r="BM387" s="264"/>
      <c r="BN387" s="264"/>
      <c r="BO387" s="264"/>
      <c r="BP387" s="264"/>
      <c r="BQ387" s="264"/>
      <c r="BR387" s="264"/>
      <c r="BS387" s="264"/>
      <c r="BT387" s="264"/>
      <c r="BU387" s="264"/>
      <c r="BV387" s="264"/>
      <c r="BW387" s="264"/>
      <c r="BX387" s="264"/>
      <c r="BY387" s="264"/>
      <c r="BZ387" s="264"/>
      <c r="CA387" s="264"/>
      <c r="CB387" s="264"/>
      <c r="CC387" s="264"/>
      <c r="CD387" s="264"/>
      <c r="CE387" s="229"/>
      <c r="CF387" s="229"/>
      <c r="CG387" s="229"/>
      <c r="CH387" s="229"/>
      <c r="CI387" s="229"/>
      <c r="CJ387" s="229"/>
      <c r="CK387" s="229"/>
      <c r="CL387" s="229"/>
      <c r="CM387" s="229"/>
      <c r="CN387" s="229"/>
      <c r="CO387" s="229"/>
      <c r="CP387" s="229"/>
      <c r="CQ387" s="229"/>
    </row>
    <row r="388" spans="1:95" ht="21" customHeight="1" thickTop="1" thickBot="1" x14ac:dyDescent="0.25">
      <c r="A388" s="351"/>
      <c r="B388" s="38"/>
      <c r="C388" s="122"/>
      <c r="D388" s="621" t="s">
        <v>80</v>
      </c>
      <c r="E388" s="622"/>
      <c r="F388" s="622"/>
      <c r="G388" s="622"/>
      <c r="H388" s="622"/>
      <c r="I388" s="622"/>
      <c r="J388" s="622"/>
      <c r="K388" s="622"/>
      <c r="L388" s="622"/>
      <c r="M388" s="622"/>
      <c r="N388" s="622"/>
      <c r="O388" s="622"/>
      <c r="P388" s="622"/>
      <c r="Q388" s="622"/>
      <c r="R388" s="622"/>
      <c r="S388" s="622"/>
      <c r="T388" s="622"/>
      <c r="U388" s="622"/>
      <c r="V388" s="622"/>
      <c r="W388" s="622"/>
      <c r="X388" s="623"/>
      <c r="Y388" s="6">
        <f>SUM(Y386:Y387)</f>
        <v>0</v>
      </c>
      <c r="Z388" s="339">
        <f>SUM(Z386:Z387)</f>
        <v>25</v>
      </c>
      <c r="AD388" s="232"/>
      <c r="CG388" s="48"/>
      <c r="CH388" s="48"/>
      <c r="CI388" s="48"/>
      <c r="CJ388" s="48"/>
      <c r="CK388" s="48"/>
      <c r="CL388" s="48"/>
      <c r="CM388" s="48"/>
    </row>
    <row r="389" spans="1:95" s="39" customFormat="1" ht="21" customHeight="1" thickBot="1" x14ac:dyDescent="0.25">
      <c r="A389" s="323"/>
      <c r="B389" s="552"/>
      <c r="C389" s="442"/>
      <c r="D389" s="618"/>
      <c r="E389" s="619"/>
      <c r="F389" s="732">
        <v>0</v>
      </c>
      <c r="G389" s="733"/>
      <c r="H389" s="733"/>
      <c r="I389" s="733"/>
      <c r="J389" s="733"/>
      <c r="K389" s="733"/>
      <c r="L389" s="733"/>
      <c r="M389" s="733"/>
      <c r="N389" s="733"/>
      <c r="O389" s="733"/>
      <c r="P389" s="733"/>
      <c r="Q389" s="733"/>
      <c r="R389" s="733"/>
      <c r="S389" s="733"/>
      <c r="T389" s="733"/>
      <c r="U389" s="733"/>
      <c r="V389" s="733"/>
      <c r="W389" s="733"/>
      <c r="X389" s="733"/>
      <c r="Y389" s="733"/>
      <c r="Z389" s="734"/>
      <c r="AA389" s="41"/>
      <c r="AB389" s="48"/>
      <c r="AC389" s="16"/>
      <c r="AD389" s="232"/>
      <c r="AE389" s="16"/>
      <c r="AF389" s="16"/>
      <c r="AG389" s="16"/>
      <c r="AH389" s="16"/>
      <c r="AI389" s="16"/>
      <c r="AJ389" s="16"/>
      <c r="AK389" s="16"/>
      <c r="AL389" s="16"/>
      <c r="AM389" s="16"/>
      <c r="AN389" s="16"/>
      <c r="AO389" s="16"/>
      <c r="AP389" s="16"/>
      <c r="AQ389" s="16"/>
      <c r="AR389" s="16"/>
      <c r="AS389" s="233"/>
      <c r="AT389" s="233"/>
      <c r="AU389" s="233"/>
      <c r="AV389" s="233"/>
      <c r="AW389" s="233"/>
      <c r="AX389" s="233"/>
      <c r="AY389" s="233"/>
      <c r="AZ389" s="233"/>
      <c r="BA389" s="233"/>
      <c r="BB389" s="233"/>
      <c r="BC389" s="233"/>
      <c r="BD389" s="233"/>
      <c r="BE389" s="233"/>
      <c r="BF389" s="233"/>
      <c r="BG389" s="233"/>
      <c r="BH389" s="233"/>
      <c r="BI389" s="233"/>
      <c r="BJ389" s="233"/>
      <c r="BK389" s="233"/>
      <c r="BL389" s="233"/>
      <c r="BM389" s="233"/>
      <c r="BN389" s="233"/>
      <c r="BO389" s="233"/>
      <c r="BP389" s="233"/>
      <c r="BQ389" s="233"/>
      <c r="BR389" s="233"/>
      <c r="BS389" s="233"/>
      <c r="BT389" s="233"/>
      <c r="BU389" s="233"/>
      <c r="BV389" s="233"/>
      <c r="BW389" s="233"/>
      <c r="BX389" s="233"/>
      <c r="BY389" s="233"/>
      <c r="BZ389" s="233"/>
      <c r="CA389" s="233"/>
      <c r="CB389" s="233"/>
      <c r="CC389" s="233"/>
      <c r="CD389" s="233"/>
      <c r="CE389" s="233"/>
      <c r="CF389" s="233"/>
      <c r="CG389" s="198"/>
      <c r="CH389" s="198"/>
      <c r="CI389" s="198"/>
      <c r="CJ389" s="198"/>
      <c r="CK389" s="198"/>
      <c r="CL389" s="198"/>
      <c r="CM389" s="198"/>
    </row>
    <row r="390" spans="1:95" ht="30" customHeight="1" thickBot="1" x14ac:dyDescent="0.25">
      <c r="A390" s="321"/>
      <c r="B390" s="204">
        <v>5700</v>
      </c>
      <c r="C390" s="153" t="s">
        <v>184</v>
      </c>
      <c r="D390" s="161"/>
      <c r="E390" s="158"/>
      <c r="F390" s="161"/>
      <c r="G390" s="162"/>
      <c r="H390" s="429" t="s">
        <v>79</v>
      </c>
      <c r="I390" s="168"/>
      <c r="J390" s="169" t="s">
        <v>79</v>
      </c>
      <c r="K390" s="170"/>
      <c r="L390" s="159"/>
      <c r="M390" s="158"/>
      <c r="N390" s="161"/>
      <c r="O390" s="162"/>
      <c r="P390" s="159"/>
      <c r="Q390" s="158"/>
      <c r="R390" s="161"/>
      <c r="S390" s="162"/>
      <c r="T390" s="159"/>
      <c r="U390" s="158"/>
      <c r="V390" s="161"/>
      <c r="W390" s="162"/>
      <c r="X390" s="366"/>
      <c r="Y390" s="366"/>
      <c r="Z390" s="344"/>
      <c r="AD390" s="232"/>
      <c r="CG390" s="48"/>
      <c r="CH390" s="48"/>
      <c r="CI390" s="48"/>
      <c r="CJ390" s="48"/>
      <c r="CK390" s="48"/>
      <c r="CL390" s="48"/>
      <c r="CM390" s="48"/>
    </row>
    <row r="391" spans="1:95" ht="48" customHeight="1" thickBot="1" x14ac:dyDescent="0.25">
      <c r="A391" s="321"/>
      <c r="B391" s="201"/>
      <c r="C391" s="134" t="s">
        <v>1160</v>
      </c>
      <c r="D391" s="769"/>
      <c r="E391" s="758"/>
      <c r="F391" s="758"/>
      <c r="G391" s="758"/>
      <c r="H391" s="758"/>
      <c r="I391" s="758"/>
      <c r="J391" s="758"/>
      <c r="K391" s="758"/>
      <c r="L391" s="758"/>
      <c r="M391" s="758"/>
      <c r="N391" s="758"/>
      <c r="O391" s="758"/>
      <c r="P391" s="758"/>
      <c r="Q391" s="758"/>
      <c r="R391" s="758"/>
      <c r="S391" s="758"/>
      <c r="T391" s="758"/>
      <c r="U391" s="758"/>
      <c r="V391" s="758"/>
      <c r="W391" s="758"/>
      <c r="X391" s="758"/>
      <c r="Y391" s="758"/>
      <c r="Z391" s="759"/>
      <c r="AD391" s="232"/>
      <c r="CG391" s="48"/>
      <c r="CH391" s="48"/>
      <c r="CI391" s="48"/>
      <c r="CJ391" s="48"/>
      <c r="CK391" s="48"/>
      <c r="CL391" s="48"/>
      <c r="CM391" s="48"/>
    </row>
    <row r="392" spans="1:95" ht="45" customHeight="1" x14ac:dyDescent="0.2">
      <c r="A392" s="351"/>
      <c r="B392" s="200" t="s">
        <v>135</v>
      </c>
      <c r="C392" s="146" t="s">
        <v>40</v>
      </c>
      <c r="D392" s="604"/>
      <c r="E392" s="605"/>
      <c r="F392" s="604"/>
      <c r="G392" s="605"/>
      <c r="H392" s="604"/>
      <c r="I392" s="605"/>
      <c r="J392" s="604"/>
      <c r="K392" s="605"/>
      <c r="L392" s="604"/>
      <c r="M392" s="605"/>
      <c r="N392" s="604"/>
      <c r="O392" s="605"/>
      <c r="P392" s="604"/>
      <c r="Q392" s="605"/>
      <c r="R392" s="604"/>
      <c r="S392" s="605"/>
      <c r="T392" s="604"/>
      <c r="U392" s="605"/>
      <c r="V392" s="604"/>
      <c r="W392" s="605"/>
      <c r="X392" s="553"/>
      <c r="Y392" s="547">
        <f t="shared" ref="Y392:Y400" si="56">IF(OR(D392="s",F392="s",H392="s",J392="s",L392="s",N392="s",P392="s",R392="s",T392="s",V392="s"), 0, IF(OR(D392="a",F392="a",H392="a",J392="a",L392="a",N392="a",P392="a",R392="a",T392="a",V392="a"),Z392,0))</f>
        <v>0</v>
      </c>
      <c r="Z392" s="340">
        <f>IF(X392="na",0,5)</f>
        <v>5</v>
      </c>
      <c r="AA392" s="41">
        <f>COUNTIF(D392:W392,"a")+COUNTIF(D392:W392,"s")+COUNTIF(X392,"na")</f>
        <v>0</v>
      </c>
      <c r="AB392" s="394"/>
      <c r="AD392" s="232" t="s">
        <v>486</v>
      </c>
      <c r="CG392" s="48"/>
      <c r="CH392" s="48"/>
      <c r="CI392" s="48"/>
      <c r="CJ392" s="48"/>
      <c r="CK392" s="48"/>
      <c r="CL392" s="48"/>
      <c r="CM392" s="48"/>
    </row>
    <row r="393" spans="1:95" ht="45" customHeight="1" x14ac:dyDescent="0.2">
      <c r="A393" s="351"/>
      <c r="B393" s="205" t="s">
        <v>136</v>
      </c>
      <c r="C393" s="121" t="s">
        <v>176</v>
      </c>
      <c r="D393" s="611"/>
      <c r="E393" s="612"/>
      <c r="F393" s="611"/>
      <c r="G393" s="612"/>
      <c r="H393" s="611"/>
      <c r="I393" s="612"/>
      <c r="J393" s="611"/>
      <c r="K393" s="612"/>
      <c r="L393" s="611"/>
      <c r="M393" s="612"/>
      <c r="N393" s="611"/>
      <c r="O393" s="612"/>
      <c r="P393" s="611"/>
      <c r="Q393" s="612"/>
      <c r="R393" s="611"/>
      <c r="S393" s="612"/>
      <c r="T393" s="611"/>
      <c r="U393" s="612"/>
      <c r="V393" s="611"/>
      <c r="W393" s="612"/>
      <c r="X393" s="326" t="str">
        <f>IF(X392="na", "na", "")</f>
        <v/>
      </c>
      <c r="Y393" s="179">
        <f t="shared" si="56"/>
        <v>0</v>
      </c>
      <c r="Z393" s="338">
        <f>IF(X393="na",0,5)</f>
        <v>5</v>
      </c>
      <c r="AA393" s="41">
        <f>COUNTIF(D393:W393,"a")+COUNTIF(D393:W393,"s")+COUNTIF(X393,"na")</f>
        <v>0</v>
      </c>
      <c r="AB393" s="394"/>
      <c r="AD393" s="232" t="s">
        <v>486</v>
      </c>
      <c r="CG393" s="48"/>
      <c r="CH393" s="48"/>
      <c r="CI393" s="48"/>
      <c r="CJ393" s="48"/>
      <c r="CK393" s="48"/>
      <c r="CL393" s="48"/>
      <c r="CM393" s="48"/>
    </row>
    <row r="394" spans="1:95" ht="45" customHeight="1" x14ac:dyDescent="0.2">
      <c r="A394" s="351"/>
      <c r="B394" s="202" t="s">
        <v>1161</v>
      </c>
      <c r="C394" s="121" t="s">
        <v>1162</v>
      </c>
      <c r="D394" s="611"/>
      <c r="E394" s="612"/>
      <c r="F394" s="611"/>
      <c r="G394" s="612"/>
      <c r="H394" s="611"/>
      <c r="I394" s="612"/>
      <c r="J394" s="611"/>
      <c r="K394" s="612"/>
      <c r="L394" s="611"/>
      <c r="M394" s="612"/>
      <c r="N394" s="611"/>
      <c r="O394" s="612"/>
      <c r="P394" s="611"/>
      <c r="Q394" s="612"/>
      <c r="R394" s="611"/>
      <c r="S394" s="612"/>
      <c r="T394" s="611"/>
      <c r="U394" s="612"/>
      <c r="V394" s="611"/>
      <c r="W394" s="612"/>
      <c r="X394" s="326" t="str">
        <f>IF(X393="na", "na", "")</f>
        <v/>
      </c>
      <c r="Y394" s="179">
        <f t="shared" si="56"/>
        <v>0</v>
      </c>
      <c r="Z394" s="338">
        <f>IF(X394="na",0,10)</f>
        <v>10</v>
      </c>
      <c r="AA394" s="41">
        <f>COUNTIF(D394:W394,"a")+COUNTIF(D394:W394,"s")+COUNTIF(X394,"na")</f>
        <v>0</v>
      </c>
      <c r="AB394" s="394"/>
      <c r="AD394" s="232"/>
      <c r="CG394" s="48"/>
      <c r="CH394" s="48"/>
      <c r="CI394" s="48"/>
      <c r="CJ394" s="48"/>
      <c r="CK394" s="48"/>
      <c r="CL394" s="48"/>
      <c r="CM394" s="48"/>
    </row>
    <row r="395" spans="1:95" ht="48" customHeight="1" x14ac:dyDescent="0.2">
      <c r="A395" s="321"/>
      <c r="B395" s="200"/>
      <c r="C395" s="554" t="s">
        <v>1163</v>
      </c>
      <c r="D395" s="832"/>
      <c r="E395" s="833"/>
      <c r="F395" s="833"/>
      <c r="G395" s="833"/>
      <c r="H395" s="833"/>
      <c r="I395" s="833"/>
      <c r="J395" s="833"/>
      <c r="K395" s="833"/>
      <c r="L395" s="833"/>
      <c r="M395" s="833"/>
      <c r="N395" s="833"/>
      <c r="O395" s="833"/>
      <c r="P395" s="833"/>
      <c r="Q395" s="833"/>
      <c r="R395" s="833"/>
      <c r="S395" s="833"/>
      <c r="T395" s="833"/>
      <c r="U395" s="833"/>
      <c r="V395" s="833"/>
      <c r="W395" s="833"/>
      <c r="X395" s="833"/>
      <c r="Y395" s="833"/>
      <c r="Z395" s="834"/>
      <c r="AD395" s="232"/>
      <c r="CG395" s="48"/>
      <c r="CH395" s="48"/>
      <c r="CI395" s="48"/>
      <c r="CJ395" s="48"/>
      <c r="CK395" s="48"/>
      <c r="CL395" s="48"/>
      <c r="CM395" s="48"/>
    </row>
    <row r="396" spans="1:95" ht="106.5" customHeight="1" x14ac:dyDescent="0.2">
      <c r="A396" s="351"/>
      <c r="B396" s="219" t="s">
        <v>1164</v>
      </c>
      <c r="C396" s="146" t="s">
        <v>1165</v>
      </c>
      <c r="D396" s="604"/>
      <c r="E396" s="605"/>
      <c r="F396" s="604"/>
      <c r="G396" s="605"/>
      <c r="H396" s="604"/>
      <c r="I396" s="605"/>
      <c r="J396" s="604"/>
      <c r="K396" s="605"/>
      <c r="L396" s="604"/>
      <c r="M396" s="605"/>
      <c r="N396" s="604"/>
      <c r="O396" s="605"/>
      <c r="P396" s="604"/>
      <c r="Q396" s="605"/>
      <c r="R396" s="604"/>
      <c r="S396" s="605"/>
      <c r="T396" s="604"/>
      <c r="U396" s="605"/>
      <c r="V396" s="604"/>
      <c r="W396" s="605"/>
      <c r="X396" s="37"/>
      <c r="Y396" s="547">
        <f t="shared" si="56"/>
        <v>0</v>
      </c>
      <c r="Z396" s="340">
        <f>IF(X396="na",0,10)</f>
        <v>10</v>
      </c>
      <c r="AA396" s="41">
        <f>COUNTIF(D396:W396,"a")+COUNTIF(D396:W396,"s")+COUNTIF(X396,"na")</f>
        <v>0</v>
      </c>
      <c r="AB396" s="394"/>
      <c r="AD396" s="232"/>
      <c r="CG396" s="48"/>
      <c r="CH396" s="48"/>
      <c r="CI396" s="48"/>
      <c r="CJ396" s="48"/>
      <c r="CK396" s="48"/>
      <c r="CL396" s="48"/>
      <c r="CM396" s="48"/>
    </row>
    <row r="397" spans="1:95" ht="106.5" customHeight="1" x14ac:dyDescent="0.15">
      <c r="A397" s="351"/>
      <c r="B397" s="205" t="s">
        <v>1166</v>
      </c>
      <c r="C397" s="121" t="s">
        <v>1167</v>
      </c>
      <c r="D397" s="588"/>
      <c r="E397" s="589"/>
      <c r="F397" s="588"/>
      <c r="G397" s="589"/>
      <c r="H397" s="588"/>
      <c r="I397" s="589"/>
      <c r="J397" s="588"/>
      <c r="K397" s="589"/>
      <c r="L397" s="588"/>
      <c r="M397" s="589"/>
      <c r="N397" s="588"/>
      <c r="O397" s="589"/>
      <c r="P397" s="588"/>
      <c r="Q397" s="589"/>
      <c r="R397" s="588"/>
      <c r="S397" s="589"/>
      <c r="T397" s="588"/>
      <c r="U397" s="589"/>
      <c r="V397" s="588"/>
      <c r="W397" s="589"/>
      <c r="X397" s="326" t="str">
        <f>IF(X396="na", "na", "")</f>
        <v/>
      </c>
      <c r="Y397" s="179">
        <f t="shared" si="56"/>
        <v>0</v>
      </c>
      <c r="Z397" s="340">
        <f>IF(X397="na",0,5)</f>
        <v>5</v>
      </c>
      <c r="AA397" s="41">
        <f>COUNTIF(D397:W397,"a")+COUNTIF(D397:W397,"s")+COUNTIF(X397,"na")</f>
        <v>0</v>
      </c>
      <c r="AB397" s="394"/>
      <c r="AD397" s="232"/>
      <c r="CG397" s="48"/>
      <c r="CH397" s="48"/>
      <c r="CI397" s="48"/>
      <c r="CJ397" s="48"/>
      <c r="CK397" s="48"/>
      <c r="CL397" s="48"/>
      <c r="CM397" s="48"/>
    </row>
    <row r="398" spans="1:95" ht="67.5" customHeight="1" x14ac:dyDescent="0.15">
      <c r="A398" s="351"/>
      <c r="B398" s="205" t="s">
        <v>1168</v>
      </c>
      <c r="C398" s="121" t="s">
        <v>1169</v>
      </c>
      <c r="D398" s="588"/>
      <c r="E398" s="589"/>
      <c r="F398" s="588"/>
      <c r="G398" s="589"/>
      <c r="H398" s="588"/>
      <c r="I398" s="589"/>
      <c r="J398" s="588"/>
      <c r="K398" s="589"/>
      <c r="L398" s="588"/>
      <c r="M398" s="589"/>
      <c r="N398" s="588"/>
      <c r="O398" s="589"/>
      <c r="P398" s="588"/>
      <c r="Q398" s="589"/>
      <c r="R398" s="588"/>
      <c r="S398" s="589"/>
      <c r="T398" s="588"/>
      <c r="U398" s="589"/>
      <c r="V398" s="588"/>
      <c r="W398" s="589"/>
      <c r="X398" s="326" t="str">
        <f>IF(X397="na", "na", "")</f>
        <v/>
      </c>
      <c r="Y398" s="179">
        <f t="shared" si="56"/>
        <v>0</v>
      </c>
      <c r="Z398" s="340">
        <f>IF(X398="na",0,10)</f>
        <v>10</v>
      </c>
      <c r="AA398" s="41">
        <f>COUNTIF(D398:W398,"a")+COUNTIF(D398:W398,"s")+COUNTIF(X398,"na")</f>
        <v>0</v>
      </c>
      <c r="AB398" s="394"/>
      <c r="AD398" s="232" t="s">
        <v>486</v>
      </c>
      <c r="CG398" s="48"/>
      <c r="CH398" s="48"/>
      <c r="CI398" s="48"/>
      <c r="CJ398" s="48"/>
      <c r="CK398" s="48"/>
      <c r="CL398" s="48"/>
      <c r="CM398" s="48"/>
    </row>
    <row r="399" spans="1:95" ht="45" customHeight="1" x14ac:dyDescent="0.15">
      <c r="A399" s="351"/>
      <c r="B399" s="205" t="s">
        <v>1170</v>
      </c>
      <c r="C399" s="121" t="s">
        <v>1171</v>
      </c>
      <c r="D399" s="588"/>
      <c r="E399" s="589"/>
      <c r="F399" s="588"/>
      <c r="G399" s="589"/>
      <c r="H399" s="588"/>
      <c r="I399" s="589"/>
      <c r="J399" s="588"/>
      <c r="K399" s="589"/>
      <c r="L399" s="588"/>
      <c r="M399" s="589"/>
      <c r="N399" s="588"/>
      <c r="O399" s="589"/>
      <c r="P399" s="588"/>
      <c r="Q399" s="589"/>
      <c r="R399" s="588"/>
      <c r="S399" s="589"/>
      <c r="T399" s="588"/>
      <c r="U399" s="589"/>
      <c r="V399" s="588"/>
      <c r="W399" s="589"/>
      <c r="X399" s="326" t="str">
        <f>IF(X398="na", "na", "")</f>
        <v/>
      </c>
      <c r="Y399" s="179">
        <f t="shared" si="56"/>
        <v>0</v>
      </c>
      <c r="Z399" s="340">
        <f>IF(X399="na",0,10)</f>
        <v>10</v>
      </c>
      <c r="AA399" s="41">
        <f>COUNTIF(D399:W399,"a")+COUNTIF(D399:W399,"s")+COUNTIF(X399,"na")</f>
        <v>0</v>
      </c>
      <c r="AB399" s="394"/>
      <c r="AD399" s="232" t="s">
        <v>486</v>
      </c>
      <c r="CG399" s="48"/>
      <c r="CH399" s="48"/>
      <c r="CI399" s="48"/>
      <c r="CJ399" s="48"/>
      <c r="CK399" s="48"/>
      <c r="CL399" s="48"/>
      <c r="CM399" s="48"/>
    </row>
    <row r="400" spans="1:95" ht="45" customHeight="1" thickBot="1" x14ac:dyDescent="0.25">
      <c r="A400" s="351"/>
      <c r="B400" s="205" t="s">
        <v>1172</v>
      </c>
      <c r="C400" s="121" t="s">
        <v>1173</v>
      </c>
      <c r="D400" s="717"/>
      <c r="E400" s="718"/>
      <c r="F400" s="717"/>
      <c r="G400" s="718"/>
      <c r="H400" s="717"/>
      <c r="I400" s="718"/>
      <c r="J400" s="717"/>
      <c r="K400" s="718"/>
      <c r="L400" s="717"/>
      <c r="M400" s="718"/>
      <c r="N400" s="717"/>
      <c r="O400" s="718"/>
      <c r="P400" s="717"/>
      <c r="Q400" s="718"/>
      <c r="R400" s="717"/>
      <c r="S400" s="718"/>
      <c r="T400" s="717"/>
      <c r="U400" s="718"/>
      <c r="V400" s="717"/>
      <c r="W400" s="718"/>
      <c r="X400" s="326" t="str">
        <f>IF(X396="na", "na", "")</f>
        <v/>
      </c>
      <c r="Y400" s="179">
        <f t="shared" si="56"/>
        <v>0</v>
      </c>
      <c r="Z400" s="338">
        <f>IF(X400="na",0,5)</f>
        <v>5</v>
      </c>
      <c r="AA400" s="41">
        <f>COUNTIF(D400:W400,"a")+COUNTIF(D400:W400,"s")+COUNTIF(X400,"na")</f>
        <v>0</v>
      </c>
      <c r="AB400" s="394"/>
      <c r="AD400" s="232"/>
      <c r="CG400" s="48"/>
      <c r="CH400" s="48"/>
      <c r="CI400" s="48"/>
      <c r="CJ400" s="48"/>
      <c r="CK400" s="48"/>
      <c r="CL400" s="48"/>
      <c r="CM400" s="48"/>
    </row>
    <row r="401" spans="1:95" ht="21" customHeight="1" thickTop="1" thickBot="1" x14ac:dyDescent="0.25">
      <c r="A401" s="351"/>
      <c r="B401" s="38"/>
      <c r="C401" s="122"/>
      <c r="D401" s="621" t="s">
        <v>80</v>
      </c>
      <c r="E401" s="622"/>
      <c r="F401" s="622"/>
      <c r="G401" s="622"/>
      <c r="H401" s="622"/>
      <c r="I401" s="622"/>
      <c r="J401" s="622"/>
      <c r="K401" s="622"/>
      <c r="L401" s="622"/>
      <c r="M401" s="622"/>
      <c r="N401" s="622"/>
      <c r="O401" s="622"/>
      <c r="P401" s="622"/>
      <c r="Q401" s="622"/>
      <c r="R401" s="622"/>
      <c r="S401" s="622"/>
      <c r="T401" s="622"/>
      <c r="U401" s="622"/>
      <c r="V401" s="622"/>
      <c r="W401" s="622"/>
      <c r="X401" s="623"/>
      <c r="Y401" s="6">
        <f>SUM(Y392:Y400)</f>
        <v>0</v>
      </c>
      <c r="Z401" s="339">
        <f>SUM(Z392:Z400)</f>
        <v>60</v>
      </c>
      <c r="AD401" s="232"/>
      <c r="CG401" s="48"/>
      <c r="CH401" s="48"/>
      <c r="CI401" s="48"/>
      <c r="CJ401" s="48"/>
      <c r="CK401" s="48"/>
      <c r="CL401" s="48"/>
      <c r="CM401" s="48"/>
    </row>
    <row r="402" spans="1:95" s="39" customFormat="1" ht="21" customHeight="1" thickBot="1" x14ac:dyDescent="0.25">
      <c r="A402" s="323"/>
      <c r="B402" s="552"/>
      <c r="C402" s="442"/>
      <c r="D402" s="618"/>
      <c r="E402" s="619"/>
      <c r="F402" s="735">
        <f xml:space="preserve"> IF(AND(X392="na",X396="na"), 0, IF(X392="na",10, IF( X396="na", 10,20)))</f>
        <v>20</v>
      </c>
      <c r="G402" s="661"/>
      <c r="H402" s="661"/>
      <c r="I402" s="661"/>
      <c r="J402" s="661"/>
      <c r="K402" s="661"/>
      <c r="L402" s="661"/>
      <c r="M402" s="661"/>
      <c r="N402" s="661"/>
      <c r="O402" s="661"/>
      <c r="P402" s="661"/>
      <c r="Q402" s="661"/>
      <c r="R402" s="661"/>
      <c r="S402" s="661"/>
      <c r="T402" s="661"/>
      <c r="U402" s="661"/>
      <c r="V402" s="661"/>
      <c r="W402" s="661"/>
      <c r="X402" s="661"/>
      <c r="Y402" s="661"/>
      <c r="Z402" s="662"/>
      <c r="AA402" s="41"/>
      <c r="AB402" s="48"/>
      <c r="AC402" s="16"/>
      <c r="AD402" s="232"/>
      <c r="AE402" s="16"/>
      <c r="AF402" s="16"/>
      <c r="AG402" s="16"/>
      <c r="AH402" s="16"/>
      <c r="AI402" s="16"/>
      <c r="AJ402" s="16"/>
      <c r="AK402" s="16"/>
      <c r="AL402" s="16"/>
      <c r="AM402" s="16"/>
      <c r="AN402" s="16"/>
      <c r="AO402" s="16"/>
      <c r="AP402" s="16"/>
      <c r="AQ402" s="16"/>
      <c r="AR402" s="16"/>
      <c r="AS402" s="233"/>
      <c r="AT402" s="233"/>
      <c r="AU402" s="233"/>
      <c r="AV402" s="233"/>
      <c r="AW402" s="233"/>
      <c r="AX402" s="233"/>
      <c r="AY402" s="233"/>
      <c r="AZ402" s="233"/>
      <c r="BA402" s="233"/>
      <c r="BB402" s="233"/>
      <c r="BC402" s="233"/>
      <c r="BD402" s="233"/>
      <c r="BE402" s="233"/>
      <c r="BF402" s="233"/>
      <c r="BG402" s="233"/>
      <c r="BH402" s="233"/>
      <c r="BI402" s="233"/>
      <c r="BJ402" s="233"/>
      <c r="BK402" s="233"/>
      <c r="BL402" s="233"/>
      <c r="BM402" s="233"/>
      <c r="BN402" s="233"/>
      <c r="BO402" s="233"/>
      <c r="BP402" s="233"/>
      <c r="BQ402" s="233"/>
      <c r="BR402" s="233"/>
      <c r="BS402" s="233"/>
      <c r="BT402" s="233"/>
      <c r="BU402" s="233"/>
      <c r="BV402" s="233"/>
      <c r="BW402" s="233"/>
      <c r="BX402" s="233"/>
      <c r="BY402" s="233"/>
      <c r="BZ402" s="233"/>
      <c r="CA402" s="233"/>
      <c r="CB402" s="233"/>
      <c r="CC402" s="233"/>
      <c r="CD402" s="233"/>
      <c r="CE402" s="233"/>
      <c r="CF402" s="233"/>
      <c r="CG402" s="198"/>
      <c r="CH402" s="198"/>
      <c r="CI402" s="198"/>
      <c r="CJ402" s="198"/>
      <c r="CK402" s="198"/>
      <c r="CL402" s="198"/>
      <c r="CM402" s="198"/>
    </row>
    <row r="403" spans="1:95" s="246" customFormat="1" ht="30" customHeight="1" thickBot="1" x14ac:dyDescent="0.25">
      <c r="A403" s="321"/>
      <c r="B403" s="288" t="s">
        <v>421</v>
      </c>
      <c r="C403" s="171" t="s">
        <v>1125</v>
      </c>
      <c r="D403" s="302"/>
      <c r="E403" s="303"/>
      <c r="F403" s="305"/>
      <c r="G403" s="304"/>
      <c r="H403" s="429"/>
      <c r="I403" s="303"/>
      <c r="J403" s="368"/>
      <c r="K403" s="304"/>
      <c r="L403" s="302"/>
      <c r="M403" s="303"/>
      <c r="N403" s="305"/>
      <c r="O403" s="304"/>
      <c r="P403" s="429"/>
      <c r="Q403" s="303"/>
      <c r="R403" s="305"/>
      <c r="S403" s="304"/>
      <c r="T403" s="302"/>
      <c r="U403" s="303"/>
      <c r="V403" s="305"/>
      <c r="W403" s="304"/>
      <c r="X403" s="306"/>
      <c r="Y403" s="306"/>
      <c r="Z403" s="344"/>
      <c r="AA403" s="185"/>
      <c r="AB403" s="244"/>
      <c r="AC403" s="245"/>
      <c r="AD403" s="232"/>
      <c r="AE403" s="245"/>
      <c r="AF403" s="245"/>
      <c r="AG403" s="245"/>
      <c r="AH403" s="245"/>
      <c r="AI403" s="245"/>
      <c r="AJ403" s="245"/>
      <c r="AK403" s="245"/>
      <c r="AL403" s="245"/>
      <c r="AM403" s="245"/>
      <c r="AN403" s="245"/>
      <c r="AO403" s="245"/>
      <c r="AP403" s="245"/>
      <c r="AQ403" s="245"/>
      <c r="AR403" s="245"/>
      <c r="AS403" s="245"/>
      <c r="AT403" s="245"/>
      <c r="AU403" s="245"/>
      <c r="AV403" s="245"/>
      <c r="AW403" s="245"/>
      <c r="AX403" s="245"/>
      <c r="AY403" s="245"/>
      <c r="AZ403" s="245"/>
      <c r="BA403" s="245"/>
      <c r="BB403" s="245"/>
      <c r="BC403" s="245"/>
      <c r="BD403" s="245"/>
      <c r="BE403" s="245"/>
      <c r="BF403" s="245"/>
      <c r="BG403" s="245"/>
      <c r="BH403" s="245"/>
      <c r="BI403" s="245"/>
      <c r="BJ403" s="245"/>
      <c r="BK403" s="245"/>
      <c r="BL403" s="245"/>
      <c r="BM403" s="245"/>
      <c r="BN403" s="245"/>
      <c r="BO403" s="245"/>
      <c r="BP403" s="245"/>
      <c r="BQ403" s="245"/>
      <c r="BR403" s="245"/>
      <c r="BS403" s="245"/>
      <c r="BT403" s="245"/>
      <c r="BU403" s="245"/>
      <c r="BV403" s="245"/>
      <c r="BW403" s="245"/>
      <c r="BX403" s="245"/>
      <c r="BY403" s="245"/>
      <c r="BZ403" s="245"/>
      <c r="CA403" s="245"/>
      <c r="CB403" s="245"/>
      <c r="CC403" s="245"/>
      <c r="CD403" s="245"/>
      <c r="CE403" s="244"/>
      <c r="CF403" s="244"/>
      <c r="CG403" s="244"/>
      <c r="CH403" s="244"/>
      <c r="CI403" s="244"/>
      <c r="CJ403" s="244"/>
      <c r="CK403" s="244"/>
      <c r="CL403" s="244"/>
      <c r="CM403" s="244"/>
      <c r="CN403" s="244"/>
      <c r="CO403" s="244"/>
      <c r="CP403" s="244"/>
      <c r="CQ403" s="244"/>
    </row>
    <row r="404" spans="1:95" ht="30" customHeight="1" thickBot="1" x14ac:dyDescent="0.25">
      <c r="A404" s="351"/>
      <c r="B404" s="211"/>
      <c r="C404" s="149" t="s">
        <v>471</v>
      </c>
      <c r="D404" s="631"/>
      <c r="E404" s="632"/>
      <c r="F404" s="632"/>
      <c r="G404" s="632"/>
      <c r="H404" s="632"/>
      <c r="I404" s="632"/>
      <c r="J404" s="632"/>
      <c r="K404" s="632"/>
      <c r="L404" s="632"/>
      <c r="M404" s="632"/>
      <c r="N404" s="632"/>
      <c r="O404" s="632"/>
      <c r="P404" s="632"/>
      <c r="Q404" s="632"/>
      <c r="R404" s="632"/>
      <c r="S404" s="632"/>
      <c r="T404" s="632"/>
      <c r="U404" s="632"/>
      <c r="V404" s="632"/>
      <c r="W404" s="632"/>
      <c r="X404" s="632"/>
      <c r="Y404" s="632"/>
      <c r="Z404" s="633"/>
      <c r="AA404" s="185"/>
      <c r="AD404" s="232"/>
      <c r="CE404" s="48"/>
      <c r="CF404" s="48"/>
      <c r="CG404" s="48"/>
      <c r="CH404" s="48"/>
      <c r="CI404" s="48"/>
      <c r="CJ404" s="48"/>
      <c r="CK404" s="48"/>
      <c r="CL404" s="48"/>
      <c r="CM404" s="48"/>
      <c r="CN404" s="48"/>
      <c r="CO404" s="48"/>
      <c r="CP404" s="48"/>
      <c r="CQ404" s="48"/>
    </row>
    <row r="405" spans="1:95" s="246" customFormat="1" ht="67.7" customHeight="1" thickBot="1" x14ac:dyDescent="0.25">
      <c r="A405" s="351"/>
      <c r="B405" s="199" t="s">
        <v>1126</v>
      </c>
      <c r="C405" s="111" t="s">
        <v>1127</v>
      </c>
      <c r="D405" s="634"/>
      <c r="E405" s="635"/>
      <c r="F405" s="634"/>
      <c r="G405" s="635"/>
      <c r="H405" s="634"/>
      <c r="I405" s="635"/>
      <c r="J405" s="634"/>
      <c r="K405" s="635"/>
      <c r="L405" s="634"/>
      <c r="M405" s="635"/>
      <c r="N405" s="634"/>
      <c r="O405" s="635"/>
      <c r="P405" s="634"/>
      <c r="Q405" s="635"/>
      <c r="R405" s="634"/>
      <c r="S405" s="635"/>
      <c r="T405" s="634"/>
      <c r="U405" s="635"/>
      <c r="V405" s="634"/>
      <c r="W405" s="635"/>
      <c r="X405" s="180"/>
      <c r="Y405" s="179">
        <f>IF(OR(D405="s",F405="s",H405="s",J405="s",L405="s",N405="s",P405="s",R405="s",T405="s",V405="s"), 0, IF(OR(D405="a",F405="a",H405="a",J405="a",L405="a",N405="a",P405="a",R405="a",T405="a",V405="a",X405="na"),Z405,0))</f>
        <v>0</v>
      </c>
      <c r="Z405" s="343">
        <v>30</v>
      </c>
      <c r="AA405" s="185">
        <f>COUNTIF(D405:W405,"a")+COUNTIF(D405:W405,"s")+COUNTIF(X405,"na")</f>
        <v>0</v>
      </c>
      <c r="AB405" s="394"/>
      <c r="AC405" s="245"/>
      <c r="AD405" s="232"/>
      <c r="AE405" s="245"/>
      <c r="AF405" s="245"/>
      <c r="AG405" s="245"/>
      <c r="AH405" s="245"/>
      <c r="AI405" s="245"/>
      <c r="AJ405" s="245"/>
      <c r="AK405" s="245"/>
      <c r="AL405" s="245"/>
      <c r="AM405" s="245"/>
      <c r="AN405" s="245"/>
      <c r="AO405" s="245"/>
      <c r="AP405" s="245"/>
      <c r="AQ405" s="245"/>
      <c r="AR405" s="245"/>
      <c r="AS405" s="245"/>
      <c r="AT405" s="245"/>
      <c r="AU405" s="245"/>
      <c r="AV405" s="245"/>
      <c r="AW405" s="245"/>
      <c r="AX405" s="245"/>
      <c r="AY405" s="245"/>
      <c r="AZ405" s="245"/>
      <c r="BA405" s="245"/>
      <c r="BB405" s="245"/>
      <c r="BC405" s="245"/>
      <c r="BD405" s="245"/>
      <c r="BE405" s="245"/>
      <c r="BF405" s="245"/>
      <c r="BG405" s="245"/>
      <c r="BH405" s="245"/>
      <c r="BI405" s="245"/>
      <c r="BJ405" s="245"/>
      <c r="BK405" s="245"/>
      <c r="BL405" s="245"/>
      <c r="BM405" s="245"/>
      <c r="BN405" s="245"/>
      <c r="BO405" s="245"/>
      <c r="BP405" s="245"/>
      <c r="BQ405" s="245"/>
      <c r="BR405" s="245"/>
      <c r="BS405" s="245"/>
      <c r="BT405" s="245"/>
      <c r="BU405" s="245"/>
      <c r="BV405" s="245"/>
      <c r="BW405" s="245"/>
      <c r="BX405" s="245"/>
      <c r="BY405" s="245"/>
      <c r="BZ405" s="245"/>
      <c r="CA405" s="245"/>
      <c r="CB405" s="245"/>
      <c r="CC405" s="245"/>
      <c r="CD405" s="245"/>
      <c r="CE405" s="244"/>
      <c r="CF405" s="244"/>
      <c r="CG405" s="244"/>
      <c r="CH405" s="244"/>
      <c r="CI405" s="244"/>
      <c r="CJ405" s="244"/>
      <c r="CK405" s="244"/>
      <c r="CL405" s="244"/>
      <c r="CM405" s="244"/>
      <c r="CN405" s="244"/>
      <c r="CO405" s="244"/>
      <c r="CP405" s="244"/>
      <c r="CQ405" s="244"/>
    </row>
    <row r="406" spans="1:95" s="246" customFormat="1" ht="21" customHeight="1" thickTop="1" thickBot="1" x14ac:dyDescent="0.25">
      <c r="A406" s="351"/>
      <c r="B406" s="205"/>
      <c r="C406" s="122"/>
      <c r="D406" s="621" t="s">
        <v>80</v>
      </c>
      <c r="E406" s="622"/>
      <c r="F406" s="622"/>
      <c r="G406" s="622"/>
      <c r="H406" s="622"/>
      <c r="I406" s="622"/>
      <c r="J406" s="622"/>
      <c r="K406" s="622"/>
      <c r="L406" s="622"/>
      <c r="M406" s="622"/>
      <c r="N406" s="622"/>
      <c r="O406" s="622"/>
      <c r="P406" s="622"/>
      <c r="Q406" s="622"/>
      <c r="R406" s="622"/>
      <c r="S406" s="622"/>
      <c r="T406" s="622"/>
      <c r="U406" s="622"/>
      <c r="V406" s="622"/>
      <c r="W406" s="622"/>
      <c r="X406" s="652"/>
      <c r="Y406" s="6">
        <f>SUM(Y405:Y405)</f>
        <v>0</v>
      </c>
      <c r="Z406" s="339">
        <f>SUM(Z405:Z405)</f>
        <v>30</v>
      </c>
      <c r="AA406" s="185"/>
      <c r="AB406" s="244"/>
      <c r="AC406" s="245"/>
      <c r="AD406" s="232"/>
      <c r="AE406" s="245"/>
      <c r="AF406" s="245"/>
      <c r="AG406" s="245"/>
      <c r="AH406" s="245"/>
      <c r="AI406" s="245"/>
      <c r="AJ406" s="245"/>
      <c r="AK406" s="245"/>
      <c r="AL406" s="245"/>
      <c r="AM406" s="245"/>
      <c r="AN406" s="245"/>
      <c r="AO406" s="245"/>
      <c r="AP406" s="245"/>
      <c r="AQ406" s="245"/>
      <c r="AR406" s="245"/>
      <c r="AS406" s="245"/>
      <c r="AT406" s="245"/>
      <c r="AU406" s="245"/>
      <c r="AV406" s="245"/>
      <c r="AW406" s="245"/>
      <c r="AX406" s="245"/>
      <c r="AY406" s="245"/>
      <c r="AZ406" s="245"/>
      <c r="BA406" s="245"/>
      <c r="BB406" s="245"/>
      <c r="BC406" s="245"/>
      <c r="BD406" s="245"/>
      <c r="BE406" s="245"/>
      <c r="BF406" s="245"/>
      <c r="BG406" s="245"/>
      <c r="BH406" s="245"/>
      <c r="BI406" s="245"/>
      <c r="BJ406" s="245"/>
      <c r="BK406" s="245"/>
      <c r="BL406" s="245"/>
      <c r="BM406" s="245"/>
      <c r="BN406" s="245"/>
      <c r="BO406" s="245"/>
      <c r="BP406" s="245"/>
      <c r="BQ406" s="245"/>
      <c r="BR406" s="245"/>
      <c r="BS406" s="245"/>
      <c r="BT406" s="245"/>
      <c r="BU406" s="245"/>
      <c r="BV406" s="245"/>
      <c r="BW406" s="245"/>
      <c r="BX406" s="245"/>
      <c r="BY406" s="245"/>
      <c r="BZ406" s="245"/>
      <c r="CA406" s="245"/>
      <c r="CB406" s="245"/>
      <c r="CC406" s="245"/>
      <c r="CD406" s="245"/>
      <c r="CE406" s="244"/>
      <c r="CF406" s="244"/>
      <c r="CG406" s="244"/>
      <c r="CH406" s="244"/>
      <c r="CI406" s="244"/>
      <c r="CJ406" s="244"/>
      <c r="CK406" s="244"/>
      <c r="CL406" s="244"/>
      <c r="CM406" s="244"/>
      <c r="CN406" s="244"/>
      <c r="CO406" s="244"/>
      <c r="CP406" s="244"/>
      <c r="CQ406" s="244"/>
    </row>
    <row r="407" spans="1:95" s="246" customFormat="1" ht="21" customHeight="1" thickBot="1" x14ac:dyDescent="0.25">
      <c r="A407" s="351"/>
      <c r="B407" s="254"/>
      <c r="C407" s="156"/>
      <c r="D407" s="618"/>
      <c r="E407" s="619"/>
      <c r="F407" s="726">
        <v>0</v>
      </c>
      <c r="G407" s="727"/>
      <c r="H407" s="727"/>
      <c r="I407" s="727"/>
      <c r="J407" s="727"/>
      <c r="K407" s="727"/>
      <c r="L407" s="727"/>
      <c r="M407" s="727"/>
      <c r="N407" s="727"/>
      <c r="O407" s="727"/>
      <c r="P407" s="727"/>
      <c r="Q407" s="727"/>
      <c r="R407" s="727"/>
      <c r="S407" s="727"/>
      <c r="T407" s="727"/>
      <c r="U407" s="727"/>
      <c r="V407" s="727"/>
      <c r="W407" s="727"/>
      <c r="X407" s="727"/>
      <c r="Y407" s="727"/>
      <c r="Z407" s="728"/>
      <c r="AA407" s="185"/>
      <c r="AB407" s="244"/>
      <c r="AC407" s="245"/>
      <c r="AD407" s="232"/>
      <c r="AE407" s="245"/>
      <c r="AF407" s="245"/>
      <c r="AG407" s="245"/>
      <c r="AH407" s="245"/>
      <c r="AI407" s="245"/>
      <c r="AJ407" s="245"/>
      <c r="AK407" s="245"/>
      <c r="AL407" s="245"/>
      <c r="AM407" s="245"/>
      <c r="AN407" s="245"/>
      <c r="AO407" s="245"/>
      <c r="AP407" s="245"/>
      <c r="AQ407" s="245"/>
      <c r="AR407" s="245"/>
      <c r="AS407" s="245"/>
      <c r="AT407" s="245"/>
      <c r="AU407" s="245"/>
      <c r="AV407" s="245"/>
      <c r="AW407" s="245"/>
      <c r="AX407" s="245"/>
      <c r="AY407" s="245"/>
      <c r="AZ407" s="245"/>
      <c r="BA407" s="245"/>
      <c r="BB407" s="245"/>
      <c r="BC407" s="245"/>
      <c r="BD407" s="245"/>
      <c r="BE407" s="245"/>
      <c r="BF407" s="245"/>
      <c r="BG407" s="245"/>
      <c r="BH407" s="245"/>
      <c r="BI407" s="245"/>
      <c r="BJ407" s="245"/>
      <c r="BK407" s="245"/>
      <c r="BL407" s="245"/>
      <c r="BM407" s="245"/>
      <c r="BN407" s="245"/>
      <c r="BO407" s="245"/>
      <c r="BP407" s="245"/>
      <c r="BQ407" s="245"/>
      <c r="BR407" s="245"/>
      <c r="BS407" s="245"/>
      <c r="BT407" s="245"/>
      <c r="BU407" s="245"/>
      <c r="BV407" s="245"/>
      <c r="BW407" s="245"/>
      <c r="BX407" s="245"/>
      <c r="BY407" s="245"/>
      <c r="BZ407" s="245"/>
      <c r="CA407" s="245"/>
      <c r="CB407" s="245"/>
      <c r="CC407" s="245"/>
      <c r="CD407" s="245"/>
      <c r="CE407" s="244"/>
      <c r="CF407" s="244"/>
      <c r="CG407" s="244"/>
      <c r="CH407" s="244"/>
      <c r="CI407" s="244"/>
      <c r="CJ407" s="244"/>
      <c r="CK407" s="244"/>
      <c r="CL407" s="244"/>
      <c r="CM407" s="244"/>
      <c r="CN407" s="244"/>
      <c r="CO407" s="244"/>
      <c r="CP407" s="244"/>
      <c r="CQ407" s="244"/>
    </row>
    <row r="408" spans="1:95" s="246" customFormat="1" ht="33" customHeight="1" thickBot="1" x14ac:dyDescent="0.25">
      <c r="A408" s="321"/>
      <c r="B408" s="204"/>
      <c r="C408" s="729" t="s">
        <v>28</v>
      </c>
      <c r="D408" s="730"/>
      <c r="E408" s="730"/>
      <c r="F408" s="730"/>
      <c r="G408" s="730"/>
      <c r="H408" s="730"/>
      <c r="I408" s="730"/>
      <c r="J408" s="730"/>
      <c r="K408" s="730"/>
      <c r="L408" s="730"/>
      <c r="M408" s="730"/>
      <c r="N408" s="730"/>
      <c r="O408" s="730"/>
      <c r="P408" s="730"/>
      <c r="Q408" s="730"/>
      <c r="R408" s="730"/>
      <c r="S408" s="730"/>
      <c r="T408" s="730"/>
      <c r="U408" s="730"/>
      <c r="V408" s="730"/>
      <c r="W408" s="730"/>
      <c r="X408" s="730"/>
      <c r="Y408" s="730"/>
      <c r="Z408" s="731"/>
      <c r="AA408" s="185"/>
      <c r="AB408" s="244"/>
      <c r="AC408" s="245"/>
      <c r="AD408" s="232"/>
      <c r="AE408" s="245"/>
      <c r="AF408" s="245"/>
      <c r="AG408" s="245"/>
      <c r="AH408" s="245"/>
      <c r="AI408" s="245"/>
      <c r="AJ408" s="245"/>
      <c r="AK408" s="245"/>
      <c r="AL408" s="245"/>
      <c r="AM408" s="245"/>
      <c r="AN408" s="245"/>
      <c r="AO408" s="245"/>
      <c r="AP408" s="245"/>
      <c r="AQ408" s="245"/>
      <c r="AR408" s="245"/>
      <c r="AS408" s="245"/>
      <c r="AT408" s="245"/>
      <c r="AU408" s="245"/>
      <c r="AV408" s="245"/>
      <c r="AW408" s="245"/>
      <c r="AX408" s="245"/>
      <c r="AY408" s="245"/>
      <c r="AZ408" s="245"/>
      <c r="BA408" s="245"/>
      <c r="BB408" s="245"/>
      <c r="BC408" s="245"/>
      <c r="BD408" s="245"/>
      <c r="BE408" s="245"/>
      <c r="BF408" s="245"/>
      <c r="BG408" s="245"/>
      <c r="BH408" s="245"/>
      <c r="BI408" s="245"/>
      <c r="BJ408" s="245"/>
      <c r="BK408" s="245"/>
      <c r="BL408" s="245"/>
      <c r="BM408" s="245"/>
      <c r="BN408" s="245"/>
      <c r="BO408" s="245"/>
      <c r="BP408" s="245"/>
      <c r="BQ408" s="245"/>
      <c r="BR408" s="245"/>
      <c r="BS408" s="245"/>
      <c r="BT408" s="245"/>
      <c r="BU408" s="245"/>
      <c r="BV408" s="245"/>
      <c r="BW408" s="245"/>
      <c r="BX408" s="245"/>
      <c r="BY408" s="245"/>
      <c r="BZ408" s="245"/>
      <c r="CA408" s="245"/>
      <c r="CB408" s="245"/>
      <c r="CC408" s="245"/>
      <c r="CD408" s="245"/>
      <c r="CE408" s="244"/>
      <c r="CF408" s="244"/>
      <c r="CG408" s="244"/>
      <c r="CH408" s="244"/>
      <c r="CI408" s="244"/>
      <c r="CJ408" s="244"/>
      <c r="CK408" s="244"/>
      <c r="CL408" s="244"/>
      <c r="CM408" s="244"/>
      <c r="CN408" s="244"/>
      <c r="CO408" s="244"/>
      <c r="CP408" s="244"/>
      <c r="CQ408" s="244"/>
    </row>
    <row r="409" spans="1:95" s="246" customFormat="1" ht="30" customHeight="1" thickBot="1" x14ac:dyDescent="0.25">
      <c r="A409" s="351"/>
      <c r="B409" s="222">
        <v>5810</v>
      </c>
      <c r="C409" s="149" t="s">
        <v>29</v>
      </c>
      <c r="D409" s="247"/>
      <c r="E409" s="248"/>
      <c r="F409" s="249"/>
      <c r="G409" s="250"/>
      <c r="H409" s="429" t="s">
        <v>79</v>
      </c>
      <c r="I409" s="248"/>
      <c r="J409" s="251"/>
      <c r="K409" s="250"/>
      <c r="L409" s="247"/>
      <c r="M409" s="248"/>
      <c r="N409" s="249"/>
      <c r="O409" s="250"/>
      <c r="P409" s="429" t="s">
        <v>79</v>
      </c>
      <c r="Q409" s="248"/>
      <c r="R409" s="249"/>
      <c r="S409" s="250"/>
      <c r="T409" s="247"/>
      <c r="U409" s="248"/>
      <c r="V409" s="249"/>
      <c r="W409" s="250"/>
      <c r="X409" s="252"/>
      <c r="Y409" s="252"/>
      <c r="Z409" s="335"/>
      <c r="AA409" s="185"/>
      <c r="AB409" s="244"/>
      <c r="AC409" s="245"/>
      <c r="AD409" s="23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5"/>
      <c r="AY409" s="245"/>
      <c r="AZ409" s="245"/>
      <c r="BA409" s="245"/>
      <c r="BB409" s="245"/>
      <c r="BC409" s="245"/>
      <c r="BD409" s="245"/>
      <c r="BE409" s="245"/>
      <c r="BF409" s="245"/>
      <c r="BG409" s="245"/>
      <c r="BH409" s="245"/>
      <c r="BI409" s="245"/>
      <c r="BJ409" s="245"/>
      <c r="BK409" s="245"/>
      <c r="BL409" s="245"/>
      <c r="BM409" s="245"/>
      <c r="BN409" s="245"/>
      <c r="BO409" s="245"/>
      <c r="BP409" s="245"/>
      <c r="BQ409" s="245"/>
      <c r="BR409" s="245"/>
      <c r="BS409" s="245"/>
      <c r="BT409" s="245"/>
      <c r="BU409" s="245"/>
      <c r="BV409" s="245"/>
      <c r="BW409" s="245"/>
      <c r="BX409" s="245"/>
      <c r="BY409" s="245"/>
      <c r="BZ409" s="245"/>
      <c r="CA409" s="245"/>
      <c r="CB409" s="245"/>
      <c r="CC409" s="245"/>
      <c r="CD409" s="245"/>
      <c r="CE409" s="244"/>
      <c r="CF409" s="244"/>
      <c r="CG409" s="244"/>
      <c r="CH409" s="244"/>
      <c r="CI409" s="244"/>
      <c r="CJ409" s="244"/>
      <c r="CK409" s="244"/>
      <c r="CL409" s="244"/>
      <c r="CM409" s="244"/>
      <c r="CN409" s="244"/>
      <c r="CO409" s="244"/>
      <c r="CP409" s="244"/>
      <c r="CQ409" s="244"/>
    </row>
    <row r="410" spans="1:95" s="265" customFormat="1" ht="45" customHeight="1" x14ac:dyDescent="0.2">
      <c r="A410" s="351"/>
      <c r="B410" s="199" t="s">
        <v>30</v>
      </c>
      <c r="C410" s="111" t="s">
        <v>721</v>
      </c>
      <c r="D410" s="665"/>
      <c r="E410" s="666"/>
      <c r="F410" s="665"/>
      <c r="G410" s="666"/>
      <c r="H410" s="665"/>
      <c r="I410" s="666"/>
      <c r="J410" s="665"/>
      <c r="K410" s="666"/>
      <c r="L410" s="665"/>
      <c r="M410" s="666"/>
      <c r="N410" s="665"/>
      <c r="O410" s="666"/>
      <c r="P410" s="665"/>
      <c r="Q410" s="666"/>
      <c r="R410" s="665"/>
      <c r="S410" s="666"/>
      <c r="T410" s="665"/>
      <c r="U410" s="666"/>
      <c r="V410" s="665"/>
      <c r="W410" s="666"/>
      <c r="X410" s="431"/>
      <c r="Y410" s="179">
        <f t="shared" ref="Y410:Y411" si="57">IF(OR(D410="s",F410="s",H410="s",J410="s",L410="s",N410="s",P410="s",R410="s",T410="s",V410="s"), 0, IF(OR(D410="a",F410="a",H410="a",J410="a",L410="a",N410="a",P410="a",R410="a",T410="a",V410="a"),Z410,0))</f>
        <v>0</v>
      </c>
      <c r="Z410" s="337">
        <v>60</v>
      </c>
      <c r="AA410" s="185">
        <f>IF((COUNTIF(D410:W410,"a")+COUNTIF(D410:W410,"s"))&gt;0,IF(OR((COUNTIF(D411:W412,"a")+COUNTIF(D411:W412,"s"))),0,COUNTIF(D410:W410,"a")+COUNTIF(D410:W410,"s")),COUNTIF(D410:W410,"a")+COUNTIF(D410:W410,"s"))</f>
        <v>0</v>
      </c>
      <c r="AB410" s="186"/>
      <c r="AC410" s="264"/>
      <c r="AD410" s="392"/>
      <c r="AE410" s="264"/>
      <c r="AF410" s="264"/>
      <c r="AG410" s="264"/>
      <c r="AH410" s="264"/>
      <c r="AI410" s="264"/>
      <c r="AJ410" s="264"/>
      <c r="AK410" s="264"/>
      <c r="AL410" s="264"/>
      <c r="AM410" s="264"/>
      <c r="AN410" s="264"/>
      <c r="AO410" s="264"/>
      <c r="AP410" s="264"/>
      <c r="AQ410" s="264"/>
      <c r="AR410" s="264"/>
      <c r="AS410" s="264"/>
      <c r="AT410" s="264"/>
      <c r="AU410" s="264"/>
      <c r="AV410" s="264"/>
      <c r="AW410" s="264"/>
      <c r="AX410" s="264"/>
      <c r="AY410" s="264"/>
      <c r="AZ410" s="264"/>
      <c r="BA410" s="264"/>
      <c r="BB410" s="264"/>
      <c r="BC410" s="264"/>
      <c r="BD410" s="264"/>
      <c r="BE410" s="264"/>
      <c r="BF410" s="264"/>
      <c r="BG410" s="264"/>
      <c r="BH410" s="264"/>
      <c r="BI410" s="264"/>
      <c r="BJ410" s="264"/>
      <c r="BK410" s="264"/>
      <c r="BL410" s="264"/>
      <c r="BM410" s="264"/>
      <c r="BN410" s="264"/>
      <c r="BO410" s="264"/>
      <c r="BP410" s="264"/>
      <c r="BQ410" s="264"/>
      <c r="BR410" s="264"/>
      <c r="BS410" s="264"/>
      <c r="BT410" s="264"/>
      <c r="BU410" s="264"/>
      <c r="BV410" s="264"/>
      <c r="BW410" s="264"/>
      <c r="BX410" s="264"/>
      <c r="BY410" s="264"/>
      <c r="BZ410" s="264"/>
      <c r="CA410" s="264"/>
      <c r="CB410" s="264"/>
      <c r="CC410" s="264"/>
      <c r="CD410" s="264"/>
      <c r="CE410" s="229"/>
      <c r="CF410" s="229"/>
      <c r="CG410" s="229"/>
      <c r="CH410" s="229"/>
      <c r="CI410" s="229"/>
      <c r="CJ410" s="229"/>
      <c r="CK410" s="229"/>
      <c r="CL410" s="229"/>
      <c r="CM410" s="229"/>
      <c r="CN410" s="229"/>
      <c r="CO410" s="229"/>
      <c r="CP410" s="229"/>
      <c r="CQ410" s="229"/>
    </row>
    <row r="411" spans="1:95" s="265" customFormat="1" ht="106.5" customHeight="1" x14ac:dyDescent="0.2">
      <c r="A411" s="351"/>
      <c r="B411" s="432" t="s">
        <v>722</v>
      </c>
      <c r="C411" s="433" t="s">
        <v>723</v>
      </c>
      <c r="D411" s="624"/>
      <c r="E411" s="625"/>
      <c r="F411" s="624"/>
      <c r="G411" s="625"/>
      <c r="H411" s="624"/>
      <c r="I411" s="625"/>
      <c r="J411" s="624"/>
      <c r="K411" s="625"/>
      <c r="L411" s="624"/>
      <c r="M411" s="625"/>
      <c r="N411" s="624"/>
      <c r="O411" s="625"/>
      <c r="P411" s="624"/>
      <c r="Q411" s="625"/>
      <c r="R411" s="624"/>
      <c r="S411" s="625"/>
      <c r="T411" s="624"/>
      <c r="U411" s="625"/>
      <c r="V411" s="624"/>
      <c r="W411" s="625"/>
      <c r="X411" s="431"/>
      <c r="Y411" s="166">
        <f t="shared" si="57"/>
        <v>0</v>
      </c>
      <c r="Z411" s="337">
        <v>50</v>
      </c>
      <c r="AA411" s="185">
        <f>IF(OR(COUNTIF(D410:W410,"a")+COUNTIF(D410:W410,"s")+COUNTIF(D412:W412,"a")+COUNTIF(D412:W412,"s")&gt;0),0,(COUNTIF(D411:W411,"a")+COUNTIF(D411:W411,"s")))</f>
        <v>0</v>
      </c>
      <c r="AB411" s="186"/>
      <c r="AC411" s="264"/>
      <c r="AD411" s="392"/>
      <c r="AE411" s="264"/>
      <c r="AF411" s="264"/>
      <c r="AG411" s="264"/>
      <c r="AH411" s="264"/>
      <c r="AI411" s="264"/>
      <c r="AJ411" s="264"/>
      <c r="AK411" s="264"/>
      <c r="AL411" s="264"/>
      <c r="AM411" s="264"/>
      <c r="AN411" s="264"/>
      <c r="AO411" s="264"/>
      <c r="AP411" s="264"/>
      <c r="AQ411" s="264"/>
      <c r="AR411" s="264"/>
      <c r="AS411" s="264"/>
      <c r="AT411" s="264"/>
      <c r="AU411" s="264"/>
      <c r="AV411" s="264"/>
      <c r="AW411" s="264"/>
      <c r="AX411" s="264"/>
      <c r="AY411" s="264"/>
      <c r="AZ411" s="264"/>
      <c r="BA411" s="264"/>
      <c r="BB411" s="264"/>
      <c r="BC411" s="264"/>
      <c r="BD411" s="264"/>
      <c r="BE411" s="264"/>
      <c r="BF411" s="264"/>
      <c r="BG411" s="264"/>
      <c r="BH411" s="264"/>
      <c r="BI411" s="264"/>
      <c r="BJ411" s="264"/>
      <c r="BK411" s="264"/>
      <c r="BL411" s="264"/>
      <c r="BM411" s="264"/>
      <c r="BN411" s="264"/>
      <c r="BO411" s="264"/>
      <c r="BP411" s="264"/>
      <c r="BQ411" s="264"/>
      <c r="BR411" s="264"/>
      <c r="BS411" s="264"/>
      <c r="BT411" s="264"/>
      <c r="BU411" s="264"/>
      <c r="BV411" s="264"/>
      <c r="BW411" s="264"/>
      <c r="BX411" s="264"/>
      <c r="BY411" s="264"/>
      <c r="BZ411" s="264"/>
      <c r="CA411" s="264"/>
      <c r="CB411" s="264"/>
      <c r="CC411" s="264"/>
      <c r="CD411" s="264"/>
      <c r="CE411" s="229"/>
      <c r="CF411" s="229"/>
      <c r="CG411" s="229"/>
      <c r="CH411" s="229"/>
      <c r="CI411" s="229"/>
      <c r="CJ411" s="229"/>
      <c r="CK411" s="229"/>
      <c r="CL411" s="229"/>
      <c r="CM411" s="229"/>
      <c r="CN411" s="229"/>
      <c r="CO411" s="229"/>
      <c r="CP411" s="229"/>
      <c r="CQ411" s="229"/>
    </row>
    <row r="412" spans="1:95" s="265" customFormat="1" ht="67.7" customHeight="1" thickBot="1" x14ac:dyDescent="0.25">
      <c r="A412" s="351"/>
      <c r="B412" s="432" t="s">
        <v>94</v>
      </c>
      <c r="C412" s="433" t="s">
        <v>725</v>
      </c>
      <c r="D412" s="563"/>
      <c r="E412" s="564"/>
      <c r="F412" s="563"/>
      <c r="G412" s="564"/>
      <c r="H412" s="563"/>
      <c r="I412" s="564"/>
      <c r="J412" s="563"/>
      <c r="K412" s="564"/>
      <c r="L412" s="563"/>
      <c r="M412" s="564"/>
      <c r="N412" s="563"/>
      <c r="O412" s="564"/>
      <c r="P412" s="563"/>
      <c r="Q412" s="564"/>
      <c r="R412" s="563"/>
      <c r="S412" s="564"/>
      <c r="T412" s="563"/>
      <c r="U412" s="564"/>
      <c r="V412" s="563"/>
      <c r="W412" s="564"/>
      <c r="X412" s="431"/>
      <c r="Y412" s="166">
        <f>IF(OR(D412="s",F412="s",H412="s",J412="s",L412="s",N412="s",P412="s",R412="s",T412="s",V412="s"), 0, IF(OR(D412="a",F412="a",H412="a",J412="a",L412="a",N412="a",P412="a",R412="a",T412="a",V412="a"),Z412,0))</f>
        <v>0</v>
      </c>
      <c r="Z412" s="337">
        <v>25</v>
      </c>
      <c r="AA412" s="185">
        <f>IF((COUNTIF(D412:W412,"a")+COUNTIF(D412:W412,"s"))&gt;0,IF(OR((COUNTIF(D410:W411,"a")+COUNTIF(D410:W411,"s"))),0,COUNTIF(D412:W412,"a")+COUNTIF(D412:W412,"s")),COUNTIF(D412:W412,"a")+COUNTIF(D412:W412,"s"))</f>
        <v>0</v>
      </c>
      <c r="AB412" s="186"/>
      <c r="AC412" s="264"/>
      <c r="AD412" s="392"/>
      <c r="AE412" s="264"/>
      <c r="AF412" s="264"/>
      <c r="AG412" s="264"/>
      <c r="AH412" s="264"/>
      <c r="AI412" s="264"/>
      <c r="AJ412" s="264"/>
      <c r="AK412" s="264"/>
      <c r="AL412" s="264"/>
      <c r="AM412" s="264"/>
      <c r="AN412" s="264"/>
      <c r="AO412" s="264"/>
      <c r="AP412" s="264"/>
      <c r="AQ412" s="264"/>
      <c r="AR412" s="264"/>
      <c r="AS412" s="264"/>
      <c r="AT412" s="264"/>
      <c r="AU412" s="264"/>
      <c r="AV412" s="264"/>
      <c r="AW412" s="264"/>
      <c r="AX412" s="264"/>
      <c r="AY412" s="264"/>
      <c r="AZ412" s="264"/>
      <c r="BA412" s="264"/>
      <c r="BB412" s="264"/>
      <c r="BC412" s="264"/>
      <c r="BD412" s="264"/>
      <c r="BE412" s="264"/>
      <c r="BF412" s="264"/>
      <c r="BG412" s="264"/>
      <c r="BH412" s="264"/>
      <c r="BI412" s="264"/>
      <c r="BJ412" s="264"/>
      <c r="BK412" s="264"/>
      <c r="BL412" s="264"/>
      <c r="BM412" s="264"/>
      <c r="BN412" s="264"/>
      <c r="BO412" s="264"/>
      <c r="BP412" s="264"/>
      <c r="BQ412" s="264"/>
      <c r="BR412" s="264"/>
      <c r="BS412" s="264"/>
      <c r="BT412" s="264"/>
      <c r="BU412" s="264"/>
      <c r="BV412" s="264"/>
      <c r="BW412" s="264"/>
      <c r="BX412" s="264"/>
      <c r="BY412" s="264"/>
      <c r="BZ412" s="264"/>
      <c r="CA412" s="264"/>
      <c r="CB412" s="264"/>
      <c r="CC412" s="264"/>
      <c r="CD412" s="264"/>
      <c r="CE412" s="229"/>
      <c r="CF412" s="229"/>
      <c r="CG412" s="229"/>
      <c r="CH412" s="229"/>
      <c r="CI412" s="229"/>
      <c r="CJ412" s="229"/>
      <c r="CK412" s="229"/>
      <c r="CL412" s="229"/>
      <c r="CM412" s="229"/>
      <c r="CN412" s="229"/>
      <c r="CO412" s="229"/>
      <c r="CP412" s="229"/>
      <c r="CQ412" s="229"/>
    </row>
    <row r="413" spans="1:95" s="246" customFormat="1" ht="17.45" customHeight="1" thickTop="1" thickBot="1" x14ac:dyDescent="0.25">
      <c r="A413" s="351"/>
      <c r="B413" s="205"/>
      <c r="C413" s="122"/>
      <c r="D413" s="621" t="s">
        <v>80</v>
      </c>
      <c r="E413" s="622"/>
      <c r="F413" s="622"/>
      <c r="G413" s="622"/>
      <c r="H413" s="622"/>
      <c r="I413" s="622"/>
      <c r="J413" s="622"/>
      <c r="K413" s="622"/>
      <c r="L413" s="622"/>
      <c r="M413" s="622"/>
      <c r="N413" s="622"/>
      <c r="O413" s="622"/>
      <c r="P413" s="622"/>
      <c r="Q413" s="622"/>
      <c r="R413" s="622"/>
      <c r="S413" s="622"/>
      <c r="T413" s="622"/>
      <c r="U413" s="622"/>
      <c r="V413" s="622"/>
      <c r="W413" s="622"/>
      <c r="X413" s="652"/>
      <c r="Y413" s="6">
        <f>SUM(Y410:Y412)</f>
        <v>0</v>
      </c>
      <c r="Z413" s="339">
        <f>SUM(Z410)</f>
        <v>60</v>
      </c>
      <c r="AA413" s="185"/>
      <c r="AB413" s="244"/>
      <c r="AC413" s="245"/>
      <c r="AD413" s="232"/>
      <c r="AE413" s="245"/>
      <c r="AF413" s="245"/>
      <c r="AG413" s="245"/>
      <c r="AH413" s="245"/>
      <c r="AI413" s="245"/>
      <c r="AJ413" s="245"/>
      <c r="AK413" s="245"/>
      <c r="AL413" s="245"/>
      <c r="AM413" s="245"/>
      <c r="AN413" s="245"/>
      <c r="AO413" s="245"/>
      <c r="AP413" s="245"/>
      <c r="AQ413" s="245"/>
      <c r="AR413" s="245"/>
      <c r="AS413" s="245"/>
      <c r="AT413" s="245"/>
      <c r="AU413" s="245"/>
      <c r="AV413" s="245"/>
      <c r="AW413" s="245"/>
      <c r="AX413" s="245"/>
      <c r="AY413" s="245"/>
      <c r="AZ413" s="245"/>
      <c r="BA413" s="245"/>
      <c r="BB413" s="245"/>
      <c r="BC413" s="245"/>
      <c r="BD413" s="245"/>
      <c r="BE413" s="245"/>
      <c r="BF413" s="245"/>
      <c r="BG413" s="245"/>
      <c r="BH413" s="245"/>
      <c r="BI413" s="245"/>
      <c r="BJ413" s="245"/>
      <c r="BK413" s="245"/>
      <c r="BL413" s="245"/>
      <c r="BM413" s="245"/>
      <c r="BN413" s="245"/>
      <c r="BO413" s="245"/>
      <c r="BP413" s="245"/>
      <c r="BQ413" s="245"/>
      <c r="BR413" s="245"/>
      <c r="BS413" s="245"/>
      <c r="BT413" s="245"/>
      <c r="BU413" s="245"/>
      <c r="BV413" s="245"/>
      <c r="BW413" s="245"/>
      <c r="BX413" s="245"/>
      <c r="BY413" s="245"/>
      <c r="BZ413" s="245"/>
      <c r="CA413" s="245"/>
      <c r="CB413" s="245"/>
      <c r="CC413" s="245"/>
      <c r="CD413" s="245"/>
      <c r="CE413" s="244"/>
      <c r="CF413" s="244"/>
      <c r="CG413" s="244"/>
      <c r="CH413" s="244"/>
      <c r="CI413" s="244"/>
      <c r="CJ413" s="244"/>
      <c r="CK413" s="244"/>
      <c r="CL413" s="244"/>
      <c r="CM413" s="244"/>
      <c r="CN413" s="244"/>
      <c r="CO413" s="244"/>
      <c r="CP413" s="244"/>
      <c r="CQ413" s="244"/>
    </row>
    <row r="414" spans="1:95" s="246" customFormat="1" ht="21.6" customHeight="1" thickBot="1" x14ac:dyDescent="0.25">
      <c r="A414" s="351"/>
      <c r="B414" s="205"/>
      <c r="C414" s="122"/>
      <c r="D414" s="618"/>
      <c r="E414" s="619"/>
      <c r="F414" s="775">
        <v>0</v>
      </c>
      <c r="G414" s="661"/>
      <c r="H414" s="661"/>
      <c r="I414" s="661"/>
      <c r="J414" s="661"/>
      <c r="K414" s="661"/>
      <c r="L414" s="661"/>
      <c r="M414" s="661"/>
      <c r="N414" s="661"/>
      <c r="O414" s="661"/>
      <c r="P414" s="661"/>
      <c r="Q414" s="661"/>
      <c r="R414" s="661"/>
      <c r="S414" s="661"/>
      <c r="T414" s="661"/>
      <c r="U414" s="661"/>
      <c r="V414" s="661"/>
      <c r="W414" s="661"/>
      <c r="X414" s="661"/>
      <c r="Y414" s="661"/>
      <c r="Z414" s="662"/>
      <c r="AA414" s="185"/>
      <c r="AB414" s="244"/>
      <c r="AC414" s="245"/>
      <c r="AD414" s="232"/>
      <c r="AE414" s="245"/>
      <c r="AF414" s="245"/>
      <c r="AG414" s="245"/>
      <c r="AH414" s="245"/>
      <c r="AI414" s="245"/>
      <c r="AJ414" s="245"/>
      <c r="AK414" s="245"/>
      <c r="AL414" s="245"/>
      <c r="AM414" s="245"/>
      <c r="AN414" s="245"/>
      <c r="AO414" s="245"/>
      <c r="AP414" s="245"/>
      <c r="AQ414" s="245"/>
      <c r="AR414" s="245"/>
      <c r="AS414" s="245"/>
      <c r="AT414" s="245"/>
      <c r="AU414" s="245"/>
      <c r="AV414" s="245"/>
      <c r="AW414" s="245"/>
      <c r="AX414" s="245"/>
      <c r="AY414" s="245"/>
      <c r="AZ414" s="245"/>
      <c r="BA414" s="245"/>
      <c r="BB414" s="245"/>
      <c r="BC414" s="245"/>
      <c r="BD414" s="245"/>
      <c r="BE414" s="245"/>
      <c r="BF414" s="245"/>
      <c r="BG414" s="245"/>
      <c r="BH414" s="245"/>
      <c r="BI414" s="245"/>
      <c r="BJ414" s="245"/>
      <c r="BK414" s="245"/>
      <c r="BL414" s="245"/>
      <c r="BM414" s="245"/>
      <c r="BN414" s="245"/>
      <c r="BO414" s="245"/>
      <c r="BP414" s="245"/>
      <c r="BQ414" s="245"/>
      <c r="BR414" s="245"/>
      <c r="BS414" s="245"/>
      <c r="BT414" s="245"/>
      <c r="BU414" s="245"/>
      <c r="BV414" s="245"/>
      <c r="BW414" s="245"/>
      <c r="BX414" s="245"/>
      <c r="BY414" s="245"/>
      <c r="BZ414" s="245"/>
      <c r="CA414" s="245"/>
      <c r="CB414" s="245"/>
      <c r="CC414" s="245"/>
      <c r="CD414" s="245"/>
      <c r="CE414" s="244"/>
      <c r="CF414" s="244"/>
      <c r="CG414" s="244"/>
      <c r="CH414" s="244"/>
      <c r="CI414" s="244"/>
      <c r="CJ414" s="244"/>
      <c r="CK414" s="244"/>
      <c r="CL414" s="244"/>
      <c r="CM414" s="244"/>
      <c r="CN414" s="244"/>
      <c r="CO414" s="244"/>
      <c r="CP414" s="244"/>
      <c r="CQ414" s="244"/>
    </row>
    <row r="415" spans="1:95" s="246" customFormat="1" ht="30" customHeight="1" thickBot="1" x14ac:dyDescent="0.25">
      <c r="A415" s="351"/>
      <c r="B415" s="222">
        <v>5811</v>
      </c>
      <c r="C415" s="149" t="s">
        <v>387</v>
      </c>
      <c r="D415" s="247"/>
      <c r="E415" s="248"/>
      <c r="F415" s="249"/>
      <c r="G415" s="250"/>
      <c r="H415" s="13" t="s">
        <v>79</v>
      </c>
      <c r="I415" s="248"/>
      <c r="J415" s="251"/>
      <c r="K415" s="250"/>
      <c r="L415" s="247"/>
      <c r="M415" s="248"/>
      <c r="N415" s="249"/>
      <c r="O415" s="250"/>
      <c r="P415" s="13" t="s">
        <v>79</v>
      </c>
      <c r="Q415" s="248"/>
      <c r="R415" s="249"/>
      <c r="S415" s="250"/>
      <c r="T415" s="247"/>
      <c r="U415" s="248"/>
      <c r="V415" s="249"/>
      <c r="W415" s="250"/>
      <c r="X415" s="252"/>
      <c r="Y415" s="252"/>
      <c r="Z415" s="335"/>
      <c r="AA415" s="185"/>
      <c r="AB415" s="244"/>
      <c r="AC415" s="245"/>
      <c r="AD415" s="232"/>
      <c r="AE415" s="245"/>
      <c r="AF415" s="245"/>
      <c r="AG415" s="245"/>
      <c r="AH415" s="245"/>
      <c r="AI415" s="245"/>
      <c r="AJ415" s="245"/>
      <c r="AK415" s="245"/>
      <c r="AL415" s="245"/>
      <c r="AM415" s="245"/>
      <c r="AN415" s="245"/>
      <c r="AO415" s="245"/>
      <c r="AP415" s="245"/>
      <c r="AQ415" s="245"/>
      <c r="AR415" s="245"/>
      <c r="AS415" s="245"/>
      <c r="AT415" s="245"/>
      <c r="AU415" s="245"/>
      <c r="AV415" s="245"/>
      <c r="AW415" s="245"/>
      <c r="AX415" s="245"/>
      <c r="AY415" s="245"/>
      <c r="AZ415" s="245"/>
      <c r="BA415" s="245"/>
      <c r="BB415" s="245"/>
      <c r="BC415" s="245"/>
      <c r="BD415" s="245"/>
      <c r="BE415" s="245"/>
      <c r="BF415" s="245"/>
      <c r="BG415" s="245"/>
      <c r="BH415" s="245"/>
      <c r="BI415" s="245"/>
      <c r="BJ415" s="245"/>
      <c r="BK415" s="245"/>
      <c r="BL415" s="245"/>
      <c r="BM415" s="245"/>
      <c r="BN415" s="245"/>
      <c r="BO415" s="245"/>
      <c r="BP415" s="245"/>
      <c r="BQ415" s="245"/>
      <c r="BR415" s="245"/>
      <c r="BS415" s="245"/>
      <c r="BT415" s="245"/>
      <c r="BU415" s="245"/>
      <c r="BV415" s="245"/>
      <c r="BW415" s="245"/>
      <c r="BX415" s="245"/>
      <c r="BY415" s="245"/>
      <c r="BZ415" s="245"/>
      <c r="CA415" s="245"/>
      <c r="CB415" s="245"/>
      <c r="CC415" s="245"/>
      <c r="CD415" s="245"/>
      <c r="CE415" s="244"/>
      <c r="CF415" s="244"/>
      <c r="CG415" s="244"/>
      <c r="CH415" s="244"/>
      <c r="CI415" s="244"/>
      <c r="CJ415" s="244"/>
      <c r="CK415" s="244"/>
      <c r="CL415" s="244"/>
      <c r="CM415" s="244"/>
      <c r="CN415" s="244"/>
      <c r="CO415" s="244"/>
      <c r="CP415" s="244"/>
      <c r="CQ415" s="244"/>
    </row>
    <row r="416" spans="1:95" s="246" customFormat="1" ht="45" customHeight="1" thickBot="1" x14ac:dyDescent="0.25">
      <c r="A416" s="351"/>
      <c r="B416" s="199" t="s">
        <v>240</v>
      </c>
      <c r="C416" s="111" t="s">
        <v>388</v>
      </c>
      <c r="D416" s="634"/>
      <c r="E416" s="635"/>
      <c r="F416" s="634"/>
      <c r="G416" s="635"/>
      <c r="H416" s="634"/>
      <c r="I416" s="635"/>
      <c r="J416" s="634"/>
      <c r="K416" s="635"/>
      <c r="L416" s="634"/>
      <c r="M416" s="635"/>
      <c r="N416" s="634"/>
      <c r="O416" s="635"/>
      <c r="P416" s="634"/>
      <c r="Q416" s="635"/>
      <c r="R416" s="634"/>
      <c r="S416" s="635"/>
      <c r="T416" s="634"/>
      <c r="U416" s="635"/>
      <c r="V416" s="634"/>
      <c r="W416" s="635"/>
      <c r="X416" s="180"/>
      <c r="Y416" s="179">
        <f>IF(OR(D416="s",F416="s",H416="s",J416="s",L416="s",N416="s",P416="s",R416="s",T416="s",V416="s"), 0, IF(OR(D416="a",F416="a",H416="a",J416="a",L416="a",N416="a",P416="a",R416="a",T416="a",V416="a",X416="na"),Z416,0))</f>
        <v>0</v>
      </c>
      <c r="Z416" s="343">
        <v>20</v>
      </c>
      <c r="AA416" s="185">
        <f>COUNTIF(D416:W416,"a")+COUNTIF(D416:W416,"s")+COUNTIF(X416,"na")</f>
        <v>0</v>
      </c>
      <c r="AB416" s="230"/>
      <c r="AC416" s="245"/>
      <c r="AD416" s="23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5"/>
      <c r="AY416" s="245"/>
      <c r="AZ416" s="245"/>
      <c r="BA416" s="245"/>
      <c r="BB416" s="245"/>
      <c r="BC416" s="245"/>
      <c r="BD416" s="245"/>
      <c r="BE416" s="245"/>
      <c r="BF416" s="245"/>
      <c r="BG416" s="245"/>
      <c r="BH416" s="245"/>
      <c r="BI416" s="245"/>
      <c r="BJ416" s="245"/>
      <c r="BK416" s="245"/>
      <c r="BL416" s="245"/>
      <c r="BM416" s="245"/>
      <c r="BN416" s="245"/>
      <c r="BO416" s="245"/>
      <c r="BP416" s="245"/>
      <c r="BQ416" s="245"/>
      <c r="BR416" s="245"/>
      <c r="BS416" s="245"/>
      <c r="BT416" s="245"/>
      <c r="BU416" s="245"/>
      <c r="BV416" s="245"/>
      <c r="BW416" s="245"/>
      <c r="BX416" s="245"/>
      <c r="BY416" s="245"/>
      <c r="BZ416" s="245"/>
      <c r="CA416" s="245"/>
      <c r="CB416" s="245"/>
      <c r="CC416" s="245"/>
      <c r="CD416" s="245"/>
      <c r="CE416" s="244"/>
      <c r="CF416" s="244"/>
      <c r="CG416" s="244"/>
      <c r="CH416" s="244"/>
      <c r="CI416" s="244"/>
      <c r="CJ416" s="244"/>
      <c r="CK416" s="244"/>
      <c r="CL416" s="244"/>
      <c r="CM416" s="244"/>
      <c r="CN416" s="244"/>
      <c r="CO416" s="244"/>
      <c r="CP416" s="244"/>
      <c r="CQ416" s="244"/>
    </row>
    <row r="417" spans="1:95" s="246" customFormat="1" ht="21" customHeight="1" thickTop="1" thickBot="1" x14ac:dyDescent="0.25">
      <c r="A417" s="351"/>
      <c r="B417" s="205"/>
      <c r="C417" s="122"/>
      <c r="D417" s="621" t="s">
        <v>80</v>
      </c>
      <c r="E417" s="622"/>
      <c r="F417" s="622"/>
      <c r="G417" s="622"/>
      <c r="H417" s="622"/>
      <c r="I417" s="622"/>
      <c r="J417" s="622"/>
      <c r="K417" s="622"/>
      <c r="L417" s="622"/>
      <c r="M417" s="622"/>
      <c r="N417" s="622"/>
      <c r="O417" s="622"/>
      <c r="P417" s="622"/>
      <c r="Q417" s="622"/>
      <c r="R417" s="622"/>
      <c r="S417" s="622"/>
      <c r="T417" s="622"/>
      <c r="U417" s="622"/>
      <c r="V417" s="622"/>
      <c r="W417" s="622"/>
      <c r="X417" s="652"/>
      <c r="Y417" s="6">
        <f>SUM(Y416:Y416)</f>
        <v>0</v>
      </c>
      <c r="Z417" s="339">
        <f>SUM(Z416:Z416)</f>
        <v>20</v>
      </c>
      <c r="AA417" s="185"/>
      <c r="AB417" s="244"/>
      <c r="AC417" s="245"/>
      <c r="AD417" s="232"/>
      <c r="AE417" s="245"/>
      <c r="AF417" s="245"/>
      <c r="AG417" s="245"/>
      <c r="AH417" s="245"/>
      <c r="AI417" s="245"/>
      <c r="AJ417" s="245"/>
      <c r="AK417" s="245"/>
      <c r="AL417" s="245"/>
      <c r="AM417" s="245"/>
      <c r="AN417" s="245"/>
      <c r="AO417" s="245"/>
      <c r="AP417" s="245"/>
      <c r="AQ417" s="245"/>
      <c r="AR417" s="245"/>
      <c r="AS417" s="245"/>
      <c r="AT417" s="245"/>
      <c r="AU417" s="245"/>
      <c r="AV417" s="245"/>
      <c r="AW417" s="245"/>
      <c r="AX417" s="245"/>
      <c r="AY417" s="245"/>
      <c r="AZ417" s="245"/>
      <c r="BA417" s="245"/>
      <c r="BB417" s="245"/>
      <c r="BC417" s="245"/>
      <c r="BD417" s="245"/>
      <c r="BE417" s="245"/>
      <c r="BF417" s="245"/>
      <c r="BG417" s="245"/>
      <c r="BH417" s="245"/>
      <c r="BI417" s="245"/>
      <c r="BJ417" s="245"/>
      <c r="BK417" s="245"/>
      <c r="BL417" s="245"/>
      <c r="BM417" s="245"/>
      <c r="BN417" s="245"/>
      <c r="BO417" s="245"/>
      <c r="BP417" s="245"/>
      <c r="BQ417" s="245"/>
      <c r="BR417" s="245"/>
      <c r="BS417" s="245"/>
      <c r="BT417" s="245"/>
      <c r="BU417" s="245"/>
      <c r="BV417" s="245"/>
      <c r="BW417" s="245"/>
      <c r="BX417" s="245"/>
      <c r="BY417" s="245"/>
      <c r="BZ417" s="245"/>
      <c r="CA417" s="245"/>
      <c r="CB417" s="245"/>
      <c r="CC417" s="245"/>
      <c r="CD417" s="245"/>
      <c r="CE417" s="244"/>
      <c r="CF417" s="244"/>
      <c r="CG417" s="244"/>
      <c r="CH417" s="244"/>
      <c r="CI417" s="244"/>
      <c r="CJ417" s="244"/>
      <c r="CK417" s="244"/>
      <c r="CL417" s="244"/>
      <c r="CM417" s="244"/>
      <c r="CN417" s="244"/>
      <c r="CO417" s="244"/>
      <c r="CP417" s="244"/>
      <c r="CQ417" s="244"/>
    </row>
    <row r="418" spans="1:95" s="246" customFormat="1" ht="21" customHeight="1" thickBot="1" x14ac:dyDescent="0.25">
      <c r="A418" s="323"/>
      <c r="B418" s="254"/>
      <c r="C418" s="156"/>
      <c r="D418" s="618"/>
      <c r="E418" s="619"/>
      <c r="F418" s="686">
        <v>0</v>
      </c>
      <c r="G418" s="661"/>
      <c r="H418" s="661"/>
      <c r="I418" s="661"/>
      <c r="J418" s="661"/>
      <c r="K418" s="661"/>
      <c r="L418" s="661"/>
      <c r="M418" s="661"/>
      <c r="N418" s="661"/>
      <c r="O418" s="661"/>
      <c r="P418" s="661"/>
      <c r="Q418" s="661"/>
      <c r="R418" s="661"/>
      <c r="S418" s="661"/>
      <c r="T418" s="661"/>
      <c r="U418" s="661"/>
      <c r="V418" s="661"/>
      <c r="W418" s="661"/>
      <c r="X418" s="661"/>
      <c r="Y418" s="661"/>
      <c r="Z418" s="662"/>
      <c r="AA418" s="185"/>
      <c r="AB418" s="244"/>
      <c r="AC418" s="245"/>
      <c r="AD418" s="232"/>
      <c r="AE418" s="245"/>
      <c r="AF418" s="245"/>
      <c r="AG418" s="245"/>
      <c r="AH418" s="245"/>
      <c r="AI418" s="245"/>
      <c r="AJ418" s="245"/>
      <c r="AK418" s="245"/>
      <c r="AL418" s="245"/>
      <c r="AM418" s="245"/>
      <c r="AN418" s="245"/>
      <c r="AO418" s="245"/>
      <c r="AP418" s="245"/>
      <c r="AQ418" s="245"/>
      <c r="AR418" s="245"/>
      <c r="AS418" s="245"/>
      <c r="AT418" s="245"/>
      <c r="AU418" s="245"/>
      <c r="AV418" s="245"/>
      <c r="AW418" s="245"/>
      <c r="AX418" s="245"/>
      <c r="AY418" s="245"/>
      <c r="AZ418" s="245"/>
      <c r="BA418" s="245"/>
      <c r="BB418" s="245"/>
      <c r="BC418" s="245"/>
      <c r="BD418" s="245"/>
      <c r="BE418" s="245"/>
      <c r="BF418" s="245"/>
      <c r="BG418" s="245"/>
      <c r="BH418" s="245"/>
      <c r="BI418" s="245"/>
      <c r="BJ418" s="245"/>
      <c r="BK418" s="245"/>
      <c r="BL418" s="245"/>
      <c r="BM418" s="245"/>
      <c r="BN418" s="245"/>
      <c r="BO418" s="245"/>
      <c r="BP418" s="245"/>
      <c r="BQ418" s="245"/>
      <c r="BR418" s="245"/>
      <c r="BS418" s="245"/>
      <c r="BT418" s="245"/>
      <c r="BU418" s="245"/>
      <c r="BV418" s="245"/>
      <c r="BW418" s="245"/>
      <c r="BX418" s="245"/>
      <c r="BY418" s="245"/>
      <c r="BZ418" s="245"/>
      <c r="CA418" s="245"/>
      <c r="CB418" s="245"/>
      <c r="CC418" s="245"/>
      <c r="CD418" s="245"/>
      <c r="CE418" s="244"/>
      <c r="CF418" s="244"/>
      <c r="CG418" s="244"/>
      <c r="CH418" s="244"/>
      <c r="CI418" s="244"/>
      <c r="CJ418" s="244"/>
      <c r="CK418" s="244"/>
      <c r="CL418" s="244"/>
      <c r="CM418" s="244"/>
      <c r="CN418" s="244"/>
      <c r="CO418" s="244"/>
      <c r="CP418" s="244"/>
      <c r="CQ418" s="244"/>
    </row>
    <row r="419" spans="1:95" s="246" customFormat="1" ht="30" customHeight="1" thickBot="1" x14ac:dyDescent="0.25">
      <c r="A419" s="321"/>
      <c r="B419" s="288">
        <v>5812</v>
      </c>
      <c r="C419" s="171" t="s">
        <v>389</v>
      </c>
      <c r="D419" s="302"/>
      <c r="E419" s="303"/>
      <c r="F419" s="305"/>
      <c r="G419" s="304"/>
      <c r="H419" s="429" t="s">
        <v>79</v>
      </c>
      <c r="I419" s="303"/>
      <c r="J419" s="368"/>
      <c r="K419" s="304"/>
      <c r="L419" s="302"/>
      <c r="M419" s="303"/>
      <c r="N419" s="305"/>
      <c r="O419" s="304"/>
      <c r="P419" s="429" t="s">
        <v>79</v>
      </c>
      <c r="Q419" s="303"/>
      <c r="R419" s="305"/>
      <c r="S419" s="304"/>
      <c r="T419" s="302"/>
      <c r="U419" s="303"/>
      <c r="V419" s="305"/>
      <c r="W419" s="304"/>
      <c r="X419" s="306"/>
      <c r="Y419" s="306"/>
      <c r="Z419" s="344"/>
      <c r="AA419" s="185"/>
      <c r="AB419" s="244"/>
      <c r="AC419" s="245"/>
      <c r="AD419" s="232"/>
      <c r="AE419" s="245"/>
      <c r="AF419" s="245"/>
      <c r="AG419" s="245"/>
      <c r="AH419" s="245"/>
      <c r="AI419" s="245"/>
      <c r="AJ419" s="245"/>
      <c r="AK419" s="245"/>
      <c r="AL419" s="245"/>
      <c r="AM419" s="245"/>
      <c r="AN419" s="245"/>
      <c r="AO419" s="245"/>
      <c r="AP419" s="245"/>
      <c r="AQ419" s="245"/>
      <c r="AR419" s="245"/>
      <c r="AS419" s="245"/>
      <c r="AT419" s="245"/>
      <c r="AU419" s="245"/>
      <c r="AV419" s="245"/>
      <c r="AW419" s="245"/>
      <c r="AX419" s="245"/>
      <c r="AY419" s="245"/>
      <c r="AZ419" s="245"/>
      <c r="BA419" s="245"/>
      <c r="BB419" s="245"/>
      <c r="BC419" s="245"/>
      <c r="BD419" s="245"/>
      <c r="BE419" s="245"/>
      <c r="BF419" s="245"/>
      <c r="BG419" s="245"/>
      <c r="BH419" s="245"/>
      <c r="BI419" s="245"/>
      <c r="BJ419" s="245"/>
      <c r="BK419" s="245"/>
      <c r="BL419" s="245"/>
      <c r="BM419" s="245"/>
      <c r="BN419" s="245"/>
      <c r="BO419" s="245"/>
      <c r="BP419" s="245"/>
      <c r="BQ419" s="245"/>
      <c r="BR419" s="245"/>
      <c r="BS419" s="245"/>
      <c r="BT419" s="245"/>
      <c r="BU419" s="245"/>
      <c r="BV419" s="245"/>
      <c r="BW419" s="245"/>
      <c r="BX419" s="245"/>
      <c r="BY419" s="245"/>
      <c r="BZ419" s="245"/>
      <c r="CA419" s="245"/>
      <c r="CB419" s="245"/>
      <c r="CC419" s="245"/>
      <c r="CD419" s="245"/>
      <c r="CE419" s="244"/>
      <c r="CF419" s="244"/>
      <c r="CG419" s="244"/>
      <c r="CH419" s="244"/>
      <c r="CI419" s="244"/>
      <c r="CJ419" s="244"/>
      <c r="CK419" s="244"/>
      <c r="CL419" s="244"/>
      <c r="CM419" s="244"/>
      <c r="CN419" s="244"/>
      <c r="CO419" s="244"/>
      <c r="CP419" s="244"/>
      <c r="CQ419" s="244"/>
    </row>
    <row r="420" spans="1:95" s="246" customFormat="1" ht="30" customHeight="1" x14ac:dyDescent="0.2">
      <c r="A420" s="351"/>
      <c r="B420" s="199" t="s">
        <v>235</v>
      </c>
      <c r="C420" s="111" t="s">
        <v>390</v>
      </c>
      <c r="D420" s="634"/>
      <c r="E420" s="635"/>
      <c r="F420" s="634"/>
      <c r="G420" s="635"/>
      <c r="H420" s="634"/>
      <c r="I420" s="635"/>
      <c r="J420" s="634"/>
      <c r="K420" s="635"/>
      <c r="L420" s="634"/>
      <c r="M420" s="635"/>
      <c r="N420" s="634"/>
      <c r="O420" s="635"/>
      <c r="P420" s="634"/>
      <c r="Q420" s="635"/>
      <c r="R420" s="634"/>
      <c r="S420" s="635"/>
      <c r="T420" s="634"/>
      <c r="U420" s="635"/>
      <c r="V420" s="634"/>
      <c r="W420" s="635"/>
      <c r="X420" s="253"/>
      <c r="Y420" s="179">
        <f>IF(OR(D420="s",F420="s",H420="s",J420="s",L420="s",N420="s",P420="s",R420="s",T420="s",V420="s"), 0, IF(OR(D420="a",F420="a",H420="a",J420="a",L420="a",N420="a",P420="a",R420="a",T420="a",V420="a"),Z420,0))</f>
        <v>0</v>
      </c>
      <c r="Z420" s="340">
        <v>15</v>
      </c>
      <c r="AA420" s="185">
        <f>COUNTIF(D420:W420,"a")+COUNTIF(D420:W420,"s")</f>
        <v>0</v>
      </c>
      <c r="AB420" s="230"/>
      <c r="AC420" s="245"/>
      <c r="AD420" s="232"/>
      <c r="AE420" s="245"/>
      <c r="AF420" s="245"/>
      <c r="AG420" s="245"/>
      <c r="AH420" s="245"/>
      <c r="AI420" s="245"/>
      <c r="AJ420" s="245"/>
      <c r="AK420" s="245"/>
      <c r="AL420" s="245"/>
      <c r="AM420" s="245"/>
      <c r="AN420" s="245"/>
      <c r="AO420" s="245"/>
      <c r="AP420" s="245"/>
      <c r="AQ420" s="245"/>
      <c r="AR420" s="245"/>
      <c r="AS420" s="245"/>
      <c r="AT420" s="245"/>
      <c r="AU420" s="245"/>
      <c r="AV420" s="245"/>
      <c r="AW420" s="245"/>
      <c r="AX420" s="245"/>
      <c r="AY420" s="245"/>
      <c r="AZ420" s="245"/>
      <c r="BA420" s="245"/>
      <c r="BB420" s="245"/>
      <c r="BC420" s="245"/>
      <c r="BD420" s="245"/>
      <c r="BE420" s="245"/>
      <c r="BF420" s="245"/>
      <c r="BG420" s="245"/>
      <c r="BH420" s="245"/>
      <c r="BI420" s="245"/>
      <c r="BJ420" s="245"/>
      <c r="BK420" s="245"/>
      <c r="BL420" s="245"/>
      <c r="BM420" s="245"/>
      <c r="BN420" s="245"/>
      <c r="BO420" s="245"/>
      <c r="BP420" s="245"/>
      <c r="BQ420" s="245"/>
      <c r="BR420" s="245"/>
      <c r="BS420" s="245"/>
      <c r="BT420" s="245"/>
      <c r="BU420" s="245"/>
      <c r="BV420" s="245"/>
      <c r="BW420" s="245"/>
      <c r="BX420" s="245"/>
      <c r="BY420" s="245"/>
      <c r="BZ420" s="245"/>
      <c r="CA420" s="245"/>
      <c r="CB420" s="245"/>
      <c r="CC420" s="245"/>
      <c r="CD420" s="245"/>
      <c r="CE420" s="244"/>
      <c r="CF420" s="244"/>
      <c r="CG420" s="244"/>
      <c r="CH420" s="244"/>
      <c r="CI420" s="244"/>
      <c r="CJ420" s="244"/>
      <c r="CK420" s="244"/>
      <c r="CL420" s="244"/>
      <c r="CM420" s="244"/>
      <c r="CN420" s="244"/>
      <c r="CO420" s="244"/>
      <c r="CP420" s="244"/>
      <c r="CQ420" s="244"/>
    </row>
    <row r="421" spans="1:95" s="246" customFormat="1" ht="30" customHeight="1" x14ac:dyDescent="0.2">
      <c r="A421" s="351"/>
      <c r="B421" s="209" t="s">
        <v>236</v>
      </c>
      <c r="C421" s="150" t="s">
        <v>391</v>
      </c>
      <c r="D421" s="611"/>
      <c r="E421" s="612"/>
      <c r="F421" s="611"/>
      <c r="G421" s="612"/>
      <c r="H421" s="611"/>
      <c r="I421" s="612"/>
      <c r="J421" s="611"/>
      <c r="K421" s="612"/>
      <c r="L421" s="611"/>
      <c r="M421" s="612"/>
      <c r="N421" s="611"/>
      <c r="O421" s="612"/>
      <c r="P421" s="611"/>
      <c r="Q421" s="612"/>
      <c r="R421" s="611"/>
      <c r="S421" s="612"/>
      <c r="T421" s="611"/>
      <c r="U421" s="612"/>
      <c r="V421" s="611"/>
      <c r="W421" s="612"/>
      <c r="X421" s="253"/>
      <c r="Y421" s="179">
        <f>IF(OR(D421="s",F421="s",H421="s",J421="s",L421="s",N421="s",P421="s",R421="s",T421="s",V421="s"), 0, IF(OR(D421="a",F421="a",H421="a",J421="a",L421="a",N421="a",P421="a",R421="a",T421="a",V421="a"),Z421,0))</f>
        <v>0</v>
      </c>
      <c r="Z421" s="338">
        <v>10</v>
      </c>
      <c r="AA421" s="185">
        <f>COUNTIF(D421:W421,"a")+COUNTIF(D421:W421,"s")</f>
        <v>0</v>
      </c>
      <c r="AB421" s="230"/>
      <c r="AC421" s="245"/>
      <c r="AD421" s="232"/>
      <c r="AE421" s="245"/>
      <c r="AF421" s="245"/>
      <c r="AG421" s="245"/>
      <c r="AH421" s="245"/>
      <c r="AI421" s="245"/>
      <c r="AJ421" s="245"/>
      <c r="AK421" s="245"/>
      <c r="AL421" s="245"/>
      <c r="AM421" s="245"/>
      <c r="AN421" s="245"/>
      <c r="AO421" s="245"/>
      <c r="AP421" s="245"/>
      <c r="AQ421" s="245"/>
      <c r="AR421" s="245"/>
      <c r="AS421" s="245"/>
      <c r="AT421" s="245"/>
      <c r="AU421" s="245"/>
      <c r="AV421" s="245"/>
      <c r="AW421" s="245"/>
      <c r="AX421" s="245"/>
      <c r="AY421" s="245"/>
      <c r="AZ421" s="245"/>
      <c r="BA421" s="245"/>
      <c r="BB421" s="245"/>
      <c r="BC421" s="245"/>
      <c r="BD421" s="245"/>
      <c r="BE421" s="245"/>
      <c r="BF421" s="245"/>
      <c r="BG421" s="245"/>
      <c r="BH421" s="245"/>
      <c r="BI421" s="245"/>
      <c r="BJ421" s="245"/>
      <c r="BK421" s="245"/>
      <c r="BL421" s="245"/>
      <c r="BM421" s="245"/>
      <c r="BN421" s="245"/>
      <c r="BO421" s="245"/>
      <c r="BP421" s="245"/>
      <c r="BQ421" s="245"/>
      <c r="BR421" s="245"/>
      <c r="BS421" s="245"/>
      <c r="BT421" s="245"/>
      <c r="BU421" s="245"/>
      <c r="BV421" s="245"/>
      <c r="BW421" s="245"/>
      <c r="BX421" s="245"/>
      <c r="BY421" s="245"/>
      <c r="BZ421" s="245"/>
      <c r="CA421" s="245"/>
      <c r="CB421" s="245"/>
      <c r="CC421" s="245"/>
      <c r="CD421" s="245"/>
      <c r="CE421" s="244"/>
      <c r="CF421" s="244"/>
      <c r="CG421" s="244"/>
      <c r="CH421" s="244"/>
      <c r="CI421" s="244"/>
      <c r="CJ421" s="244"/>
      <c r="CK421" s="244"/>
      <c r="CL421" s="244"/>
      <c r="CM421" s="244"/>
      <c r="CN421" s="244"/>
      <c r="CO421" s="244"/>
      <c r="CP421" s="244"/>
      <c r="CQ421" s="244"/>
    </row>
    <row r="422" spans="1:95" s="246" customFormat="1" ht="45" customHeight="1" x14ac:dyDescent="0.2">
      <c r="A422" s="351"/>
      <c r="B422" s="209" t="s">
        <v>237</v>
      </c>
      <c r="C422" s="150" t="s">
        <v>449</v>
      </c>
      <c r="D422" s="569"/>
      <c r="E422" s="571"/>
      <c r="F422" s="569"/>
      <c r="G422" s="571"/>
      <c r="H422" s="569"/>
      <c r="I422" s="571"/>
      <c r="J422" s="569"/>
      <c r="K422" s="571"/>
      <c r="L422" s="569"/>
      <c r="M422" s="571"/>
      <c r="N422" s="569"/>
      <c r="O422" s="571"/>
      <c r="P422" s="569"/>
      <c r="Q422" s="571"/>
      <c r="R422" s="569"/>
      <c r="S422" s="571"/>
      <c r="T422" s="569"/>
      <c r="U422" s="571"/>
      <c r="V422" s="569"/>
      <c r="W422" s="571"/>
      <c r="X422" s="253"/>
      <c r="Y422" s="549">
        <f>IF(OR(D422="s",F422="s",H422="s",J422="s",L422="s",N422="s",P422="s",R422="s",T422="s",V422="s"), 0, IF(OR(D422="a",F422="a",H422="a",J422="a",L422="a",N422="a",P422="a",R422="a",T422="a",V422="a"),Z422,0))</f>
        <v>0</v>
      </c>
      <c r="Z422" s="338">
        <v>10</v>
      </c>
      <c r="AA422" s="185">
        <f>COUNTIF(D422:W422,"a")+COUNTIF(D422:W422,"s")</f>
        <v>0</v>
      </c>
      <c r="AB422" s="230"/>
      <c r="AC422" s="245"/>
      <c r="AD422" s="232"/>
      <c r="AE422" s="245"/>
      <c r="AF422" s="245"/>
      <c r="AG422" s="245"/>
      <c r="AH422" s="245"/>
      <c r="AI422" s="245"/>
      <c r="AJ422" s="245"/>
      <c r="AK422" s="245"/>
      <c r="AL422" s="245"/>
      <c r="AM422" s="245"/>
      <c r="AN422" s="245"/>
      <c r="AO422" s="245"/>
      <c r="AP422" s="245"/>
      <c r="AQ422" s="245"/>
      <c r="AR422" s="245"/>
      <c r="AS422" s="245"/>
      <c r="AT422" s="245"/>
      <c r="AU422" s="245"/>
      <c r="AV422" s="245"/>
      <c r="AW422" s="245"/>
      <c r="AX422" s="245"/>
      <c r="AY422" s="245"/>
      <c r="AZ422" s="245"/>
      <c r="BA422" s="245"/>
      <c r="BB422" s="245"/>
      <c r="BC422" s="245"/>
      <c r="BD422" s="245"/>
      <c r="BE422" s="245"/>
      <c r="BF422" s="245"/>
      <c r="BG422" s="245"/>
      <c r="BH422" s="245"/>
      <c r="BI422" s="245"/>
      <c r="BJ422" s="245"/>
      <c r="BK422" s="245"/>
      <c r="BL422" s="245"/>
      <c r="BM422" s="245"/>
      <c r="BN422" s="245"/>
      <c r="BO422" s="245"/>
      <c r="BP422" s="245"/>
      <c r="BQ422" s="245"/>
      <c r="BR422" s="245"/>
      <c r="BS422" s="245"/>
      <c r="BT422" s="245"/>
      <c r="BU422" s="245"/>
      <c r="BV422" s="245"/>
      <c r="BW422" s="245"/>
      <c r="BX422" s="245"/>
      <c r="BY422" s="245"/>
      <c r="BZ422" s="245"/>
      <c r="CA422" s="245"/>
      <c r="CB422" s="245"/>
      <c r="CC422" s="245"/>
      <c r="CD422" s="245"/>
      <c r="CE422" s="244"/>
      <c r="CF422" s="244"/>
      <c r="CG422" s="244"/>
      <c r="CH422" s="244"/>
      <c r="CI422" s="244"/>
      <c r="CJ422" s="244"/>
      <c r="CK422" s="244"/>
      <c r="CL422" s="244"/>
      <c r="CM422" s="244"/>
      <c r="CN422" s="244"/>
      <c r="CO422" s="244"/>
      <c r="CP422" s="244"/>
      <c r="CQ422" s="244"/>
    </row>
    <row r="423" spans="1:95" s="246" customFormat="1" ht="30" customHeight="1" x14ac:dyDescent="0.2">
      <c r="A423" s="351"/>
      <c r="B423" s="209" t="s">
        <v>238</v>
      </c>
      <c r="C423" s="150" t="s">
        <v>450</v>
      </c>
      <c r="D423" s="611"/>
      <c r="E423" s="612"/>
      <c r="F423" s="611"/>
      <c r="G423" s="612"/>
      <c r="H423" s="611"/>
      <c r="I423" s="612"/>
      <c r="J423" s="611"/>
      <c r="K423" s="612"/>
      <c r="L423" s="611"/>
      <c r="M423" s="612"/>
      <c r="N423" s="611"/>
      <c r="O423" s="612"/>
      <c r="P423" s="611"/>
      <c r="Q423" s="612"/>
      <c r="R423" s="611"/>
      <c r="S423" s="612"/>
      <c r="T423" s="611"/>
      <c r="U423" s="612"/>
      <c r="V423" s="611"/>
      <c r="W423" s="612"/>
      <c r="X423" s="253"/>
      <c r="Y423" s="179">
        <f>IF(OR(D423="s",F423="s",H423="s",J423="s",L423="s",N423="s",P423="s",R423="s",T423="s",V423="s"), 0, IF(OR(D423="a",F423="a",H423="a",J423="a",L423="a",N423="a",P423="a",R423="a",T423="a",V423="a"),Z423,0))</f>
        <v>0</v>
      </c>
      <c r="Z423" s="338">
        <v>10</v>
      </c>
      <c r="AA423" s="185">
        <f>COUNTIF(D423:W423,"a")+COUNTIF(D423:W423,"s")</f>
        <v>0</v>
      </c>
      <c r="AB423" s="230"/>
      <c r="AC423" s="245"/>
      <c r="AD423" s="23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5"/>
      <c r="AY423" s="245"/>
      <c r="AZ423" s="245"/>
      <c r="BA423" s="245"/>
      <c r="BB423" s="245"/>
      <c r="BC423" s="245"/>
      <c r="BD423" s="245"/>
      <c r="BE423" s="245"/>
      <c r="BF423" s="245"/>
      <c r="BG423" s="245"/>
      <c r="BH423" s="245"/>
      <c r="BI423" s="245"/>
      <c r="BJ423" s="245"/>
      <c r="BK423" s="245"/>
      <c r="BL423" s="245"/>
      <c r="BM423" s="245"/>
      <c r="BN423" s="245"/>
      <c r="BO423" s="245"/>
      <c r="BP423" s="245"/>
      <c r="BQ423" s="245"/>
      <c r="BR423" s="245"/>
      <c r="BS423" s="245"/>
      <c r="BT423" s="245"/>
      <c r="BU423" s="245"/>
      <c r="BV423" s="245"/>
      <c r="BW423" s="245"/>
      <c r="BX423" s="245"/>
      <c r="BY423" s="245"/>
      <c r="BZ423" s="245"/>
      <c r="CA423" s="245"/>
      <c r="CB423" s="245"/>
      <c r="CC423" s="245"/>
      <c r="CD423" s="245"/>
      <c r="CE423" s="244"/>
      <c r="CF423" s="244"/>
      <c r="CG423" s="244"/>
      <c r="CH423" s="244"/>
      <c r="CI423" s="244"/>
      <c r="CJ423" s="244"/>
      <c r="CK423" s="244"/>
      <c r="CL423" s="244"/>
      <c r="CM423" s="244"/>
      <c r="CN423" s="244"/>
      <c r="CO423" s="244"/>
      <c r="CP423" s="244"/>
      <c r="CQ423" s="244"/>
    </row>
    <row r="424" spans="1:95" s="246" customFormat="1" ht="67.7" customHeight="1" thickBot="1" x14ac:dyDescent="0.2">
      <c r="A424" s="351"/>
      <c r="B424" s="209" t="s">
        <v>239</v>
      </c>
      <c r="C424" s="150" t="s">
        <v>451</v>
      </c>
      <c r="D424" s="569"/>
      <c r="E424" s="571"/>
      <c r="F424" s="569"/>
      <c r="G424" s="571"/>
      <c r="H424" s="569"/>
      <c r="I424" s="571"/>
      <c r="J424" s="569"/>
      <c r="K424" s="571"/>
      <c r="L424" s="569"/>
      <c r="M424" s="571"/>
      <c r="N424" s="569"/>
      <c r="O424" s="571"/>
      <c r="P424" s="569"/>
      <c r="Q424" s="571"/>
      <c r="R424" s="569"/>
      <c r="S424" s="571"/>
      <c r="T424" s="569"/>
      <c r="U424" s="571"/>
      <c r="V424" s="569"/>
      <c r="W424" s="571"/>
      <c r="X424" s="180"/>
      <c r="Y424" s="179">
        <f>IF(OR(D424="s",F424="s",H424="s",J424="s",L424="s",N424="s",P424="s",R424="s",T424="s",V424="s"), 0, IF(OR(D424="a",F424="a",H424="a",J424="a",L424="a",N424="a",P424="a",R424="a",T424="a",V424="a"),Z424,0))</f>
        <v>0</v>
      </c>
      <c r="Z424" s="338">
        <v>10</v>
      </c>
      <c r="AA424" s="185">
        <f>COUNTIF(D424:W424,"a")+COUNTIF(D424:W424,"s")+COUNTIF(X424,"na")</f>
        <v>0</v>
      </c>
      <c r="AB424" s="230"/>
      <c r="AC424" s="245"/>
      <c r="AD424" s="232"/>
      <c r="AE424" s="245"/>
      <c r="AF424" s="245"/>
      <c r="AG424" s="245"/>
      <c r="AH424" s="245"/>
      <c r="AI424" s="245"/>
      <c r="AJ424" s="245"/>
      <c r="AK424" s="245"/>
      <c r="AL424" s="245"/>
      <c r="AM424" s="245"/>
      <c r="AN424" s="245"/>
      <c r="AO424" s="245"/>
      <c r="AP424" s="245"/>
      <c r="AQ424" s="245"/>
      <c r="AR424" s="245"/>
      <c r="AS424" s="245"/>
      <c r="AT424" s="245"/>
      <c r="AU424" s="245"/>
      <c r="AV424" s="245"/>
      <c r="AW424" s="245"/>
      <c r="AX424" s="245"/>
      <c r="AY424" s="245"/>
      <c r="AZ424" s="245"/>
      <c r="BA424" s="245"/>
      <c r="BB424" s="245"/>
      <c r="BC424" s="245"/>
      <c r="BD424" s="245"/>
      <c r="BE424" s="245"/>
      <c r="BF424" s="245"/>
      <c r="BG424" s="245"/>
      <c r="BH424" s="245"/>
      <c r="BI424" s="245"/>
      <c r="BJ424" s="245"/>
      <c r="BK424" s="245"/>
      <c r="BL424" s="245"/>
      <c r="BM424" s="245"/>
      <c r="BN424" s="245"/>
      <c r="BO424" s="245"/>
      <c r="BP424" s="245"/>
      <c r="BQ424" s="245"/>
      <c r="BR424" s="245"/>
      <c r="BS424" s="245"/>
      <c r="BT424" s="245"/>
      <c r="BU424" s="245"/>
      <c r="BV424" s="245"/>
      <c r="BW424" s="245"/>
      <c r="BX424" s="245"/>
      <c r="BY424" s="245"/>
      <c r="BZ424" s="245"/>
      <c r="CA424" s="245"/>
      <c r="CB424" s="245"/>
      <c r="CC424" s="245"/>
      <c r="CD424" s="245"/>
      <c r="CE424" s="244"/>
      <c r="CF424" s="244"/>
      <c r="CG424" s="244"/>
      <c r="CH424" s="244"/>
      <c r="CI424" s="244"/>
      <c r="CJ424" s="244"/>
      <c r="CK424" s="244"/>
      <c r="CL424" s="244"/>
      <c r="CM424" s="244"/>
      <c r="CN424" s="244"/>
      <c r="CO424" s="244"/>
      <c r="CP424" s="244"/>
      <c r="CQ424" s="244"/>
    </row>
    <row r="425" spans="1:95" s="246" customFormat="1" ht="21" customHeight="1" thickTop="1" thickBot="1" x14ac:dyDescent="0.25">
      <c r="A425" s="351"/>
      <c r="B425" s="205"/>
      <c r="C425" s="122"/>
      <c r="D425" s="621" t="s">
        <v>80</v>
      </c>
      <c r="E425" s="622"/>
      <c r="F425" s="622"/>
      <c r="G425" s="622"/>
      <c r="H425" s="622"/>
      <c r="I425" s="622"/>
      <c r="J425" s="622"/>
      <c r="K425" s="622"/>
      <c r="L425" s="622"/>
      <c r="M425" s="622"/>
      <c r="N425" s="622"/>
      <c r="O425" s="622"/>
      <c r="P425" s="622"/>
      <c r="Q425" s="622"/>
      <c r="R425" s="622"/>
      <c r="S425" s="622"/>
      <c r="T425" s="622"/>
      <c r="U425" s="622"/>
      <c r="V425" s="622"/>
      <c r="W425" s="622"/>
      <c r="X425" s="652"/>
      <c r="Y425" s="6">
        <f>SUM(Y420:Y424)</f>
        <v>0</v>
      </c>
      <c r="Z425" s="339">
        <f>SUM(Z420:Z424)</f>
        <v>55</v>
      </c>
      <c r="AA425" s="185"/>
      <c r="AB425" s="244"/>
      <c r="AC425" s="245"/>
      <c r="AD425" s="232"/>
      <c r="AE425" s="245"/>
      <c r="AF425" s="245"/>
      <c r="AG425" s="245"/>
      <c r="AH425" s="245"/>
      <c r="AI425" s="245"/>
      <c r="AJ425" s="245"/>
      <c r="AK425" s="245"/>
      <c r="AL425" s="245"/>
      <c r="AM425" s="245"/>
      <c r="AN425" s="245"/>
      <c r="AO425" s="245"/>
      <c r="AP425" s="245"/>
      <c r="AQ425" s="245"/>
      <c r="AR425" s="245"/>
      <c r="AS425" s="245"/>
      <c r="AT425" s="245"/>
      <c r="AU425" s="245"/>
      <c r="AV425" s="245"/>
      <c r="AW425" s="245"/>
      <c r="AX425" s="245"/>
      <c r="AY425" s="245"/>
      <c r="AZ425" s="245"/>
      <c r="BA425" s="245"/>
      <c r="BB425" s="245"/>
      <c r="BC425" s="245"/>
      <c r="BD425" s="245"/>
      <c r="BE425" s="245"/>
      <c r="BF425" s="245"/>
      <c r="BG425" s="245"/>
      <c r="BH425" s="245"/>
      <c r="BI425" s="245"/>
      <c r="BJ425" s="245"/>
      <c r="BK425" s="245"/>
      <c r="BL425" s="245"/>
      <c r="BM425" s="245"/>
      <c r="BN425" s="245"/>
      <c r="BO425" s="245"/>
      <c r="BP425" s="245"/>
      <c r="BQ425" s="245"/>
      <c r="BR425" s="245"/>
      <c r="BS425" s="245"/>
      <c r="BT425" s="245"/>
      <c r="BU425" s="245"/>
      <c r="BV425" s="245"/>
      <c r="BW425" s="245"/>
      <c r="BX425" s="245"/>
      <c r="BY425" s="245"/>
      <c r="BZ425" s="245"/>
      <c r="CA425" s="245"/>
      <c r="CB425" s="245"/>
      <c r="CC425" s="245"/>
      <c r="CD425" s="245"/>
      <c r="CE425" s="244"/>
      <c r="CF425" s="244"/>
      <c r="CG425" s="244"/>
      <c r="CH425" s="244"/>
      <c r="CI425" s="244"/>
      <c r="CJ425" s="244"/>
      <c r="CK425" s="244"/>
      <c r="CL425" s="244"/>
      <c r="CM425" s="244"/>
      <c r="CN425" s="244"/>
      <c r="CO425" s="244"/>
      <c r="CP425" s="244"/>
      <c r="CQ425" s="244"/>
    </row>
    <row r="426" spans="1:95" s="246" customFormat="1" ht="21" customHeight="1" thickBot="1" x14ac:dyDescent="0.25">
      <c r="A426" s="323"/>
      <c r="B426" s="254"/>
      <c r="C426" s="156"/>
      <c r="D426" s="618"/>
      <c r="E426" s="619"/>
      <c r="F426" s="818">
        <v>0</v>
      </c>
      <c r="G426" s="661"/>
      <c r="H426" s="661"/>
      <c r="I426" s="661"/>
      <c r="J426" s="661"/>
      <c r="K426" s="661"/>
      <c r="L426" s="661"/>
      <c r="M426" s="661"/>
      <c r="N426" s="661"/>
      <c r="O426" s="661"/>
      <c r="P426" s="661"/>
      <c r="Q426" s="661"/>
      <c r="R426" s="661"/>
      <c r="S426" s="661"/>
      <c r="T426" s="661"/>
      <c r="U426" s="661"/>
      <c r="V426" s="661"/>
      <c r="W426" s="661"/>
      <c r="X426" s="661"/>
      <c r="Y426" s="661"/>
      <c r="Z426" s="662"/>
      <c r="AA426" s="185"/>
      <c r="AB426" s="244"/>
      <c r="AC426" s="245"/>
      <c r="AD426" s="232"/>
      <c r="AE426" s="245"/>
      <c r="AF426" s="245"/>
      <c r="AG426" s="245"/>
      <c r="AH426" s="245"/>
      <c r="AI426" s="245"/>
      <c r="AJ426" s="245"/>
      <c r="AK426" s="245"/>
      <c r="AL426" s="245"/>
      <c r="AM426" s="245"/>
      <c r="AN426" s="245"/>
      <c r="AO426" s="245"/>
      <c r="AP426" s="245"/>
      <c r="AQ426" s="245"/>
      <c r="AR426" s="245"/>
      <c r="AS426" s="245"/>
      <c r="AT426" s="245"/>
      <c r="AU426" s="245"/>
      <c r="AV426" s="245"/>
      <c r="AW426" s="245"/>
      <c r="AX426" s="245"/>
      <c r="AY426" s="245"/>
      <c r="AZ426" s="245"/>
      <c r="BA426" s="245"/>
      <c r="BB426" s="245"/>
      <c r="BC426" s="245"/>
      <c r="BD426" s="245"/>
      <c r="BE426" s="245"/>
      <c r="BF426" s="245"/>
      <c r="BG426" s="245"/>
      <c r="BH426" s="245"/>
      <c r="BI426" s="245"/>
      <c r="BJ426" s="245"/>
      <c r="BK426" s="245"/>
      <c r="BL426" s="245"/>
      <c r="BM426" s="245"/>
      <c r="BN426" s="245"/>
      <c r="BO426" s="245"/>
      <c r="BP426" s="245"/>
      <c r="BQ426" s="245"/>
      <c r="BR426" s="245"/>
      <c r="BS426" s="245"/>
      <c r="BT426" s="245"/>
      <c r="BU426" s="245"/>
      <c r="BV426" s="245"/>
      <c r="BW426" s="245"/>
      <c r="BX426" s="245"/>
      <c r="BY426" s="245"/>
      <c r="BZ426" s="245"/>
      <c r="CA426" s="245"/>
      <c r="CB426" s="245"/>
      <c r="CC426" s="245"/>
      <c r="CD426" s="245"/>
      <c r="CE426" s="244"/>
      <c r="CF426" s="244"/>
      <c r="CG426" s="244"/>
      <c r="CH426" s="244"/>
      <c r="CI426" s="244"/>
      <c r="CJ426" s="244"/>
      <c r="CK426" s="244"/>
      <c r="CL426" s="244"/>
      <c r="CM426" s="244"/>
      <c r="CN426" s="244"/>
      <c r="CO426" s="244"/>
      <c r="CP426" s="244"/>
      <c r="CQ426" s="244"/>
    </row>
    <row r="427" spans="1:95" s="246" customFormat="1" ht="30" customHeight="1" thickBot="1" x14ac:dyDescent="0.25">
      <c r="A427" s="321"/>
      <c r="B427" s="288" t="s">
        <v>313</v>
      </c>
      <c r="C427" s="257" t="s">
        <v>314</v>
      </c>
      <c r="D427" s="302"/>
      <c r="E427" s="303"/>
      <c r="F427" s="268" t="s">
        <v>79</v>
      </c>
      <c r="G427" s="54"/>
      <c r="H427" s="429" t="s">
        <v>79</v>
      </c>
      <c r="I427" s="430"/>
      <c r="J427" s="169" t="s">
        <v>79</v>
      </c>
      <c r="K427" s="54"/>
      <c r="L427" s="429" t="s">
        <v>79</v>
      </c>
      <c r="M427" s="175"/>
      <c r="N427" s="429" t="s">
        <v>79</v>
      </c>
      <c r="O427" s="304"/>
      <c r="P427" s="429"/>
      <c r="Q427" s="303"/>
      <c r="R427" s="305"/>
      <c r="S427" s="304"/>
      <c r="T427" s="302"/>
      <c r="U427" s="303"/>
      <c r="V427" s="305"/>
      <c r="W427" s="304"/>
      <c r="X427" s="306"/>
      <c r="Y427" s="306"/>
      <c r="Z427" s="344"/>
      <c r="AA427" s="185"/>
      <c r="AB427" s="244"/>
      <c r="AC427" s="245"/>
      <c r="AD427" s="232"/>
      <c r="AE427" s="245"/>
      <c r="AF427" s="245"/>
      <c r="AG427" s="245"/>
      <c r="AH427" s="245"/>
      <c r="AI427" s="245"/>
      <c r="AJ427" s="245"/>
      <c r="AK427" s="245"/>
      <c r="AL427" s="245"/>
      <c r="AM427" s="245"/>
      <c r="AN427" s="245"/>
      <c r="AO427" s="245"/>
      <c r="AP427" s="245"/>
      <c r="AQ427" s="245"/>
      <c r="AR427" s="245"/>
      <c r="AS427" s="245"/>
      <c r="AT427" s="245"/>
      <c r="AU427" s="245"/>
      <c r="AV427" s="245"/>
      <c r="AW427" s="245"/>
      <c r="AX427" s="245"/>
      <c r="AY427" s="245"/>
      <c r="AZ427" s="245"/>
      <c r="BA427" s="245"/>
      <c r="BB427" s="245"/>
      <c r="BC427" s="245"/>
      <c r="BD427" s="245"/>
      <c r="BE427" s="245"/>
      <c r="BF427" s="245"/>
      <c r="BG427" s="245"/>
      <c r="BH427" s="245"/>
      <c r="BI427" s="245"/>
      <c r="BJ427" s="245"/>
      <c r="BK427" s="245"/>
      <c r="BL427" s="245"/>
      <c r="BM427" s="245"/>
      <c r="BN427" s="245"/>
      <c r="BO427" s="245"/>
      <c r="BP427" s="245"/>
      <c r="BQ427" s="245"/>
      <c r="BR427" s="245"/>
      <c r="BS427" s="245"/>
      <c r="BT427" s="245"/>
      <c r="BU427" s="245"/>
      <c r="BV427" s="245"/>
      <c r="BW427" s="245"/>
      <c r="BX427" s="245"/>
      <c r="BY427" s="245"/>
      <c r="BZ427" s="245"/>
      <c r="CA427" s="245"/>
      <c r="CB427" s="245"/>
      <c r="CC427" s="245"/>
      <c r="CD427" s="245"/>
      <c r="CE427" s="244"/>
      <c r="CF427" s="244"/>
      <c r="CG427" s="244"/>
      <c r="CH427" s="244"/>
      <c r="CI427" s="244"/>
      <c r="CJ427" s="244"/>
      <c r="CK427" s="244"/>
      <c r="CL427" s="244"/>
      <c r="CM427" s="244"/>
      <c r="CN427" s="244"/>
      <c r="CO427" s="244"/>
      <c r="CP427" s="244"/>
      <c r="CQ427" s="244"/>
    </row>
    <row r="428" spans="1:95" s="246" customFormat="1" ht="45" customHeight="1" x14ac:dyDescent="0.2">
      <c r="A428" s="351"/>
      <c r="B428" s="209" t="s">
        <v>315</v>
      </c>
      <c r="C428" s="150" t="s">
        <v>890</v>
      </c>
      <c r="D428" s="569"/>
      <c r="E428" s="571"/>
      <c r="F428" s="569"/>
      <c r="G428" s="571"/>
      <c r="H428" s="569"/>
      <c r="I428" s="571"/>
      <c r="J428" s="569"/>
      <c r="K428" s="571"/>
      <c r="L428" s="569"/>
      <c r="M428" s="571"/>
      <c r="N428" s="569"/>
      <c r="O428" s="571"/>
      <c r="P428" s="569"/>
      <c r="Q428" s="571"/>
      <c r="R428" s="569"/>
      <c r="S428" s="571"/>
      <c r="T428" s="569"/>
      <c r="U428" s="571"/>
      <c r="V428" s="569"/>
      <c r="W428" s="571"/>
      <c r="X428" s="253"/>
      <c r="Y428" s="33">
        <f>IF(OR(D428="s",F428="s",H428="s",J428="s",L428="s",N428="s",P428="s",R428="s",T428="s",V428="s"), 0, IF(OR(D428="a",F428="a",H428="a",J428="a",L428="a",N428="a",P428="a",R428="a",T428="a",V428="a"),Z428,0))</f>
        <v>0</v>
      </c>
      <c r="Z428" s="338">
        <v>10</v>
      </c>
      <c r="AA428" s="185">
        <f>COUNTIF(D428:W428,"a")+COUNTIF(D428:W428,"s")</f>
        <v>0</v>
      </c>
      <c r="AB428" s="394"/>
      <c r="AC428" s="245"/>
      <c r="AD428" s="232" t="s">
        <v>486</v>
      </c>
      <c r="AE428" s="400"/>
      <c r="AF428" s="245"/>
      <c r="AG428" s="245"/>
      <c r="AH428" s="245"/>
      <c r="AI428" s="245"/>
      <c r="AJ428" s="245"/>
      <c r="AK428" s="245"/>
      <c r="AL428" s="245"/>
      <c r="AM428" s="245"/>
      <c r="AN428" s="245"/>
      <c r="AO428" s="245"/>
      <c r="AP428" s="245"/>
      <c r="AQ428" s="245"/>
      <c r="AR428" s="245"/>
      <c r="AS428" s="245"/>
      <c r="AT428" s="245"/>
      <c r="AU428" s="245"/>
      <c r="AV428" s="245"/>
      <c r="AW428" s="245"/>
      <c r="AX428" s="245"/>
      <c r="AY428" s="245"/>
      <c r="AZ428" s="245"/>
      <c r="BA428" s="245"/>
      <c r="BB428" s="245"/>
      <c r="BC428" s="245"/>
      <c r="BD428" s="245"/>
      <c r="BE428" s="245"/>
      <c r="BF428" s="245"/>
      <c r="BG428" s="245"/>
      <c r="BH428" s="245"/>
      <c r="BI428" s="245"/>
      <c r="BJ428" s="245"/>
      <c r="BK428" s="245"/>
      <c r="BL428" s="245"/>
      <c r="BM428" s="245"/>
      <c r="BN428" s="245"/>
      <c r="BO428" s="245"/>
      <c r="BP428" s="245"/>
      <c r="BQ428" s="245"/>
      <c r="BR428" s="245"/>
      <c r="BS428" s="245"/>
      <c r="BT428" s="245"/>
      <c r="BU428" s="245"/>
      <c r="BV428" s="245"/>
      <c r="BW428" s="245"/>
      <c r="BX428" s="245"/>
      <c r="BY428" s="245"/>
      <c r="BZ428" s="245"/>
      <c r="CA428" s="245"/>
      <c r="CB428" s="245"/>
      <c r="CC428" s="245"/>
      <c r="CD428" s="245"/>
      <c r="CE428" s="244"/>
      <c r="CF428" s="244"/>
      <c r="CG428" s="244"/>
      <c r="CH428" s="244"/>
      <c r="CI428" s="244"/>
      <c r="CJ428" s="244"/>
      <c r="CK428" s="244"/>
      <c r="CL428" s="244"/>
      <c r="CM428" s="244"/>
      <c r="CN428" s="244"/>
      <c r="CO428" s="244"/>
      <c r="CP428" s="244"/>
      <c r="CQ428" s="244"/>
    </row>
    <row r="429" spans="1:95" s="246" customFormat="1" ht="45" customHeight="1" x14ac:dyDescent="0.2">
      <c r="A429" s="351"/>
      <c r="B429" s="199" t="s">
        <v>316</v>
      </c>
      <c r="C429" s="150" t="s">
        <v>891</v>
      </c>
      <c r="D429" s="569"/>
      <c r="E429" s="571"/>
      <c r="F429" s="569"/>
      <c r="G429" s="571"/>
      <c r="H429" s="569"/>
      <c r="I429" s="571"/>
      <c r="J429" s="569"/>
      <c r="K429" s="571"/>
      <c r="L429" s="569"/>
      <c r="M429" s="571"/>
      <c r="N429" s="569"/>
      <c r="O429" s="571"/>
      <c r="P429" s="569"/>
      <c r="Q429" s="571"/>
      <c r="R429" s="569"/>
      <c r="S429" s="571"/>
      <c r="T429" s="569"/>
      <c r="U429" s="571"/>
      <c r="V429" s="569"/>
      <c r="W429" s="571"/>
      <c r="X429" s="253"/>
      <c r="Y429" s="549">
        <f>IF(OR(D429="s",F429="s",H429="s",J429="s",L429="s",N429="s",P429="s",R429="s",T429="s",V429="s"), 0, IF(OR(D429="a",F429="a",H429="a",J429="a",L429="a",N429="a",P429="a",R429="a",T429="a",V429="a"),Z429,0))</f>
        <v>0</v>
      </c>
      <c r="Z429" s="338">
        <v>5</v>
      </c>
      <c r="AA429" s="185">
        <f>COUNTIF(D429:W429,"a")+COUNTIF(D429:W429,"s")</f>
        <v>0</v>
      </c>
      <c r="AB429" s="394"/>
      <c r="AC429" s="245"/>
      <c r="AD429" s="232" t="s">
        <v>486</v>
      </c>
      <c r="AE429" s="400"/>
      <c r="AF429" s="245"/>
      <c r="AG429" s="245"/>
      <c r="AH429" s="245"/>
      <c r="AI429" s="245"/>
      <c r="AJ429" s="245"/>
      <c r="AK429" s="245"/>
      <c r="AL429" s="245"/>
      <c r="AM429" s="245"/>
      <c r="AN429" s="245"/>
      <c r="AO429" s="245"/>
      <c r="AP429" s="245"/>
      <c r="AQ429" s="245"/>
      <c r="AR429" s="245"/>
      <c r="AS429" s="245"/>
      <c r="AT429" s="245"/>
      <c r="AU429" s="245"/>
      <c r="AV429" s="245"/>
      <c r="AW429" s="245"/>
      <c r="AX429" s="245"/>
      <c r="AY429" s="245"/>
      <c r="AZ429" s="245"/>
      <c r="BA429" s="245"/>
      <c r="BB429" s="245"/>
      <c r="BC429" s="245"/>
      <c r="BD429" s="245"/>
      <c r="BE429" s="245"/>
      <c r="BF429" s="245"/>
      <c r="BG429" s="245"/>
      <c r="BH429" s="245"/>
      <c r="BI429" s="245"/>
      <c r="BJ429" s="245"/>
      <c r="BK429" s="245"/>
      <c r="BL429" s="245"/>
      <c r="BM429" s="245"/>
      <c r="BN429" s="245"/>
      <c r="BO429" s="245"/>
      <c r="BP429" s="245"/>
      <c r="BQ429" s="245"/>
      <c r="BR429" s="245"/>
      <c r="BS429" s="245"/>
      <c r="BT429" s="245"/>
      <c r="BU429" s="245"/>
      <c r="BV429" s="245"/>
      <c r="BW429" s="245"/>
      <c r="BX429" s="245"/>
      <c r="BY429" s="245"/>
      <c r="BZ429" s="245"/>
      <c r="CA429" s="245"/>
      <c r="CB429" s="245"/>
      <c r="CC429" s="245"/>
      <c r="CD429" s="245"/>
      <c r="CE429" s="244"/>
      <c r="CF429" s="244"/>
      <c r="CG429" s="244"/>
      <c r="CH429" s="244"/>
      <c r="CI429" s="244"/>
      <c r="CJ429" s="244"/>
      <c r="CK429" s="244"/>
      <c r="CL429" s="244"/>
      <c r="CM429" s="244"/>
      <c r="CN429" s="244"/>
      <c r="CO429" s="244"/>
      <c r="CP429" s="244"/>
      <c r="CQ429" s="244"/>
    </row>
    <row r="430" spans="1:95" s="246" customFormat="1" ht="45" customHeight="1" x14ac:dyDescent="0.2">
      <c r="A430" s="351"/>
      <c r="B430" s="209" t="s">
        <v>317</v>
      </c>
      <c r="C430" s="150" t="s">
        <v>318</v>
      </c>
      <c r="D430" s="611"/>
      <c r="E430" s="612"/>
      <c r="F430" s="611"/>
      <c r="G430" s="612"/>
      <c r="H430" s="611"/>
      <c r="I430" s="612"/>
      <c r="J430" s="611"/>
      <c r="K430" s="612"/>
      <c r="L430" s="611"/>
      <c r="M430" s="612"/>
      <c r="N430" s="611"/>
      <c r="O430" s="612"/>
      <c r="P430" s="611"/>
      <c r="Q430" s="612"/>
      <c r="R430" s="611"/>
      <c r="S430" s="612"/>
      <c r="T430" s="611"/>
      <c r="U430" s="612"/>
      <c r="V430" s="611"/>
      <c r="W430" s="612"/>
      <c r="X430" s="180"/>
      <c r="Y430" s="179">
        <f>IF(OR(D430="s",F430="s",H430="s",J430="s",L430="s",N430="s",P430="s",R430="s",T430="s",V430="s"), 0, IF(OR(D430="a",F430="a",H430="a",J430="a",L430="a",N430="a",P430="a",R430="a",T430="a",V430="a",X430="na"),Z430,0))</f>
        <v>0</v>
      </c>
      <c r="Z430" s="338">
        <v>5</v>
      </c>
      <c r="AA430" s="185">
        <f>COUNTIF(D430:W430,"a")+COUNTIF(D430:W430,"s")+COUNTIF(X430,"na")</f>
        <v>0</v>
      </c>
      <c r="AB430" s="394"/>
      <c r="AC430" s="245"/>
      <c r="AD430" s="232"/>
      <c r="AE430" s="400"/>
      <c r="AF430" s="245"/>
      <c r="AG430" s="245"/>
      <c r="AH430" s="245"/>
      <c r="AI430" s="245"/>
      <c r="AJ430" s="245"/>
      <c r="AK430" s="245"/>
      <c r="AL430" s="245"/>
      <c r="AM430" s="245"/>
      <c r="AN430" s="245"/>
      <c r="AO430" s="245"/>
      <c r="AP430" s="245"/>
      <c r="AQ430" s="245"/>
      <c r="AR430" s="245"/>
      <c r="AS430" s="245"/>
      <c r="AT430" s="245"/>
      <c r="AU430" s="245"/>
      <c r="AV430" s="245"/>
      <c r="AW430" s="245"/>
      <c r="AX430" s="245"/>
      <c r="AY430" s="245"/>
      <c r="AZ430" s="245"/>
      <c r="BA430" s="245"/>
      <c r="BB430" s="245"/>
      <c r="BC430" s="245"/>
      <c r="BD430" s="245"/>
      <c r="BE430" s="245"/>
      <c r="BF430" s="245"/>
      <c r="BG430" s="245"/>
      <c r="BH430" s="245"/>
      <c r="BI430" s="245"/>
      <c r="BJ430" s="245"/>
      <c r="BK430" s="245"/>
      <c r="BL430" s="245"/>
      <c r="BM430" s="245"/>
      <c r="BN430" s="245"/>
      <c r="BO430" s="245"/>
      <c r="BP430" s="245"/>
      <c r="BQ430" s="245"/>
      <c r="BR430" s="245"/>
      <c r="BS430" s="245"/>
      <c r="BT430" s="245"/>
      <c r="BU430" s="245"/>
      <c r="BV430" s="245"/>
      <c r="BW430" s="245"/>
      <c r="BX430" s="245"/>
      <c r="BY430" s="245"/>
      <c r="BZ430" s="245"/>
      <c r="CA430" s="245"/>
      <c r="CB430" s="245"/>
      <c r="CC430" s="245"/>
      <c r="CD430" s="245"/>
      <c r="CE430" s="244"/>
      <c r="CF430" s="244"/>
      <c r="CG430" s="244"/>
      <c r="CH430" s="244"/>
      <c r="CI430" s="244"/>
      <c r="CJ430" s="244"/>
      <c r="CK430" s="244"/>
      <c r="CL430" s="244"/>
      <c r="CM430" s="244"/>
      <c r="CN430" s="244"/>
      <c r="CO430" s="244"/>
      <c r="CP430" s="244"/>
      <c r="CQ430" s="244"/>
    </row>
    <row r="431" spans="1:95" s="246" customFormat="1" ht="45" customHeight="1" thickBot="1" x14ac:dyDescent="0.2">
      <c r="A431" s="351"/>
      <c r="B431" s="209" t="s">
        <v>319</v>
      </c>
      <c r="C431" s="150" t="s">
        <v>892</v>
      </c>
      <c r="D431" s="569"/>
      <c r="E431" s="571"/>
      <c r="F431" s="569"/>
      <c r="G431" s="571"/>
      <c r="H431" s="569"/>
      <c r="I431" s="571"/>
      <c r="J431" s="569"/>
      <c r="K431" s="571"/>
      <c r="L431" s="569"/>
      <c r="M431" s="571"/>
      <c r="N431" s="569"/>
      <c r="O431" s="571"/>
      <c r="P431" s="569"/>
      <c r="Q431" s="571"/>
      <c r="R431" s="569"/>
      <c r="S431" s="571"/>
      <c r="T431" s="569"/>
      <c r="U431" s="571"/>
      <c r="V431" s="569"/>
      <c r="W431" s="571"/>
      <c r="X431" s="307"/>
      <c r="Y431" s="179">
        <f>IF(OR(D431="s",F431="s",H431="s",J431="s",L431="s",N431="s",P431="s",R431="s",T431="s",V431="s"), 0, IF(OR(D431="a",F431="a",H431="a",J431="a",L431="a",N431="a",P431="a",R431="a",T431="a",V431="a"),Z431,0))</f>
        <v>0</v>
      </c>
      <c r="Z431" s="338">
        <v>5</v>
      </c>
      <c r="AA431" s="185">
        <f>COUNTIF(D431:W431,"a")+COUNTIF(D431:W431,"s")</f>
        <v>0</v>
      </c>
      <c r="AB431" s="394"/>
      <c r="AC431" s="245"/>
      <c r="AD431" s="232"/>
      <c r="AE431" s="400"/>
      <c r="AF431" s="245"/>
      <c r="AG431" s="245"/>
      <c r="AH431" s="245"/>
      <c r="AI431" s="245"/>
      <c r="AJ431" s="245"/>
      <c r="AK431" s="245"/>
      <c r="AL431" s="245"/>
      <c r="AM431" s="245"/>
      <c r="AN431" s="245"/>
      <c r="AO431" s="245"/>
      <c r="AP431" s="245"/>
      <c r="AQ431" s="245"/>
      <c r="AR431" s="245"/>
      <c r="AS431" s="245"/>
      <c r="AT431" s="245"/>
      <c r="AU431" s="245"/>
      <c r="AV431" s="245"/>
      <c r="AW431" s="245"/>
      <c r="AX431" s="245"/>
      <c r="AY431" s="245"/>
      <c r="AZ431" s="245"/>
      <c r="BA431" s="245"/>
      <c r="BB431" s="245"/>
      <c r="BC431" s="245"/>
      <c r="BD431" s="245"/>
      <c r="BE431" s="245"/>
      <c r="BF431" s="245"/>
      <c r="BG431" s="245"/>
      <c r="BH431" s="245"/>
      <c r="BI431" s="245"/>
      <c r="BJ431" s="245"/>
      <c r="BK431" s="245"/>
      <c r="BL431" s="245"/>
      <c r="BM431" s="245"/>
      <c r="BN431" s="245"/>
      <c r="BO431" s="245"/>
      <c r="BP431" s="245"/>
      <c r="BQ431" s="245"/>
      <c r="BR431" s="245"/>
      <c r="BS431" s="245"/>
      <c r="BT431" s="245"/>
      <c r="BU431" s="245"/>
      <c r="BV431" s="245"/>
      <c r="BW431" s="245"/>
      <c r="BX431" s="245"/>
      <c r="BY431" s="245"/>
      <c r="BZ431" s="245"/>
      <c r="CA431" s="245"/>
      <c r="CB431" s="245"/>
      <c r="CC431" s="245"/>
      <c r="CD431" s="245"/>
      <c r="CE431" s="244"/>
      <c r="CF431" s="244"/>
      <c r="CG431" s="244"/>
      <c r="CH431" s="244"/>
      <c r="CI431" s="244"/>
      <c r="CJ431" s="244"/>
      <c r="CK431" s="244"/>
      <c r="CL431" s="244"/>
      <c r="CM431" s="244"/>
      <c r="CN431" s="244"/>
      <c r="CO431" s="244"/>
      <c r="CP431" s="244"/>
      <c r="CQ431" s="244"/>
    </row>
    <row r="432" spans="1:95" s="246" customFormat="1" ht="21" customHeight="1" thickTop="1" thickBot="1" x14ac:dyDescent="0.25">
      <c r="A432" s="351"/>
      <c r="B432" s="205"/>
      <c r="C432" s="122"/>
      <c r="D432" s="621" t="s">
        <v>80</v>
      </c>
      <c r="E432" s="622"/>
      <c r="F432" s="622"/>
      <c r="G432" s="622"/>
      <c r="H432" s="622"/>
      <c r="I432" s="622"/>
      <c r="J432" s="622"/>
      <c r="K432" s="622"/>
      <c r="L432" s="622"/>
      <c r="M432" s="622"/>
      <c r="N432" s="622"/>
      <c r="O432" s="622"/>
      <c r="P432" s="622"/>
      <c r="Q432" s="622"/>
      <c r="R432" s="622"/>
      <c r="S432" s="622"/>
      <c r="T432" s="622"/>
      <c r="U432" s="622"/>
      <c r="V432" s="622"/>
      <c r="W432" s="622"/>
      <c r="X432" s="652"/>
      <c r="Y432" s="6">
        <f>SUM(Y428:Y431)</f>
        <v>0</v>
      </c>
      <c r="Z432" s="339">
        <f>SUM(Z428:Z431)</f>
        <v>25</v>
      </c>
      <c r="AA432" s="185"/>
      <c r="AB432" s="244"/>
      <c r="AC432" s="245"/>
      <c r="AD432" s="232"/>
      <c r="AE432" s="245"/>
      <c r="AF432" s="245"/>
      <c r="AG432" s="245"/>
      <c r="AH432" s="245"/>
      <c r="AI432" s="245"/>
      <c r="AJ432" s="245"/>
      <c r="AK432" s="245"/>
      <c r="AL432" s="245"/>
      <c r="AM432" s="245"/>
      <c r="AN432" s="245"/>
      <c r="AO432" s="245"/>
      <c r="AP432" s="245"/>
      <c r="AQ432" s="245"/>
      <c r="AR432" s="245"/>
      <c r="AS432" s="245"/>
      <c r="AT432" s="245"/>
      <c r="AU432" s="245"/>
      <c r="AV432" s="245"/>
      <c r="AW432" s="245"/>
      <c r="AX432" s="245"/>
      <c r="AY432" s="245"/>
      <c r="AZ432" s="245"/>
      <c r="BA432" s="245"/>
      <c r="BB432" s="245"/>
      <c r="BC432" s="245"/>
      <c r="BD432" s="245"/>
      <c r="BE432" s="245"/>
      <c r="BF432" s="245"/>
      <c r="BG432" s="245"/>
      <c r="BH432" s="245"/>
      <c r="BI432" s="245"/>
      <c r="BJ432" s="245"/>
      <c r="BK432" s="245"/>
      <c r="BL432" s="245"/>
      <c r="BM432" s="245"/>
      <c r="BN432" s="245"/>
      <c r="BO432" s="245"/>
      <c r="BP432" s="245"/>
      <c r="BQ432" s="245"/>
      <c r="BR432" s="245"/>
      <c r="BS432" s="245"/>
      <c r="BT432" s="245"/>
      <c r="BU432" s="245"/>
      <c r="BV432" s="245"/>
      <c r="BW432" s="245"/>
      <c r="BX432" s="245"/>
      <c r="BY432" s="245"/>
      <c r="BZ432" s="245"/>
      <c r="CA432" s="245"/>
      <c r="CB432" s="245"/>
      <c r="CC432" s="245"/>
      <c r="CD432" s="245"/>
      <c r="CE432" s="244"/>
      <c r="CF432" s="244"/>
      <c r="CG432" s="244"/>
      <c r="CH432" s="244"/>
      <c r="CI432" s="244"/>
      <c r="CJ432" s="244"/>
      <c r="CK432" s="244"/>
      <c r="CL432" s="244"/>
      <c r="CM432" s="244"/>
      <c r="CN432" s="244"/>
      <c r="CO432" s="244"/>
      <c r="CP432" s="244"/>
      <c r="CQ432" s="244"/>
    </row>
    <row r="433" spans="1:95" s="246" customFormat="1" ht="21" customHeight="1" thickBot="1" x14ac:dyDescent="0.25">
      <c r="A433" s="323"/>
      <c r="B433" s="254"/>
      <c r="C433" s="156"/>
      <c r="D433" s="618"/>
      <c r="E433" s="619"/>
      <c r="F433" s="819">
        <v>15</v>
      </c>
      <c r="G433" s="820"/>
      <c r="H433" s="820"/>
      <c r="I433" s="820"/>
      <c r="J433" s="820"/>
      <c r="K433" s="820"/>
      <c r="L433" s="820"/>
      <c r="M433" s="820"/>
      <c r="N433" s="820"/>
      <c r="O433" s="820"/>
      <c r="P433" s="820"/>
      <c r="Q433" s="820"/>
      <c r="R433" s="820"/>
      <c r="S433" s="820"/>
      <c r="T433" s="820"/>
      <c r="U433" s="820"/>
      <c r="V433" s="820"/>
      <c r="W433" s="820"/>
      <c r="X433" s="820"/>
      <c r="Y433" s="820"/>
      <c r="Z433" s="821"/>
      <c r="AA433" s="185"/>
      <c r="AB433" s="244"/>
      <c r="AC433" s="245"/>
      <c r="AD433" s="232"/>
      <c r="AE433" s="245"/>
      <c r="AF433" s="245"/>
      <c r="AG433" s="245"/>
      <c r="AH433" s="245"/>
      <c r="AI433" s="245"/>
      <c r="AJ433" s="245"/>
      <c r="AK433" s="245"/>
      <c r="AL433" s="245"/>
      <c r="AM433" s="245"/>
      <c r="AN433" s="245"/>
      <c r="AO433" s="245"/>
      <c r="AP433" s="245"/>
      <c r="AQ433" s="245"/>
      <c r="AR433" s="245"/>
      <c r="AS433" s="245"/>
      <c r="AT433" s="245"/>
      <c r="AU433" s="245"/>
      <c r="AV433" s="245"/>
      <c r="AW433" s="245"/>
      <c r="AX433" s="245"/>
      <c r="AY433" s="245"/>
      <c r="AZ433" s="245"/>
      <c r="BA433" s="245"/>
      <c r="BB433" s="245"/>
      <c r="BC433" s="245"/>
      <c r="BD433" s="245"/>
      <c r="BE433" s="245"/>
      <c r="BF433" s="245"/>
      <c r="BG433" s="245"/>
      <c r="BH433" s="245"/>
      <c r="BI433" s="245"/>
      <c r="BJ433" s="245"/>
      <c r="BK433" s="245"/>
      <c r="BL433" s="245"/>
      <c r="BM433" s="245"/>
      <c r="BN433" s="245"/>
      <c r="BO433" s="245"/>
      <c r="BP433" s="245"/>
      <c r="BQ433" s="245"/>
      <c r="BR433" s="245"/>
      <c r="BS433" s="245"/>
      <c r="BT433" s="245"/>
      <c r="BU433" s="245"/>
      <c r="BV433" s="245"/>
      <c r="BW433" s="245"/>
      <c r="BX433" s="245"/>
      <c r="BY433" s="245"/>
      <c r="BZ433" s="245"/>
      <c r="CA433" s="245"/>
      <c r="CB433" s="245"/>
      <c r="CC433" s="245"/>
      <c r="CD433" s="245"/>
      <c r="CE433" s="244"/>
      <c r="CF433" s="244"/>
      <c r="CG433" s="244"/>
      <c r="CH433" s="244"/>
      <c r="CI433" s="244"/>
      <c r="CJ433" s="244"/>
      <c r="CK433" s="244"/>
      <c r="CL433" s="244"/>
      <c r="CM433" s="244"/>
      <c r="CN433" s="244"/>
      <c r="CO433" s="244"/>
      <c r="CP433" s="244"/>
      <c r="CQ433" s="244"/>
    </row>
    <row r="434" spans="1:95" s="246" customFormat="1" ht="30" customHeight="1" thickBot="1" x14ac:dyDescent="0.25">
      <c r="A434" s="321"/>
      <c r="B434" s="207" t="s">
        <v>320</v>
      </c>
      <c r="C434" s="257" t="s">
        <v>321</v>
      </c>
      <c r="D434" s="302"/>
      <c r="E434" s="303"/>
      <c r="F434" s="268" t="s">
        <v>79</v>
      </c>
      <c r="G434" s="54"/>
      <c r="H434" s="429" t="s">
        <v>79</v>
      </c>
      <c r="I434" s="430"/>
      <c r="J434" s="169" t="s">
        <v>79</v>
      </c>
      <c r="K434" s="54"/>
      <c r="L434" s="429" t="s">
        <v>79</v>
      </c>
      <c r="M434" s="175"/>
      <c r="N434" s="429" t="s">
        <v>79</v>
      </c>
      <c r="O434" s="304"/>
      <c r="P434" s="429"/>
      <c r="Q434" s="303"/>
      <c r="R434" s="305"/>
      <c r="S434" s="304"/>
      <c r="T434" s="302"/>
      <c r="U434" s="303"/>
      <c r="V434" s="305"/>
      <c r="W434" s="304"/>
      <c r="X434" s="306"/>
      <c r="Y434" s="306"/>
      <c r="Z434" s="344"/>
      <c r="AA434" s="185"/>
      <c r="AB434" s="244"/>
      <c r="AC434" s="245"/>
      <c r="AD434" s="232"/>
      <c r="AE434" s="245"/>
      <c r="AF434" s="245"/>
      <c r="AG434" s="245"/>
      <c r="AH434" s="245"/>
      <c r="AI434" s="245"/>
      <c r="AJ434" s="245"/>
      <c r="AK434" s="245"/>
      <c r="AL434" s="245"/>
      <c r="AM434" s="245"/>
      <c r="AN434" s="245"/>
      <c r="AO434" s="245"/>
      <c r="AP434" s="245"/>
      <c r="AQ434" s="245"/>
      <c r="AR434" s="245"/>
      <c r="AS434" s="245"/>
      <c r="AT434" s="245"/>
      <c r="AU434" s="245"/>
      <c r="AV434" s="245"/>
      <c r="AW434" s="245"/>
      <c r="AX434" s="245"/>
      <c r="AY434" s="245"/>
      <c r="AZ434" s="245"/>
      <c r="BA434" s="245"/>
      <c r="BB434" s="245"/>
      <c r="BC434" s="245"/>
      <c r="BD434" s="245"/>
      <c r="BE434" s="245"/>
      <c r="BF434" s="245"/>
      <c r="BG434" s="245"/>
      <c r="BH434" s="245"/>
      <c r="BI434" s="245"/>
      <c r="BJ434" s="245"/>
      <c r="BK434" s="245"/>
      <c r="BL434" s="245"/>
      <c r="BM434" s="245"/>
      <c r="BN434" s="245"/>
      <c r="BO434" s="245"/>
      <c r="BP434" s="245"/>
      <c r="BQ434" s="245"/>
      <c r="BR434" s="245"/>
      <c r="BS434" s="245"/>
      <c r="BT434" s="245"/>
      <c r="BU434" s="245"/>
      <c r="BV434" s="245"/>
      <c r="BW434" s="245"/>
      <c r="BX434" s="245"/>
      <c r="BY434" s="245"/>
      <c r="BZ434" s="245"/>
      <c r="CA434" s="245"/>
      <c r="CB434" s="245"/>
      <c r="CC434" s="245"/>
      <c r="CD434" s="245"/>
      <c r="CE434" s="244"/>
      <c r="CF434" s="244"/>
      <c r="CG434" s="244"/>
      <c r="CH434" s="244"/>
      <c r="CI434" s="244"/>
      <c r="CJ434" s="244"/>
      <c r="CK434" s="244"/>
      <c r="CL434" s="244"/>
      <c r="CM434" s="244"/>
      <c r="CN434" s="244"/>
      <c r="CO434" s="244"/>
      <c r="CP434" s="244"/>
      <c r="CQ434" s="244"/>
    </row>
    <row r="435" spans="1:95" ht="30" customHeight="1" x14ac:dyDescent="0.2">
      <c r="A435" s="351"/>
      <c r="B435" s="199"/>
      <c r="C435" s="313" t="s">
        <v>893</v>
      </c>
      <c r="D435" s="607"/>
      <c r="E435" s="607"/>
      <c r="F435" s="607"/>
      <c r="G435" s="607"/>
      <c r="H435" s="607"/>
      <c r="I435" s="607"/>
      <c r="J435" s="607"/>
      <c r="K435" s="607"/>
      <c r="L435" s="607"/>
      <c r="M435" s="607"/>
      <c r="N435" s="607"/>
      <c r="O435" s="607"/>
      <c r="P435" s="607"/>
      <c r="Q435" s="607"/>
      <c r="R435" s="607"/>
      <c r="S435" s="607"/>
      <c r="T435" s="607"/>
      <c r="U435" s="607"/>
      <c r="V435" s="607"/>
      <c r="W435" s="607"/>
      <c r="X435" s="607"/>
      <c r="Y435" s="607"/>
      <c r="Z435" s="608"/>
      <c r="CF435" s="2"/>
    </row>
    <row r="436" spans="1:95" s="246" customFormat="1" ht="45" customHeight="1" x14ac:dyDescent="0.2">
      <c r="A436" s="351"/>
      <c r="B436" s="209" t="s">
        <v>322</v>
      </c>
      <c r="C436" s="111" t="s">
        <v>894</v>
      </c>
      <c r="D436" s="604"/>
      <c r="E436" s="605"/>
      <c r="F436" s="604"/>
      <c r="G436" s="605"/>
      <c r="H436" s="604"/>
      <c r="I436" s="605"/>
      <c r="J436" s="604"/>
      <c r="K436" s="605"/>
      <c r="L436" s="604"/>
      <c r="M436" s="605"/>
      <c r="N436" s="604"/>
      <c r="O436" s="605"/>
      <c r="P436" s="604"/>
      <c r="Q436" s="605"/>
      <c r="R436" s="604"/>
      <c r="S436" s="605"/>
      <c r="T436" s="604"/>
      <c r="U436" s="605"/>
      <c r="V436" s="604"/>
      <c r="W436" s="605"/>
      <c r="X436" s="37"/>
      <c r="Y436" s="547">
        <f>IF(OR(D436="s",F436="s",H436="s",J436="s",L436="s",N436="s",P436="s",R436="s",T436="s",V436="s"), 0, IF(OR(D436="a",F436="a",H436="a",J436="a",L436="a",N436="a",P436="a",R436="a",T436="a",V436="a"),Z436,0))</f>
        <v>0</v>
      </c>
      <c r="Z436" s="340">
        <f>IF(X436="na",0,5)</f>
        <v>5</v>
      </c>
      <c r="AA436" s="41">
        <f>IF(OR(COUNTIF(D448:W448,"a")+COUNTIF(D448:W448,"s")&gt;0),0,(COUNTIF(D436:W436,"a")+COUNTIF(D436:W436,"s")+COUNTIF(X436,"na")))</f>
        <v>0</v>
      </c>
      <c r="AB436" s="186"/>
      <c r="AC436" s="245"/>
      <c r="AD436" s="232" t="s">
        <v>486</v>
      </c>
      <c r="AE436" s="400"/>
      <c r="AF436" s="245"/>
      <c r="AG436" s="245"/>
      <c r="AH436" s="245"/>
      <c r="AI436" s="245"/>
      <c r="AJ436" s="245"/>
      <c r="AK436" s="245"/>
      <c r="AL436" s="245"/>
      <c r="AM436" s="245"/>
      <c r="AN436" s="245"/>
      <c r="AO436" s="245"/>
      <c r="AP436" s="245"/>
      <c r="AQ436" s="245"/>
      <c r="AR436" s="245"/>
      <c r="AS436" s="245"/>
      <c r="AT436" s="245"/>
      <c r="AU436" s="245"/>
      <c r="AV436" s="245"/>
      <c r="AW436" s="245"/>
      <c r="AX436" s="245"/>
      <c r="AY436" s="245"/>
      <c r="AZ436" s="245"/>
      <c r="BA436" s="245"/>
      <c r="BB436" s="245"/>
      <c r="BC436" s="245"/>
      <c r="BD436" s="245"/>
      <c r="BE436" s="245"/>
      <c r="BF436" s="245"/>
      <c r="BG436" s="245"/>
      <c r="BH436" s="245"/>
      <c r="BI436" s="245"/>
      <c r="BJ436" s="245"/>
      <c r="BK436" s="245"/>
      <c r="BL436" s="245"/>
      <c r="BM436" s="245"/>
      <c r="BN436" s="245"/>
      <c r="BO436" s="245"/>
      <c r="BP436" s="245"/>
      <c r="BQ436" s="245"/>
      <c r="BR436" s="245"/>
      <c r="BS436" s="245"/>
      <c r="BT436" s="245"/>
      <c r="BU436" s="245"/>
      <c r="BV436" s="245"/>
      <c r="BW436" s="245"/>
      <c r="BX436" s="245"/>
      <c r="BY436" s="245"/>
      <c r="BZ436" s="245"/>
      <c r="CA436" s="245"/>
      <c r="CB436" s="245"/>
      <c r="CC436" s="245"/>
      <c r="CD436" s="245"/>
      <c r="CE436" s="244"/>
      <c r="CF436" s="244"/>
      <c r="CG436" s="244"/>
      <c r="CH436" s="244"/>
      <c r="CI436" s="244"/>
      <c r="CJ436" s="244"/>
      <c r="CK436" s="244"/>
      <c r="CL436" s="244"/>
      <c r="CM436" s="244"/>
      <c r="CN436" s="244"/>
      <c r="CO436" s="244"/>
      <c r="CP436" s="244"/>
      <c r="CQ436" s="244"/>
    </row>
    <row r="437" spans="1:95" s="246" customFormat="1" ht="45" customHeight="1" x14ac:dyDescent="0.2">
      <c r="A437" s="351"/>
      <c r="B437" s="209" t="s">
        <v>895</v>
      </c>
      <c r="C437" s="111" t="s">
        <v>896</v>
      </c>
      <c r="D437" s="604"/>
      <c r="E437" s="605"/>
      <c r="F437" s="604"/>
      <c r="G437" s="605"/>
      <c r="H437" s="604"/>
      <c r="I437" s="605"/>
      <c r="J437" s="604"/>
      <c r="K437" s="605"/>
      <c r="L437" s="604"/>
      <c r="M437" s="605"/>
      <c r="N437" s="604"/>
      <c r="O437" s="605"/>
      <c r="P437" s="604"/>
      <c r="Q437" s="605"/>
      <c r="R437" s="604"/>
      <c r="S437" s="605"/>
      <c r="T437" s="604"/>
      <c r="U437" s="605"/>
      <c r="V437" s="604"/>
      <c r="W437" s="605"/>
      <c r="X437" s="326" t="str">
        <f>IF(X436="na","na","")</f>
        <v/>
      </c>
      <c r="Y437" s="547">
        <f>IF(OR(D437="s",F437="s",H437="s",J437="s",L437="s",N437="s",P437="s",R437="s",T437="s",V437="s"), 0, IF(OR(D437="a",F437="a",H437="a",J437="a",L437="a",N437="a",P437="a",R437="a",T437="a",V437="a"),Z437,0))</f>
        <v>0</v>
      </c>
      <c r="Z437" s="340">
        <f>IF(X437="na",0,5)</f>
        <v>5</v>
      </c>
      <c r="AA437" s="41">
        <f>IF(OR(COUNTIF(D448:W448,"a")+COUNTIF(D448:W448,"s")&gt;0),0,(COUNTIF(D437:W437,"a")+COUNTIF(D437:W437,"s")+COUNTIF(X437,"na")))</f>
        <v>0</v>
      </c>
      <c r="AB437" s="186"/>
      <c r="AC437" s="245"/>
      <c r="AD437" s="232"/>
      <c r="AE437" s="400"/>
      <c r="AF437" s="245"/>
      <c r="AG437" s="245"/>
      <c r="AH437" s="245"/>
      <c r="AI437" s="245"/>
      <c r="AJ437" s="245"/>
      <c r="AK437" s="245"/>
      <c r="AL437" s="245"/>
      <c r="AM437" s="245"/>
      <c r="AN437" s="245"/>
      <c r="AO437" s="245"/>
      <c r="AP437" s="245"/>
      <c r="AQ437" s="245"/>
      <c r="AR437" s="245"/>
      <c r="AS437" s="245"/>
      <c r="AT437" s="245"/>
      <c r="AU437" s="245"/>
      <c r="AV437" s="245"/>
      <c r="AW437" s="245"/>
      <c r="AX437" s="245"/>
      <c r="AY437" s="245"/>
      <c r="AZ437" s="245"/>
      <c r="BA437" s="245"/>
      <c r="BB437" s="245"/>
      <c r="BC437" s="245"/>
      <c r="BD437" s="245"/>
      <c r="BE437" s="245"/>
      <c r="BF437" s="245"/>
      <c r="BG437" s="245"/>
      <c r="BH437" s="245"/>
      <c r="BI437" s="245"/>
      <c r="BJ437" s="245"/>
      <c r="BK437" s="245"/>
      <c r="BL437" s="245"/>
      <c r="BM437" s="245"/>
      <c r="BN437" s="245"/>
      <c r="BO437" s="245"/>
      <c r="BP437" s="245"/>
      <c r="BQ437" s="245"/>
      <c r="BR437" s="245"/>
      <c r="BS437" s="245"/>
      <c r="BT437" s="245"/>
      <c r="BU437" s="245"/>
      <c r="BV437" s="245"/>
      <c r="BW437" s="245"/>
      <c r="BX437" s="245"/>
      <c r="BY437" s="245"/>
      <c r="BZ437" s="245"/>
      <c r="CA437" s="245"/>
      <c r="CB437" s="245"/>
      <c r="CC437" s="245"/>
      <c r="CD437" s="245"/>
      <c r="CE437" s="244"/>
      <c r="CF437" s="244"/>
      <c r="CG437" s="244"/>
      <c r="CH437" s="244"/>
      <c r="CI437" s="244"/>
      <c r="CJ437" s="244"/>
      <c r="CK437" s="244"/>
      <c r="CL437" s="244"/>
      <c r="CM437" s="244"/>
      <c r="CN437" s="244"/>
      <c r="CO437" s="244"/>
      <c r="CP437" s="244"/>
      <c r="CQ437" s="244"/>
    </row>
    <row r="438" spans="1:95" ht="30" customHeight="1" x14ac:dyDescent="0.2">
      <c r="A438" s="351"/>
      <c r="B438" s="209"/>
      <c r="C438" s="314" t="s">
        <v>897</v>
      </c>
      <c r="D438" s="776"/>
      <c r="E438" s="776"/>
      <c r="F438" s="776"/>
      <c r="G438" s="776"/>
      <c r="H438" s="776"/>
      <c r="I438" s="776"/>
      <c r="J438" s="776"/>
      <c r="K438" s="776"/>
      <c r="L438" s="776"/>
      <c r="M438" s="776"/>
      <c r="N438" s="776"/>
      <c r="O438" s="776"/>
      <c r="P438" s="776"/>
      <c r="Q438" s="776"/>
      <c r="R438" s="776"/>
      <c r="S438" s="776"/>
      <c r="T438" s="776"/>
      <c r="U438" s="776"/>
      <c r="V438" s="776"/>
      <c r="W438" s="776"/>
      <c r="X438" s="776"/>
      <c r="Y438" s="776"/>
      <c r="Z438" s="777"/>
      <c r="CF438" s="2"/>
    </row>
    <row r="439" spans="1:95" s="246" customFormat="1" ht="45" customHeight="1" x14ac:dyDescent="0.2">
      <c r="A439" s="351"/>
      <c r="B439" s="209" t="s">
        <v>477</v>
      </c>
      <c r="C439" s="150" t="s">
        <v>478</v>
      </c>
      <c r="D439" s="611"/>
      <c r="E439" s="612"/>
      <c r="F439" s="611"/>
      <c r="G439" s="612"/>
      <c r="H439" s="611"/>
      <c r="I439" s="612"/>
      <c r="J439" s="611"/>
      <c r="K439" s="612"/>
      <c r="L439" s="611"/>
      <c r="M439" s="612"/>
      <c r="N439" s="611"/>
      <c r="O439" s="612"/>
      <c r="P439" s="611"/>
      <c r="Q439" s="612"/>
      <c r="R439" s="611"/>
      <c r="S439" s="612"/>
      <c r="T439" s="611"/>
      <c r="U439" s="612"/>
      <c r="V439" s="611"/>
      <c r="W439" s="612"/>
      <c r="X439" s="37"/>
      <c r="Y439" s="179">
        <f>IF(OR(D439="s",F439="s",H439="s",J439="s",L439="s",N439="s",P439="s",R439="s",T439="s",V439="s"), 0, IF(OR(D439="a",F439="a",H439="a",J439="a",L439="a",N439="a",P439="a",R439="a",T439="a",V439="a"),Z439,0))</f>
        <v>0</v>
      </c>
      <c r="Z439" s="338">
        <f>IF(X439="na",0,5)</f>
        <v>5</v>
      </c>
      <c r="AA439" s="41">
        <f>IF(OR(COUNTIF(D448:W448,"a")+COUNTIF(D448:W448,"s")&gt;0),0,(COUNTIF(D439:W439,"a")+COUNTIF(D439:W439,"s")+COUNTIF(X439,"na")))</f>
        <v>0</v>
      </c>
      <c r="AB439" s="186"/>
      <c r="AC439" s="245"/>
      <c r="AD439" s="232" t="s">
        <v>486</v>
      </c>
      <c r="AE439" s="400"/>
      <c r="AF439" s="245"/>
      <c r="AG439" s="245"/>
      <c r="AH439" s="245"/>
      <c r="AI439" s="245"/>
      <c r="AJ439" s="245"/>
      <c r="AK439" s="245"/>
      <c r="AL439" s="245"/>
      <c r="AM439" s="245"/>
      <c r="AN439" s="245"/>
      <c r="AO439" s="245"/>
      <c r="AP439" s="245"/>
      <c r="AQ439" s="245"/>
      <c r="AR439" s="245"/>
      <c r="AS439" s="245"/>
      <c r="AT439" s="245"/>
      <c r="AU439" s="245"/>
      <c r="AV439" s="245"/>
      <c r="AW439" s="245"/>
      <c r="AX439" s="245"/>
      <c r="AY439" s="245"/>
      <c r="AZ439" s="245"/>
      <c r="BA439" s="245"/>
      <c r="BB439" s="245"/>
      <c r="BC439" s="245"/>
      <c r="BD439" s="245"/>
      <c r="BE439" s="245"/>
      <c r="BF439" s="245"/>
      <c r="BG439" s="245"/>
      <c r="BH439" s="245"/>
      <c r="BI439" s="245"/>
      <c r="BJ439" s="245"/>
      <c r="BK439" s="245"/>
      <c r="BL439" s="245"/>
      <c r="BM439" s="245"/>
      <c r="BN439" s="245"/>
      <c r="BO439" s="245"/>
      <c r="BP439" s="245"/>
      <c r="BQ439" s="245"/>
      <c r="BR439" s="245"/>
      <c r="BS439" s="245"/>
      <c r="BT439" s="245"/>
      <c r="BU439" s="245"/>
      <c r="BV439" s="245"/>
      <c r="BW439" s="245"/>
      <c r="BX439" s="245"/>
      <c r="BY439" s="245"/>
      <c r="BZ439" s="245"/>
      <c r="CA439" s="245"/>
      <c r="CB439" s="245"/>
      <c r="CC439" s="245"/>
      <c r="CD439" s="245"/>
      <c r="CE439" s="244"/>
      <c r="CF439" s="244"/>
      <c r="CG439" s="244"/>
      <c r="CH439" s="244"/>
      <c r="CI439" s="244"/>
      <c r="CJ439" s="244"/>
      <c r="CK439" s="244"/>
      <c r="CL439" s="244"/>
      <c r="CM439" s="244"/>
      <c r="CN439" s="244"/>
      <c r="CO439" s="244"/>
      <c r="CP439" s="244"/>
      <c r="CQ439" s="244"/>
    </row>
    <row r="440" spans="1:95" ht="30" customHeight="1" x14ac:dyDescent="0.2">
      <c r="A440" s="351"/>
      <c r="B440" s="209"/>
      <c r="C440" s="314" t="s">
        <v>898</v>
      </c>
      <c r="D440" s="649"/>
      <c r="E440" s="649"/>
      <c r="F440" s="649"/>
      <c r="G440" s="649"/>
      <c r="H440" s="649"/>
      <c r="I440" s="649"/>
      <c r="J440" s="649"/>
      <c r="K440" s="649"/>
      <c r="L440" s="649"/>
      <c r="M440" s="649"/>
      <c r="N440" s="649"/>
      <c r="O440" s="649"/>
      <c r="P440" s="649"/>
      <c r="Q440" s="649"/>
      <c r="R440" s="649"/>
      <c r="S440" s="649"/>
      <c r="T440" s="649"/>
      <c r="U440" s="649"/>
      <c r="V440" s="649"/>
      <c r="W440" s="649"/>
      <c r="X440" s="649"/>
      <c r="Y440" s="649"/>
      <c r="Z440" s="650"/>
      <c r="CF440" s="2"/>
    </row>
    <row r="441" spans="1:95" s="246" customFormat="1" ht="45" customHeight="1" x14ac:dyDescent="0.15">
      <c r="A441" s="351"/>
      <c r="B441" s="209" t="s">
        <v>474</v>
      </c>
      <c r="C441" s="150" t="s">
        <v>181</v>
      </c>
      <c r="D441" s="569"/>
      <c r="E441" s="571"/>
      <c r="F441" s="569"/>
      <c r="G441" s="571"/>
      <c r="H441" s="569"/>
      <c r="I441" s="571"/>
      <c r="J441" s="569"/>
      <c r="K441" s="571"/>
      <c r="L441" s="569"/>
      <c r="M441" s="571"/>
      <c r="N441" s="569"/>
      <c r="O441" s="571"/>
      <c r="P441" s="569"/>
      <c r="Q441" s="571"/>
      <c r="R441" s="569"/>
      <c r="S441" s="571"/>
      <c r="T441" s="569"/>
      <c r="U441" s="571"/>
      <c r="V441" s="569"/>
      <c r="W441" s="571"/>
      <c r="X441" s="37"/>
      <c r="Y441" s="33">
        <f>IF(OR(D441="s",F441="s",H441="s",J441="s",L441="s",N441="s",P441="s",R441="s",T441="s",V441="s"), 0, IF(OR(D441="a",F441="a",H441="a",J441="a",L441="a",N441="a",P441="a",R441="a",T441="a",V441="a"),Z441,0))</f>
        <v>0</v>
      </c>
      <c r="Z441" s="338">
        <f>IF(X441="na",0,10)</f>
        <v>10</v>
      </c>
      <c r="AA441" s="41">
        <f>IF(OR(COUNTIF(D448:W448,"a")+COUNTIF(D448:W448,"s")&gt;0),0,(COUNTIF(D441:W441,"a")+COUNTIF(D441:W441,"s")+COUNTIF(X441,"na")))</f>
        <v>0</v>
      </c>
      <c r="AB441" s="186"/>
      <c r="AC441" s="245"/>
      <c r="AD441" s="232"/>
      <c r="AE441" s="400"/>
      <c r="AF441" s="245"/>
      <c r="AG441" s="245"/>
      <c r="AH441" s="245"/>
      <c r="AI441" s="245"/>
      <c r="AJ441" s="245"/>
      <c r="AK441" s="245"/>
      <c r="AL441" s="245"/>
      <c r="AM441" s="245"/>
      <c r="AN441" s="245"/>
      <c r="AO441" s="245"/>
      <c r="AP441" s="245"/>
      <c r="AQ441" s="245"/>
      <c r="AR441" s="245"/>
      <c r="AS441" s="245"/>
      <c r="AT441" s="245"/>
      <c r="AU441" s="245"/>
      <c r="AV441" s="245"/>
      <c r="AW441" s="245"/>
      <c r="AX441" s="245"/>
      <c r="AY441" s="245"/>
      <c r="AZ441" s="245"/>
      <c r="BA441" s="245"/>
      <c r="BB441" s="245"/>
      <c r="BC441" s="245"/>
      <c r="BD441" s="245"/>
      <c r="BE441" s="245"/>
      <c r="BF441" s="245"/>
      <c r="BG441" s="245"/>
      <c r="BH441" s="245"/>
      <c r="BI441" s="245"/>
      <c r="BJ441" s="245"/>
      <c r="BK441" s="245"/>
      <c r="BL441" s="245"/>
      <c r="BM441" s="245"/>
      <c r="BN441" s="245"/>
      <c r="BO441" s="245"/>
      <c r="BP441" s="245"/>
      <c r="BQ441" s="245"/>
      <c r="BR441" s="245"/>
      <c r="BS441" s="245"/>
      <c r="BT441" s="245"/>
      <c r="BU441" s="245"/>
      <c r="BV441" s="245"/>
      <c r="BW441" s="245"/>
      <c r="BX441" s="245"/>
      <c r="BY441" s="245"/>
      <c r="BZ441" s="245"/>
      <c r="CA441" s="245"/>
      <c r="CB441" s="245"/>
      <c r="CC441" s="245"/>
      <c r="CD441" s="245"/>
      <c r="CE441" s="244"/>
      <c r="CF441" s="244"/>
      <c r="CG441" s="244"/>
      <c r="CH441" s="244"/>
      <c r="CI441" s="244"/>
      <c r="CJ441" s="244"/>
      <c r="CK441" s="244"/>
      <c r="CL441" s="244"/>
      <c r="CM441" s="244"/>
      <c r="CN441" s="244"/>
      <c r="CO441" s="244"/>
      <c r="CP441" s="244"/>
      <c r="CQ441" s="244"/>
    </row>
    <row r="442" spans="1:95" s="246" customFormat="1" ht="45" customHeight="1" x14ac:dyDescent="0.15">
      <c r="A442" s="351"/>
      <c r="B442" s="209" t="s">
        <v>475</v>
      </c>
      <c r="C442" s="150" t="s">
        <v>899</v>
      </c>
      <c r="D442" s="569"/>
      <c r="E442" s="571"/>
      <c r="F442" s="569"/>
      <c r="G442" s="571"/>
      <c r="H442" s="569"/>
      <c r="I442" s="571"/>
      <c r="J442" s="569"/>
      <c r="K442" s="571"/>
      <c r="L442" s="569"/>
      <c r="M442" s="571"/>
      <c r="N442" s="569"/>
      <c r="O442" s="571"/>
      <c r="P442" s="569"/>
      <c r="Q442" s="571"/>
      <c r="R442" s="569"/>
      <c r="S442" s="571"/>
      <c r="T442" s="569"/>
      <c r="U442" s="571"/>
      <c r="V442" s="569"/>
      <c r="W442" s="571"/>
      <c r="X442" s="326" t="str">
        <f>IF(X441="na","na","")</f>
        <v/>
      </c>
      <c r="Y442" s="33">
        <f>IF(OR(D442="s",F442="s",H442="s",J442="s",L442="s",N442="s",P442="s",R442="s",T442="s",V442="s"), 0, IF(OR(D442="a",F442="a",H442="a",J442="a",L442="a",N442="a",P442="a",R442="a",T442="a",V442="a"),Z442,0))</f>
        <v>0</v>
      </c>
      <c r="Z442" s="338">
        <f>IF(X442="na",0,5)</f>
        <v>5</v>
      </c>
      <c r="AA442" s="41">
        <f>IF(OR(COUNTIF(D448:W448,"a")+COUNTIF(D448:W448,"s")&gt;0),0,(COUNTIF(D442:W442,"a")+COUNTIF(D442:W442,"s")+COUNTIF(X442,"na")))</f>
        <v>0</v>
      </c>
      <c r="AB442" s="186"/>
      <c r="AC442" s="245"/>
      <c r="AD442" s="232"/>
      <c r="AE442" s="400"/>
      <c r="AF442" s="245"/>
      <c r="AG442" s="245"/>
      <c r="AH442" s="245"/>
      <c r="AI442" s="245"/>
      <c r="AJ442" s="245"/>
      <c r="AK442" s="245"/>
      <c r="AL442" s="245"/>
      <c r="AM442" s="245"/>
      <c r="AN442" s="245"/>
      <c r="AO442" s="245"/>
      <c r="AP442" s="245"/>
      <c r="AQ442" s="245"/>
      <c r="AR442" s="245"/>
      <c r="AS442" s="245"/>
      <c r="AT442" s="245"/>
      <c r="AU442" s="245"/>
      <c r="AV442" s="245"/>
      <c r="AW442" s="245"/>
      <c r="AX442" s="245"/>
      <c r="AY442" s="245"/>
      <c r="AZ442" s="245"/>
      <c r="BA442" s="245"/>
      <c r="BB442" s="245"/>
      <c r="BC442" s="245"/>
      <c r="BD442" s="245"/>
      <c r="BE442" s="245"/>
      <c r="BF442" s="245"/>
      <c r="BG442" s="245"/>
      <c r="BH442" s="245"/>
      <c r="BI442" s="245"/>
      <c r="BJ442" s="245"/>
      <c r="BK442" s="245"/>
      <c r="BL442" s="245"/>
      <c r="BM442" s="245"/>
      <c r="BN442" s="245"/>
      <c r="BO442" s="245"/>
      <c r="BP442" s="245"/>
      <c r="BQ442" s="245"/>
      <c r="BR442" s="245"/>
      <c r="BS442" s="245"/>
      <c r="BT442" s="245"/>
      <c r="BU442" s="245"/>
      <c r="BV442" s="245"/>
      <c r="BW442" s="245"/>
      <c r="BX442" s="245"/>
      <c r="BY442" s="245"/>
      <c r="BZ442" s="245"/>
      <c r="CA442" s="245"/>
      <c r="CB442" s="245"/>
      <c r="CC442" s="245"/>
      <c r="CD442" s="245"/>
      <c r="CE442" s="244"/>
      <c r="CF442" s="244"/>
      <c r="CG442" s="244"/>
      <c r="CH442" s="244"/>
      <c r="CI442" s="244"/>
      <c r="CJ442" s="244"/>
      <c r="CK442" s="244"/>
      <c r="CL442" s="244"/>
      <c r="CM442" s="244"/>
      <c r="CN442" s="244"/>
      <c r="CO442" s="244"/>
      <c r="CP442" s="244"/>
      <c r="CQ442" s="244"/>
    </row>
    <row r="443" spans="1:95" ht="30" customHeight="1" x14ac:dyDescent="0.2">
      <c r="A443" s="351"/>
      <c r="B443" s="202"/>
      <c r="C443" s="314" t="s">
        <v>900</v>
      </c>
      <c r="D443" s="651"/>
      <c r="E443" s="649"/>
      <c r="F443" s="649"/>
      <c r="G443" s="649"/>
      <c r="H443" s="649"/>
      <c r="I443" s="649"/>
      <c r="J443" s="649"/>
      <c r="K443" s="649"/>
      <c r="L443" s="649"/>
      <c r="M443" s="649"/>
      <c r="N443" s="649"/>
      <c r="O443" s="649"/>
      <c r="P443" s="649"/>
      <c r="Q443" s="649"/>
      <c r="R443" s="649"/>
      <c r="S443" s="649"/>
      <c r="T443" s="649"/>
      <c r="U443" s="649"/>
      <c r="V443" s="649"/>
      <c r="W443" s="649"/>
      <c r="X443" s="649"/>
      <c r="Y443" s="649"/>
      <c r="Z443" s="650"/>
      <c r="CF443" s="2"/>
    </row>
    <row r="444" spans="1:95" s="246" customFormat="1" ht="67.7" customHeight="1" x14ac:dyDescent="0.15">
      <c r="A444" s="351"/>
      <c r="B444" s="209" t="s">
        <v>476</v>
      </c>
      <c r="C444" s="150" t="s">
        <v>901</v>
      </c>
      <c r="D444" s="569"/>
      <c r="E444" s="571"/>
      <c r="F444" s="569"/>
      <c r="G444" s="571"/>
      <c r="H444" s="569"/>
      <c r="I444" s="571"/>
      <c r="J444" s="569"/>
      <c r="K444" s="571"/>
      <c r="L444" s="569"/>
      <c r="M444" s="571"/>
      <c r="N444" s="569"/>
      <c r="O444" s="571"/>
      <c r="P444" s="569"/>
      <c r="Q444" s="571"/>
      <c r="R444" s="569"/>
      <c r="S444" s="571"/>
      <c r="T444" s="569"/>
      <c r="U444" s="571"/>
      <c r="V444" s="569"/>
      <c r="W444" s="571"/>
      <c r="X444" s="37"/>
      <c r="Y444" s="33">
        <f>IF(OR(D444="s",F444="s",H444="s",J444="s",L444="s",N444="s",P444="s",R444="s",T444="s",V444="s"), 0, IF(OR(D444="a",F444="a",H444="a",J444="a",L444="a",N444="a",P444="a",R444="a",T444="a",V444="a"),Z444,0))</f>
        <v>0</v>
      </c>
      <c r="Z444" s="338">
        <f>IF(X444="na",0,5)</f>
        <v>5</v>
      </c>
      <c r="AA444" s="41">
        <f>IF(OR(COUNTIF(D448:W448,"a")+COUNTIF(D448:W448,"s")&gt;0),0,(COUNTIF(D444:W444,"a")+COUNTIF(D444:W444,"s")+COUNTIF(X444,"na")))</f>
        <v>0</v>
      </c>
      <c r="AB444" s="186"/>
      <c r="AC444" s="245"/>
      <c r="AD444" s="232" t="s">
        <v>486</v>
      </c>
      <c r="AE444" s="400"/>
      <c r="AF444" s="245"/>
      <c r="AG444" s="245"/>
      <c r="AH444" s="245"/>
      <c r="AI444" s="245"/>
      <c r="AJ444" s="245"/>
      <c r="AK444" s="245"/>
      <c r="AL444" s="245"/>
      <c r="AM444" s="245"/>
      <c r="AN444" s="245"/>
      <c r="AO444" s="245"/>
      <c r="AP444" s="245"/>
      <c r="AQ444" s="245"/>
      <c r="AR444" s="245"/>
      <c r="AS444" s="245"/>
      <c r="AT444" s="245"/>
      <c r="AU444" s="245"/>
      <c r="AV444" s="245"/>
      <c r="AW444" s="245"/>
      <c r="AX444" s="245"/>
      <c r="AY444" s="245"/>
      <c r="AZ444" s="245"/>
      <c r="BA444" s="245"/>
      <c r="BB444" s="245"/>
      <c r="BC444" s="245"/>
      <c r="BD444" s="245"/>
      <c r="BE444" s="245"/>
      <c r="BF444" s="245"/>
      <c r="BG444" s="245"/>
      <c r="BH444" s="245"/>
      <c r="BI444" s="245"/>
      <c r="BJ444" s="245"/>
      <c r="BK444" s="245"/>
      <c r="BL444" s="245"/>
      <c r="BM444" s="245"/>
      <c r="BN444" s="245"/>
      <c r="BO444" s="245"/>
      <c r="BP444" s="245"/>
      <c r="BQ444" s="245"/>
      <c r="BR444" s="245"/>
      <c r="BS444" s="245"/>
      <c r="BT444" s="245"/>
      <c r="BU444" s="245"/>
      <c r="BV444" s="245"/>
      <c r="BW444" s="245"/>
      <c r="BX444" s="245"/>
      <c r="BY444" s="245"/>
      <c r="BZ444" s="245"/>
      <c r="CA444" s="245"/>
      <c r="CB444" s="245"/>
      <c r="CC444" s="245"/>
      <c r="CD444" s="245"/>
      <c r="CE444" s="244"/>
      <c r="CF444" s="244"/>
      <c r="CG444" s="244"/>
      <c r="CH444" s="244"/>
      <c r="CI444" s="244"/>
      <c r="CJ444" s="244"/>
      <c r="CK444" s="244"/>
      <c r="CL444" s="244"/>
      <c r="CM444" s="244"/>
      <c r="CN444" s="244"/>
      <c r="CO444" s="244"/>
      <c r="CP444" s="244"/>
      <c r="CQ444" s="244"/>
    </row>
    <row r="445" spans="1:95" s="246" customFormat="1" ht="88.5" customHeight="1" x14ac:dyDescent="0.2">
      <c r="A445" s="351"/>
      <c r="B445" s="209" t="s">
        <v>224</v>
      </c>
      <c r="C445" s="150" t="s">
        <v>902</v>
      </c>
      <c r="D445" s="569"/>
      <c r="E445" s="571"/>
      <c r="F445" s="569"/>
      <c r="G445" s="571"/>
      <c r="H445" s="569"/>
      <c r="I445" s="571"/>
      <c r="J445" s="569"/>
      <c r="K445" s="571"/>
      <c r="L445" s="569"/>
      <c r="M445" s="571"/>
      <c r="N445" s="569"/>
      <c r="O445" s="571"/>
      <c r="P445" s="569"/>
      <c r="Q445" s="571"/>
      <c r="R445" s="569"/>
      <c r="S445" s="571"/>
      <c r="T445" s="569"/>
      <c r="U445" s="571"/>
      <c r="V445" s="569"/>
      <c r="W445" s="571"/>
      <c r="X445" s="253"/>
      <c r="Y445" s="33">
        <f>IF(OR(D445="s",F445="s",H445="s",J445="s",L445="s",N445="s",P445="s",R445="s",T445="s",V445="s"), 0, IF(OR(D445="a",F445="a",H445="a",J445="a",L445="a",N445="a",P445="a",R445="a",T445="a",V445="a"),Z445,0))</f>
        <v>0</v>
      </c>
      <c r="Z445" s="338">
        <v>10</v>
      </c>
      <c r="AA445" s="41">
        <f>IF((COUNTIF(D445:W445,"a")+COUNTIF(D445:W445,"s"))&gt;0,IF((COUNTIF(D448:W448,"a")+COUNTIF(D448:W448,"s"))&gt;0,0,COUNTIF(D445:W445,"a")+COUNTIF(D445:W445,"s")), COUNTIF(D445:W445,"a")+COUNTIF(D445:W445,"s"))</f>
        <v>0</v>
      </c>
      <c r="AB445" s="186"/>
      <c r="AC445" s="245"/>
      <c r="AD445" s="232"/>
      <c r="AE445" s="400"/>
      <c r="AF445" s="245"/>
      <c r="AG445" s="245"/>
      <c r="AH445" s="245"/>
      <c r="AI445" s="245"/>
      <c r="AJ445" s="245"/>
      <c r="AK445" s="245"/>
      <c r="AL445" s="245"/>
      <c r="AM445" s="245"/>
      <c r="AN445" s="245"/>
      <c r="AO445" s="245"/>
      <c r="AP445" s="245"/>
      <c r="AQ445" s="245"/>
      <c r="AR445" s="245"/>
      <c r="AS445" s="245"/>
      <c r="AT445" s="245"/>
      <c r="AU445" s="245"/>
      <c r="AV445" s="245"/>
      <c r="AW445" s="245"/>
      <c r="AX445" s="245"/>
      <c r="AY445" s="245"/>
      <c r="AZ445" s="245"/>
      <c r="BA445" s="245"/>
      <c r="BB445" s="245"/>
      <c r="BC445" s="245"/>
      <c r="BD445" s="245"/>
      <c r="BE445" s="245"/>
      <c r="BF445" s="245"/>
      <c r="BG445" s="245"/>
      <c r="BH445" s="245"/>
      <c r="BI445" s="245"/>
      <c r="BJ445" s="245"/>
      <c r="BK445" s="245"/>
      <c r="BL445" s="245"/>
      <c r="BM445" s="245"/>
      <c r="BN445" s="245"/>
      <c r="BO445" s="245"/>
      <c r="BP445" s="245"/>
      <c r="BQ445" s="245"/>
      <c r="BR445" s="245"/>
      <c r="BS445" s="245"/>
      <c r="BT445" s="245"/>
      <c r="BU445" s="245"/>
      <c r="BV445" s="245"/>
      <c r="BW445" s="245"/>
      <c r="BX445" s="245"/>
      <c r="BY445" s="245"/>
      <c r="BZ445" s="245"/>
      <c r="CA445" s="245"/>
      <c r="CB445" s="245"/>
      <c r="CC445" s="245"/>
      <c r="CD445" s="245"/>
      <c r="CE445" s="244"/>
      <c r="CF445" s="244"/>
      <c r="CG445" s="244"/>
      <c r="CH445" s="244"/>
      <c r="CI445" s="244"/>
      <c r="CJ445" s="244"/>
      <c r="CK445" s="244"/>
      <c r="CL445" s="244"/>
      <c r="CM445" s="244"/>
      <c r="CN445" s="244"/>
      <c r="CO445" s="244"/>
      <c r="CP445" s="244"/>
      <c r="CQ445" s="244"/>
    </row>
    <row r="446" spans="1:95" s="246" customFormat="1" ht="67.7" customHeight="1" x14ac:dyDescent="0.2">
      <c r="A446" s="351"/>
      <c r="B446" s="209" t="s">
        <v>225</v>
      </c>
      <c r="C446" s="150" t="s">
        <v>903</v>
      </c>
      <c r="D446" s="611"/>
      <c r="E446" s="612"/>
      <c r="F446" s="611"/>
      <c r="G446" s="612"/>
      <c r="H446" s="611"/>
      <c r="I446" s="612"/>
      <c r="J446" s="611"/>
      <c r="K446" s="612"/>
      <c r="L446" s="611"/>
      <c r="M446" s="612"/>
      <c r="N446" s="611"/>
      <c r="O446" s="612"/>
      <c r="P446" s="611"/>
      <c r="Q446" s="612"/>
      <c r="R446" s="611"/>
      <c r="S446" s="612"/>
      <c r="T446" s="611"/>
      <c r="U446" s="612"/>
      <c r="V446" s="611"/>
      <c r="W446" s="612"/>
      <c r="X446" s="326" t="str">
        <f>IF(X444="na","na","")</f>
        <v/>
      </c>
      <c r="Y446" s="33">
        <f>IF(OR(D446="s",F446="s",H446="s",J446="s",L446="s",N446="s",P446="s",R446="s",T446="s",V446="s"), 0, IF(OR(D446="a",F446="a",H446="a",J446="a",L446="a",N446="a",P446="a",R446="a",T446="a",V446="a"),Z446,0))</f>
        <v>0</v>
      </c>
      <c r="Z446" s="338">
        <f>IF(X446="na",0,5)</f>
        <v>5</v>
      </c>
      <c r="AA446" s="41">
        <f>IF(OR(COUNTIF(D448:W448,"a")+COUNTIF(D448:W448,"s")&gt;0),0,(COUNTIF(D446:W446,"a")+COUNTIF(D446:W446,"s")+COUNTIF(X446,"na")))</f>
        <v>0</v>
      </c>
      <c r="AB446" s="186"/>
      <c r="AC446" s="245"/>
      <c r="AD446" s="232" t="s">
        <v>486</v>
      </c>
      <c r="AE446" s="400"/>
      <c r="AF446" s="245"/>
      <c r="AG446" s="245"/>
      <c r="AH446" s="245"/>
      <c r="AI446" s="245"/>
      <c r="AJ446" s="245"/>
      <c r="AK446" s="245"/>
      <c r="AL446" s="245"/>
      <c r="AM446" s="245"/>
      <c r="AN446" s="245"/>
      <c r="AO446" s="245"/>
      <c r="AP446" s="245"/>
      <c r="AQ446" s="245"/>
      <c r="AR446" s="245"/>
      <c r="AS446" s="245"/>
      <c r="AT446" s="245"/>
      <c r="AU446" s="245"/>
      <c r="AV446" s="245"/>
      <c r="AW446" s="245"/>
      <c r="AX446" s="245"/>
      <c r="AY446" s="245"/>
      <c r="AZ446" s="245"/>
      <c r="BA446" s="245"/>
      <c r="BB446" s="245"/>
      <c r="BC446" s="245"/>
      <c r="BD446" s="245"/>
      <c r="BE446" s="245"/>
      <c r="BF446" s="245"/>
      <c r="BG446" s="245"/>
      <c r="BH446" s="245"/>
      <c r="BI446" s="245"/>
      <c r="BJ446" s="245"/>
      <c r="BK446" s="245"/>
      <c r="BL446" s="245"/>
      <c r="BM446" s="245"/>
      <c r="BN446" s="245"/>
      <c r="BO446" s="245"/>
      <c r="BP446" s="245"/>
      <c r="BQ446" s="245"/>
      <c r="BR446" s="245"/>
      <c r="BS446" s="245"/>
      <c r="BT446" s="245"/>
      <c r="BU446" s="245"/>
      <c r="BV446" s="245"/>
      <c r="BW446" s="245"/>
      <c r="BX446" s="245"/>
      <c r="BY446" s="245"/>
      <c r="BZ446" s="245"/>
      <c r="CA446" s="245"/>
      <c r="CB446" s="245"/>
      <c r="CC446" s="245"/>
      <c r="CD446" s="245"/>
      <c r="CE446" s="244"/>
      <c r="CF446" s="244"/>
      <c r="CG446" s="244"/>
      <c r="CH446" s="244"/>
      <c r="CI446" s="244"/>
      <c r="CJ446" s="244"/>
      <c r="CK446" s="244"/>
      <c r="CL446" s="244"/>
      <c r="CM446" s="244"/>
      <c r="CN446" s="244"/>
      <c r="CO446" s="244"/>
      <c r="CP446" s="244"/>
      <c r="CQ446" s="244"/>
    </row>
    <row r="447" spans="1:95" ht="30" customHeight="1" x14ac:dyDescent="0.2">
      <c r="A447" s="351"/>
      <c r="B447" s="217"/>
      <c r="C447" s="136" t="s">
        <v>904</v>
      </c>
      <c r="D447" s="822"/>
      <c r="E447" s="823"/>
      <c r="F447" s="698"/>
      <c r="G447" s="698"/>
      <c r="H447" s="698"/>
      <c r="I447" s="698"/>
      <c r="J447" s="698"/>
      <c r="K447" s="698"/>
      <c r="L447" s="698"/>
      <c r="M447" s="698"/>
      <c r="N447" s="698"/>
      <c r="O447" s="698"/>
      <c r="P447" s="698"/>
      <c r="Q447" s="698"/>
      <c r="R447" s="698"/>
      <c r="S447" s="698"/>
      <c r="T447" s="698"/>
      <c r="U447" s="698"/>
      <c r="V447" s="698"/>
      <c r="W447" s="698"/>
      <c r="X447" s="698"/>
      <c r="Y447" s="698"/>
      <c r="Z447" s="699"/>
      <c r="AD447" s="232"/>
      <c r="CG447" s="48"/>
      <c r="CH447" s="48"/>
      <c r="CI447" s="48"/>
      <c r="CJ447" s="48"/>
      <c r="CK447" s="48"/>
      <c r="CL447" s="48"/>
      <c r="CM447" s="48"/>
    </row>
    <row r="448" spans="1:95" s="246" customFormat="1" ht="27.95" customHeight="1" thickBot="1" x14ac:dyDescent="0.2">
      <c r="A448" s="351"/>
      <c r="B448" s="209" t="s">
        <v>226</v>
      </c>
      <c r="C448" s="150" t="s">
        <v>227</v>
      </c>
      <c r="D448" s="569"/>
      <c r="E448" s="571"/>
      <c r="F448" s="569"/>
      <c r="G448" s="571"/>
      <c r="H448" s="569"/>
      <c r="I448" s="571"/>
      <c r="J448" s="569"/>
      <c r="K448" s="571"/>
      <c r="L448" s="569"/>
      <c r="M448" s="571"/>
      <c r="N448" s="569"/>
      <c r="O448" s="571"/>
      <c r="P448" s="569"/>
      <c r="Q448" s="571"/>
      <c r="R448" s="569"/>
      <c r="S448" s="571"/>
      <c r="T448" s="569"/>
      <c r="U448" s="571"/>
      <c r="V448" s="569"/>
      <c r="W448" s="571"/>
      <c r="X448" s="316"/>
      <c r="Y448" s="482">
        <f>IF(OR(D448="s",F448="s",H448="s",J448="s",L448="s",N448="s",P448="s",R448="s",T448="s",V448="s"), 0, IF(OR(D448="a",F448="a",H448="a",J448="a",L448="a",N448="a",P448="a",R448="a",T448="a",V448="a"),Z448,0))</f>
        <v>0</v>
      </c>
      <c r="Z448" s="338">
        <v>50</v>
      </c>
      <c r="AA448" s="41">
        <f>IF(OR(COUNTIF(D436:W446,"a")+COUNTIF(D436:W446,"s")+COUNTIF(X436:X446,"na")&gt;0),0,(COUNTIF(D448:W448,"a")+COUNTIF(D448:W448,"s")))</f>
        <v>0</v>
      </c>
      <c r="AB448" s="186"/>
      <c r="AC448" s="245"/>
      <c r="AD448" s="232"/>
      <c r="AE448" s="400"/>
      <c r="AF448" s="245"/>
      <c r="AG448" s="245"/>
      <c r="AH448" s="245"/>
      <c r="AI448" s="245"/>
      <c r="AJ448" s="245"/>
      <c r="AK448" s="245"/>
      <c r="AL448" s="245"/>
      <c r="AM448" s="245"/>
      <c r="AN448" s="245"/>
      <c r="AO448" s="245"/>
      <c r="AP448" s="245"/>
      <c r="AQ448" s="245"/>
      <c r="AR448" s="245"/>
      <c r="AS448" s="245"/>
      <c r="AT448" s="245"/>
      <c r="AU448" s="245"/>
      <c r="AV448" s="245"/>
      <c r="AW448" s="245"/>
      <c r="AX448" s="245"/>
      <c r="AY448" s="245"/>
      <c r="AZ448" s="245"/>
      <c r="BA448" s="245"/>
      <c r="BB448" s="245"/>
      <c r="BC448" s="245"/>
      <c r="BD448" s="245"/>
      <c r="BE448" s="245"/>
      <c r="BF448" s="245"/>
      <c r="BG448" s="245"/>
      <c r="BH448" s="245"/>
      <c r="BI448" s="245"/>
      <c r="BJ448" s="245"/>
      <c r="BK448" s="245"/>
      <c r="BL448" s="245"/>
      <c r="BM448" s="245"/>
      <c r="BN448" s="245"/>
      <c r="BO448" s="245"/>
      <c r="BP448" s="245"/>
      <c r="BQ448" s="245"/>
      <c r="BR448" s="245"/>
      <c r="BS448" s="245"/>
      <c r="BT448" s="245"/>
      <c r="BU448" s="245"/>
      <c r="BV448" s="245"/>
      <c r="BW448" s="245"/>
      <c r="BX448" s="245"/>
      <c r="BY448" s="245"/>
      <c r="BZ448" s="245"/>
      <c r="CA448" s="245"/>
      <c r="CB448" s="245"/>
      <c r="CC448" s="245"/>
      <c r="CD448" s="245"/>
      <c r="CE448" s="244"/>
      <c r="CF448" s="244"/>
      <c r="CG448" s="244"/>
      <c r="CH448" s="244"/>
      <c r="CI448" s="244"/>
      <c r="CJ448" s="244"/>
      <c r="CK448" s="244"/>
      <c r="CL448" s="244"/>
      <c r="CM448" s="244"/>
      <c r="CN448" s="244"/>
      <c r="CO448" s="244"/>
      <c r="CP448" s="244"/>
      <c r="CQ448" s="244"/>
    </row>
    <row r="449" spans="1:95" s="246" customFormat="1" ht="21" customHeight="1" thickTop="1" thickBot="1" x14ac:dyDescent="0.25">
      <c r="A449" s="351"/>
      <c r="B449" s="205"/>
      <c r="C449" s="122"/>
      <c r="D449" s="621" t="s">
        <v>80</v>
      </c>
      <c r="E449" s="622"/>
      <c r="F449" s="622"/>
      <c r="G449" s="622"/>
      <c r="H449" s="622"/>
      <c r="I449" s="622"/>
      <c r="J449" s="622"/>
      <c r="K449" s="622"/>
      <c r="L449" s="622"/>
      <c r="M449" s="622"/>
      <c r="N449" s="622"/>
      <c r="O449" s="622"/>
      <c r="P449" s="622"/>
      <c r="Q449" s="622"/>
      <c r="R449" s="622"/>
      <c r="S449" s="622"/>
      <c r="T449" s="622"/>
      <c r="U449" s="622"/>
      <c r="V449" s="622"/>
      <c r="W449" s="622"/>
      <c r="X449" s="652"/>
      <c r="Y449" s="6">
        <f>SUM(Y436:Y448)</f>
        <v>0</v>
      </c>
      <c r="Z449" s="339">
        <f>SUM(Z436:Z446)</f>
        <v>50</v>
      </c>
      <c r="AA449" s="185"/>
      <c r="AB449" s="244"/>
      <c r="AC449" s="245"/>
      <c r="AD449" s="232"/>
      <c r="AE449" s="245"/>
      <c r="AF449" s="245"/>
      <c r="AG449" s="245"/>
      <c r="AH449" s="245"/>
      <c r="AI449" s="245"/>
      <c r="AJ449" s="245"/>
      <c r="AK449" s="245"/>
      <c r="AL449" s="245"/>
      <c r="AM449" s="245"/>
      <c r="AN449" s="245"/>
      <c r="AO449" s="245"/>
      <c r="AP449" s="245"/>
      <c r="AQ449" s="245"/>
      <c r="AR449" s="245"/>
      <c r="AS449" s="245"/>
      <c r="AT449" s="245"/>
      <c r="AU449" s="245"/>
      <c r="AV449" s="245"/>
      <c r="AW449" s="245"/>
      <c r="AX449" s="245"/>
      <c r="AY449" s="245"/>
      <c r="AZ449" s="245"/>
      <c r="BA449" s="245"/>
      <c r="BB449" s="245"/>
      <c r="BC449" s="245"/>
      <c r="BD449" s="245"/>
      <c r="BE449" s="245"/>
      <c r="BF449" s="245"/>
      <c r="BG449" s="245"/>
      <c r="BH449" s="245"/>
      <c r="BI449" s="245"/>
      <c r="BJ449" s="245"/>
      <c r="BK449" s="245"/>
      <c r="BL449" s="245"/>
      <c r="BM449" s="245"/>
      <c r="BN449" s="245"/>
      <c r="BO449" s="245"/>
      <c r="BP449" s="245"/>
      <c r="BQ449" s="245"/>
      <c r="BR449" s="245"/>
      <c r="BS449" s="245"/>
      <c r="BT449" s="245"/>
      <c r="BU449" s="245"/>
      <c r="BV449" s="245"/>
      <c r="BW449" s="245"/>
      <c r="BX449" s="245"/>
      <c r="BY449" s="245"/>
      <c r="BZ449" s="245"/>
      <c r="CA449" s="245"/>
      <c r="CB449" s="245"/>
      <c r="CC449" s="245"/>
      <c r="CD449" s="245"/>
      <c r="CE449" s="244"/>
      <c r="CF449" s="244"/>
      <c r="CG449" s="244"/>
      <c r="CH449" s="244"/>
      <c r="CI449" s="244"/>
      <c r="CJ449" s="244"/>
      <c r="CK449" s="244"/>
      <c r="CL449" s="244"/>
      <c r="CM449" s="244"/>
      <c r="CN449" s="244"/>
      <c r="CO449" s="244"/>
      <c r="CP449" s="244"/>
      <c r="CQ449" s="244"/>
    </row>
    <row r="450" spans="1:95" s="246" customFormat="1" ht="21" customHeight="1" thickBot="1" x14ac:dyDescent="0.25">
      <c r="A450" s="323"/>
      <c r="B450" s="254"/>
      <c r="C450" s="156"/>
      <c r="D450" s="618"/>
      <c r="E450" s="619"/>
      <c r="F450" s="824">
        <f>IF(AND(X436="na",X439="na",X444="na"),0,IF(AND(X436="na",X439="na"),10,IF(AND(X436="na",X444="na"),5,IF(AND(X439="na",X444="na"),5,IF(X436="na",15,IF(X439="na",15,IF(X444="na",10,20)))))))</f>
        <v>20</v>
      </c>
      <c r="G450" s="825"/>
      <c r="H450" s="825"/>
      <c r="I450" s="825"/>
      <c r="J450" s="825"/>
      <c r="K450" s="825"/>
      <c r="L450" s="825"/>
      <c r="M450" s="825"/>
      <c r="N450" s="825"/>
      <c r="O450" s="825"/>
      <c r="P450" s="825"/>
      <c r="Q450" s="825"/>
      <c r="R450" s="825"/>
      <c r="S450" s="825"/>
      <c r="T450" s="825"/>
      <c r="U450" s="825"/>
      <c r="V450" s="825"/>
      <c r="W450" s="825"/>
      <c r="X450" s="825"/>
      <c r="Y450" s="825"/>
      <c r="Z450" s="826"/>
      <c r="AA450" s="185"/>
      <c r="AB450" s="244"/>
      <c r="AC450" s="245"/>
      <c r="AD450" s="232"/>
      <c r="AE450" s="245"/>
      <c r="AF450" s="245"/>
      <c r="AG450" s="245"/>
      <c r="AH450" s="245"/>
      <c r="AI450" s="245"/>
      <c r="AJ450" s="245"/>
      <c r="AK450" s="245"/>
      <c r="AL450" s="245"/>
      <c r="AM450" s="245"/>
      <c r="AN450" s="245"/>
      <c r="AO450" s="245"/>
      <c r="AP450" s="245"/>
      <c r="AQ450" s="245"/>
      <c r="AR450" s="245"/>
      <c r="AS450" s="245"/>
      <c r="AT450" s="245"/>
      <c r="AU450" s="245"/>
      <c r="AV450" s="245"/>
      <c r="AW450" s="245"/>
      <c r="AX450" s="245"/>
      <c r="AY450" s="245"/>
      <c r="AZ450" s="245"/>
      <c r="BA450" s="245"/>
      <c r="BB450" s="245"/>
      <c r="BC450" s="245"/>
      <c r="BD450" s="245"/>
      <c r="BE450" s="245"/>
      <c r="BF450" s="245"/>
      <c r="BG450" s="245"/>
      <c r="BH450" s="245"/>
      <c r="BI450" s="245"/>
      <c r="BJ450" s="245"/>
      <c r="BK450" s="245"/>
      <c r="BL450" s="245"/>
      <c r="BM450" s="245"/>
      <c r="BN450" s="245"/>
      <c r="BO450" s="245"/>
      <c r="BP450" s="245"/>
      <c r="BQ450" s="245"/>
      <c r="BR450" s="245"/>
      <c r="BS450" s="245"/>
      <c r="BT450" s="245"/>
      <c r="BU450" s="245"/>
      <c r="BV450" s="245"/>
      <c r="BW450" s="245"/>
      <c r="BX450" s="245"/>
      <c r="BY450" s="245"/>
      <c r="BZ450" s="245"/>
      <c r="CA450" s="245"/>
      <c r="CB450" s="245"/>
      <c r="CC450" s="245"/>
      <c r="CD450" s="245"/>
      <c r="CE450" s="244"/>
      <c r="CF450" s="244"/>
      <c r="CG450" s="244"/>
      <c r="CH450" s="244"/>
      <c r="CI450" s="244"/>
      <c r="CJ450" s="244"/>
      <c r="CK450" s="244"/>
      <c r="CL450" s="244"/>
      <c r="CM450" s="244"/>
      <c r="CN450" s="244"/>
      <c r="CO450" s="244"/>
      <c r="CP450" s="244"/>
      <c r="CQ450" s="244"/>
    </row>
    <row r="451" spans="1:95" s="246" customFormat="1" ht="30" customHeight="1" thickBot="1" x14ac:dyDescent="0.25">
      <c r="A451" s="321"/>
      <c r="B451" s="369" t="s">
        <v>228</v>
      </c>
      <c r="C451" s="257" t="s">
        <v>229</v>
      </c>
      <c r="D451" s="302"/>
      <c r="E451" s="303"/>
      <c r="F451" s="268" t="s">
        <v>79</v>
      </c>
      <c r="G451" s="54"/>
      <c r="H451" s="429" t="s">
        <v>79</v>
      </c>
      <c r="I451" s="430"/>
      <c r="J451" s="169" t="s">
        <v>79</v>
      </c>
      <c r="K451" s="54"/>
      <c r="L451" s="429"/>
      <c r="M451" s="175"/>
      <c r="N451" s="429" t="s">
        <v>79</v>
      </c>
      <c r="O451" s="304"/>
      <c r="P451" s="429"/>
      <c r="Q451" s="303"/>
      <c r="R451" s="305"/>
      <c r="S451" s="304"/>
      <c r="T451" s="302"/>
      <c r="U451" s="303"/>
      <c r="V451" s="305"/>
      <c r="W451" s="304"/>
      <c r="X451" s="306"/>
      <c r="Y451" s="306"/>
      <c r="Z451" s="344"/>
      <c r="AA451" s="185"/>
      <c r="AB451" s="244"/>
      <c r="AC451" s="245"/>
      <c r="AD451" s="232"/>
      <c r="AE451" s="245"/>
      <c r="AF451" s="245"/>
      <c r="AG451" s="245"/>
      <c r="AH451" s="245"/>
      <c r="AI451" s="245"/>
      <c r="AJ451" s="245"/>
      <c r="AK451" s="245"/>
      <c r="AL451" s="245"/>
      <c r="AM451" s="245"/>
      <c r="AN451" s="245"/>
      <c r="AO451" s="245"/>
      <c r="AP451" s="245"/>
      <c r="AQ451" s="245"/>
      <c r="AR451" s="245"/>
      <c r="AS451" s="245"/>
      <c r="AT451" s="245"/>
      <c r="AU451" s="245"/>
      <c r="AV451" s="245"/>
      <c r="AW451" s="245"/>
      <c r="AX451" s="245"/>
      <c r="AY451" s="245"/>
      <c r="AZ451" s="245"/>
      <c r="BA451" s="245"/>
      <c r="BB451" s="245"/>
      <c r="BC451" s="245"/>
      <c r="BD451" s="245"/>
      <c r="BE451" s="245"/>
      <c r="BF451" s="245"/>
      <c r="BG451" s="245"/>
      <c r="BH451" s="245"/>
      <c r="BI451" s="245"/>
      <c r="BJ451" s="245"/>
      <c r="BK451" s="245"/>
      <c r="BL451" s="245"/>
      <c r="BM451" s="245"/>
      <c r="BN451" s="245"/>
      <c r="BO451" s="245"/>
      <c r="BP451" s="245"/>
      <c r="BQ451" s="245"/>
      <c r="BR451" s="245"/>
      <c r="BS451" s="245"/>
      <c r="BT451" s="245"/>
      <c r="BU451" s="245"/>
      <c r="BV451" s="245"/>
      <c r="BW451" s="245"/>
      <c r="BX451" s="245"/>
      <c r="BY451" s="245"/>
      <c r="BZ451" s="245"/>
      <c r="CA451" s="245"/>
      <c r="CB451" s="245"/>
      <c r="CC451" s="245"/>
      <c r="CD451" s="245"/>
      <c r="CE451" s="244"/>
      <c r="CF451" s="244"/>
      <c r="CG451" s="244"/>
      <c r="CH451" s="244"/>
      <c r="CI451" s="244"/>
      <c r="CJ451" s="244"/>
      <c r="CK451" s="244"/>
      <c r="CL451" s="244"/>
      <c r="CM451" s="244"/>
      <c r="CN451" s="244"/>
      <c r="CO451" s="244"/>
      <c r="CP451" s="244"/>
      <c r="CQ451" s="244"/>
    </row>
    <row r="452" spans="1:95" s="246" customFormat="1" ht="45" customHeight="1" x14ac:dyDescent="0.2">
      <c r="A452" s="351"/>
      <c r="B452" s="199" t="s">
        <v>230</v>
      </c>
      <c r="C452" s="111" t="s">
        <v>231</v>
      </c>
      <c r="D452" s="634"/>
      <c r="E452" s="635"/>
      <c r="F452" s="634"/>
      <c r="G452" s="635"/>
      <c r="H452" s="634"/>
      <c r="I452" s="635"/>
      <c r="J452" s="634"/>
      <c r="K452" s="635"/>
      <c r="L452" s="634"/>
      <c r="M452" s="635"/>
      <c r="N452" s="634"/>
      <c r="O452" s="635"/>
      <c r="P452" s="634"/>
      <c r="Q452" s="635"/>
      <c r="R452" s="634"/>
      <c r="S452" s="635"/>
      <c r="T452" s="634"/>
      <c r="U452" s="635"/>
      <c r="V452" s="634"/>
      <c r="W452" s="635"/>
      <c r="X452" s="253"/>
      <c r="Y452" s="179">
        <f t="shared" ref="Y452:Y455" si="58">IF(OR(D452="s",F452="s",H452="s",J452="s",L452="s",N452="s",P452="s",R452="s",T452="s",V452="s"), 0, IF(OR(D452="a",F452="a",H452="a",J452="a",L452="a",N452="a",P452="a",R452="a",T452="a",V452="a"),Z452,0))</f>
        <v>0</v>
      </c>
      <c r="Z452" s="340">
        <v>5</v>
      </c>
      <c r="AA452" s="185">
        <f t="shared" ref="AA452:AA455" si="59">COUNTIF(D452:W452,"a")+COUNTIF(D452:W452,"s")</f>
        <v>0</v>
      </c>
      <c r="AB452" s="394"/>
      <c r="AC452" s="245"/>
      <c r="AD452" s="232"/>
      <c r="AE452" s="400"/>
      <c r="AF452" s="245"/>
      <c r="AG452" s="245"/>
      <c r="AH452" s="245"/>
      <c r="AI452" s="245"/>
      <c r="AJ452" s="245"/>
      <c r="AK452" s="245"/>
      <c r="AL452" s="245"/>
      <c r="AM452" s="245"/>
      <c r="AN452" s="245"/>
      <c r="AO452" s="245"/>
      <c r="AP452" s="245"/>
      <c r="AQ452" s="245"/>
      <c r="AR452" s="245"/>
      <c r="AS452" s="245"/>
      <c r="AT452" s="245"/>
      <c r="AU452" s="245"/>
      <c r="AV452" s="245"/>
      <c r="AW452" s="245"/>
      <c r="AX452" s="245"/>
      <c r="AY452" s="245"/>
      <c r="AZ452" s="245"/>
      <c r="BA452" s="245"/>
      <c r="BB452" s="245"/>
      <c r="BC452" s="245"/>
      <c r="BD452" s="245"/>
      <c r="BE452" s="245"/>
      <c r="BF452" s="245"/>
      <c r="BG452" s="245"/>
      <c r="BH452" s="245"/>
      <c r="BI452" s="245"/>
      <c r="BJ452" s="245"/>
      <c r="BK452" s="245"/>
      <c r="BL452" s="245"/>
      <c r="BM452" s="245"/>
      <c r="BN452" s="245"/>
      <c r="BO452" s="245"/>
      <c r="BP452" s="245"/>
      <c r="BQ452" s="245"/>
      <c r="BR452" s="245"/>
      <c r="BS452" s="245"/>
      <c r="BT452" s="245"/>
      <c r="BU452" s="245"/>
      <c r="BV452" s="245"/>
      <c r="BW452" s="245"/>
      <c r="BX452" s="245"/>
      <c r="BY452" s="245"/>
      <c r="BZ452" s="245"/>
      <c r="CA452" s="245"/>
      <c r="CB452" s="245"/>
      <c r="CC452" s="245"/>
      <c r="CD452" s="245"/>
      <c r="CE452" s="244"/>
      <c r="CF452" s="244"/>
      <c r="CG452" s="244"/>
      <c r="CH452" s="244"/>
      <c r="CI452" s="244"/>
      <c r="CJ452" s="244"/>
      <c r="CK452" s="244"/>
      <c r="CL452" s="244"/>
      <c r="CM452" s="244"/>
      <c r="CN452" s="244"/>
      <c r="CO452" s="244"/>
      <c r="CP452" s="244"/>
      <c r="CQ452" s="244"/>
    </row>
    <row r="453" spans="1:95" s="246" customFormat="1" ht="45" customHeight="1" x14ac:dyDescent="0.2">
      <c r="A453" s="351"/>
      <c r="B453" s="209" t="s">
        <v>232</v>
      </c>
      <c r="C453" s="150" t="s">
        <v>233</v>
      </c>
      <c r="D453" s="611"/>
      <c r="E453" s="612"/>
      <c r="F453" s="611"/>
      <c r="G453" s="612"/>
      <c r="H453" s="611"/>
      <c r="I453" s="612"/>
      <c r="J453" s="611"/>
      <c r="K453" s="612"/>
      <c r="L453" s="611"/>
      <c r="M453" s="612"/>
      <c r="N453" s="611"/>
      <c r="O453" s="612"/>
      <c r="P453" s="611"/>
      <c r="Q453" s="612"/>
      <c r="R453" s="611"/>
      <c r="S453" s="612"/>
      <c r="T453" s="611"/>
      <c r="U453" s="612"/>
      <c r="V453" s="611"/>
      <c r="W453" s="612"/>
      <c r="X453" s="253"/>
      <c r="Y453" s="179">
        <f t="shared" si="58"/>
        <v>0</v>
      </c>
      <c r="Z453" s="338">
        <v>5</v>
      </c>
      <c r="AA453" s="185">
        <f t="shared" si="59"/>
        <v>0</v>
      </c>
      <c r="AB453" s="394"/>
      <c r="AC453" s="245"/>
      <c r="AD453" s="232" t="s">
        <v>486</v>
      </c>
      <c r="AE453" s="400"/>
      <c r="AF453" s="245"/>
      <c r="AG453" s="245"/>
      <c r="AH453" s="245"/>
      <c r="AI453" s="245"/>
      <c r="AJ453" s="245"/>
      <c r="AK453" s="245"/>
      <c r="AL453" s="245"/>
      <c r="AM453" s="245"/>
      <c r="AN453" s="245"/>
      <c r="AO453" s="245"/>
      <c r="AP453" s="245"/>
      <c r="AQ453" s="245"/>
      <c r="AR453" s="245"/>
      <c r="AS453" s="245"/>
      <c r="AT453" s="245"/>
      <c r="AU453" s="245"/>
      <c r="AV453" s="245"/>
      <c r="AW453" s="245"/>
      <c r="AX453" s="245"/>
      <c r="AY453" s="245"/>
      <c r="AZ453" s="245"/>
      <c r="BA453" s="245"/>
      <c r="BB453" s="245"/>
      <c r="BC453" s="245"/>
      <c r="BD453" s="245"/>
      <c r="BE453" s="245"/>
      <c r="BF453" s="245"/>
      <c r="BG453" s="245"/>
      <c r="BH453" s="245"/>
      <c r="BI453" s="245"/>
      <c r="BJ453" s="245"/>
      <c r="BK453" s="245"/>
      <c r="BL453" s="245"/>
      <c r="BM453" s="245"/>
      <c r="BN453" s="245"/>
      <c r="BO453" s="245"/>
      <c r="BP453" s="245"/>
      <c r="BQ453" s="245"/>
      <c r="BR453" s="245"/>
      <c r="BS453" s="245"/>
      <c r="BT453" s="245"/>
      <c r="BU453" s="245"/>
      <c r="BV453" s="245"/>
      <c r="BW453" s="245"/>
      <c r="BX453" s="245"/>
      <c r="BY453" s="245"/>
      <c r="BZ453" s="245"/>
      <c r="CA453" s="245"/>
      <c r="CB453" s="245"/>
      <c r="CC453" s="245"/>
      <c r="CD453" s="245"/>
      <c r="CE453" s="244"/>
      <c r="CF453" s="244"/>
      <c r="CG453" s="244"/>
      <c r="CH453" s="244"/>
      <c r="CI453" s="244"/>
      <c r="CJ453" s="244"/>
      <c r="CK453" s="244"/>
      <c r="CL453" s="244"/>
      <c r="CM453" s="244"/>
      <c r="CN453" s="244"/>
      <c r="CO453" s="244"/>
      <c r="CP453" s="244"/>
      <c r="CQ453" s="244"/>
    </row>
    <row r="454" spans="1:95" s="246" customFormat="1" ht="126" customHeight="1" x14ac:dyDescent="0.2">
      <c r="A454" s="351"/>
      <c r="B454" s="209" t="s">
        <v>234</v>
      </c>
      <c r="C454" s="150" t="s">
        <v>905</v>
      </c>
      <c r="D454" s="569"/>
      <c r="E454" s="571"/>
      <c r="F454" s="569"/>
      <c r="G454" s="571"/>
      <c r="H454" s="569"/>
      <c r="I454" s="571"/>
      <c r="J454" s="569"/>
      <c r="K454" s="571"/>
      <c r="L454" s="569"/>
      <c r="M454" s="571"/>
      <c r="N454" s="569"/>
      <c r="O454" s="571"/>
      <c r="P454" s="569"/>
      <c r="Q454" s="571"/>
      <c r="R454" s="569"/>
      <c r="S454" s="571"/>
      <c r="T454" s="569"/>
      <c r="U454" s="571"/>
      <c r="V454" s="569"/>
      <c r="W454" s="571"/>
      <c r="X454" s="253"/>
      <c r="Y454" s="33">
        <f t="shared" si="58"/>
        <v>0</v>
      </c>
      <c r="Z454" s="338">
        <v>5</v>
      </c>
      <c r="AA454" s="185">
        <f t="shared" si="59"/>
        <v>0</v>
      </c>
      <c r="AB454" s="394"/>
      <c r="AC454" s="245"/>
      <c r="AD454" s="232" t="s">
        <v>486</v>
      </c>
      <c r="AE454" s="400"/>
      <c r="AF454" s="245"/>
      <c r="AG454" s="245"/>
      <c r="AH454" s="245"/>
      <c r="AI454" s="245"/>
      <c r="AJ454" s="245"/>
      <c r="AK454" s="245"/>
      <c r="AL454" s="245"/>
      <c r="AM454" s="245"/>
      <c r="AN454" s="245"/>
      <c r="AO454" s="245"/>
      <c r="AP454" s="245"/>
      <c r="AQ454" s="245"/>
      <c r="AR454" s="245"/>
      <c r="AS454" s="245"/>
      <c r="AT454" s="245"/>
      <c r="AU454" s="245"/>
      <c r="AV454" s="245"/>
      <c r="AW454" s="245"/>
      <c r="AX454" s="245"/>
      <c r="AY454" s="245"/>
      <c r="AZ454" s="245"/>
      <c r="BA454" s="245"/>
      <c r="BB454" s="245"/>
      <c r="BC454" s="245"/>
      <c r="BD454" s="245"/>
      <c r="BE454" s="245"/>
      <c r="BF454" s="245"/>
      <c r="BG454" s="245"/>
      <c r="BH454" s="245"/>
      <c r="BI454" s="245"/>
      <c r="BJ454" s="245"/>
      <c r="BK454" s="245"/>
      <c r="BL454" s="245"/>
      <c r="BM454" s="245"/>
      <c r="BN454" s="245"/>
      <c r="BO454" s="245"/>
      <c r="BP454" s="245"/>
      <c r="BQ454" s="245"/>
      <c r="BR454" s="245"/>
      <c r="BS454" s="245"/>
      <c r="BT454" s="245"/>
      <c r="BU454" s="245"/>
      <c r="BV454" s="245"/>
      <c r="BW454" s="245"/>
      <c r="BX454" s="245"/>
      <c r="BY454" s="245"/>
      <c r="BZ454" s="245"/>
      <c r="CA454" s="245"/>
      <c r="CB454" s="245"/>
      <c r="CC454" s="245"/>
      <c r="CD454" s="245"/>
      <c r="CE454" s="244"/>
      <c r="CF454" s="244"/>
      <c r="CG454" s="244"/>
      <c r="CH454" s="244"/>
      <c r="CI454" s="244"/>
      <c r="CJ454" s="244"/>
      <c r="CK454" s="244"/>
      <c r="CL454" s="244"/>
      <c r="CM454" s="244"/>
      <c r="CN454" s="244"/>
      <c r="CO454" s="244"/>
      <c r="CP454" s="244"/>
      <c r="CQ454" s="244"/>
    </row>
    <row r="455" spans="1:95" s="246" customFormat="1" ht="45" customHeight="1" thickBot="1" x14ac:dyDescent="0.25">
      <c r="A455" s="351"/>
      <c r="B455" s="209" t="s">
        <v>340</v>
      </c>
      <c r="C455" s="150" t="s">
        <v>341</v>
      </c>
      <c r="D455" s="611"/>
      <c r="E455" s="612"/>
      <c r="F455" s="611"/>
      <c r="G455" s="612"/>
      <c r="H455" s="611"/>
      <c r="I455" s="612"/>
      <c r="J455" s="611"/>
      <c r="K455" s="612"/>
      <c r="L455" s="611"/>
      <c r="M455" s="612"/>
      <c r="N455" s="611"/>
      <c r="O455" s="612"/>
      <c r="P455" s="611"/>
      <c r="Q455" s="612"/>
      <c r="R455" s="611"/>
      <c r="S455" s="612"/>
      <c r="T455" s="611"/>
      <c r="U455" s="612"/>
      <c r="V455" s="611"/>
      <c r="W455" s="612"/>
      <c r="X455" s="253"/>
      <c r="Y455" s="179">
        <f t="shared" si="58"/>
        <v>0</v>
      </c>
      <c r="Z455" s="338">
        <v>5</v>
      </c>
      <c r="AA455" s="185">
        <f t="shared" si="59"/>
        <v>0</v>
      </c>
      <c r="AB455" s="394"/>
      <c r="AC455" s="245"/>
      <c r="AD455" s="232"/>
      <c r="AE455" s="400"/>
      <c r="AF455" s="245"/>
      <c r="AG455" s="245"/>
      <c r="AH455" s="245"/>
      <c r="AI455" s="245"/>
      <c r="AJ455" s="245"/>
      <c r="AK455" s="245"/>
      <c r="AL455" s="245"/>
      <c r="AM455" s="245"/>
      <c r="AN455" s="245"/>
      <c r="AO455" s="245"/>
      <c r="AP455" s="245"/>
      <c r="AQ455" s="245"/>
      <c r="AR455" s="245"/>
      <c r="AS455" s="245"/>
      <c r="AT455" s="245"/>
      <c r="AU455" s="245"/>
      <c r="AV455" s="245"/>
      <c r="AW455" s="245"/>
      <c r="AX455" s="245"/>
      <c r="AY455" s="245"/>
      <c r="AZ455" s="245"/>
      <c r="BA455" s="245"/>
      <c r="BB455" s="245"/>
      <c r="BC455" s="245"/>
      <c r="BD455" s="245"/>
      <c r="BE455" s="245"/>
      <c r="BF455" s="245"/>
      <c r="BG455" s="245"/>
      <c r="BH455" s="245"/>
      <c r="BI455" s="245"/>
      <c r="BJ455" s="245"/>
      <c r="BK455" s="245"/>
      <c r="BL455" s="245"/>
      <c r="BM455" s="245"/>
      <c r="BN455" s="245"/>
      <c r="BO455" s="245"/>
      <c r="BP455" s="245"/>
      <c r="BQ455" s="245"/>
      <c r="BR455" s="245"/>
      <c r="BS455" s="245"/>
      <c r="BT455" s="245"/>
      <c r="BU455" s="245"/>
      <c r="BV455" s="245"/>
      <c r="BW455" s="245"/>
      <c r="BX455" s="245"/>
      <c r="BY455" s="245"/>
      <c r="BZ455" s="245"/>
      <c r="CA455" s="245"/>
      <c r="CB455" s="245"/>
      <c r="CC455" s="245"/>
      <c r="CD455" s="245"/>
      <c r="CE455" s="244"/>
      <c r="CF455" s="244"/>
      <c r="CG455" s="244"/>
      <c r="CH455" s="244"/>
      <c r="CI455" s="244"/>
      <c r="CJ455" s="244"/>
      <c r="CK455" s="244"/>
      <c r="CL455" s="244"/>
      <c r="CM455" s="244"/>
      <c r="CN455" s="244"/>
      <c r="CO455" s="244"/>
      <c r="CP455" s="244"/>
      <c r="CQ455" s="244"/>
    </row>
    <row r="456" spans="1:95" s="246" customFormat="1" ht="21" customHeight="1" thickTop="1" thickBot="1" x14ac:dyDescent="0.25">
      <c r="A456" s="351"/>
      <c r="B456" s="205"/>
      <c r="C456" s="122"/>
      <c r="D456" s="621" t="s">
        <v>80</v>
      </c>
      <c r="E456" s="622"/>
      <c r="F456" s="622"/>
      <c r="G456" s="622"/>
      <c r="H456" s="622"/>
      <c r="I456" s="622"/>
      <c r="J456" s="622"/>
      <c r="K456" s="622"/>
      <c r="L456" s="622"/>
      <c r="M456" s="622"/>
      <c r="N456" s="622"/>
      <c r="O456" s="622"/>
      <c r="P456" s="622"/>
      <c r="Q456" s="622"/>
      <c r="R456" s="622"/>
      <c r="S456" s="622"/>
      <c r="T456" s="622"/>
      <c r="U456" s="622"/>
      <c r="V456" s="622"/>
      <c r="W456" s="622"/>
      <c r="X456" s="652"/>
      <c r="Y456" s="6">
        <f>SUM(Y452:Y455)</f>
        <v>0</v>
      </c>
      <c r="Z456" s="339">
        <f>SUM(Z452:Z455)</f>
        <v>20</v>
      </c>
      <c r="AA456" s="185"/>
      <c r="AB456" s="244"/>
      <c r="AC456" s="245"/>
      <c r="AD456" s="232"/>
      <c r="AE456" s="245"/>
      <c r="AF456" s="245"/>
      <c r="AG456" s="245"/>
      <c r="AH456" s="245"/>
      <c r="AI456" s="245"/>
      <c r="AJ456" s="245"/>
      <c r="AK456" s="245"/>
      <c r="AL456" s="245"/>
      <c r="AM456" s="245"/>
      <c r="AN456" s="245"/>
      <c r="AO456" s="245"/>
      <c r="AP456" s="245"/>
      <c r="AQ456" s="245"/>
      <c r="AR456" s="245"/>
      <c r="AS456" s="245"/>
      <c r="AT456" s="245"/>
      <c r="AU456" s="245"/>
      <c r="AV456" s="245"/>
      <c r="AW456" s="245"/>
      <c r="AX456" s="245"/>
      <c r="AY456" s="245"/>
      <c r="AZ456" s="245"/>
      <c r="BA456" s="245"/>
      <c r="BB456" s="245"/>
      <c r="BC456" s="245"/>
      <c r="BD456" s="245"/>
      <c r="BE456" s="245"/>
      <c r="BF456" s="245"/>
      <c r="BG456" s="245"/>
      <c r="BH456" s="245"/>
      <c r="BI456" s="245"/>
      <c r="BJ456" s="245"/>
      <c r="BK456" s="245"/>
      <c r="BL456" s="245"/>
      <c r="BM456" s="245"/>
      <c r="BN456" s="245"/>
      <c r="BO456" s="245"/>
      <c r="BP456" s="245"/>
      <c r="BQ456" s="245"/>
      <c r="BR456" s="245"/>
      <c r="BS456" s="245"/>
      <c r="BT456" s="245"/>
      <c r="BU456" s="245"/>
      <c r="BV456" s="245"/>
      <c r="BW456" s="245"/>
      <c r="BX456" s="245"/>
      <c r="BY456" s="245"/>
      <c r="BZ456" s="245"/>
      <c r="CA456" s="245"/>
      <c r="CB456" s="245"/>
      <c r="CC456" s="245"/>
      <c r="CD456" s="245"/>
      <c r="CE456" s="244"/>
      <c r="CF456" s="244"/>
      <c r="CG456" s="244"/>
      <c r="CH456" s="244"/>
      <c r="CI456" s="244"/>
      <c r="CJ456" s="244"/>
      <c r="CK456" s="244"/>
      <c r="CL456" s="244"/>
      <c r="CM456" s="244"/>
      <c r="CN456" s="244"/>
      <c r="CO456" s="244"/>
      <c r="CP456" s="244"/>
      <c r="CQ456" s="244"/>
    </row>
    <row r="457" spans="1:95" s="246" customFormat="1" ht="21" customHeight="1" thickBot="1" x14ac:dyDescent="0.25">
      <c r="A457" s="323"/>
      <c r="B457" s="254"/>
      <c r="C457" s="156"/>
      <c r="D457" s="618"/>
      <c r="E457" s="619"/>
      <c r="F457" s="827">
        <v>10</v>
      </c>
      <c r="G457" s="828"/>
      <c r="H457" s="828"/>
      <c r="I457" s="828"/>
      <c r="J457" s="828"/>
      <c r="K457" s="828"/>
      <c r="L457" s="828"/>
      <c r="M457" s="828"/>
      <c r="N457" s="828"/>
      <c r="O457" s="828"/>
      <c r="P457" s="828"/>
      <c r="Q457" s="828"/>
      <c r="R457" s="828"/>
      <c r="S457" s="828"/>
      <c r="T457" s="828"/>
      <c r="U457" s="828"/>
      <c r="V457" s="828"/>
      <c r="W457" s="828"/>
      <c r="X457" s="828"/>
      <c r="Y457" s="828"/>
      <c r="Z457" s="829"/>
      <c r="AA457" s="185"/>
      <c r="AB457" s="244"/>
      <c r="AC457" s="245"/>
      <c r="AD457" s="232"/>
      <c r="AE457" s="245"/>
      <c r="AF457" s="245"/>
      <c r="AG457" s="245"/>
      <c r="AH457" s="245"/>
      <c r="AI457" s="245"/>
      <c r="AJ457" s="245"/>
      <c r="AK457" s="245"/>
      <c r="AL457" s="245"/>
      <c r="AM457" s="245"/>
      <c r="AN457" s="245"/>
      <c r="AO457" s="245"/>
      <c r="AP457" s="245"/>
      <c r="AQ457" s="245"/>
      <c r="AR457" s="245"/>
      <c r="AS457" s="245"/>
      <c r="AT457" s="245"/>
      <c r="AU457" s="245"/>
      <c r="AV457" s="245"/>
      <c r="AW457" s="245"/>
      <c r="AX457" s="245"/>
      <c r="AY457" s="245"/>
      <c r="AZ457" s="245"/>
      <c r="BA457" s="245"/>
      <c r="BB457" s="245"/>
      <c r="BC457" s="245"/>
      <c r="BD457" s="245"/>
      <c r="BE457" s="245"/>
      <c r="BF457" s="245"/>
      <c r="BG457" s="245"/>
      <c r="BH457" s="245"/>
      <c r="BI457" s="245"/>
      <c r="BJ457" s="245"/>
      <c r="BK457" s="245"/>
      <c r="BL457" s="245"/>
      <c r="BM457" s="245"/>
      <c r="BN457" s="245"/>
      <c r="BO457" s="245"/>
      <c r="BP457" s="245"/>
      <c r="BQ457" s="245"/>
      <c r="BR457" s="245"/>
      <c r="BS457" s="245"/>
      <c r="BT457" s="245"/>
      <c r="BU457" s="245"/>
      <c r="BV457" s="245"/>
      <c r="BW457" s="245"/>
      <c r="BX457" s="245"/>
      <c r="BY457" s="245"/>
      <c r="BZ457" s="245"/>
      <c r="CA457" s="245"/>
      <c r="CB457" s="245"/>
      <c r="CC457" s="245"/>
      <c r="CD457" s="245"/>
      <c r="CE457" s="244"/>
      <c r="CF457" s="244"/>
      <c r="CG457" s="244"/>
      <c r="CH457" s="244"/>
      <c r="CI457" s="244"/>
      <c r="CJ457" s="244"/>
      <c r="CK457" s="244"/>
      <c r="CL457" s="244"/>
      <c r="CM457" s="244"/>
      <c r="CN457" s="244"/>
      <c r="CO457" s="244"/>
      <c r="CP457" s="244"/>
      <c r="CQ457" s="244"/>
    </row>
    <row r="458" spans="1:95" ht="30" customHeight="1" thickBot="1" x14ac:dyDescent="0.25">
      <c r="A458" s="321"/>
      <c r="B458" s="207">
        <v>5900</v>
      </c>
      <c r="C458" s="174" t="s">
        <v>472</v>
      </c>
      <c r="D458" s="429" t="s">
        <v>79</v>
      </c>
      <c r="E458" s="175"/>
      <c r="F458" s="429" t="s">
        <v>79</v>
      </c>
      <c r="G458" s="176"/>
      <c r="H458" s="429" t="s">
        <v>79</v>
      </c>
      <c r="I458" s="175"/>
      <c r="J458" s="169"/>
      <c r="K458" s="176"/>
      <c r="L458" s="177"/>
      <c r="M458" s="175"/>
      <c r="N458" s="178"/>
      <c r="O458" s="175"/>
      <c r="P458" s="177"/>
      <c r="Q458" s="175"/>
      <c r="R458" s="177"/>
      <c r="S458" s="175"/>
      <c r="T458" s="177"/>
      <c r="U458" s="370"/>
      <c r="V458" s="429"/>
      <c r="W458" s="175"/>
      <c r="X458" s="366"/>
      <c r="Y458" s="366"/>
      <c r="Z458" s="344"/>
      <c r="AA458" s="185"/>
      <c r="AD458" s="232"/>
      <c r="CE458" s="48"/>
      <c r="CF458" s="48"/>
      <c r="CG458" s="48"/>
      <c r="CH458" s="48"/>
      <c r="CI458" s="48"/>
      <c r="CJ458" s="48"/>
      <c r="CK458" s="48"/>
      <c r="CL458" s="48"/>
      <c r="CM458" s="48"/>
      <c r="CN458" s="48"/>
      <c r="CO458" s="48"/>
      <c r="CP458" s="48"/>
      <c r="CQ458" s="48"/>
    </row>
    <row r="459" spans="1:95" ht="48" customHeight="1" thickBot="1" x14ac:dyDescent="0.25">
      <c r="A459" s="351"/>
      <c r="B459" s="199"/>
      <c r="C459" s="149" t="s">
        <v>331</v>
      </c>
      <c r="D459" s="632"/>
      <c r="E459" s="632"/>
      <c r="F459" s="632"/>
      <c r="G459" s="632"/>
      <c r="H459" s="632"/>
      <c r="I459" s="632"/>
      <c r="J459" s="632"/>
      <c r="K459" s="632"/>
      <c r="L459" s="632"/>
      <c r="M459" s="632"/>
      <c r="N459" s="632"/>
      <c r="O459" s="632"/>
      <c r="P459" s="632"/>
      <c r="Q459" s="632"/>
      <c r="R459" s="632"/>
      <c r="S459" s="632"/>
      <c r="T459" s="632"/>
      <c r="U459" s="632"/>
      <c r="V459" s="632"/>
      <c r="W459" s="632"/>
      <c r="X459" s="632"/>
      <c r="Y459" s="632"/>
      <c r="Z459" s="633"/>
      <c r="AA459" s="185"/>
      <c r="AD459" s="232"/>
      <c r="CE459" s="48"/>
      <c r="CF459" s="48"/>
      <c r="CG459" s="48"/>
      <c r="CH459" s="48"/>
      <c r="CI459" s="48"/>
      <c r="CJ459" s="48"/>
      <c r="CK459" s="48"/>
      <c r="CL459" s="48"/>
      <c r="CM459" s="48"/>
      <c r="CN459" s="48"/>
      <c r="CO459" s="48"/>
      <c r="CP459" s="48"/>
      <c r="CQ459" s="48"/>
    </row>
    <row r="460" spans="1:95" ht="45" customHeight="1" x14ac:dyDescent="0.2">
      <c r="A460" s="351"/>
      <c r="B460" s="209" t="s">
        <v>137</v>
      </c>
      <c r="C460" s="111" t="s">
        <v>906</v>
      </c>
      <c r="D460" s="634"/>
      <c r="E460" s="635"/>
      <c r="F460" s="634"/>
      <c r="G460" s="635"/>
      <c r="H460" s="634"/>
      <c r="I460" s="635"/>
      <c r="J460" s="634"/>
      <c r="K460" s="635"/>
      <c r="L460" s="634"/>
      <c r="M460" s="635"/>
      <c r="N460" s="634"/>
      <c r="O460" s="635"/>
      <c r="P460" s="634"/>
      <c r="Q460" s="635"/>
      <c r="R460" s="634"/>
      <c r="S460" s="635"/>
      <c r="T460" s="634"/>
      <c r="U460" s="635"/>
      <c r="V460" s="634"/>
      <c r="W460" s="635"/>
      <c r="X460" s="398"/>
      <c r="Y460" s="547">
        <f>IF(OR(D460="s",F460="s",H460="s",J460="s",L460="s",N460="s",P460="s",R460="s",T460="s",V460="s"), 0, IF(OR(D460="a",F460="a",H460="a",J460="a",L460="a",N460="a",P460="a",R460="a",T460="a",V460="a"),Z460,0))</f>
        <v>0</v>
      </c>
      <c r="Z460" s="340">
        <v>40</v>
      </c>
      <c r="AA460" s="185">
        <f>COUNTIF(D460:W460,"a")+COUNTIF(D460:W460,"s")</f>
        <v>0</v>
      </c>
      <c r="AB460" s="394"/>
      <c r="AD460" s="232" t="s">
        <v>486</v>
      </c>
      <c r="CE460" s="48"/>
      <c r="CF460" s="48"/>
      <c r="CG460" s="48"/>
      <c r="CH460" s="48"/>
      <c r="CI460" s="48"/>
      <c r="CJ460" s="48"/>
      <c r="CK460" s="48"/>
      <c r="CL460" s="48"/>
      <c r="CM460" s="48"/>
      <c r="CN460" s="48"/>
      <c r="CO460" s="48"/>
      <c r="CP460" s="48"/>
      <c r="CQ460" s="48"/>
    </row>
    <row r="461" spans="1:95" ht="67.7" customHeight="1" x14ac:dyDescent="0.2">
      <c r="A461" s="351"/>
      <c r="B461" s="209" t="s">
        <v>138</v>
      </c>
      <c r="C461" s="118" t="s">
        <v>469</v>
      </c>
      <c r="D461" s="611"/>
      <c r="E461" s="612"/>
      <c r="F461" s="611"/>
      <c r="G461" s="612"/>
      <c r="H461" s="611"/>
      <c r="I461" s="612"/>
      <c r="J461" s="611"/>
      <c r="K461" s="612"/>
      <c r="L461" s="611"/>
      <c r="M461" s="612"/>
      <c r="N461" s="611"/>
      <c r="O461" s="612"/>
      <c r="P461" s="611"/>
      <c r="Q461" s="612"/>
      <c r="R461" s="611"/>
      <c r="S461" s="612"/>
      <c r="T461" s="611"/>
      <c r="U461" s="612"/>
      <c r="V461" s="611"/>
      <c r="W461" s="612"/>
      <c r="X461" s="398"/>
      <c r="Y461" s="179">
        <f>IF(OR(D461="s",F461="s",H461="s",J461="s",L461="s",N461="s",P461="s",R461="s",T461="s",V461="s"), 0, IF(OR(D461="a",F461="a",H461="a",J461="a",L461="a",N461="a",P461="a",R461="a",T461="a",V461="a"),Z461,0))</f>
        <v>0</v>
      </c>
      <c r="Z461" s="338">
        <v>10</v>
      </c>
      <c r="AA461" s="185">
        <f>COUNTIF(D461:W461,"a")+COUNTIF(D461:W461,"s")</f>
        <v>0</v>
      </c>
      <c r="AB461" s="394"/>
      <c r="AD461" s="232"/>
      <c r="CE461" s="48"/>
      <c r="CF461" s="48"/>
      <c r="CG461" s="48"/>
      <c r="CH461" s="48"/>
      <c r="CI461" s="48"/>
      <c r="CJ461" s="48"/>
      <c r="CK461" s="48"/>
      <c r="CL461" s="48"/>
      <c r="CM461" s="48"/>
      <c r="CN461" s="48"/>
      <c r="CO461" s="48"/>
      <c r="CP461" s="48"/>
      <c r="CQ461" s="48"/>
    </row>
    <row r="462" spans="1:95" ht="67.7" customHeight="1" thickBot="1" x14ac:dyDescent="0.25">
      <c r="A462" s="351"/>
      <c r="B462" s="209" t="s">
        <v>139</v>
      </c>
      <c r="C462" s="118" t="s">
        <v>460</v>
      </c>
      <c r="D462" s="717"/>
      <c r="E462" s="718"/>
      <c r="F462" s="717"/>
      <c r="G462" s="718"/>
      <c r="H462" s="717"/>
      <c r="I462" s="718"/>
      <c r="J462" s="717"/>
      <c r="K462" s="718"/>
      <c r="L462" s="717"/>
      <c r="M462" s="718"/>
      <c r="N462" s="717"/>
      <c r="O462" s="718"/>
      <c r="P462" s="717"/>
      <c r="Q462" s="718"/>
      <c r="R462" s="717"/>
      <c r="S462" s="718"/>
      <c r="T462" s="717"/>
      <c r="U462" s="718"/>
      <c r="V462" s="717"/>
      <c r="W462" s="718"/>
      <c r="X462" s="398"/>
      <c r="Y462" s="179">
        <f>IF(OR(D462="s",F462="s",H462="s",J462="s",L462="s",N462="s",P462="s",R462="s",T462="s",V462="s"), 0, IF(OR(D462="a",F462="a",H462="a",J462="a",L462="a",N462="a",P462="a",R462="a",T462="a",V462="a"),Z462,0))</f>
        <v>0</v>
      </c>
      <c r="Z462" s="338">
        <v>10</v>
      </c>
      <c r="AA462" s="185">
        <f>COUNTIF(D462:W462,"a")+COUNTIF(D462:W462,"s")</f>
        <v>0</v>
      </c>
      <c r="AB462" s="394"/>
      <c r="AD462" s="232"/>
      <c r="CE462" s="48"/>
      <c r="CF462" s="48"/>
      <c r="CG462" s="48"/>
      <c r="CH462" s="48"/>
      <c r="CI462" s="48"/>
      <c r="CJ462" s="48"/>
      <c r="CK462" s="48"/>
      <c r="CL462" s="48"/>
      <c r="CM462" s="48"/>
      <c r="CN462" s="48"/>
      <c r="CO462" s="48"/>
      <c r="CP462" s="48"/>
      <c r="CQ462" s="48"/>
    </row>
    <row r="463" spans="1:95" ht="48" customHeight="1" thickBot="1" x14ac:dyDescent="0.25">
      <c r="A463" s="351"/>
      <c r="B463" s="209"/>
      <c r="C463" s="830" t="s">
        <v>907</v>
      </c>
      <c r="D463" s="632"/>
      <c r="E463" s="632"/>
      <c r="F463" s="632"/>
      <c r="G463" s="632"/>
      <c r="H463" s="632"/>
      <c r="I463" s="632"/>
      <c r="J463" s="632"/>
      <c r="K463" s="632"/>
      <c r="L463" s="632"/>
      <c r="M463" s="632"/>
      <c r="N463" s="632"/>
      <c r="O463" s="632"/>
      <c r="P463" s="632"/>
      <c r="Q463" s="632"/>
      <c r="R463" s="632"/>
      <c r="S463" s="632"/>
      <c r="T463" s="632"/>
      <c r="U463" s="632"/>
      <c r="V463" s="632"/>
      <c r="W463" s="632"/>
      <c r="X463" s="632"/>
      <c r="Y463" s="632"/>
      <c r="Z463" s="633"/>
      <c r="AA463" s="185"/>
      <c r="AD463" s="232"/>
      <c r="CE463" s="48"/>
      <c r="CF463" s="48"/>
      <c r="CG463" s="48"/>
      <c r="CH463" s="48"/>
      <c r="CI463" s="48"/>
      <c r="CJ463" s="48"/>
      <c r="CK463" s="48"/>
      <c r="CL463" s="48"/>
      <c r="CM463" s="48"/>
      <c r="CN463" s="48"/>
      <c r="CO463" s="48"/>
      <c r="CP463" s="48"/>
      <c r="CQ463" s="48"/>
    </row>
    <row r="464" spans="1:95" ht="45" customHeight="1" x14ac:dyDescent="0.2">
      <c r="A464" s="351"/>
      <c r="B464" s="209" t="s">
        <v>246</v>
      </c>
      <c r="C464" s="118" t="s">
        <v>908</v>
      </c>
      <c r="D464" s="634"/>
      <c r="E464" s="635"/>
      <c r="F464" s="634"/>
      <c r="G464" s="635"/>
      <c r="H464" s="634"/>
      <c r="I464" s="635"/>
      <c r="J464" s="634"/>
      <c r="K464" s="635"/>
      <c r="L464" s="634"/>
      <c r="M464" s="635"/>
      <c r="N464" s="634"/>
      <c r="O464" s="635"/>
      <c r="P464" s="634"/>
      <c r="Q464" s="635"/>
      <c r="R464" s="634"/>
      <c r="S464" s="635"/>
      <c r="T464" s="634"/>
      <c r="U464" s="635"/>
      <c r="V464" s="634"/>
      <c r="W464" s="635"/>
      <c r="X464" s="81"/>
      <c r="Y464" s="33">
        <f>IF(OR(D464="s",F464="s",H464="s",J464="s",L464="s",N464="s",P464="s",R464="s",T464="s",V464="s"), 0, IF(OR(D464="a",F464="a",H464="a",J464="a",L464="a",N464="a",P464="a",R464="a",T464="a",V464="a"),Z464,0))</f>
        <v>0</v>
      </c>
      <c r="Z464" s="338">
        <f>IF(X464="na",0,40)</f>
        <v>40</v>
      </c>
      <c r="AA464" s="185">
        <f>IF((COUNTIF(D464:W464,"a")+COUNTIF(D464:W464,"s")+COUNTIF(X464,"na"))&gt;0,IF((COUNTIF(D465:W465,"a")+COUNTIF(D465:W465,"s")),0,COUNTIF(D464:W464,"a")+COUNTIF(D464:W464,"s")+COUNTIF(X464,"na")),COUNTIF(D464:W464,"a")+COUNTIF(D464:W464,"s"))</f>
        <v>0</v>
      </c>
      <c r="AB464" s="186"/>
      <c r="AD464" s="232"/>
      <c r="CE464" s="48"/>
      <c r="CF464" s="48"/>
      <c r="CG464" s="48"/>
      <c r="CH464" s="48"/>
      <c r="CI464" s="48"/>
      <c r="CJ464" s="48"/>
      <c r="CK464" s="48"/>
      <c r="CL464" s="48"/>
      <c r="CM464" s="48"/>
      <c r="CN464" s="48"/>
      <c r="CO464" s="48"/>
      <c r="CP464" s="48"/>
      <c r="CQ464" s="48"/>
    </row>
    <row r="465" spans="1:95" ht="67.7" customHeight="1" x14ac:dyDescent="0.2">
      <c r="A465" s="351"/>
      <c r="B465" s="210" t="s">
        <v>140</v>
      </c>
      <c r="C465" s="172" t="s">
        <v>909</v>
      </c>
      <c r="D465" s="611"/>
      <c r="E465" s="612"/>
      <c r="F465" s="611"/>
      <c r="G465" s="612"/>
      <c r="H465" s="611"/>
      <c r="I465" s="612"/>
      <c r="J465" s="611"/>
      <c r="K465" s="612"/>
      <c r="L465" s="611"/>
      <c r="M465" s="612"/>
      <c r="N465" s="611"/>
      <c r="O465" s="612"/>
      <c r="P465" s="611"/>
      <c r="Q465" s="612"/>
      <c r="R465" s="611"/>
      <c r="S465" s="612"/>
      <c r="T465" s="611"/>
      <c r="U465" s="612"/>
      <c r="V465" s="611"/>
      <c r="W465" s="612"/>
      <c r="X465" s="398"/>
      <c r="Y465" s="78">
        <f>IF(OR(D465="s",F465="s",H465="s",J465="s",L465="s",N465="s",P465="s",R465="s",T465="s",V465="s"), 0, IF(OR(D465="a",F465="a",H465="a",J465="a",L465="a",N465="a",P465="a",R465="a",T465="a",V465="a"),Z465,0))</f>
        <v>0</v>
      </c>
      <c r="Z465" s="338">
        <f>IF(X464="na",0,20)</f>
        <v>20</v>
      </c>
      <c r="AA465" s="185">
        <f>IF((COUNTIF(D465:W465,"a")+COUNTIF(D465:W465,"s"))&gt;0,IF((COUNTIF(D464:W464,"a")+COUNTIF(D464:W464,"s")+COUNTIF(X464,"na")),0,COUNTIF(D465:W465,"a")+COUNTIF(D465:W465,"s")),COUNTIF(D465:W465,"a")+COUNTIF(D465:W465,"s"))</f>
        <v>0</v>
      </c>
      <c r="AB465" s="186"/>
      <c r="AD465" s="232"/>
      <c r="CE465" s="48"/>
      <c r="CF465" s="48"/>
      <c r="CG465" s="48"/>
      <c r="CH465" s="48"/>
      <c r="CI465" s="48"/>
      <c r="CJ465" s="48"/>
      <c r="CK465" s="48"/>
      <c r="CL465" s="48"/>
      <c r="CM465" s="48"/>
      <c r="CN465" s="48"/>
      <c r="CO465" s="48"/>
      <c r="CP465" s="48"/>
      <c r="CQ465" s="48"/>
    </row>
    <row r="466" spans="1:95" ht="67.7" customHeight="1" thickBot="1" x14ac:dyDescent="0.25">
      <c r="A466" s="351" t="s">
        <v>7</v>
      </c>
      <c r="B466" s="209" t="s">
        <v>1190</v>
      </c>
      <c r="C466" s="118" t="s">
        <v>1191</v>
      </c>
      <c r="D466" s="717"/>
      <c r="E466" s="718"/>
      <c r="F466" s="717"/>
      <c r="G466" s="718"/>
      <c r="H466" s="717"/>
      <c r="I466" s="718"/>
      <c r="J466" s="717"/>
      <c r="K466" s="718"/>
      <c r="L466" s="717"/>
      <c r="M466" s="718"/>
      <c r="N466" s="717"/>
      <c r="O466" s="718"/>
      <c r="P466" s="717"/>
      <c r="Q466" s="718"/>
      <c r="R466" s="717"/>
      <c r="S466" s="718"/>
      <c r="T466" s="717"/>
      <c r="U466" s="718"/>
      <c r="V466" s="717"/>
      <c r="W466" s="718"/>
      <c r="X466" s="398"/>
      <c r="Y466" s="179">
        <f>IF(OR(D466="s",F466="s",H466="s",J466="s",L466="s",N466="s",P466="s",R466="s",T466="s",V466="s"), 0, IF(OR(D466="a",F466="a",H466="a",J466="a",L466="a",N466="a",P466="a",R466="a",T466="a",V466="a"),Z466,0))</f>
        <v>0</v>
      </c>
      <c r="Z466" s="338">
        <v>20</v>
      </c>
      <c r="AA466" s="185">
        <f>COUNTIF(D466:W466,"a")+COUNTIF(D466:W466,"s")</f>
        <v>0</v>
      </c>
      <c r="AB466" s="394"/>
      <c r="AD466" s="232"/>
      <c r="CE466" s="48"/>
      <c r="CF466" s="48"/>
      <c r="CG466" s="48"/>
      <c r="CH466" s="48"/>
      <c r="CI466" s="48"/>
      <c r="CJ466" s="48"/>
      <c r="CK466" s="48"/>
      <c r="CL466" s="48"/>
      <c r="CM466" s="48"/>
      <c r="CN466" s="48"/>
      <c r="CO466" s="48"/>
      <c r="CP466" s="48"/>
      <c r="CQ466" s="48"/>
    </row>
    <row r="467" spans="1:95" ht="21" customHeight="1" thickTop="1" thickBot="1" x14ac:dyDescent="0.25">
      <c r="A467" s="351"/>
      <c r="B467" s="44"/>
      <c r="C467" s="121"/>
      <c r="D467" s="621" t="s">
        <v>80</v>
      </c>
      <c r="E467" s="797"/>
      <c r="F467" s="797"/>
      <c r="G467" s="797"/>
      <c r="H467" s="797"/>
      <c r="I467" s="797"/>
      <c r="J467" s="797"/>
      <c r="K467" s="797"/>
      <c r="L467" s="797"/>
      <c r="M467" s="797"/>
      <c r="N467" s="797"/>
      <c r="O467" s="797"/>
      <c r="P467" s="797"/>
      <c r="Q467" s="797"/>
      <c r="R467" s="797"/>
      <c r="S467" s="797"/>
      <c r="T467" s="797"/>
      <c r="U467" s="797"/>
      <c r="V467" s="797"/>
      <c r="W467" s="797"/>
      <c r="X467" s="798"/>
      <c r="Y467" s="86">
        <f>SUM(Y460:Y466)</f>
        <v>0</v>
      </c>
      <c r="Z467" s="339">
        <f>SUM(Z460:Z464,Z466)</f>
        <v>120</v>
      </c>
      <c r="AA467" s="185"/>
      <c r="AD467" s="232"/>
      <c r="CE467" s="48"/>
      <c r="CF467" s="48"/>
      <c r="CG467" s="48"/>
      <c r="CH467" s="48"/>
      <c r="CI467" s="48"/>
      <c r="CJ467" s="48"/>
      <c r="CK467" s="48"/>
      <c r="CL467" s="48"/>
      <c r="CM467" s="48"/>
      <c r="CN467" s="48"/>
      <c r="CO467" s="48"/>
      <c r="CP467" s="48"/>
      <c r="CQ467" s="48"/>
    </row>
    <row r="468" spans="1:95" ht="21" customHeight="1" thickBot="1" x14ac:dyDescent="0.25">
      <c r="A468" s="323"/>
      <c r="B468" s="552"/>
      <c r="C468" s="373"/>
      <c r="D468" s="618"/>
      <c r="E468" s="619"/>
      <c r="F468" s="831">
        <v>40</v>
      </c>
      <c r="G468" s="661"/>
      <c r="H468" s="661"/>
      <c r="I468" s="661"/>
      <c r="J468" s="661"/>
      <c r="K468" s="661"/>
      <c r="L468" s="661"/>
      <c r="M468" s="661"/>
      <c r="N468" s="661"/>
      <c r="O468" s="661"/>
      <c r="P468" s="661"/>
      <c r="Q468" s="661"/>
      <c r="R468" s="661"/>
      <c r="S468" s="661"/>
      <c r="T468" s="661"/>
      <c r="U468" s="661"/>
      <c r="V468" s="661"/>
      <c r="W468" s="661"/>
      <c r="X468" s="661"/>
      <c r="Y468" s="661"/>
      <c r="Z468" s="662"/>
      <c r="AA468" s="185"/>
      <c r="AD468" s="232"/>
      <c r="CE468" s="48"/>
      <c r="CF468" s="48"/>
      <c r="CG468" s="48"/>
      <c r="CH468" s="48"/>
      <c r="CI468" s="48"/>
      <c r="CJ468" s="48"/>
      <c r="CK468" s="48"/>
      <c r="CL468" s="48"/>
      <c r="CM468" s="48"/>
      <c r="CN468" s="48"/>
      <c r="CO468" s="48"/>
      <c r="CP468" s="48"/>
      <c r="CQ468" s="48"/>
    </row>
    <row r="469" spans="1:95" ht="30" customHeight="1" thickBot="1" x14ac:dyDescent="0.25">
      <c r="A469" s="321"/>
      <c r="B469" s="207">
        <v>5910</v>
      </c>
      <c r="C469" s="174" t="s">
        <v>470</v>
      </c>
      <c r="D469" s="429" t="s">
        <v>79</v>
      </c>
      <c r="E469" s="175"/>
      <c r="F469" s="429" t="s">
        <v>79</v>
      </c>
      <c r="G469" s="176"/>
      <c r="H469" s="429" t="s">
        <v>79</v>
      </c>
      <c r="I469" s="175"/>
      <c r="J469" s="169"/>
      <c r="K469" s="176"/>
      <c r="L469" s="177"/>
      <c r="M469" s="175"/>
      <c r="N469" s="178"/>
      <c r="O469" s="175"/>
      <c r="P469" s="177"/>
      <c r="Q469" s="175"/>
      <c r="R469" s="177"/>
      <c r="S469" s="175"/>
      <c r="T469" s="177"/>
      <c r="U469" s="370"/>
      <c r="V469" s="429"/>
      <c r="W469" s="175"/>
      <c r="X469" s="366"/>
      <c r="Y469" s="366"/>
      <c r="Z469" s="344"/>
      <c r="AA469" s="185"/>
      <c r="AD469" s="232"/>
      <c r="CE469" s="48"/>
      <c r="CF469" s="48"/>
      <c r="CG469" s="48"/>
      <c r="CH469" s="48"/>
      <c r="CI469" s="48"/>
      <c r="CJ469" s="48"/>
      <c r="CK469" s="48"/>
      <c r="CL469" s="48"/>
      <c r="CM469" s="48"/>
      <c r="CN469" s="48"/>
      <c r="CO469" s="48"/>
      <c r="CP469" s="48"/>
      <c r="CQ469" s="48"/>
    </row>
    <row r="470" spans="1:95" ht="30" customHeight="1" thickBot="1" x14ac:dyDescent="0.25">
      <c r="A470" s="351"/>
      <c r="B470" s="211"/>
      <c r="C470" s="149" t="s">
        <v>471</v>
      </c>
      <c r="D470" s="631"/>
      <c r="E470" s="632"/>
      <c r="F470" s="632"/>
      <c r="G470" s="632"/>
      <c r="H470" s="632"/>
      <c r="I470" s="632"/>
      <c r="J470" s="632"/>
      <c r="K470" s="632"/>
      <c r="L470" s="632"/>
      <c r="M470" s="632"/>
      <c r="N470" s="632"/>
      <c r="O470" s="632"/>
      <c r="P470" s="632"/>
      <c r="Q470" s="632"/>
      <c r="R470" s="632"/>
      <c r="S470" s="632"/>
      <c r="T470" s="632"/>
      <c r="U470" s="632"/>
      <c r="V470" s="632"/>
      <c r="W470" s="632"/>
      <c r="X470" s="632"/>
      <c r="Y470" s="632"/>
      <c r="Z470" s="633"/>
      <c r="AA470" s="185"/>
      <c r="AD470" s="232"/>
      <c r="CE470" s="48"/>
      <c r="CF470" s="48"/>
      <c r="CG470" s="48"/>
      <c r="CH470" s="48"/>
      <c r="CI470" s="48"/>
      <c r="CJ470" s="48"/>
      <c r="CK470" s="48"/>
      <c r="CL470" s="48"/>
      <c r="CM470" s="48"/>
      <c r="CN470" s="48"/>
      <c r="CO470" s="48"/>
      <c r="CP470" s="48"/>
      <c r="CQ470" s="48"/>
    </row>
    <row r="471" spans="1:95" ht="88.5" customHeight="1" x14ac:dyDescent="0.2">
      <c r="A471" s="351"/>
      <c r="B471" s="199" t="s">
        <v>910</v>
      </c>
      <c r="C471" s="111" t="s">
        <v>911</v>
      </c>
      <c r="D471" s="634"/>
      <c r="E471" s="635"/>
      <c r="F471" s="634"/>
      <c r="G471" s="635"/>
      <c r="H471" s="634"/>
      <c r="I471" s="635"/>
      <c r="J471" s="634"/>
      <c r="K471" s="635"/>
      <c r="L471" s="634"/>
      <c r="M471" s="635"/>
      <c r="N471" s="634"/>
      <c r="O471" s="635"/>
      <c r="P471" s="634"/>
      <c r="Q471" s="635"/>
      <c r="R471" s="634"/>
      <c r="S471" s="635"/>
      <c r="T471" s="634"/>
      <c r="U471" s="635"/>
      <c r="V471" s="634"/>
      <c r="W471" s="635"/>
      <c r="X471" s="81"/>
      <c r="Y471" s="179">
        <f t="shared" ref="Y471:Y475" si="60">IF(OR(D471="s",F471="s",H471="s",J471="s",L471="s",N471="s",P471="s",R471="s",T471="s",V471="s"), 0, IF(OR(D471="a",F471="a",H471="a",J471="a",L471="a",N471="a",P471="a",R471="a",T471="a",V471="a"),Z471,0))</f>
        <v>0</v>
      </c>
      <c r="Z471" s="340">
        <f>IF(X471="na",0,20)</f>
        <v>20</v>
      </c>
      <c r="AA471" s="185">
        <f t="shared" ref="AA471:AA477" si="61">COUNTIF(D471:W471,"a")+COUNTIF(D471:W471,"s")+COUNTIF(X471,"NA")</f>
        <v>0</v>
      </c>
      <c r="AB471" s="186"/>
      <c r="AD471" s="232"/>
      <c r="CE471" s="48"/>
      <c r="CF471" s="48"/>
      <c r="CG471" s="48"/>
      <c r="CH471" s="48"/>
      <c r="CI471" s="48"/>
      <c r="CJ471" s="48"/>
      <c r="CK471" s="48"/>
      <c r="CL471" s="48"/>
      <c r="CM471" s="48"/>
      <c r="CN471" s="48"/>
      <c r="CO471" s="48"/>
      <c r="CP471" s="48"/>
      <c r="CQ471" s="48"/>
    </row>
    <row r="472" spans="1:95" ht="45" customHeight="1" x14ac:dyDescent="0.2">
      <c r="A472" s="351"/>
      <c r="B472" s="209" t="s">
        <v>141</v>
      </c>
      <c r="C472" s="118" t="s">
        <v>912</v>
      </c>
      <c r="D472" s="611"/>
      <c r="E472" s="612"/>
      <c r="F472" s="611"/>
      <c r="G472" s="612"/>
      <c r="H472" s="611"/>
      <c r="I472" s="612"/>
      <c r="J472" s="611"/>
      <c r="K472" s="612"/>
      <c r="L472" s="611"/>
      <c r="M472" s="612"/>
      <c r="N472" s="611"/>
      <c r="O472" s="612"/>
      <c r="P472" s="611"/>
      <c r="Q472" s="612"/>
      <c r="R472" s="611"/>
      <c r="S472" s="612"/>
      <c r="T472" s="611"/>
      <c r="U472" s="612"/>
      <c r="V472" s="611"/>
      <c r="W472" s="612"/>
      <c r="X472" s="82" t="str">
        <f>IF(X471="na","na","")</f>
        <v/>
      </c>
      <c r="Y472" s="179">
        <f t="shared" si="60"/>
        <v>0</v>
      </c>
      <c r="Z472" s="338">
        <f>IF(X472="na",0,10)</f>
        <v>10</v>
      </c>
      <c r="AA472" s="185">
        <f t="shared" si="61"/>
        <v>0</v>
      </c>
      <c r="AB472" s="186"/>
      <c r="AD472" s="232"/>
      <c r="CE472" s="48"/>
      <c r="CF472" s="48"/>
      <c r="CG472" s="48"/>
      <c r="CH472" s="48"/>
      <c r="CI472" s="48"/>
      <c r="CJ472" s="48"/>
      <c r="CK472" s="48"/>
      <c r="CL472" s="48"/>
      <c r="CM472" s="48"/>
      <c r="CN472" s="48"/>
      <c r="CO472" s="48"/>
      <c r="CP472" s="48"/>
      <c r="CQ472" s="48"/>
    </row>
    <row r="473" spans="1:95" ht="88.5" customHeight="1" x14ac:dyDescent="0.2">
      <c r="A473" s="351"/>
      <c r="B473" s="209" t="s">
        <v>142</v>
      </c>
      <c r="C473" s="114" t="s">
        <v>395</v>
      </c>
      <c r="D473" s="611"/>
      <c r="E473" s="612"/>
      <c r="F473" s="611"/>
      <c r="G473" s="612"/>
      <c r="H473" s="611"/>
      <c r="I473" s="612"/>
      <c r="J473" s="611"/>
      <c r="K473" s="612"/>
      <c r="L473" s="611"/>
      <c r="M473" s="612"/>
      <c r="N473" s="611"/>
      <c r="O473" s="612"/>
      <c r="P473" s="611"/>
      <c r="Q473" s="612"/>
      <c r="R473" s="611"/>
      <c r="S473" s="612"/>
      <c r="T473" s="611"/>
      <c r="U473" s="612"/>
      <c r="V473" s="611"/>
      <c r="W473" s="612"/>
      <c r="X473" s="82" t="str">
        <f>IF(X471="na","na","")</f>
        <v/>
      </c>
      <c r="Y473" s="179">
        <f>IF(OR(D473="s",F473="s",H473="s",J473="s",L473="s",N473="s",P473="s",R473="s",T473="s",V473="s"), 0, IF(OR(D473="a",F473="a",H473="a",J473="a",L473="a",N473="a",P473="a",R473="a",T473="a",V473="a"),Z473,0))</f>
        <v>0</v>
      </c>
      <c r="Z473" s="338">
        <f>IF(X473="na", 0,20)</f>
        <v>20</v>
      </c>
      <c r="AA473" s="185">
        <f t="shared" si="61"/>
        <v>0</v>
      </c>
      <c r="AB473" s="186"/>
      <c r="AD473" s="232"/>
      <c r="CE473" s="48"/>
      <c r="CF473" s="48"/>
      <c r="CG473" s="48"/>
      <c r="CH473" s="48"/>
      <c r="CI473" s="48"/>
      <c r="CJ473" s="48"/>
      <c r="CK473" s="48"/>
      <c r="CL473" s="48"/>
      <c r="CM473" s="48"/>
      <c r="CN473" s="48"/>
      <c r="CO473" s="48"/>
      <c r="CP473" s="48"/>
      <c r="CQ473" s="48"/>
    </row>
    <row r="474" spans="1:95" ht="67.7" customHeight="1" x14ac:dyDescent="0.2">
      <c r="A474" s="350"/>
      <c r="B474" s="199" t="s">
        <v>143</v>
      </c>
      <c r="C474" s="150" t="s">
        <v>198</v>
      </c>
      <c r="D474" s="611"/>
      <c r="E474" s="612"/>
      <c r="F474" s="611"/>
      <c r="G474" s="612"/>
      <c r="H474" s="611"/>
      <c r="I474" s="612"/>
      <c r="J474" s="611"/>
      <c r="K474" s="612"/>
      <c r="L474" s="611"/>
      <c r="M474" s="612"/>
      <c r="N474" s="611"/>
      <c r="O474" s="612"/>
      <c r="P474" s="611"/>
      <c r="Q474" s="612"/>
      <c r="R474" s="611"/>
      <c r="S474" s="612"/>
      <c r="T474" s="611"/>
      <c r="U474" s="612"/>
      <c r="V474" s="611"/>
      <c r="W474" s="612"/>
      <c r="X474" s="82" t="str">
        <f>IF(X471="na","na","")</f>
        <v/>
      </c>
      <c r="Y474" s="179">
        <f t="shared" si="60"/>
        <v>0</v>
      </c>
      <c r="Z474" s="338">
        <f>IF(X474="na",0,20)</f>
        <v>20</v>
      </c>
      <c r="AA474" s="185">
        <f t="shared" si="61"/>
        <v>0</v>
      </c>
      <c r="AB474" s="186"/>
      <c r="AD474" s="232" t="s">
        <v>486</v>
      </c>
      <c r="CE474" s="48"/>
      <c r="CF474" s="48"/>
      <c r="CG474" s="48"/>
      <c r="CH474" s="48"/>
      <c r="CI474" s="48"/>
      <c r="CJ474" s="48"/>
      <c r="CK474" s="48"/>
      <c r="CL474" s="48"/>
      <c r="CM474" s="48"/>
      <c r="CN474" s="48"/>
      <c r="CO474" s="48"/>
      <c r="CP474" s="48"/>
      <c r="CQ474" s="48"/>
    </row>
    <row r="475" spans="1:95" ht="67.7" customHeight="1" x14ac:dyDescent="0.2">
      <c r="A475" s="351"/>
      <c r="B475" s="209" t="s">
        <v>247</v>
      </c>
      <c r="C475" s="150" t="s">
        <v>199</v>
      </c>
      <c r="D475" s="611"/>
      <c r="E475" s="612"/>
      <c r="F475" s="611"/>
      <c r="G475" s="612"/>
      <c r="H475" s="611"/>
      <c r="I475" s="612"/>
      <c r="J475" s="611"/>
      <c r="K475" s="612"/>
      <c r="L475" s="611"/>
      <c r="M475" s="612"/>
      <c r="N475" s="611"/>
      <c r="O475" s="612"/>
      <c r="P475" s="611"/>
      <c r="Q475" s="612"/>
      <c r="R475" s="611"/>
      <c r="S475" s="612"/>
      <c r="T475" s="611"/>
      <c r="U475" s="612"/>
      <c r="V475" s="611"/>
      <c r="W475" s="612"/>
      <c r="X475" s="82" t="str">
        <f>IF(X471="na","na","")</f>
        <v/>
      </c>
      <c r="Y475" s="179">
        <f t="shared" si="60"/>
        <v>0</v>
      </c>
      <c r="Z475" s="338">
        <f>IF(X475="na",0,20)</f>
        <v>20</v>
      </c>
      <c r="AA475" s="185">
        <f t="shared" si="61"/>
        <v>0</v>
      </c>
      <c r="AB475" s="186"/>
      <c r="AD475" s="232" t="s">
        <v>486</v>
      </c>
      <c r="CE475" s="48"/>
      <c r="CF475" s="48"/>
      <c r="CG475" s="48"/>
      <c r="CH475" s="48"/>
      <c r="CI475" s="48"/>
      <c r="CJ475" s="48"/>
      <c r="CK475" s="48"/>
      <c r="CL475" s="48"/>
      <c r="CM475" s="48"/>
      <c r="CN475" s="48"/>
      <c r="CO475" s="48"/>
      <c r="CP475" s="48"/>
      <c r="CQ475" s="48"/>
    </row>
    <row r="476" spans="1:95" ht="67.7" customHeight="1" x14ac:dyDescent="0.2">
      <c r="A476" s="350"/>
      <c r="B476" s="209" t="s">
        <v>144</v>
      </c>
      <c r="C476" s="150" t="s">
        <v>200</v>
      </c>
      <c r="D476" s="611"/>
      <c r="E476" s="612"/>
      <c r="F476" s="611"/>
      <c r="G476" s="612"/>
      <c r="H476" s="611"/>
      <c r="I476" s="612"/>
      <c r="J476" s="611"/>
      <c r="K476" s="612"/>
      <c r="L476" s="611"/>
      <c r="M476" s="612"/>
      <c r="N476" s="611"/>
      <c r="O476" s="612"/>
      <c r="P476" s="611"/>
      <c r="Q476" s="612"/>
      <c r="R476" s="611"/>
      <c r="S476" s="612"/>
      <c r="T476" s="611"/>
      <c r="U476" s="612"/>
      <c r="V476" s="611"/>
      <c r="W476" s="612"/>
      <c r="X476" s="82" t="str">
        <f>IF(X471="na","na","")</f>
        <v/>
      </c>
      <c r="Y476" s="179">
        <f>IF(OR(D476="s",F476="s",H476="s",J476="s",L476="s",N476="s",P476="s",R476="s",T476="s",V476="s"), 0, IF(OR(D476="a",F476="a",H476="a",J476="a",L476="a",N476="a",P476="a",R476="a",T476="a",V476="a"),Z476,0))</f>
        <v>0</v>
      </c>
      <c r="Z476" s="338">
        <f>IF(X476="na",0,20)</f>
        <v>20</v>
      </c>
      <c r="AA476" s="185">
        <f t="shared" si="61"/>
        <v>0</v>
      </c>
      <c r="AB476" s="186"/>
      <c r="AD476" s="232" t="s">
        <v>486</v>
      </c>
      <c r="CE476" s="48"/>
      <c r="CF476" s="48"/>
      <c r="CG476" s="48"/>
      <c r="CH476" s="48"/>
      <c r="CI476" s="48"/>
      <c r="CJ476" s="48"/>
      <c r="CK476" s="48"/>
      <c r="CL476" s="48"/>
      <c r="CM476" s="48"/>
      <c r="CN476" s="48"/>
      <c r="CO476" s="48"/>
      <c r="CP476" s="48"/>
      <c r="CQ476" s="48"/>
    </row>
    <row r="477" spans="1:95" ht="67.7" customHeight="1" thickBot="1" x14ac:dyDescent="0.25">
      <c r="A477" s="351"/>
      <c r="B477" s="209" t="s">
        <v>913</v>
      </c>
      <c r="C477" s="114" t="s">
        <v>914</v>
      </c>
      <c r="D477" s="604"/>
      <c r="E477" s="605"/>
      <c r="F477" s="604"/>
      <c r="G477" s="605"/>
      <c r="H477" s="604"/>
      <c r="I477" s="605"/>
      <c r="J477" s="604"/>
      <c r="K477" s="605"/>
      <c r="L477" s="604"/>
      <c r="M477" s="605"/>
      <c r="N477" s="604"/>
      <c r="O477" s="605"/>
      <c r="P477" s="604"/>
      <c r="Q477" s="605"/>
      <c r="R477" s="604"/>
      <c r="S477" s="605"/>
      <c r="T477" s="604"/>
      <c r="U477" s="605"/>
      <c r="V477" s="604"/>
      <c r="W477" s="605"/>
      <c r="X477" s="82" t="str">
        <f>IF(X471="na","na","")</f>
        <v/>
      </c>
      <c r="Y477" s="179">
        <f>IF(OR(D477="s",F477="s",H477="s",J477="s",L477="s",N477="s",P477="s",R477="s",T477="s",V477="s"), 0, IF(OR(D477="a",F477="a",H477="a",J477="a",L477="a",N477="a",P477="a",R477="a",T477="a",V477="a"),Z477,0))</f>
        <v>0</v>
      </c>
      <c r="Z477" s="338">
        <f>IF(X477="na", 0,10)</f>
        <v>10</v>
      </c>
      <c r="AA477" s="185">
        <f t="shared" si="61"/>
        <v>0</v>
      </c>
      <c r="AB477" s="394"/>
      <c r="AD477" s="232"/>
      <c r="CE477" s="48"/>
      <c r="CF477" s="48"/>
      <c r="CG477" s="48"/>
      <c r="CH477" s="48"/>
      <c r="CI477" s="48"/>
      <c r="CJ477" s="48"/>
      <c r="CK477" s="48"/>
      <c r="CL477" s="48"/>
      <c r="CM477" s="48"/>
      <c r="CN477" s="48"/>
      <c r="CO477" s="48"/>
      <c r="CP477" s="48"/>
      <c r="CQ477" s="48"/>
    </row>
    <row r="478" spans="1:95" ht="30" customHeight="1" thickBot="1" x14ac:dyDescent="0.25">
      <c r="A478" s="351"/>
      <c r="B478" s="211"/>
      <c r="C478" s="149" t="s">
        <v>915</v>
      </c>
      <c r="D478" s="631"/>
      <c r="E478" s="632"/>
      <c r="F478" s="632"/>
      <c r="G478" s="632"/>
      <c r="H478" s="632"/>
      <c r="I478" s="632"/>
      <c r="J478" s="632"/>
      <c r="K478" s="632"/>
      <c r="L478" s="632"/>
      <c r="M478" s="632"/>
      <c r="N478" s="632"/>
      <c r="O478" s="632"/>
      <c r="P478" s="632"/>
      <c r="Q478" s="632"/>
      <c r="R478" s="632"/>
      <c r="S478" s="632"/>
      <c r="T478" s="632"/>
      <c r="U478" s="632"/>
      <c r="V478" s="632"/>
      <c r="W478" s="632"/>
      <c r="X478" s="632"/>
      <c r="Y478" s="632"/>
      <c r="Z478" s="633"/>
      <c r="AA478" s="185"/>
      <c r="AD478" s="232"/>
      <c r="CE478" s="48"/>
      <c r="CF478" s="48"/>
      <c r="CG478" s="48"/>
      <c r="CH478" s="48"/>
      <c r="CI478" s="48"/>
      <c r="CJ478" s="48"/>
      <c r="CK478" s="48"/>
      <c r="CL478" s="48"/>
      <c r="CM478" s="48"/>
      <c r="CN478" s="48"/>
      <c r="CO478" s="48"/>
      <c r="CP478" s="48"/>
      <c r="CQ478" s="48"/>
    </row>
    <row r="479" spans="1:95" ht="67.7" customHeight="1" x14ac:dyDescent="0.2">
      <c r="A479" s="350"/>
      <c r="B479" s="199" t="s">
        <v>916</v>
      </c>
      <c r="C479" s="150" t="s">
        <v>917</v>
      </c>
      <c r="D479" s="611"/>
      <c r="E479" s="612"/>
      <c r="F479" s="611"/>
      <c r="G479" s="612"/>
      <c r="H479" s="611"/>
      <c r="I479" s="612"/>
      <c r="J479" s="611"/>
      <c r="K479" s="612"/>
      <c r="L479" s="611"/>
      <c r="M479" s="612"/>
      <c r="N479" s="611"/>
      <c r="O479" s="612"/>
      <c r="P479" s="611"/>
      <c r="Q479" s="612"/>
      <c r="R479" s="611"/>
      <c r="S479" s="612"/>
      <c r="T479" s="611"/>
      <c r="U479" s="612"/>
      <c r="V479" s="611"/>
      <c r="W479" s="612"/>
      <c r="X479" s="82" t="str">
        <f>IF(X471="na","na","")</f>
        <v/>
      </c>
      <c r="Y479" s="179">
        <f t="shared" ref="Y479:Y480" si="62">IF(OR(D479="s",F479="s",H479="s",J479="s",L479="s",N479="s",P479="s",R479="s",T479="s",V479="s"), 0, IF(OR(D479="a",F479="a",H479="a",J479="a",L479="a",N479="a",P479="a",R479="a",T479="a",V479="a"),Z479,0))</f>
        <v>0</v>
      </c>
      <c r="Z479" s="338">
        <f>IF(X479="na",0,20)</f>
        <v>20</v>
      </c>
      <c r="AA479" s="185">
        <f>IF(OR(COUNTIF(D480:W481,"a")+COUNTIF(D480:W481,"s")+COUNTIF(X480:X481,"na")&gt;0),0,(COUNTIF(D479:W479,"a")+COUNTIF(D479:W479,"s")+COUNTIF(X479,"na")))</f>
        <v>0</v>
      </c>
      <c r="AB479" s="394"/>
      <c r="AD479" s="232"/>
      <c r="CE479" s="48"/>
      <c r="CF479" s="48"/>
      <c r="CG479" s="48"/>
      <c r="CH479" s="48"/>
      <c r="CI479" s="48"/>
      <c r="CJ479" s="48"/>
      <c r="CK479" s="48"/>
      <c r="CL479" s="48"/>
      <c r="CM479" s="48"/>
      <c r="CN479" s="48"/>
      <c r="CO479" s="48"/>
      <c r="CP479" s="48"/>
      <c r="CQ479" s="48"/>
    </row>
    <row r="480" spans="1:95" ht="88.5" customHeight="1" x14ac:dyDescent="0.2">
      <c r="A480" s="351"/>
      <c r="B480" s="432" t="s">
        <v>918</v>
      </c>
      <c r="C480" s="433" t="s">
        <v>919</v>
      </c>
      <c r="D480" s="611"/>
      <c r="E480" s="612"/>
      <c r="F480" s="611"/>
      <c r="G480" s="612"/>
      <c r="H480" s="611"/>
      <c r="I480" s="612"/>
      <c r="J480" s="611"/>
      <c r="K480" s="612"/>
      <c r="L480" s="611"/>
      <c r="M480" s="612"/>
      <c r="N480" s="611"/>
      <c r="O480" s="612"/>
      <c r="P480" s="611"/>
      <c r="Q480" s="612"/>
      <c r="R480" s="611"/>
      <c r="S480" s="612"/>
      <c r="T480" s="611"/>
      <c r="U480" s="612"/>
      <c r="V480" s="611"/>
      <c r="W480" s="612"/>
      <c r="X480" s="398"/>
      <c r="Y480" s="482">
        <f t="shared" si="62"/>
        <v>0</v>
      </c>
      <c r="Z480" s="338">
        <f>IF(X471="na",0,10)</f>
        <v>10</v>
      </c>
      <c r="AA480" s="185">
        <f>IF(OR(COUNTIF(D479:W479,"a")+COUNTIF(D479:W479,"s")+COUNTIF(X479:X479,"na")+COUNTIF(D481:W481,"a")+COUNTIF(D481:W481,"s")+COUNTIF(X481:X481,"na")&gt;0),0,(COUNTIF(D480:W480,"a")+COUNTIF(D480:W480,"s")+COUNTIF(X480,"na")))</f>
        <v>0</v>
      </c>
      <c r="AB480" s="394"/>
      <c r="AD480" s="232"/>
      <c r="CE480" s="48"/>
      <c r="CF480" s="48"/>
      <c r="CG480" s="48"/>
      <c r="CH480" s="48"/>
      <c r="CI480" s="48"/>
      <c r="CJ480" s="48"/>
      <c r="CK480" s="48"/>
      <c r="CL480" s="48"/>
      <c r="CM480" s="48"/>
      <c r="CN480" s="48"/>
      <c r="CO480" s="48"/>
      <c r="CP480" s="48"/>
      <c r="CQ480" s="48"/>
    </row>
    <row r="481" spans="1:95" ht="67.7" customHeight="1" thickBot="1" x14ac:dyDescent="0.25">
      <c r="A481" s="350"/>
      <c r="B481" s="432" t="s">
        <v>920</v>
      </c>
      <c r="C481" s="433" t="s">
        <v>921</v>
      </c>
      <c r="D481" s="717"/>
      <c r="E481" s="718"/>
      <c r="F481" s="717"/>
      <c r="G481" s="718"/>
      <c r="H481" s="717"/>
      <c r="I481" s="718"/>
      <c r="J481" s="717"/>
      <c r="K481" s="718"/>
      <c r="L481" s="717"/>
      <c r="M481" s="718"/>
      <c r="N481" s="717"/>
      <c r="O481" s="718"/>
      <c r="P481" s="717"/>
      <c r="Q481" s="718"/>
      <c r="R481" s="717"/>
      <c r="S481" s="718"/>
      <c r="T481" s="717"/>
      <c r="U481" s="718"/>
      <c r="V481" s="717"/>
      <c r="W481" s="718"/>
      <c r="X481" s="398"/>
      <c r="Y481" s="482">
        <f>IF(OR(D481="s",F481="s",H481="s",J481="s",L481="s",N481="s",P481="s",R481="s",T481="s",V481="s"), 0, IF(OR(D481="a",F481="a",H481="a",J481="a",L481="a",N481="a",P481="a",R481="a",T481="a",V481="a"),Z481,0))</f>
        <v>0</v>
      </c>
      <c r="Z481" s="338">
        <f>IF(X471="na",0,5)</f>
        <v>5</v>
      </c>
      <c r="AA481" s="185">
        <f>IF(OR(COUNTIF(D479:W480,"a")+COUNTIF(D479:W480,"s")+COUNTIF(X479:X480,"na")&gt;0),0,(COUNTIF(D481:W481,"a")+COUNTIF(D481:W481,"s")+COUNTIF(X481,"na")))</f>
        <v>0</v>
      </c>
      <c r="AB481" s="394"/>
      <c r="AD481" s="232"/>
      <c r="CE481" s="48"/>
      <c r="CF481" s="48"/>
      <c r="CG481" s="48"/>
      <c r="CH481" s="48"/>
      <c r="CI481" s="48"/>
      <c r="CJ481" s="48"/>
      <c r="CK481" s="48"/>
      <c r="CL481" s="48"/>
      <c r="CM481" s="48"/>
      <c r="CN481" s="48"/>
      <c r="CO481" s="48"/>
      <c r="CP481" s="48"/>
      <c r="CQ481" s="48"/>
    </row>
    <row r="482" spans="1:95" ht="21" customHeight="1" thickTop="1" thickBot="1" x14ac:dyDescent="0.25">
      <c r="A482" s="351"/>
      <c r="B482" s="44"/>
      <c r="C482" s="121"/>
      <c r="D482" s="621" t="s">
        <v>80</v>
      </c>
      <c r="E482" s="797"/>
      <c r="F482" s="797"/>
      <c r="G482" s="797"/>
      <c r="H482" s="797"/>
      <c r="I482" s="797"/>
      <c r="J482" s="797"/>
      <c r="K482" s="797"/>
      <c r="L482" s="797"/>
      <c r="M482" s="797"/>
      <c r="N482" s="797"/>
      <c r="O482" s="797"/>
      <c r="P482" s="797"/>
      <c r="Q482" s="797"/>
      <c r="R482" s="797"/>
      <c r="S482" s="797"/>
      <c r="T482" s="797"/>
      <c r="U482" s="797"/>
      <c r="V482" s="797"/>
      <c r="W482" s="797"/>
      <c r="X482" s="798"/>
      <c r="Y482" s="483">
        <f>SUM(Y471:Y481)</f>
        <v>0</v>
      </c>
      <c r="Z482" s="339">
        <f>SUM(Z471:Z479)</f>
        <v>140</v>
      </c>
      <c r="AA482" s="185"/>
      <c r="AD482" s="232"/>
      <c r="CE482" s="48"/>
      <c r="CF482" s="48"/>
      <c r="CG482" s="48"/>
      <c r="CH482" s="48"/>
      <c r="CI482" s="48"/>
      <c r="CJ482" s="48"/>
      <c r="CK482" s="48"/>
      <c r="CL482" s="48"/>
      <c r="CM482" s="48"/>
      <c r="CN482" s="48"/>
      <c r="CO482" s="48"/>
      <c r="CP482" s="48"/>
      <c r="CQ482" s="48"/>
    </row>
    <row r="483" spans="1:95" ht="21" customHeight="1" thickBot="1" x14ac:dyDescent="0.25">
      <c r="A483" s="323"/>
      <c r="B483" s="552"/>
      <c r="C483" s="373"/>
      <c r="D483" s="618"/>
      <c r="E483" s="619"/>
      <c r="F483" s="836">
        <f>IF(X471="na",0,60)</f>
        <v>60</v>
      </c>
      <c r="G483" s="837"/>
      <c r="H483" s="837"/>
      <c r="I483" s="837"/>
      <c r="J483" s="837"/>
      <c r="K483" s="837"/>
      <c r="L483" s="837"/>
      <c r="M483" s="837"/>
      <c r="N483" s="837"/>
      <c r="O483" s="837"/>
      <c r="P483" s="837"/>
      <c r="Q483" s="837"/>
      <c r="R483" s="837"/>
      <c r="S483" s="837"/>
      <c r="T483" s="837"/>
      <c r="U483" s="837"/>
      <c r="V483" s="837"/>
      <c r="W483" s="837"/>
      <c r="X483" s="837"/>
      <c r="Y483" s="837"/>
      <c r="Z483" s="838"/>
      <c r="AA483" s="185"/>
      <c r="AD483" s="232"/>
      <c r="CE483" s="48"/>
      <c r="CF483" s="48"/>
      <c r="CG483" s="48"/>
      <c r="CH483" s="48"/>
      <c r="CI483" s="48"/>
      <c r="CJ483" s="48"/>
      <c r="CK483" s="48"/>
      <c r="CL483" s="48"/>
      <c r="CM483" s="48"/>
      <c r="CN483" s="48"/>
      <c r="CO483" s="48"/>
      <c r="CP483" s="48"/>
      <c r="CQ483" s="48"/>
    </row>
    <row r="484" spans="1:95" ht="33" customHeight="1" thickBot="1" x14ac:dyDescent="0.25">
      <c r="A484" s="321"/>
      <c r="B484" s="226">
        <v>6000</v>
      </c>
      <c r="C484" s="656" t="s">
        <v>41</v>
      </c>
      <c r="D484" s="657"/>
      <c r="E484" s="657"/>
      <c r="F484" s="657"/>
      <c r="G484" s="657"/>
      <c r="H484" s="657"/>
      <c r="I484" s="657"/>
      <c r="J484" s="657"/>
      <c r="K484" s="657"/>
      <c r="L484" s="657"/>
      <c r="M484" s="657"/>
      <c r="N484" s="657"/>
      <c r="O484" s="657"/>
      <c r="P484" s="657"/>
      <c r="Q484" s="657"/>
      <c r="R484" s="657"/>
      <c r="S484" s="657"/>
      <c r="T484" s="657"/>
      <c r="U484" s="657"/>
      <c r="V484" s="657"/>
      <c r="W484" s="657"/>
      <c r="X484" s="657"/>
      <c r="Y484" s="657"/>
      <c r="Z484" s="658"/>
      <c r="AD484" s="232"/>
      <c r="CG484" s="48"/>
      <c r="CH484" s="48"/>
      <c r="CI484" s="48"/>
      <c r="CJ484" s="48"/>
      <c r="CK484" s="48"/>
      <c r="CL484" s="48"/>
      <c r="CM484" s="48"/>
    </row>
    <row r="485" spans="1:95" ht="30" customHeight="1" thickBot="1" x14ac:dyDescent="0.25">
      <c r="A485" s="351"/>
      <c r="B485" s="213" t="s">
        <v>109</v>
      </c>
      <c r="C485" s="134" t="s">
        <v>479</v>
      </c>
      <c r="D485" s="23"/>
      <c r="E485" s="22"/>
      <c r="F485" s="23"/>
      <c r="G485" s="22"/>
      <c r="H485" s="23" t="s">
        <v>79</v>
      </c>
      <c r="I485" s="22"/>
      <c r="J485" s="23" t="s">
        <v>79</v>
      </c>
      <c r="K485" s="22"/>
      <c r="L485" s="23"/>
      <c r="M485" s="22"/>
      <c r="N485" s="23"/>
      <c r="O485" s="22"/>
      <c r="P485" s="23"/>
      <c r="Q485" s="22"/>
      <c r="R485" s="23"/>
      <c r="S485" s="22"/>
      <c r="T485" s="23"/>
      <c r="U485" s="22"/>
      <c r="V485" s="23"/>
      <c r="W485" s="22"/>
      <c r="X485" s="18"/>
      <c r="Y485" s="18"/>
      <c r="Z485" s="335"/>
      <c r="AA485" s="185"/>
      <c r="AD485" s="232"/>
      <c r="CE485" s="48"/>
      <c r="CF485" s="48"/>
      <c r="CG485" s="48"/>
      <c r="CH485" s="48"/>
      <c r="CI485" s="48"/>
      <c r="CJ485" s="48"/>
      <c r="CK485" s="48"/>
      <c r="CL485" s="48"/>
      <c r="CM485" s="48"/>
      <c r="CN485" s="48"/>
      <c r="CO485" s="48"/>
      <c r="CP485" s="48"/>
      <c r="CQ485" s="48"/>
    </row>
    <row r="486" spans="1:95" ht="27.95" customHeight="1" x14ac:dyDescent="0.2">
      <c r="A486" s="351"/>
      <c r="B486" s="200" t="s">
        <v>42</v>
      </c>
      <c r="C486" s="146" t="s">
        <v>480</v>
      </c>
      <c r="D486" s="604"/>
      <c r="E486" s="605"/>
      <c r="F486" s="604"/>
      <c r="G486" s="605"/>
      <c r="H486" s="604"/>
      <c r="I486" s="605"/>
      <c r="J486" s="604"/>
      <c r="K486" s="605"/>
      <c r="L486" s="604"/>
      <c r="M486" s="605"/>
      <c r="N486" s="604"/>
      <c r="O486" s="605"/>
      <c r="P486" s="604"/>
      <c r="Q486" s="605"/>
      <c r="R486" s="604"/>
      <c r="S486" s="605"/>
      <c r="T486" s="604"/>
      <c r="U486" s="605"/>
      <c r="V486" s="604"/>
      <c r="W486" s="605"/>
      <c r="X486" s="40"/>
      <c r="Y486" s="547">
        <f t="shared" ref="Y486:Y491" si="63">IF(OR(D486="s",F486="s",H486="s",J486="s",L486="s",N486="s",P486="s",R486="s",T486="s",V486="s"), 0, IF(OR(D486="a",F486="a",H486="a",J486="a",L486="a",N486="a",P486="a",R486="a",T486="a",V486="a"),Z486,0))</f>
        <v>0</v>
      </c>
      <c r="Z486" s="340">
        <v>10</v>
      </c>
      <c r="AA486" s="185">
        <f t="shared" ref="AA486:AA491" si="64">COUNTIF(D486:W486,"a")+COUNTIF(D486:W486,"s")</f>
        <v>0</v>
      </c>
      <c r="AB486" s="230"/>
      <c r="AD486" s="232" t="s">
        <v>486</v>
      </c>
      <c r="CE486" s="48"/>
      <c r="CF486" s="48"/>
      <c r="CG486" s="48"/>
      <c r="CH486" s="48"/>
      <c r="CI486" s="48"/>
      <c r="CJ486" s="48"/>
      <c r="CK486" s="48"/>
      <c r="CL486" s="48"/>
      <c r="CM486" s="48"/>
      <c r="CN486" s="48"/>
      <c r="CO486" s="48"/>
      <c r="CP486" s="48"/>
      <c r="CQ486" s="48"/>
    </row>
    <row r="487" spans="1:95" ht="27.95" customHeight="1" x14ac:dyDescent="0.2">
      <c r="A487" s="351"/>
      <c r="B487" s="202" t="s">
        <v>549</v>
      </c>
      <c r="C487" s="121" t="s">
        <v>481</v>
      </c>
      <c r="D487" s="611"/>
      <c r="E487" s="612"/>
      <c r="F487" s="611"/>
      <c r="G487" s="612"/>
      <c r="H487" s="611"/>
      <c r="I487" s="612"/>
      <c r="J487" s="611"/>
      <c r="K487" s="612"/>
      <c r="L487" s="611"/>
      <c r="M487" s="612"/>
      <c r="N487" s="611"/>
      <c r="O487" s="612"/>
      <c r="P487" s="611"/>
      <c r="Q487" s="612"/>
      <c r="R487" s="611"/>
      <c r="S487" s="612"/>
      <c r="T487" s="611"/>
      <c r="U487" s="612"/>
      <c r="V487" s="611"/>
      <c r="W487" s="612"/>
      <c r="X487" s="40"/>
      <c r="Y487" s="179">
        <f t="shared" si="63"/>
        <v>0</v>
      </c>
      <c r="Z487" s="338">
        <v>10</v>
      </c>
      <c r="AA487" s="185">
        <f t="shared" si="64"/>
        <v>0</v>
      </c>
      <c r="AB487" s="230"/>
      <c r="AD487" s="232" t="s">
        <v>486</v>
      </c>
      <c r="CE487" s="48"/>
      <c r="CF487" s="48"/>
      <c r="CG487" s="48"/>
      <c r="CH487" s="48"/>
      <c r="CI487" s="48"/>
      <c r="CJ487" s="48"/>
      <c r="CK487" s="48"/>
      <c r="CL487" s="48"/>
      <c r="CM487" s="48"/>
      <c r="CN487" s="48"/>
      <c r="CO487" s="48"/>
      <c r="CP487" s="48"/>
      <c r="CQ487" s="48"/>
    </row>
    <row r="488" spans="1:95" ht="27.95" customHeight="1" x14ac:dyDescent="0.2">
      <c r="A488" s="351"/>
      <c r="B488" s="202" t="s">
        <v>550</v>
      </c>
      <c r="C488" s="121" t="s">
        <v>255</v>
      </c>
      <c r="D488" s="611"/>
      <c r="E488" s="612"/>
      <c r="F488" s="611"/>
      <c r="G488" s="612"/>
      <c r="H488" s="611"/>
      <c r="I488" s="612"/>
      <c r="J488" s="611"/>
      <c r="K488" s="612"/>
      <c r="L488" s="611"/>
      <c r="M488" s="612"/>
      <c r="N488" s="611"/>
      <c r="O488" s="612"/>
      <c r="P488" s="611"/>
      <c r="Q488" s="612"/>
      <c r="R488" s="611"/>
      <c r="S488" s="612"/>
      <c r="T488" s="611"/>
      <c r="U488" s="612"/>
      <c r="V488" s="611"/>
      <c r="W488" s="612"/>
      <c r="X488" s="40"/>
      <c r="Y488" s="179">
        <f t="shared" si="63"/>
        <v>0</v>
      </c>
      <c r="Z488" s="338">
        <v>10</v>
      </c>
      <c r="AA488" s="185">
        <f t="shared" si="64"/>
        <v>0</v>
      </c>
      <c r="AB488" s="230"/>
      <c r="AD488" s="232" t="s">
        <v>486</v>
      </c>
      <c r="CE488" s="48"/>
      <c r="CF488" s="48"/>
      <c r="CG488" s="48"/>
      <c r="CH488" s="48"/>
      <c r="CI488" s="48"/>
      <c r="CJ488" s="48"/>
      <c r="CK488" s="48"/>
      <c r="CL488" s="48"/>
      <c r="CM488" s="48"/>
      <c r="CN488" s="48"/>
      <c r="CO488" s="48"/>
      <c r="CP488" s="48"/>
      <c r="CQ488" s="48"/>
    </row>
    <row r="489" spans="1:95" ht="45" customHeight="1" x14ac:dyDescent="0.2">
      <c r="A489" s="351"/>
      <c r="B489" s="202" t="s">
        <v>551</v>
      </c>
      <c r="C489" s="121" t="s">
        <v>9</v>
      </c>
      <c r="D489" s="611"/>
      <c r="E489" s="612"/>
      <c r="F489" s="611"/>
      <c r="G489" s="612"/>
      <c r="H489" s="611"/>
      <c r="I489" s="612"/>
      <c r="J489" s="611"/>
      <c r="K489" s="612"/>
      <c r="L489" s="611"/>
      <c r="M489" s="612"/>
      <c r="N489" s="611"/>
      <c r="O489" s="612"/>
      <c r="P489" s="611"/>
      <c r="Q489" s="612"/>
      <c r="R489" s="611"/>
      <c r="S489" s="612"/>
      <c r="T489" s="611"/>
      <c r="U489" s="612"/>
      <c r="V489" s="611"/>
      <c r="W489" s="612"/>
      <c r="X489" s="40"/>
      <c r="Y489" s="179">
        <f t="shared" si="63"/>
        <v>0</v>
      </c>
      <c r="Z489" s="338">
        <v>20</v>
      </c>
      <c r="AA489" s="185">
        <f t="shared" si="64"/>
        <v>0</v>
      </c>
      <c r="AB489" s="230"/>
      <c r="AD489" s="232" t="s">
        <v>486</v>
      </c>
      <c r="CE489" s="48"/>
      <c r="CF489" s="48"/>
      <c r="CG489" s="48"/>
      <c r="CH489" s="48"/>
      <c r="CI489" s="48"/>
      <c r="CJ489" s="48"/>
      <c r="CK489" s="48"/>
      <c r="CL489" s="48"/>
      <c r="CM489" s="48"/>
      <c r="CN489" s="48"/>
      <c r="CO489" s="48"/>
      <c r="CP489" s="48"/>
      <c r="CQ489" s="48"/>
    </row>
    <row r="490" spans="1:95" ht="27.95" customHeight="1" x14ac:dyDescent="0.2">
      <c r="A490" s="351"/>
      <c r="B490" s="202" t="s">
        <v>552</v>
      </c>
      <c r="C490" s="121" t="s">
        <v>197</v>
      </c>
      <c r="D490" s="611"/>
      <c r="E490" s="612"/>
      <c r="F490" s="611"/>
      <c r="G490" s="612"/>
      <c r="H490" s="611"/>
      <c r="I490" s="612"/>
      <c r="J490" s="611"/>
      <c r="K490" s="612"/>
      <c r="L490" s="611"/>
      <c r="M490" s="612"/>
      <c r="N490" s="611"/>
      <c r="O490" s="612"/>
      <c r="P490" s="611"/>
      <c r="Q490" s="612"/>
      <c r="R490" s="611"/>
      <c r="S490" s="612"/>
      <c r="T490" s="611"/>
      <c r="U490" s="612"/>
      <c r="V490" s="611"/>
      <c r="W490" s="612"/>
      <c r="X490" s="40"/>
      <c r="Y490" s="179">
        <f t="shared" si="63"/>
        <v>0</v>
      </c>
      <c r="Z490" s="338">
        <v>10</v>
      </c>
      <c r="AA490" s="185">
        <f t="shared" si="64"/>
        <v>0</v>
      </c>
      <c r="AB490" s="230"/>
      <c r="AD490" s="232" t="s">
        <v>486</v>
      </c>
      <c r="CE490" s="48"/>
      <c r="CF490" s="48"/>
      <c r="CG490" s="48"/>
      <c r="CH490" s="48"/>
      <c r="CI490" s="48"/>
      <c r="CJ490" s="48"/>
      <c r="CK490" s="48"/>
      <c r="CL490" s="48"/>
      <c r="CM490" s="48"/>
      <c r="CN490" s="48"/>
      <c r="CO490" s="48"/>
      <c r="CP490" s="48"/>
      <c r="CQ490" s="48"/>
    </row>
    <row r="491" spans="1:95" ht="27.95" customHeight="1" thickBot="1" x14ac:dyDescent="0.25">
      <c r="A491" s="351"/>
      <c r="B491" s="202" t="s">
        <v>192</v>
      </c>
      <c r="C491" s="145" t="s">
        <v>482</v>
      </c>
      <c r="D491" s="611"/>
      <c r="E491" s="612"/>
      <c r="F491" s="611"/>
      <c r="G491" s="612"/>
      <c r="H491" s="611"/>
      <c r="I491" s="612"/>
      <c r="J491" s="611"/>
      <c r="K491" s="612"/>
      <c r="L491" s="611"/>
      <c r="M491" s="612"/>
      <c r="N491" s="611"/>
      <c r="O491" s="612"/>
      <c r="P491" s="611"/>
      <c r="Q491" s="612"/>
      <c r="R491" s="611"/>
      <c r="S491" s="612"/>
      <c r="T491" s="611"/>
      <c r="U491" s="612"/>
      <c r="V491" s="611"/>
      <c r="W491" s="612"/>
      <c r="X491" s="40"/>
      <c r="Y491" s="179">
        <f t="shared" si="63"/>
        <v>0</v>
      </c>
      <c r="Z491" s="338">
        <v>10</v>
      </c>
      <c r="AA491" s="185">
        <f t="shared" si="64"/>
        <v>0</v>
      </c>
      <c r="AB491" s="230"/>
      <c r="AD491" s="232"/>
      <c r="CE491" s="48"/>
      <c r="CF491" s="48"/>
      <c r="CG491" s="48"/>
      <c r="CH491" s="48"/>
      <c r="CI491" s="48"/>
      <c r="CJ491" s="48"/>
      <c r="CK491" s="48"/>
      <c r="CL491" s="48"/>
      <c r="CM491" s="48"/>
      <c r="CN491" s="48"/>
      <c r="CO491" s="48"/>
      <c r="CP491" s="48"/>
      <c r="CQ491" s="48"/>
    </row>
    <row r="492" spans="1:95" ht="21" customHeight="1" thickTop="1" thickBot="1" x14ac:dyDescent="0.25">
      <c r="A492" s="351"/>
      <c r="B492" s="84"/>
      <c r="C492" s="121"/>
      <c r="D492" s="621" t="s">
        <v>80</v>
      </c>
      <c r="E492" s="622"/>
      <c r="F492" s="622"/>
      <c r="G492" s="622"/>
      <c r="H492" s="622"/>
      <c r="I492" s="622"/>
      <c r="J492" s="622"/>
      <c r="K492" s="622"/>
      <c r="L492" s="622"/>
      <c r="M492" s="622"/>
      <c r="N492" s="622"/>
      <c r="O492" s="622"/>
      <c r="P492" s="622"/>
      <c r="Q492" s="622"/>
      <c r="R492" s="622"/>
      <c r="S492" s="622"/>
      <c r="T492" s="622"/>
      <c r="U492" s="622"/>
      <c r="V492" s="622"/>
      <c r="W492" s="622"/>
      <c r="X492" s="623"/>
      <c r="Y492" s="86">
        <f>SUM(Y486:Y491)</f>
        <v>0</v>
      </c>
      <c r="Z492" s="339">
        <f>SUM(Z486:Z491)</f>
        <v>70</v>
      </c>
      <c r="AA492" s="185"/>
      <c r="AD492" s="232"/>
      <c r="CE492" s="48"/>
      <c r="CF492" s="48"/>
      <c r="CG492" s="48"/>
      <c r="CH492" s="48"/>
      <c r="CI492" s="48"/>
      <c r="CJ492" s="48"/>
      <c r="CK492" s="48"/>
      <c r="CL492" s="48"/>
      <c r="CM492" s="48"/>
      <c r="CN492" s="48"/>
      <c r="CO492" s="48"/>
      <c r="CP492" s="48"/>
      <c r="CQ492" s="48"/>
    </row>
    <row r="493" spans="1:95" ht="21" customHeight="1" thickBot="1" x14ac:dyDescent="0.25">
      <c r="A493" s="323"/>
      <c r="B493" s="163"/>
      <c r="C493" s="151"/>
      <c r="D493" s="618"/>
      <c r="E493" s="659"/>
      <c r="F493" s="687">
        <v>60</v>
      </c>
      <c r="G493" s="688"/>
      <c r="H493" s="688"/>
      <c r="I493" s="688"/>
      <c r="J493" s="688"/>
      <c r="K493" s="688"/>
      <c r="L493" s="688"/>
      <c r="M493" s="688"/>
      <c r="N493" s="688"/>
      <c r="O493" s="688"/>
      <c r="P493" s="688"/>
      <c r="Q493" s="688"/>
      <c r="R493" s="688"/>
      <c r="S493" s="688"/>
      <c r="T493" s="688"/>
      <c r="U493" s="688"/>
      <c r="V493" s="688"/>
      <c r="W493" s="688"/>
      <c r="X493" s="688"/>
      <c r="Y493" s="688"/>
      <c r="Z493" s="689"/>
      <c r="AA493" s="185"/>
      <c r="AD493" s="232"/>
      <c r="CE493" s="48"/>
      <c r="CF493" s="48"/>
      <c r="CG493" s="48"/>
      <c r="CH493" s="48"/>
      <c r="CI493" s="48"/>
      <c r="CJ493" s="48"/>
      <c r="CK493" s="48"/>
      <c r="CL493" s="48"/>
      <c r="CM493" s="48"/>
      <c r="CN493" s="48"/>
      <c r="CO493" s="48"/>
      <c r="CP493" s="48"/>
      <c r="CQ493" s="48"/>
    </row>
    <row r="494" spans="1:95" ht="30" customHeight="1" thickBot="1" x14ac:dyDescent="0.25">
      <c r="A494" s="321"/>
      <c r="B494" s="371" t="s">
        <v>342</v>
      </c>
      <c r="C494" s="153" t="s">
        <v>343</v>
      </c>
      <c r="D494" s="429" t="s">
        <v>79</v>
      </c>
      <c r="E494" s="54"/>
      <c r="F494" s="429" t="s">
        <v>79</v>
      </c>
      <c r="G494" s="54"/>
      <c r="H494" s="429" t="s">
        <v>79</v>
      </c>
      <c r="I494" s="158"/>
      <c r="J494" s="429"/>
      <c r="K494" s="162"/>
      <c r="L494" s="159"/>
      <c r="M494" s="158"/>
      <c r="N494" s="161"/>
      <c r="O494" s="162"/>
      <c r="P494" s="159"/>
      <c r="Q494" s="158"/>
      <c r="R494" s="161"/>
      <c r="S494" s="162"/>
      <c r="T494" s="159"/>
      <c r="U494" s="158"/>
      <c r="V494" s="161"/>
      <c r="W494" s="162"/>
      <c r="X494" s="366"/>
      <c r="Y494" s="366"/>
      <c r="Z494" s="344"/>
      <c r="AD494" s="232"/>
      <c r="AE494" s="239"/>
      <c r="CG494" s="48"/>
      <c r="CH494" s="48"/>
      <c r="CI494" s="48"/>
      <c r="CJ494" s="48"/>
      <c r="CK494" s="48"/>
      <c r="CL494" s="48"/>
      <c r="CM494" s="48"/>
    </row>
    <row r="495" spans="1:95" ht="45" customHeight="1" x14ac:dyDescent="0.2">
      <c r="A495" s="351"/>
      <c r="B495" s="199" t="s">
        <v>344</v>
      </c>
      <c r="C495" s="143" t="s">
        <v>345</v>
      </c>
      <c r="D495" s="634"/>
      <c r="E495" s="635"/>
      <c r="F495" s="634"/>
      <c r="G495" s="635"/>
      <c r="H495" s="634"/>
      <c r="I495" s="635"/>
      <c r="J495" s="634"/>
      <c r="K495" s="635"/>
      <c r="L495" s="634"/>
      <c r="M495" s="635"/>
      <c r="N495" s="634"/>
      <c r="O495" s="635"/>
      <c r="P495" s="634"/>
      <c r="Q495" s="635"/>
      <c r="R495" s="634"/>
      <c r="S495" s="635"/>
      <c r="T495" s="634"/>
      <c r="U495" s="635"/>
      <c r="V495" s="634"/>
      <c r="W495" s="635"/>
      <c r="X495" s="40"/>
      <c r="Y495" s="547">
        <f t="shared" ref="Y495:Y502" si="65">IF(OR(D495="s",F495="s",H495="s",J495="s",L495="s",N495="s",P495="s",R495="s",T495="s",V495="s"), 0, IF(OR(D495="a",F495="a",H495="a",J495="a",L495="a",N495="a",P495="a",R495="a",T495="a",V495="a"),Z495,0))</f>
        <v>0</v>
      </c>
      <c r="Z495" s="340">
        <v>10</v>
      </c>
      <c r="AA495" s="41">
        <f t="shared" ref="AA495:AA502" si="66">COUNTIF(D495:W495,"a")+COUNTIF(D495:W495,"s")</f>
        <v>0</v>
      </c>
      <c r="AB495" s="230"/>
      <c r="AD495" s="232" t="s">
        <v>486</v>
      </c>
      <c r="CG495" s="48"/>
      <c r="CH495" s="48"/>
      <c r="CI495" s="48"/>
      <c r="CJ495" s="48"/>
      <c r="CK495" s="48"/>
      <c r="CL495" s="48"/>
      <c r="CM495" s="48"/>
    </row>
    <row r="496" spans="1:95" ht="27.95" customHeight="1" x14ac:dyDescent="0.2">
      <c r="A496" s="351"/>
      <c r="B496" s="209" t="s">
        <v>346</v>
      </c>
      <c r="C496" s="126" t="s">
        <v>492</v>
      </c>
      <c r="D496" s="611"/>
      <c r="E496" s="612"/>
      <c r="F496" s="611"/>
      <c r="G496" s="612"/>
      <c r="H496" s="611"/>
      <c r="I496" s="612"/>
      <c r="J496" s="611"/>
      <c r="K496" s="612"/>
      <c r="L496" s="611"/>
      <c r="M496" s="612"/>
      <c r="N496" s="611"/>
      <c r="O496" s="612"/>
      <c r="P496" s="611"/>
      <c r="Q496" s="612"/>
      <c r="R496" s="611"/>
      <c r="S496" s="612"/>
      <c r="T496" s="611"/>
      <c r="U496" s="612"/>
      <c r="V496" s="611"/>
      <c r="W496" s="612"/>
      <c r="X496" s="40"/>
      <c r="Y496" s="179">
        <f t="shared" si="65"/>
        <v>0</v>
      </c>
      <c r="Z496" s="338">
        <v>10</v>
      </c>
      <c r="AA496" s="41">
        <f t="shared" si="66"/>
        <v>0</v>
      </c>
      <c r="AB496" s="230"/>
      <c r="AD496" s="232"/>
      <c r="CG496" s="48"/>
      <c r="CH496" s="48"/>
      <c r="CI496" s="48"/>
      <c r="CJ496" s="48"/>
      <c r="CK496" s="48"/>
      <c r="CL496" s="48"/>
      <c r="CM496" s="48"/>
    </row>
    <row r="497" spans="1:91" ht="45" customHeight="1" x14ac:dyDescent="0.2">
      <c r="A497" s="351"/>
      <c r="B497" s="202" t="s">
        <v>493</v>
      </c>
      <c r="C497" s="121" t="s">
        <v>494</v>
      </c>
      <c r="D497" s="611"/>
      <c r="E497" s="612"/>
      <c r="F497" s="611"/>
      <c r="G497" s="612"/>
      <c r="H497" s="611"/>
      <c r="I497" s="612"/>
      <c r="J497" s="611"/>
      <c r="K497" s="612"/>
      <c r="L497" s="611"/>
      <c r="M497" s="612"/>
      <c r="N497" s="611"/>
      <c r="O497" s="612"/>
      <c r="P497" s="611"/>
      <c r="Q497" s="612"/>
      <c r="R497" s="611"/>
      <c r="S497" s="612"/>
      <c r="T497" s="611"/>
      <c r="U497" s="612"/>
      <c r="V497" s="611"/>
      <c r="W497" s="612"/>
      <c r="X497" s="40"/>
      <c r="Y497" s="179">
        <f t="shared" si="65"/>
        <v>0</v>
      </c>
      <c r="Z497" s="338">
        <v>10</v>
      </c>
      <c r="AA497" s="41">
        <f t="shared" si="66"/>
        <v>0</v>
      </c>
      <c r="AB497" s="230"/>
      <c r="AD497" s="232"/>
      <c r="CG497" s="48"/>
      <c r="CH497" s="48"/>
      <c r="CI497" s="48"/>
      <c r="CJ497" s="48"/>
      <c r="CK497" s="48"/>
      <c r="CL497" s="48"/>
      <c r="CM497" s="48"/>
    </row>
    <row r="498" spans="1:91" ht="45" customHeight="1" x14ac:dyDescent="0.2">
      <c r="A498" s="351"/>
      <c r="B498" s="202" t="s">
        <v>495</v>
      </c>
      <c r="C498" s="121" t="s">
        <v>496</v>
      </c>
      <c r="D498" s="611"/>
      <c r="E498" s="612"/>
      <c r="F498" s="611"/>
      <c r="G498" s="612"/>
      <c r="H498" s="611"/>
      <c r="I498" s="612"/>
      <c r="J498" s="611"/>
      <c r="K498" s="612"/>
      <c r="L498" s="611"/>
      <c r="M498" s="612"/>
      <c r="N498" s="611"/>
      <c r="O498" s="612"/>
      <c r="P498" s="611"/>
      <c r="Q498" s="612"/>
      <c r="R498" s="611"/>
      <c r="S498" s="612"/>
      <c r="T498" s="611"/>
      <c r="U498" s="612"/>
      <c r="V498" s="611"/>
      <c r="W498" s="612"/>
      <c r="X498" s="40"/>
      <c r="Y498" s="179">
        <f t="shared" si="65"/>
        <v>0</v>
      </c>
      <c r="Z498" s="338">
        <v>5</v>
      </c>
      <c r="AA498" s="41">
        <f t="shared" si="66"/>
        <v>0</v>
      </c>
      <c r="AB498" s="230"/>
      <c r="AD498" s="232"/>
      <c r="CG498" s="48"/>
      <c r="CH498" s="48"/>
      <c r="CI498" s="48"/>
      <c r="CJ498" s="48"/>
      <c r="CK498" s="48"/>
      <c r="CL498" s="48"/>
      <c r="CM498" s="48"/>
    </row>
    <row r="499" spans="1:91" ht="45" customHeight="1" x14ac:dyDescent="0.2">
      <c r="A499" s="351"/>
      <c r="B499" s="209" t="s">
        <v>497</v>
      </c>
      <c r="C499" s="126" t="s">
        <v>498</v>
      </c>
      <c r="D499" s="611"/>
      <c r="E499" s="612"/>
      <c r="F499" s="611"/>
      <c r="G499" s="612"/>
      <c r="H499" s="611"/>
      <c r="I499" s="612"/>
      <c r="J499" s="611"/>
      <c r="K499" s="612"/>
      <c r="L499" s="611"/>
      <c r="M499" s="612"/>
      <c r="N499" s="611"/>
      <c r="O499" s="612"/>
      <c r="P499" s="611"/>
      <c r="Q499" s="612"/>
      <c r="R499" s="611"/>
      <c r="S499" s="612"/>
      <c r="T499" s="611"/>
      <c r="U499" s="612"/>
      <c r="V499" s="611"/>
      <c r="W499" s="612"/>
      <c r="X499" s="40"/>
      <c r="Y499" s="179">
        <f t="shared" si="65"/>
        <v>0</v>
      </c>
      <c r="Z499" s="338">
        <v>10</v>
      </c>
      <c r="AA499" s="41">
        <f t="shared" si="66"/>
        <v>0</v>
      </c>
      <c r="AB499" s="230"/>
      <c r="AD499" s="232" t="s">
        <v>486</v>
      </c>
      <c r="CG499" s="48"/>
      <c r="CH499" s="48"/>
      <c r="CI499" s="48"/>
      <c r="CJ499" s="48"/>
      <c r="CK499" s="48"/>
      <c r="CL499" s="48"/>
      <c r="CM499" s="48"/>
    </row>
    <row r="500" spans="1:91" ht="27.95" customHeight="1" x14ac:dyDescent="0.15">
      <c r="A500" s="351"/>
      <c r="B500" s="202" t="s">
        <v>499</v>
      </c>
      <c r="C500" s="145" t="s">
        <v>500</v>
      </c>
      <c r="D500" s="569"/>
      <c r="E500" s="571"/>
      <c r="F500" s="569"/>
      <c r="G500" s="571"/>
      <c r="H500" s="569"/>
      <c r="I500" s="571"/>
      <c r="J500" s="569"/>
      <c r="K500" s="571"/>
      <c r="L500" s="569"/>
      <c r="M500" s="571"/>
      <c r="N500" s="569"/>
      <c r="O500" s="571"/>
      <c r="P500" s="569"/>
      <c r="Q500" s="571"/>
      <c r="R500" s="569"/>
      <c r="S500" s="571"/>
      <c r="T500" s="569"/>
      <c r="U500" s="571"/>
      <c r="V500" s="569"/>
      <c r="W500" s="571"/>
      <c r="X500" s="40"/>
      <c r="Y500" s="179">
        <f t="shared" si="65"/>
        <v>0</v>
      </c>
      <c r="Z500" s="338">
        <v>10</v>
      </c>
      <c r="AA500" s="41">
        <f t="shared" si="66"/>
        <v>0</v>
      </c>
      <c r="AB500" s="230"/>
      <c r="AD500" s="232"/>
      <c r="CG500" s="48"/>
      <c r="CH500" s="48"/>
      <c r="CI500" s="48"/>
      <c r="CJ500" s="48"/>
      <c r="CK500" s="48"/>
      <c r="CL500" s="48"/>
      <c r="CM500" s="48"/>
    </row>
    <row r="501" spans="1:91" ht="45" customHeight="1" x14ac:dyDescent="0.15">
      <c r="A501" s="351"/>
      <c r="B501" s="209" t="s">
        <v>501</v>
      </c>
      <c r="C501" s="126" t="s">
        <v>502</v>
      </c>
      <c r="D501" s="569"/>
      <c r="E501" s="571"/>
      <c r="F501" s="569"/>
      <c r="G501" s="571"/>
      <c r="H501" s="569"/>
      <c r="I501" s="571"/>
      <c r="J501" s="569"/>
      <c r="K501" s="571"/>
      <c r="L501" s="569"/>
      <c r="M501" s="571"/>
      <c r="N501" s="569"/>
      <c r="O501" s="571"/>
      <c r="P501" s="569"/>
      <c r="Q501" s="571"/>
      <c r="R501" s="569"/>
      <c r="S501" s="571"/>
      <c r="T501" s="569"/>
      <c r="U501" s="571"/>
      <c r="V501" s="569"/>
      <c r="W501" s="571"/>
      <c r="X501" s="40"/>
      <c r="Y501" s="179">
        <f t="shared" si="65"/>
        <v>0</v>
      </c>
      <c r="Z501" s="338">
        <v>10</v>
      </c>
      <c r="AA501" s="41">
        <f t="shared" si="66"/>
        <v>0</v>
      </c>
      <c r="AB501" s="230"/>
      <c r="AD501" s="232" t="s">
        <v>486</v>
      </c>
      <c r="AE501" s="239"/>
      <c r="CG501" s="48"/>
      <c r="CH501" s="48"/>
      <c r="CI501" s="48"/>
      <c r="CJ501" s="48"/>
      <c r="CK501" s="48"/>
      <c r="CL501" s="48"/>
      <c r="CM501" s="48"/>
    </row>
    <row r="502" spans="1:91" ht="45" customHeight="1" thickBot="1" x14ac:dyDescent="0.2">
      <c r="A502" s="351"/>
      <c r="B502" s="202" t="s">
        <v>503</v>
      </c>
      <c r="C502" s="121" t="s">
        <v>88</v>
      </c>
      <c r="D502" s="578"/>
      <c r="E502" s="579"/>
      <c r="F502" s="578"/>
      <c r="G502" s="579"/>
      <c r="H502" s="578"/>
      <c r="I502" s="579"/>
      <c r="J502" s="578"/>
      <c r="K502" s="579"/>
      <c r="L502" s="578"/>
      <c r="M502" s="579"/>
      <c r="N502" s="578"/>
      <c r="O502" s="579"/>
      <c r="P502" s="578"/>
      <c r="Q502" s="579"/>
      <c r="R502" s="578"/>
      <c r="S502" s="579"/>
      <c r="T502" s="578"/>
      <c r="U502" s="579"/>
      <c r="V502" s="578"/>
      <c r="W502" s="579"/>
      <c r="X502" s="40"/>
      <c r="Y502" s="179">
        <f t="shared" si="65"/>
        <v>0</v>
      </c>
      <c r="Z502" s="338">
        <v>10</v>
      </c>
      <c r="AA502" s="41">
        <f t="shared" si="66"/>
        <v>0</v>
      </c>
      <c r="AB502" s="230"/>
      <c r="AD502" s="232"/>
      <c r="AE502" s="239"/>
      <c r="CG502" s="48"/>
      <c r="CH502" s="48"/>
      <c r="CI502" s="48"/>
      <c r="CJ502" s="48"/>
      <c r="CK502" s="48"/>
      <c r="CL502" s="48"/>
      <c r="CM502" s="48"/>
    </row>
    <row r="503" spans="1:91" ht="21" customHeight="1" thickTop="1" thickBot="1" x14ac:dyDescent="0.25">
      <c r="A503" s="351"/>
      <c r="B503" s="84"/>
      <c r="C503" s="145"/>
      <c r="D503" s="621" t="s">
        <v>80</v>
      </c>
      <c r="E503" s="622"/>
      <c r="F503" s="622"/>
      <c r="G503" s="622"/>
      <c r="H503" s="622"/>
      <c r="I503" s="622"/>
      <c r="J503" s="622"/>
      <c r="K503" s="622"/>
      <c r="L503" s="622"/>
      <c r="M503" s="622"/>
      <c r="N503" s="622"/>
      <c r="O503" s="622"/>
      <c r="P503" s="622"/>
      <c r="Q503" s="622"/>
      <c r="R503" s="622"/>
      <c r="S503" s="622"/>
      <c r="T503" s="622"/>
      <c r="U503" s="622"/>
      <c r="V503" s="622"/>
      <c r="W503" s="622"/>
      <c r="X503" s="623"/>
      <c r="Y503" s="86">
        <f>SUM(Y495:Y502)</f>
        <v>0</v>
      </c>
      <c r="Z503" s="339">
        <f>SUM(Z495:Z502)</f>
        <v>75</v>
      </c>
      <c r="AD503" s="232"/>
      <c r="CG503" s="48"/>
      <c r="CH503" s="48"/>
      <c r="CI503" s="48"/>
      <c r="CJ503" s="48"/>
      <c r="CK503" s="48"/>
      <c r="CL503" s="48"/>
      <c r="CM503" s="48"/>
    </row>
    <row r="504" spans="1:91" ht="21" customHeight="1" thickBot="1" x14ac:dyDescent="0.25">
      <c r="A504" s="323"/>
      <c r="B504" s="163"/>
      <c r="C504" s="308"/>
      <c r="D504" s="618"/>
      <c r="E504" s="619"/>
      <c r="F504" s="720">
        <v>30</v>
      </c>
      <c r="G504" s="721"/>
      <c r="H504" s="721"/>
      <c r="I504" s="721"/>
      <c r="J504" s="721"/>
      <c r="K504" s="721"/>
      <c r="L504" s="721"/>
      <c r="M504" s="721"/>
      <c r="N504" s="721"/>
      <c r="O504" s="721"/>
      <c r="P504" s="721"/>
      <c r="Q504" s="721"/>
      <c r="R504" s="721"/>
      <c r="S504" s="721"/>
      <c r="T504" s="721"/>
      <c r="U504" s="721"/>
      <c r="V504" s="721"/>
      <c r="W504" s="721"/>
      <c r="X504" s="721"/>
      <c r="Y504" s="721"/>
      <c r="Z504" s="722"/>
      <c r="AD504" s="232"/>
      <c r="AE504" s="239"/>
      <c r="CG504" s="48"/>
      <c r="CH504" s="48"/>
      <c r="CI504" s="48"/>
      <c r="CJ504" s="48"/>
      <c r="CK504" s="48"/>
      <c r="CL504" s="48"/>
      <c r="CM504" s="48"/>
    </row>
    <row r="505" spans="1:91" ht="30" customHeight="1" thickBot="1" x14ac:dyDescent="0.25">
      <c r="A505" s="321"/>
      <c r="B505" s="207">
        <v>6200</v>
      </c>
      <c r="C505" s="274" t="s">
        <v>185</v>
      </c>
      <c r="D505" s="532"/>
      <c r="E505" s="533"/>
      <c r="F505" s="532"/>
      <c r="G505" s="533"/>
      <c r="H505" s="429" t="s">
        <v>79</v>
      </c>
      <c r="I505" s="533"/>
      <c r="J505" s="532"/>
      <c r="K505" s="533"/>
      <c r="L505" s="532"/>
      <c r="M505" s="533"/>
      <c r="N505" s="532"/>
      <c r="O505" s="533"/>
      <c r="P505" s="429" t="s">
        <v>79</v>
      </c>
      <c r="Q505" s="533"/>
      <c r="R505" s="532"/>
      <c r="S505" s="533"/>
      <c r="T505" s="532"/>
      <c r="U505" s="533"/>
      <c r="V505" s="532"/>
      <c r="W505" s="533"/>
      <c r="X505" s="366"/>
      <c r="Y505" s="484"/>
      <c r="Z505" s="259"/>
      <c r="AD505" s="232"/>
      <c r="CG505" s="48"/>
      <c r="CH505" s="48"/>
      <c r="CI505" s="48"/>
      <c r="CJ505" s="48"/>
      <c r="CK505" s="48"/>
      <c r="CL505" s="48"/>
      <c r="CM505" s="48"/>
    </row>
    <row r="506" spans="1:91" ht="45" customHeight="1" x14ac:dyDescent="0.2">
      <c r="A506" s="351"/>
      <c r="B506" s="199" t="s">
        <v>333</v>
      </c>
      <c r="C506" s="135" t="s">
        <v>530</v>
      </c>
      <c r="D506" s="634"/>
      <c r="E506" s="635"/>
      <c r="F506" s="634"/>
      <c r="G506" s="635"/>
      <c r="H506" s="634"/>
      <c r="I506" s="635"/>
      <c r="J506" s="634"/>
      <c r="K506" s="635"/>
      <c r="L506" s="634"/>
      <c r="M506" s="635"/>
      <c r="N506" s="634"/>
      <c r="O506" s="635"/>
      <c r="P506" s="634"/>
      <c r="Q506" s="635"/>
      <c r="R506" s="634"/>
      <c r="S506" s="635"/>
      <c r="T506" s="634"/>
      <c r="U506" s="635"/>
      <c r="V506" s="634"/>
      <c r="W506" s="635"/>
      <c r="X506" s="98"/>
      <c r="Y506" s="179">
        <f t="shared" ref="Y506:Y515" si="67">IF(OR(D506="s",F506="s",H506="s",J506="s",L506="s",N506="s",P506="s",R506="s",T506="s",V506="s"), 0, IF(OR(D506="a",F506="a",H506="a",J506="a",L506="a",N506="a",P506="a",R506="a",T506="a",V506="a"),Z506,0))</f>
        <v>0</v>
      </c>
      <c r="Z506" s="338">
        <v>10</v>
      </c>
      <c r="AA506" s="41">
        <f t="shared" ref="AA506:AA513" si="68">COUNTIF(D506:W506,"a")+COUNTIF(D506:W506,"s")</f>
        <v>0</v>
      </c>
      <c r="AB506" s="230"/>
      <c r="AD506" s="232" t="s">
        <v>486</v>
      </c>
      <c r="CG506" s="48"/>
      <c r="CH506" s="48"/>
      <c r="CI506" s="48"/>
      <c r="CJ506" s="48"/>
      <c r="CK506" s="48"/>
      <c r="CL506" s="48"/>
      <c r="CM506" s="48"/>
    </row>
    <row r="507" spans="1:91" ht="27.95" customHeight="1" x14ac:dyDescent="0.2">
      <c r="A507" s="351"/>
      <c r="B507" s="199" t="s">
        <v>334</v>
      </c>
      <c r="C507" s="127" t="s">
        <v>335</v>
      </c>
      <c r="D507" s="611"/>
      <c r="E507" s="612"/>
      <c r="F507" s="611"/>
      <c r="G507" s="612"/>
      <c r="H507" s="611"/>
      <c r="I507" s="612"/>
      <c r="J507" s="611"/>
      <c r="K507" s="612"/>
      <c r="L507" s="611"/>
      <c r="M507" s="612"/>
      <c r="N507" s="611"/>
      <c r="O507" s="612"/>
      <c r="P507" s="611"/>
      <c r="Q507" s="612"/>
      <c r="R507" s="611"/>
      <c r="S507" s="612"/>
      <c r="T507" s="611"/>
      <c r="U507" s="612"/>
      <c r="V507" s="611"/>
      <c r="W507" s="612"/>
      <c r="X507" s="98"/>
      <c r="Y507" s="179">
        <f t="shared" si="67"/>
        <v>0</v>
      </c>
      <c r="Z507" s="338">
        <v>5</v>
      </c>
      <c r="AA507" s="41">
        <f t="shared" si="68"/>
        <v>0</v>
      </c>
      <c r="AB507" s="230"/>
      <c r="AD507" s="232" t="s">
        <v>486</v>
      </c>
      <c r="CG507" s="48"/>
      <c r="CH507" s="48"/>
      <c r="CI507" s="48"/>
      <c r="CJ507" s="48"/>
      <c r="CK507" s="48"/>
      <c r="CL507" s="48"/>
      <c r="CM507" s="48"/>
    </row>
    <row r="508" spans="1:91" ht="67.7" customHeight="1" x14ac:dyDescent="0.2">
      <c r="A508" s="351"/>
      <c r="B508" s="209" t="s">
        <v>323</v>
      </c>
      <c r="C508" s="124" t="s">
        <v>376</v>
      </c>
      <c r="D508" s="611"/>
      <c r="E508" s="612"/>
      <c r="F508" s="611"/>
      <c r="G508" s="612"/>
      <c r="H508" s="611"/>
      <c r="I508" s="612"/>
      <c r="J508" s="611"/>
      <c r="K508" s="612"/>
      <c r="L508" s="611"/>
      <c r="M508" s="612"/>
      <c r="N508" s="611"/>
      <c r="O508" s="612"/>
      <c r="P508" s="611"/>
      <c r="Q508" s="612"/>
      <c r="R508" s="611"/>
      <c r="S508" s="612"/>
      <c r="T508" s="611"/>
      <c r="U508" s="612"/>
      <c r="V508" s="611"/>
      <c r="W508" s="612"/>
      <c r="X508" s="98"/>
      <c r="Y508" s="179">
        <f t="shared" si="67"/>
        <v>0</v>
      </c>
      <c r="Z508" s="338">
        <v>10</v>
      </c>
      <c r="AA508" s="41">
        <f t="shared" si="68"/>
        <v>0</v>
      </c>
      <c r="AB508" s="230"/>
      <c r="AD508" s="232"/>
      <c r="CG508" s="48"/>
      <c r="CH508" s="48"/>
      <c r="CI508" s="48"/>
      <c r="CJ508" s="48"/>
      <c r="CK508" s="48"/>
      <c r="CL508" s="48"/>
      <c r="CM508" s="48"/>
    </row>
    <row r="509" spans="1:91" ht="27.95" customHeight="1" x14ac:dyDescent="0.2">
      <c r="A509" s="351"/>
      <c r="B509" s="209" t="s">
        <v>145</v>
      </c>
      <c r="C509" s="124" t="s">
        <v>515</v>
      </c>
      <c r="D509" s="611"/>
      <c r="E509" s="612"/>
      <c r="F509" s="611"/>
      <c r="G509" s="612"/>
      <c r="H509" s="611"/>
      <c r="I509" s="612"/>
      <c r="J509" s="611"/>
      <c r="K509" s="612"/>
      <c r="L509" s="611"/>
      <c r="M509" s="612"/>
      <c r="N509" s="611"/>
      <c r="O509" s="612"/>
      <c r="P509" s="611"/>
      <c r="Q509" s="612"/>
      <c r="R509" s="611"/>
      <c r="S509" s="612"/>
      <c r="T509" s="611"/>
      <c r="U509" s="612"/>
      <c r="V509" s="611"/>
      <c r="W509" s="612"/>
      <c r="X509" s="98"/>
      <c r="Y509" s="179">
        <f t="shared" si="67"/>
        <v>0</v>
      </c>
      <c r="Z509" s="338">
        <v>10</v>
      </c>
      <c r="AA509" s="41">
        <f t="shared" si="68"/>
        <v>0</v>
      </c>
      <c r="AB509" s="230"/>
      <c r="AD509" s="232"/>
      <c r="CG509" s="48"/>
      <c r="CH509" s="48"/>
      <c r="CI509" s="48"/>
      <c r="CJ509" s="48"/>
      <c r="CK509" s="48"/>
      <c r="CL509" s="48"/>
      <c r="CM509" s="48"/>
    </row>
    <row r="510" spans="1:91" ht="45" customHeight="1" x14ac:dyDescent="0.2">
      <c r="A510" s="351"/>
      <c r="B510" s="209" t="s">
        <v>146</v>
      </c>
      <c r="C510" s="124" t="s">
        <v>531</v>
      </c>
      <c r="D510" s="611"/>
      <c r="E510" s="612"/>
      <c r="F510" s="611"/>
      <c r="G510" s="612"/>
      <c r="H510" s="611"/>
      <c r="I510" s="612"/>
      <c r="J510" s="611"/>
      <c r="K510" s="612"/>
      <c r="L510" s="611"/>
      <c r="M510" s="612"/>
      <c r="N510" s="611"/>
      <c r="O510" s="612"/>
      <c r="P510" s="611"/>
      <c r="Q510" s="612"/>
      <c r="R510" s="611"/>
      <c r="S510" s="612"/>
      <c r="T510" s="611"/>
      <c r="U510" s="612"/>
      <c r="V510" s="611"/>
      <c r="W510" s="612"/>
      <c r="X510" s="98"/>
      <c r="Y510" s="179">
        <f t="shared" si="67"/>
        <v>0</v>
      </c>
      <c r="Z510" s="338">
        <v>5</v>
      </c>
      <c r="AA510" s="41">
        <f t="shared" si="68"/>
        <v>0</v>
      </c>
      <c r="AB510" s="230"/>
      <c r="AD510" s="232" t="s">
        <v>486</v>
      </c>
      <c r="CG510" s="48"/>
      <c r="CH510" s="48"/>
      <c r="CI510" s="48"/>
      <c r="CJ510" s="48"/>
      <c r="CK510" s="48"/>
      <c r="CL510" s="48"/>
      <c r="CM510" s="48"/>
    </row>
    <row r="511" spans="1:91" ht="45" customHeight="1" x14ac:dyDescent="0.2">
      <c r="A511" s="351"/>
      <c r="B511" s="209" t="s">
        <v>248</v>
      </c>
      <c r="C511" s="124" t="s">
        <v>168</v>
      </c>
      <c r="D511" s="611"/>
      <c r="E511" s="612"/>
      <c r="F511" s="611"/>
      <c r="G511" s="612"/>
      <c r="H511" s="611"/>
      <c r="I511" s="612"/>
      <c r="J511" s="611"/>
      <c r="K511" s="612"/>
      <c r="L511" s="611"/>
      <c r="M511" s="612"/>
      <c r="N511" s="611"/>
      <c r="O511" s="612"/>
      <c r="P511" s="611"/>
      <c r="Q511" s="612"/>
      <c r="R511" s="611"/>
      <c r="S511" s="612"/>
      <c r="T511" s="611"/>
      <c r="U511" s="612"/>
      <c r="V511" s="611"/>
      <c r="W511" s="612"/>
      <c r="X511" s="106"/>
      <c r="Y511" s="179">
        <f t="shared" si="67"/>
        <v>0</v>
      </c>
      <c r="Z511" s="338">
        <v>10</v>
      </c>
      <c r="AA511" s="41">
        <f t="shared" si="68"/>
        <v>0</v>
      </c>
      <c r="AB511" s="230"/>
      <c r="AD511" s="232" t="s">
        <v>486</v>
      </c>
      <c r="CG511" s="48"/>
      <c r="CH511" s="48"/>
      <c r="CI511" s="48"/>
      <c r="CJ511" s="48"/>
      <c r="CK511" s="48"/>
      <c r="CL511" s="48"/>
      <c r="CM511" s="48"/>
    </row>
    <row r="512" spans="1:91" ht="45" customHeight="1" x14ac:dyDescent="0.2">
      <c r="A512" s="351"/>
      <c r="B512" s="209" t="s">
        <v>50</v>
      </c>
      <c r="C512" s="124" t="s">
        <v>439</v>
      </c>
      <c r="D512" s="611"/>
      <c r="E512" s="612"/>
      <c r="F512" s="611"/>
      <c r="G512" s="612"/>
      <c r="H512" s="611"/>
      <c r="I512" s="612"/>
      <c r="J512" s="611"/>
      <c r="K512" s="612"/>
      <c r="L512" s="611"/>
      <c r="M512" s="612"/>
      <c r="N512" s="611"/>
      <c r="O512" s="612"/>
      <c r="P512" s="611"/>
      <c r="Q512" s="612"/>
      <c r="R512" s="611"/>
      <c r="S512" s="612"/>
      <c r="T512" s="611"/>
      <c r="U512" s="612"/>
      <c r="V512" s="611"/>
      <c r="W512" s="612"/>
      <c r="X512" s="32"/>
      <c r="Y512" s="87">
        <f>IF(OR(D512="s",F512="s",H512="s",J512="s",L512="s",N512="s",P512="s",R512="s",T512="s",V512="s"), 0, IF(OR(D512="a",F512="a",H512="a",J512="a",L512="a",N512="a",P512="a",R512="a",T512="a",V512="a", X512="NA"),Z512,0))</f>
        <v>0</v>
      </c>
      <c r="Z512" s="338">
        <v>5</v>
      </c>
      <c r="AA512" s="41">
        <f>COUNTIF(D512:W512,"a")+COUNTIF(D512:W512,"s")+COUNTIF(X512,"NA")</f>
        <v>0</v>
      </c>
      <c r="AB512" s="230"/>
      <c r="AD512" s="232" t="s">
        <v>486</v>
      </c>
      <c r="CG512" s="48"/>
      <c r="CH512" s="48"/>
      <c r="CI512" s="48"/>
      <c r="CJ512" s="48"/>
      <c r="CK512" s="48"/>
      <c r="CL512" s="48"/>
      <c r="CM512" s="48"/>
    </row>
    <row r="513" spans="1:95" ht="45" customHeight="1" x14ac:dyDescent="0.2">
      <c r="A513" s="351"/>
      <c r="B513" s="209" t="s">
        <v>324</v>
      </c>
      <c r="C513" s="124" t="s">
        <v>527</v>
      </c>
      <c r="D513" s="611"/>
      <c r="E513" s="612"/>
      <c r="F513" s="611"/>
      <c r="G513" s="612"/>
      <c r="H513" s="611"/>
      <c r="I513" s="612"/>
      <c r="J513" s="611"/>
      <c r="K513" s="612"/>
      <c r="L513" s="611"/>
      <c r="M513" s="612"/>
      <c r="N513" s="611"/>
      <c r="O513" s="612"/>
      <c r="P513" s="611"/>
      <c r="Q513" s="612"/>
      <c r="R513" s="611"/>
      <c r="S513" s="612"/>
      <c r="T513" s="611"/>
      <c r="U513" s="612"/>
      <c r="V513" s="611"/>
      <c r="W513" s="612"/>
      <c r="X513" s="98"/>
      <c r="Y513" s="179">
        <f t="shared" si="67"/>
        <v>0</v>
      </c>
      <c r="Z513" s="338">
        <v>10</v>
      </c>
      <c r="AA513" s="41">
        <f t="shared" si="68"/>
        <v>0</v>
      </c>
      <c r="AB513" s="230"/>
      <c r="AD513" s="232" t="s">
        <v>486</v>
      </c>
      <c r="CG513" s="48"/>
      <c r="CH513" s="48"/>
      <c r="CI513" s="48"/>
      <c r="CJ513" s="48"/>
      <c r="CK513" s="48"/>
      <c r="CL513" s="48"/>
      <c r="CM513" s="48"/>
    </row>
    <row r="514" spans="1:95" ht="27.95" customHeight="1" x14ac:dyDescent="0.2">
      <c r="A514" s="351"/>
      <c r="B514" s="209" t="s">
        <v>114</v>
      </c>
      <c r="C514" s="124" t="s">
        <v>332</v>
      </c>
      <c r="D514" s="588"/>
      <c r="E514" s="589"/>
      <c r="F514" s="588"/>
      <c r="G514" s="589"/>
      <c r="H514" s="588"/>
      <c r="I514" s="589"/>
      <c r="J514" s="588"/>
      <c r="K514" s="589"/>
      <c r="L514" s="588"/>
      <c r="M514" s="589"/>
      <c r="N514" s="588"/>
      <c r="O514" s="589"/>
      <c r="P514" s="588"/>
      <c r="Q514" s="589"/>
      <c r="R514" s="588"/>
      <c r="S514" s="589"/>
      <c r="T514" s="588"/>
      <c r="U514" s="589"/>
      <c r="V514" s="588"/>
      <c r="W514" s="589"/>
      <c r="X514" s="98"/>
      <c r="Y514" s="96">
        <f t="shared" si="67"/>
        <v>0</v>
      </c>
      <c r="Z514" s="341">
        <v>10</v>
      </c>
      <c r="AA514" s="41">
        <f>IF((COUNTIF(D514:W514,"a")+COUNTIF(D514:W514,"s"))&gt;0,IF(OR((COUNTIF(D515:W515,"a")+COUNTIF(D515:W515,"s"))),0,COUNTIF(D514:W514,"a")+COUNTIF(D514:W514,"s")),COUNTIF(D514:W514,"a")+COUNTIF(D514:W514,"s"))</f>
        <v>0</v>
      </c>
      <c r="AB514" s="186"/>
      <c r="AD514" s="232"/>
      <c r="CG514" s="48"/>
      <c r="CH514" s="48"/>
      <c r="CI514" s="48"/>
      <c r="CJ514" s="48"/>
      <c r="CK514" s="48"/>
      <c r="CL514" s="48"/>
      <c r="CM514" s="48"/>
    </row>
    <row r="515" spans="1:95" ht="27.95" customHeight="1" thickBot="1" x14ac:dyDescent="0.25">
      <c r="A515" s="351"/>
      <c r="B515" s="210" t="s">
        <v>147</v>
      </c>
      <c r="C515" s="131" t="s">
        <v>420</v>
      </c>
      <c r="D515" s="578"/>
      <c r="E515" s="579"/>
      <c r="F515" s="578"/>
      <c r="G515" s="579"/>
      <c r="H515" s="578"/>
      <c r="I515" s="579"/>
      <c r="J515" s="578"/>
      <c r="K515" s="579"/>
      <c r="L515" s="578"/>
      <c r="M515" s="579"/>
      <c r="N515" s="578"/>
      <c r="O515" s="579"/>
      <c r="P515" s="578"/>
      <c r="Q515" s="579"/>
      <c r="R515" s="578"/>
      <c r="S515" s="579"/>
      <c r="T515" s="578"/>
      <c r="U515" s="579"/>
      <c r="V515" s="578"/>
      <c r="W515" s="579"/>
      <c r="X515" s="98"/>
      <c r="Y515" s="107">
        <f t="shared" si="67"/>
        <v>0</v>
      </c>
      <c r="Z515" s="352">
        <v>10</v>
      </c>
      <c r="AA515" s="41">
        <f>IF((COUNTIF(D515:W515,"a")+COUNTIF(D515:W515,"s"))&gt;0,IF((COUNTIF(D514:W514,"a")+COUNTIF(D514:W514,"s"))&gt;0,0,COUNTIF(D515:W515,"a")+COUNTIF(D515:W515,"s")), COUNTIF(D515:W515,"a")+COUNTIF(D515:W515,"s"))</f>
        <v>0</v>
      </c>
      <c r="AB515" s="186"/>
      <c r="AD515" s="232"/>
      <c r="CG515" s="48"/>
      <c r="CH515" s="48"/>
      <c r="CI515" s="48"/>
      <c r="CJ515" s="48"/>
      <c r="CK515" s="48"/>
      <c r="CL515" s="48"/>
      <c r="CM515" s="48"/>
    </row>
    <row r="516" spans="1:95" ht="21" customHeight="1" thickTop="1" thickBot="1" x14ac:dyDescent="0.25">
      <c r="A516" s="351"/>
      <c r="B516" s="38"/>
      <c r="C516" s="122"/>
      <c r="D516" s="621" t="s">
        <v>80</v>
      </c>
      <c r="E516" s="622"/>
      <c r="F516" s="622"/>
      <c r="G516" s="622"/>
      <c r="H516" s="622"/>
      <c r="I516" s="622"/>
      <c r="J516" s="622"/>
      <c r="K516" s="622"/>
      <c r="L516" s="622"/>
      <c r="M516" s="622"/>
      <c r="N516" s="622"/>
      <c r="O516" s="622"/>
      <c r="P516" s="622"/>
      <c r="Q516" s="622"/>
      <c r="R516" s="622"/>
      <c r="S516" s="622"/>
      <c r="T516" s="622"/>
      <c r="U516" s="622"/>
      <c r="V516" s="622"/>
      <c r="W516" s="622"/>
      <c r="X516" s="623"/>
      <c r="Y516" s="6">
        <f>SUM(Y506:Y515)</f>
        <v>0</v>
      </c>
      <c r="Z516" s="339">
        <f>SUM(Z506:Z514)</f>
        <v>75</v>
      </c>
      <c r="AD516" s="232"/>
      <c r="CG516" s="48"/>
      <c r="CH516" s="48"/>
      <c r="CI516" s="48"/>
      <c r="CJ516" s="48"/>
      <c r="CK516" s="48"/>
      <c r="CL516" s="48"/>
      <c r="CM516" s="48"/>
    </row>
    <row r="517" spans="1:95" ht="21" customHeight="1" thickBot="1" x14ac:dyDescent="0.25">
      <c r="A517" s="323"/>
      <c r="B517" s="163"/>
      <c r="C517" s="156"/>
      <c r="D517" s="618"/>
      <c r="E517" s="619"/>
      <c r="F517" s="696">
        <v>45</v>
      </c>
      <c r="G517" s="661"/>
      <c r="H517" s="661"/>
      <c r="I517" s="661"/>
      <c r="J517" s="661"/>
      <c r="K517" s="661"/>
      <c r="L517" s="661"/>
      <c r="M517" s="661"/>
      <c r="N517" s="661"/>
      <c r="O517" s="661"/>
      <c r="P517" s="661"/>
      <c r="Q517" s="661"/>
      <c r="R517" s="661"/>
      <c r="S517" s="661"/>
      <c r="T517" s="661"/>
      <c r="U517" s="661"/>
      <c r="V517" s="661"/>
      <c r="W517" s="661"/>
      <c r="X517" s="661"/>
      <c r="Y517" s="661"/>
      <c r="Z517" s="662"/>
      <c r="AD517" s="232"/>
      <c r="CG517" s="48"/>
      <c r="CH517" s="48"/>
      <c r="CI517" s="48"/>
      <c r="CJ517" s="48"/>
      <c r="CK517" s="48"/>
      <c r="CL517" s="48"/>
      <c r="CM517" s="48"/>
    </row>
    <row r="518" spans="1:95" s="246" customFormat="1" ht="30" customHeight="1" thickBot="1" x14ac:dyDescent="0.25">
      <c r="A518" s="443"/>
      <c r="B518" s="204" t="s">
        <v>76</v>
      </c>
      <c r="C518" s="153" t="s">
        <v>186</v>
      </c>
      <c r="D518" s="302"/>
      <c r="E518" s="303"/>
      <c r="F518" s="305"/>
      <c r="G518" s="304"/>
      <c r="H518" s="429" t="s">
        <v>79</v>
      </c>
      <c r="I518" s="303"/>
      <c r="J518" s="368"/>
      <c r="K518" s="304"/>
      <c r="L518" s="302"/>
      <c r="M518" s="303"/>
      <c r="N518" s="305"/>
      <c r="O518" s="304"/>
      <c r="P518" s="302"/>
      <c r="Q518" s="303"/>
      <c r="R518" s="305"/>
      <c r="S518" s="304"/>
      <c r="T518" s="302"/>
      <c r="U518" s="303"/>
      <c r="V518" s="305"/>
      <c r="W518" s="304"/>
      <c r="X518" s="306"/>
      <c r="Y518" s="306"/>
      <c r="Z518" s="344"/>
      <c r="AA518" s="185"/>
      <c r="AB518" s="244"/>
      <c r="AC518" s="245"/>
      <c r="AD518" s="232"/>
      <c r="AE518" s="245"/>
      <c r="AF518" s="245"/>
      <c r="AG518" s="245"/>
      <c r="AH518" s="245"/>
      <c r="AI518" s="245"/>
      <c r="AJ518" s="245"/>
      <c r="AK518" s="245"/>
      <c r="AL518" s="245"/>
      <c r="AM518" s="245"/>
      <c r="AN518" s="245"/>
      <c r="AO518" s="245"/>
      <c r="AP518" s="245"/>
      <c r="AQ518" s="245"/>
      <c r="AR518" s="245"/>
      <c r="AS518" s="245"/>
      <c r="AT518" s="245"/>
      <c r="AU518" s="245"/>
      <c r="AV518" s="245"/>
      <c r="AW518" s="245"/>
      <c r="AX518" s="245"/>
      <c r="AY518" s="245"/>
      <c r="AZ518" s="245"/>
      <c r="BA518" s="245"/>
      <c r="BB518" s="245"/>
      <c r="BC518" s="245"/>
      <c r="BD518" s="245"/>
      <c r="BE518" s="245"/>
      <c r="BF518" s="245"/>
      <c r="BG518" s="245"/>
      <c r="BH518" s="245"/>
      <c r="BI518" s="245"/>
      <c r="BJ518" s="245"/>
      <c r="BK518" s="245"/>
      <c r="BL518" s="245"/>
      <c r="BM518" s="245"/>
      <c r="BN518" s="245"/>
      <c r="BO518" s="245"/>
      <c r="BP518" s="245"/>
      <c r="BQ518" s="245"/>
      <c r="BR518" s="245"/>
      <c r="BS518" s="245"/>
      <c r="BT518" s="245"/>
      <c r="BU518" s="245"/>
      <c r="BV518" s="245"/>
      <c r="BW518" s="245"/>
      <c r="BX518" s="245"/>
      <c r="BY518" s="245"/>
      <c r="BZ518" s="245"/>
      <c r="CA518" s="245"/>
      <c r="CB518" s="245"/>
      <c r="CC518" s="245"/>
      <c r="CD518" s="245"/>
      <c r="CE518" s="244"/>
      <c r="CF518" s="244"/>
      <c r="CG518" s="244"/>
      <c r="CH518" s="244"/>
      <c r="CI518" s="244"/>
      <c r="CJ518" s="244"/>
      <c r="CK518" s="244"/>
      <c r="CL518" s="244"/>
      <c r="CM518" s="244"/>
      <c r="CN518" s="244"/>
      <c r="CO518" s="244"/>
      <c r="CP518" s="244"/>
      <c r="CQ518" s="244"/>
    </row>
    <row r="519" spans="1:95" s="246" customFormat="1" ht="45" customHeight="1" x14ac:dyDescent="0.2">
      <c r="A519" s="351"/>
      <c r="B519" s="202" t="s">
        <v>251</v>
      </c>
      <c r="C519" s="121" t="s">
        <v>252</v>
      </c>
      <c r="D519" s="611"/>
      <c r="E519" s="612"/>
      <c r="F519" s="611"/>
      <c r="G519" s="612"/>
      <c r="H519" s="611"/>
      <c r="I519" s="612"/>
      <c r="J519" s="611"/>
      <c r="K519" s="612"/>
      <c r="L519" s="611"/>
      <c r="M519" s="612"/>
      <c r="N519" s="611"/>
      <c r="O519" s="612"/>
      <c r="P519" s="611"/>
      <c r="Q519" s="612"/>
      <c r="R519" s="611"/>
      <c r="S519" s="612"/>
      <c r="T519" s="611"/>
      <c r="U519" s="612"/>
      <c r="V519" s="611"/>
      <c r="W519" s="612"/>
      <c r="X519" s="253"/>
      <c r="Y519" s="179">
        <f t="shared" ref="Y519:Y524" si="69">IF(OR(D519="s",F519="s",H519="s",J519="s",L519="s",N519="s",P519="s",R519="s",T519="s",V519="s"), 0, IF(OR(D519="a",F519="a",H519="a",J519="a",L519="a",N519="a",P519="a",R519="a",T519="a",V519="a"),Z519,0))</f>
        <v>0</v>
      </c>
      <c r="Z519" s="338">
        <v>20</v>
      </c>
      <c r="AA519" s="185">
        <f t="shared" ref="AA519:AA524" si="70">COUNTIF(D519:W519,"a")+COUNTIF(D519:W519,"s")</f>
        <v>0</v>
      </c>
      <c r="AB519" s="230"/>
      <c r="AC519" s="245"/>
      <c r="AD519" s="232" t="s">
        <v>486</v>
      </c>
      <c r="AE519" s="245"/>
      <c r="AF519" s="245"/>
      <c r="AG519" s="245"/>
      <c r="AH519" s="245"/>
      <c r="AI519" s="245"/>
      <c r="AJ519" s="245"/>
      <c r="AK519" s="245"/>
      <c r="AL519" s="245"/>
      <c r="AM519" s="245"/>
      <c r="AN519" s="245"/>
      <c r="AO519" s="245"/>
      <c r="AP519" s="245"/>
      <c r="AQ519" s="245"/>
      <c r="AR519" s="245"/>
      <c r="AS519" s="245"/>
      <c r="AT519" s="245"/>
      <c r="AU519" s="245"/>
      <c r="AV519" s="245"/>
      <c r="AW519" s="245"/>
      <c r="AX519" s="245"/>
      <c r="AY519" s="245"/>
      <c r="AZ519" s="245"/>
      <c r="BA519" s="245"/>
      <c r="BB519" s="245"/>
      <c r="BC519" s="245"/>
      <c r="BD519" s="245"/>
      <c r="BE519" s="245"/>
      <c r="BF519" s="245"/>
      <c r="BG519" s="245"/>
      <c r="BH519" s="245"/>
      <c r="BI519" s="245"/>
      <c r="BJ519" s="245"/>
      <c r="BK519" s="245"/>
      <c r="BL519" s="245"/>
      <c r="BM519" s="245"/>
      <c r="BN519" s="245"/>
      <c r="BO519" s="245"/>
      <c r="BP519" s="245"/>
      <c r="BQ519" s="245"/>
      <c r="BR519" s="245"/>
      <c r="BS519" s="245"/>
      <c r="BT519" s="245"/>
      <c r="BU519" s="245"/>
      <c r="BV519" s="245"/>
      <c r="BW519" s="245"/>
      <c r="BX519" s="245"/>
      <c r="BY519" s="245"/>
      <c r="BZ519" s="245"/>
      <c r="CA519" s="245"/>
      <c r="CB519" s="245"/>
      <c r="CC519" s="245"/>
      <c r="CD519" s="245"/>
      <c r="CE519" s="244"/>
      <c r="CF519" s="244"/>
      <c r="CG519" s="244"/>
      <c r="CH519" s="244"/>
      <c r="CI519" s="244"/>
      <c r="CJ519" s="244"/>
      <c r="CK519" s="244"/>
      <c r="CL519" s="244"/>
      <c r="CM519" s="244"/>
      <c r="CN519" s="244"/>
      <c r="CO519" s="244"/>
      <c r="CP519" s="244"/>
      <c r="CQ519" s="244"/>
    </row>
    <row r="520" spans="1:95" s="246" customFormat="1" ht="27.95" customHeight="1" x14ac:dyDescent="0.2">
      <c r="A520" s="351"/>
      <c r="B520" s="202" t="s">
        <v>336</v>
      </c>
      <c r="C520" s="266" t="s">
        <v>4</v>
      </c>
      <c r="D520" s="611"/>
      <c r="E520" s="612"/>
      <c r="F520" s="611"/>
      <c r="G520" s="612"/>
      <c r="H520" s="611"/>
      <c r="I520" s="612"/>
      <c r="J520" s="611"/>
      <c r="K520" s="612"/>
      <c r="L520" s="611"/>
      <c r="M520" s="612"/>
      <c r="N520" s="611"/>
      <c r="O520" s="612"/>
      <c r="P520" s="611"/>
      <c r="Q520" s="612"/>
      <c r="R520" s="611"/>
      <c r="S520" s="612"/>
      <c r="T520" s="611"/>
      <c r="U520" s="612"/>
      <c r="V520" s="611"/>
      <c r="W520" s="612"/>
      <c r="X520" s="309"/>
      <c r="Y520" s="179">
        <f t="shared" si="69"/>
        <v>0</v>
      </c>
      <c r="Z520" s="338">
        <v>10</v>
      </c>
      <c r="AA520" s="185">
        <f t="shared" si="70"/>
        <v>0</v>
      </c>
      <c r="AB520" s="230"/>
      <c r="AC520" s="245"/>
      <c r="AD520" s="232"/>
      <c r="AE520" s="245"/>
      <c r="AF520" s="245"/>
      <c r="AG520" s="245"/>
      <c r="AH520" s="245"/>
      <c r="AI520" s="245"/>
      <c r="AJ520" s="245"/>
      <c r="AK520" s="245"/>
      <c r="AL520" s="245"/>
      <c r="AM520" s="245"/>
      <c r="AN520" s="245"/>
      <c r="AO520" s="245"/>
      <c r="AP520" s="245"/>
      <c r="AQ520" s="245"/>
      <c r="AR520" s="245"/>
      <c r="AS520" s="245"/>
      <c r="AT520" s="245"/>
      <c r="AU520" s="245"/>
      <c r="AV520" s="245"/>
      <c r="AW520" s="245"/>
      <c r="AX520" s="245"/>
      <c r="AY520" s="245"/>
      <c r="AZ520" s="245"/>
      <c r="BA520" s="245"/>
      <c r="BB520" s="245"/>
      <c r="BC520" s="245"/>
      <c r="BD520" s="245"/>
      <c r="BE520" s="245"/>
      <c r="BF520" s="245"/>
      <c r="BG520" s="245"/>
      <c r="BH520" s="245"/>
      <c r="BI520" s="245"/>
      <c r="BJ520" s="245"/>
      <c r="BK520" s="245"/>
      <c r="BL520" s="245"/>
      <c r="BM520" s="245"/>
      <c r="BN520" s="245"/>
      <c r="BO520" s="245"/>
      <c r="BP520" s="245"/>
      <c r="BQ520" s="245"/>
      <c r="BR520" s="245"/>
      <c r="BS520" s="245"/>
      <c r="BT520" s="245"/>
      <c r="BU520" s="245"/>
      <c r="BV520" s="245"/>
      <c r="BW520" s="245"/>
      <c r="BX520" s="245"/>
      <c r="BY520" s="245"/>
      <c r="BZ520" s="245"/>
      <c r="CA520" s="245"/>
      <c r="CB520" s="245"/>
      <c r="CC520" s="245"/>
      <c r="CD520" s="245"/>
      <c r="CE520" s="244"/>
      <c r="CF520" s="244"/>
      <c r="CG520" s="244"/>
      <c r="CH520" s="244"/>
      <c r="CI520" s="244"/>
      <c r="CJ520" s="244"/>
      <c r="CK520" s="244"/>
      <c r="CL520" s="244"/>
      <c r="CM520" s="244"/>
      <c r="CN520" s="244"/>
      <c r="CO520" s="244"/>
      <c r="CP520" s="244"/>
      <c r="CQ520" s="244"/>
    </row>
    <row r="521" spans="1:95" s="246" customFormat="1" ht="45" customHeight="1" x14ac:dyDescent="0.2">
      <c r="A521" s="351"/>
      <c r="B521" s="202" t="s">
        <v>253</v>
      </c>
      <c r="C521" s="271" t="s">
        <v>167</v>
      </c>
      <c r="D521" s="611"/>
      <c r="E521" s="612"/>
      <c r="F521" s="611"/>
      <c r="G521" s="612"/>
      <c r="H521" s="611"/>
      <c r="I521" s="612"/>
      <c r="J521" s="611"/>
      <c r="K521" s="612"/>
      <c r="L521" s="611"/>
      <c r="M521" s="612"/>
      <c r="N521" s="611"/>
      <c r="O521" s="612"/>
      <c r="P521" s="611"/>
      <c r="Q521" s="612"/>
      <c r="R521" s="611"/>
      <c r="S521" s="612"/>
      <c r="T521" s="611"/>
      <c r="U521" s="612"/>
      <c r="V521" s="611"/>
      <c r="W521" s="612"/>
      <c r="X521" s="32"/>
      <c r="Y521" s="179">
        <f>IF(OR(D521="s",F521="s",H521="s",J521="s",L521="s",N521="s",P521="s",R521="s",T521="s",V521="s"), 0, IF(OR(D521="a",F521="a",H521="a",J521="a",L521="a",N521="a",P521="a",R521="a",T521="a",V521="a",X521="na"),Z521,0))</f>
        <v>0</v>
      </c>
      <c r="Z521" s="338">
        <v>5</v>
      </c>
      <c r="AA521" s="185">
        <f>COUNTIF(D521:W521,"a")+COUNTIF(D521:W521,"s")+COUNTIF(X521,"na")</f>
        <v>0</v>
      </c>
      <c r="AB521" s="230"/>
      <c r="AC521" s="245"/>
      <c r="AD521" s="232"/>
      <c r="AE521" s="245"/>
      <c r="AF521" s="245"/>
      <c r="AG521" s="245"/>
      <c r="AH521" s="245"/>
      <c r="AI521" s="245"/>
      <c r="AJ521" s="245"/>
      <c r="AK521" s="245"/>
      <c r="AL521" s="245"/>
      <c r="AM521" s="245"/>
      <c r="AN521" s="245"/>
      <c r="AO521" s="245"/>
      <c r="AP521" s="245"/>
      <c r="AQ521" s="245"/>
      <c r="AR521" s="245"/>
      <c r="AS521" s="245"/>
      <c r="AT521" s="245"/>
      <c r="AU521" s="245"/>
      <c r="AV521" s="245"/>
      <c r="AW521" s="245"/>
      <c r="AX521" s="245"/>
      <c r="AY521" s="245"/>
      <c r="AZ521" s="245"/>
      <c r="BA521" s="245"/>
      <c r="BB521" s="245"/>
      <c r="BC521" s="245"/>
      <c r="BD521" s="245"/>
      <c r="BE521" s="245"/>
      <c r="BF521" s="245"/>
      <c r="BG521" s="245"/>
      <c r="BH521" s="245"/>
      <c r="BI521" s="245"/>
      <c r="BJ521" s="245"/>
      <c r="BK521" s="245"/>
      <c r="BL521" s="245"/>
      <c r="BM521" s="245"/>
      <c r="BN521" s="245"/>
      <c r="BO521" s="245"/>
      <c r="BP521" s="245"/>
      <c r="BQ521" s="245"/>
      <c r="BR521" s="245"/>
      <c r="BS521" s="245"/>
      <c r="BT521" s="245"/>
      <c r="BU521" s="245"/>
      <c r="BV521" s="245"/>
      <c r="BW521" s="245"/>
      <c r="BX521" s="245"/>
      <c r="BY521" s="245"/>
      <c r="BZ521" s="245"/>
      <c r="CA521" s="245"/>
      <c r="CB521" s="245"/>
      <c r="CC521" s="245"/>
      <c r="CD521" s="245"/>
      <c r="CE521" s="244"/>
      <c r="CF521" s="244"/>
      <c r="CG521" s="244"/>
      <c r="CH521" s="244"/>
      <c r="CI521" s="244"/>
      <c r="CJ521" s="244"/>
      <c r="CK521" s="244"/>
      <c r="CL521" s="244"/>
      <c r="CM521" s="244"/>
      <c r="CN521" s="244"/>
      <c r="CO521" s="244"/>
      <c r="CP521" s="244"/>
      <c r="CQ521" s="244"/>
    </row>
    <row r="522" spans="1:95" s="246" customFormat="1" ht="45" customHeight="1" x14ac:dyDescent="0.2">
      <c r="A522" s="351"/>
      <c r="B522" s="202" t="s">
        <v>254</v>
      </c>
      <c r="C522" s="121" t="s">
        <v>306</v>
      </c>
      <c r="D522" s="569"/>
      <c r="E522" s="571"/>
      <c r="F522" s="569"/>
      <c r="G522" s="571"/>
      <c r="H522" s="569"/>
      <c r="I522" s="571"/>
      <c r="J522" s="569"/>
      <c r="K522" s="571"/>
      <c r="L522" s="569"/>
      <c r="M522" s="571"/>
      <c r="N522" s="569"/>
      <c r="O522" s="571"/>
      <c r="P522" s="569"/>
      <c r="Q522" s="571"/>
      <c r="R522" s="569"/>
      <c r="S522" s="571"/>
      <c r="T522" s="569"/>
      <c r="U522" s="571"/>
      <c r="V522" s="569"/>
      <c r="W522" s="571"/>
      <c r="X522" s="253"/>
      <c r="Y522" s="179">
        <f t="shared" si="69"/>
        <v>0</v>
      </c>
      <c r="Z522" s="338">
        <v>20</v>
      </c>
      <c r="AA522" s="185">
        <f t="shared" si="70"/>
        <v>0</v>
      </c>
      <c r="AB522" s="230"/>
      <c r="AC522" s="245"/>
      <c r="AD522" s="232"/>
      <c r="AE522" s="245"/>
      <c r="AF522" s="245"/>
      <c r="AG522" s="245"/>
      <c r="AH522" s="245"/>
      <c r="AI522" s="245"/>
      <c r="AJ522" s="245"/>
      <c r="AK522" s="245"/>
      <c r="AL522" s="245"/>
      <c r="AM522" s="245"/>
      <c r="AN522" s="245"/>
      <c r="AO522" s="245"/>
      <c r="AP522" s="245"/>
      <c r="AQ522" s="245"/>
      <c r="AR522" s="245"/>
      <c r="AS522" s="245"/>
      <c r="AT522" s="245"/>
      <c r="AU522" s="245"/>
      <c r="AV522" s="245"/>
      <c r="AW522" s="245"/>
      <c r="AX522" s="245"/>
      <c r="AY522" s="245"/>
      <c r="AZ522" s="245"/>
      <c r="BA522" s="245"/>
      <c r="BB522" s="245"/>
      <c r="BC522" s="245"/>
      <c r="BD522" s="245"/>
      <c r="BE522" s="245"/>
      <c r="BF522" s="245"/>
      <c r="BG522" s="245"/>
      <c r="BH522" s="245"/>
      <c r="BI522" s="245"/>
      <c r="BJ522" s="245"/>
      <c r="BK522" s="245"/>
      <c r="BL522" s="245"/>
      <c r="BM522" s="245"/>
      <c r="BN522" s="245"/>
      <c r="BO522" s="245"/>
      <c r="BP522" s="245"/>
      <c r="BQ522" s="245"/>
      <c r="BR522" s="245"/>
      <c r="BS522" s="245"/>
      <c r="BT522" s="245"/>
      <c r="BU522" s="245"/>
      <c r="BV522" s="245"/>
      <c r="BW522" s="245"/>
      <c r="BX522" s="245"/>
      <c r="BY522" s="245"/>
      <c r="BZ522" s="245"/>
      <c r="CA522" s="245"/>
      <c r="CB522" s="245"/>
      <c r="CC522" s="245"/>
      <c r="CD522" s="245"/>
      <c r="CE522" s="244"/>
      <c r="CF522" s="244"/>
      <c r="CG522" s="244"/>
      <c r="CH522" s="244"/>
      <c r="CI522" s="244"/>
      <c r="CJ522" s="244"/>
      <c r="CK522" s="244"/>
      <c r="CL522" s="244"/>
      <c r="CM522" s="244"/>
      <c r="CN522" s="244"/>
      <c r="CO522" s="244"/>
      <c r="CP522" s="244"/>
      <c r="CQ522" s="244"/>
    </row>
    <row r="523" spans="1:95" s="246" customFormat="1" ht="67.7" customHeight="1" x14ac:dyDescent="0.2">
      <c r="A523" s="351"/>
      <c r="B523" s="202" t="s">
        <v>337</v>
      </c>
      <c r="C523" s="121" t="s">
        <v>307</v>
      </c>
      <c r="D523" s="611"/>
      <c r="E523" s="612"/>
      <c r="F523" s="611"/>
      <c r="G523" s="612"/>
      <c r="H523" s="611"/>
      <c r="I523" s="612"/>
      <c r="J523" s="611"/>
      <c r="K523" s="612"/>
      <c r="L523" s="611"/>
      <c r="M523" s="612"/>
      <c r="N523" s="611"/>
      <c r="O523" s="612"/>
      <c r="P523" s="611"/>
      <c r="Q523" s="612"/>
      <c r="R523" s="611"/>
      <c r="S523" s="612"/>
      <c r="T523" s="611"/>
      <c r="U523" s="612"/>
      <c r="V523" s="611"/>
      <c r="W523" s="612"/>
      <c r="X523" s="253"/>
      <c r="Y523" s="179">
        <f t="shared" si="69"/>
        <v>0</v>
      </c>
      <c r="Z523" s="338">
        <v>10</v>
      </c>
      <c r="AA523" s="185">
        <f t="shared" si="70"/>
        <v>0</v>
      </c>
      <c r="AB523" s="230"/>
      <c r="AC523" s="245"/>
      <c r="AD523" s="232" t="s">
        <v>486</v>
      </c>
      <c r="AE523" s="245"/>
      <c r="AF523" s="245"/>
      <c r="AG523" s="245"/>
      <c r="AH523" s="245"/>
      <c r="AI523" s="245"/>
      <c r="AJ523" s="245"/>
      <c r="AK523" s="245"/>
      <c r="AL523" s="245"/>
      <c r="AM523" s="245"/>
      <c r="AN523" s="245"/>
      <c r="AO523" s="245"/>
      <c r="AP523" s="245"/>
      <c r="AQ523" s="245"/>
      <c r="AR523" s="245"/>
      <c r="AS523" s="245"/>
      <c r="AT523" s="245"/>
      <c r="AU523" s="245"/>
      <c r="AV523" s="245"/>
      <c r="AW523" s="245"/>
      <c r="AX523" s="245"/>
      <c r="AY523" s="245"/>
      <c r="AZ523" s="245"/>
      <c r="BA523" s="245"/>
      <c r="BB523" s="245"/>
      <c r="BC523" s="245"/>
      <c r="BD523" s="245"/>
      <c r="BE523" s="245"/>
      <c r="BF523" s="245"/>
      <c r="BG523" s="245"/>
      <c r="BH523" s="245"/>
      <c r="BI523" s="245"/>
      <c r="BJ523" s="245"/>
      <c r="BK523" s="245"/>
      <c r="BL523" s="245"/>
      <c r="BM523" s="245"/>
      <c r="BN523" s="245"/>
      <c r="BO523" s="245"/>
      <c r="BP523" s="245"/>
      <c r="BQ523" s="245"/>
      <c r="BR523" s="245"/>
      <c r="BS523" s="245"/>
      <c r="BT523" s="245"/>
      <c r="BU523" s="245"/>
      <c r="BV523" s="245"/>
      <c r="BW523" s="245"/>
      <c r="BX523" s="245"/>
      <c r="BY523" s="245"/>
      <c r="BZ523" s="245"/>
      <c r="CA523" s="245"/>
      <c r="CB523" s="245"/>
      <c r="CC523" s="245"/>
      <c r="CD523" s="245"/>
      <c r="CE523" s="244"/>
      <c r="CF523" s="244"/>
      <c r="CG523" s="244"/>
      <c r="CH523" s="244"/>
      <c r="CI523" s="244"/>
      <c r="CJ523" s="244"/>
      <c r="CK523" s="244"/>
      <c r="CL523" s="244"/>
      <c r="CM523" s="244"/>
      <c r="CN523" s="244"/>
      <c r="CO523" s="244"/>
      <c r="CP523" s="244"/>
      <c r="CQ523" s="244"/>
    </row>
    <row r="524" spans="1:95" s="246" customFormat="1" ht="45" customHeight="1" thickBot="1" x14ac:dyDescent="0.25">
      <c r="A524" s="351"/>
      <c r="B524" s="202" t="s">
        <v>66</v>
      </c>
      <c r="C524" s="121" t="s">
        <v>468</v>
      </c>
      <c r="D524" s="569"/>
      <c r="E524" s="571"/>
      <c r="F524" s="569"/>
      <c r="G524" s="571"/>
      <c r="H524" s="569"/>
      <c r="I524" s="571"/>
      <c r="J524" s="569"/>
      <c r="K524" s="571"/>
      <c r="L524" s="569"/>
      <c r="M524" s="571"/>
      <c r="N524" s="569"/>
      <c r="O524" s="571"/>
      <c r="P524" s="569"/>
      <c r="Q524" s="571"/>
      <c r="R524" s="569"/>
      <c r="S524" s="571"/>
      <c r="T524" s="569"/>
      <c r="U524" s="571"/>
      <c r="V524" s="569"/>
      <c r="W524" s="571"/>
      <c r="X524" s="253"/>
      <c r="Y524" s="179">
        <f t="shared" si="69"/>
        <v>0</v>
      </c>
      <c r="Z524" s="338">
        <v>10</v>
      </c>
      <c r="AA524" s="185">
        <f t="shared" si="70"/>
        <v>0</v>
      </c>
      <c r="AB524" s="230"/>
      <c r="AC524" s="245"/>
      <c r="AD524" s="232" t="s">
        <v>486</v>
      </c>
      <c r="AE524" s="245"/>
      <c r="AF524" s="245"/>
      <c r="AG524" s="245"/>
      <c r="AH524" s="245"/>
      <c r="AI524" s="245"/>
      <c r="AJ524" s="245"/>
      <c r="AK524" s="245"/>
      <c r="AL524" s="245"/>
      <c r="AM524" s="245"/>
      <c r="AN524" s="245"/>
      <c r="AO524" s="245"/>
      <c r="AP524" s="245"/>
      <c r="AQ524" s="245"/>
      <c r="AR524" s="245"/>
      <c r="AS524" s="245"/>
      <c r="AT524" s="245"/>
      <c r="AU524" s="245"/>
      <c r="AV524" s="245"/>
      <c r="AW524" s="245"/>
      <c r="AX524" s="245"/>
      <c r="AY524" s="245"/>
      <c r="AZ524" s="245"/>
      <c r="BA524" s="245"/>
      <c r="BB524" s="245"/>
      <c r="BC524" s="245"/>
      <c r="BD524" s="245"/>
      <c r="BE524" s="245"/>
      <c r="BF524" s="245"/>
      <c r="BG524" s="245"/>
      <c r="BH524" s="245"/>
      <c r="BI524" s="245"/>
      <c r="BJ524" s="245"/>
      <c r="BK524" s="245"/>
      <c r="BL524" s="245"/>
      <c r="BM524" s="245"/>
      <c r="BN524" s="245"/>
      <c r="BO524" s="245"/>
      <c r="BP524" s="245"/>
      <c r="BQ524" s="245"/>
      <c r="BR524" s="245"/>
      <c r="BS524" s="245"/>
      <c r="BT524" s="245"/>
      <c r="BU524" s="245"/>
      <c r="BV524" s="245"/>
      <c r="BW524" s="245"/>
      <c r="BX524" s="245"/>
      <c r="BY524" s="245"/>
      <c r="BZ524" s="245"/>
      <c r="CA524" s="245"/>
      <c r="CB524" s="245"/>
      <c r="CC524" s="245"/>
      <c r="CD524" s="245"/>
      <c r="CE524" s="244"/>
      <c r="CF524" s="244"/>
      <c r="CG524" s="244"/>
      <c r="CH524" s="244"/>
      <c r="CI524" s="244"/>
      <c r="CJ524" s="244"/>
      <c r="CK524" s="244"/>
      <c r="CL524" s="244"/>
      <c r="CM524" s="244"/>
      <c r="CN524" s="244"/>
      <c r="CO524" s="244"/>
      <c r="CP524" s="244"/>
      <c r="CQ524" s="244"/>
    </row>
    <row r="525" spans="1:95" s="265" customFormat="1" ht="21" customHeight="1" thickTop="1" thickBot="1" x14ac:dyDescent="0.25">
      <c r="A525" s="351"/>
      <c r="B525" s="85"/>
      <c r="C525" s="122"/>
      <c r="D525" s="621" t="s">
        <v>80</v>
      </c>
      <c r="E525" s="622"/>
      <c r="F525" s="622"/>
      <c r="G525" s="622"/>
      <c r="H525" s="622"/>
      <c r="I525" s="622"/>
      <c r="J525" s="622"/>
      <c r="K525" s="622"/>
      <c r="L525" s="622"/>
      <c r="M525" s="622"/>
      <c r="N525" s="622"/>
      <c r="O525" s="622"/>
      <c r="P525" s="622"/>
      <c r="Q525" s="622"/>
      <c r="R525" s="622"/>
      <c r="S525" s="622"/>
      <c r="T525" s="622"/>
      <c r="U525" s="622"/>
      <c r="V525" s="622"/>
      <c r="W525" s="622"/>
      <c r="X525" s="683"/>
      <c r="Y525" s="6">
        <f>SUM(Y519:Y524)</f>
        <v>0</v>
      </c>
      <c r="Z525" s="339">
        <f>SUM(Z519:Z524)</f>
        <v>75</v>
      </c>
      <c r="AA525" s="185"/>
      <c r="AB525" s="229"/>
      <c r="AC525" s="264"/>
      <c r="AD525" s="232"/>
      <c r="AE525" s="264"/>
      <c r="AF525" s="264"/>
      <c r="AG525" s="264"/>
      <c r="AH525" s="264"/>
      <c r="AI525" s="264"/>
      <c r="AJ525" s="264"/>
      <c r="AK525" s="264"/>
      <c r="AL525" s="264"/>
      <c r="AM525" s="264"/>
      <c r="AN525" s="264"/>
      <c r="AO525" s="264"/>
      <c r="AP525" s="264"/>
      <c r="AQ525" s="264"/>
      <c r="AR525" s="264"/>
      <c r="AS525" s="264"/>
      <c r="AT525" s="264"/>
      <c r="AU525" s="264"/>
      <c r="AV525" s="264"/>
      <c r="AW525" s="264"/>
      <c r="AX525" s="264"/>
      <c r="AY525" s="264"/>
      <c r="AZ525" s="264"/>
      <c r="BA525" s="264"/>
      <c r="BB525" s="264"/>
      <c r="BC525" s="264"/>
      <c r="BD525" s="264"/>
      <c r="BE525" s="264"/>
      <c r="BF525" s="264"/>
      <c r="BG525" s="264"/>
      <c r="BH525" s="264"/>
      <c r="BI525" s="264"/>
      <c r="BJ525" s="264"/>
      <c r="BK525" s="264"/>
      <c r="BL525" s="264"/>
      <c r="BM525" s="264"/>
      <c r="BN525" s="264"/>
      <c r="BO525" s="264"/>
      <c r="BP525" s="264"/>
      <c r="BQ525" s="264"/>
      <c r="BR525" s="264"/>
      <c r="BS525" s="264"/>
      <c r="BT525" s="264"/>
      <c r="BU525" s="264"/>
      <c r="BV525" s="264"/>
      <c r="BW525" s="264"/>
      <c r="BX525" s="264"/>
      <c r="BY525" s="264"/>
      <c r="BZ525" s="264"/>
      <c r="CA525" s="264"/>
      <c r="CB525" s="264"/>
      <c r="CC525" s="264"/>
      <c r="CD525" s="264"/>
      <c r="CE525" s="229"/>
      <c r="CF525" s="229"/>
      <c r="CG525" s="229"/>
      <c r="CH525" s="229"/>
      <c r="CI525" s="229"/>
      <c r="CJ525" s="229"/>
      <c r="CK525" s="229"/>
      <c r="CL525" s="229"/>
      <c r="CM525" s="229"/>
      <c r="CN525" s="229"/>
      <c r="CO525" s="229"/>
      <c r="CP525" s="229"/>
      <c r="CQ525" s="229"/>
    </row>
    <row r="526" spans="1:95" s="265" customFormat="1" ht="21" customHeight="1" thickBot="1" x14ac:dyDescent="0.25">
      <c r="A526" s="323"/>
      <c r="B526" s="163"/>
      <c r="C526" s="151"/>
      <c r="D526" s="618"/>
      <c r="E526" s="659"/>
      <c r="F526" s="700">
        <v>40</v>
      </c>
      <c r="G526" s="701"/>
      <c r="H526" s="701"/>
      <c r="I526" s="701"/>
      <c r="J526" s="701"/>
      <c r="K526" s="701"/>
      <c r="L526" s="701"/>
      <c r="M526" s="701"/>
      <c r="N526" s="701"/>
      <c r="O526" s="701"/>
      <c r="P526" s="701"/>
      <c r="Q526" s="701"/>
      <c r="R526" s="701"/>
      <c r="S526" s="701"/>
      <c r="T526" s="701"/>
      <c r="U526" s="701"/>
      <c r="V526" s="701"/>
      <c r="W526" s="701"/>
      <c r="X526" s="701"/>
      <c r="Y526" s="701"/>
      <c r="Z526" s="702"/>
      <c r="AA526" s="185"/>
      <c r="AB526" s="229"/>
      <c r="AC526" s="264"/>
      <c r="AD526" s="232"/>
      <c r="AE526" s="264"/>
      <c r="AF526" s="264"/>
      <c r="AG526" s="264"/>
      <c r="AH526" s="264"/>
      <c r="AI526" s="264"/>
      <c r="AJ526" s="264"/>
      <c r="AK526" s="264"/>
      <c r="AL526" s="264"/>
      <c r="AM526" s="264"/>
      <c r="AN526" s="264"/>
      <c r="AO526" s="264"/>
      <c r="AP526" s="264"/>
      <c r="AQ526" s="264"/>
      <c r="AR526" s="264"/>
      <c r="AS526" s="264"/>
      <c r="AT526" s="264"/>
      <c r="AU526" s="264"/>
      <c r="AV526" s="264"/>
      <c r="AW526" s="264"/>
      <c r="AX526" s="264"/>
      <c r="AY526" s="264"/>
      <c r="AZ526" s="264"/>
      <c r="BA526" s="264"/>
      <c r="BB526" s="264"/>
      <c r="BC526" s="264"/>
      <c r="BD526" s="264"/>
      <c r="BE526" s="264"/>
      <c r="BF526" s="264"/>
      <c r="BG526" s="264"/>
      <c r="BH526" s="264"/>
      <c r="BI526" s="264"/>
      <c r="BJ526" s="264"/>
      <c r="BK526" s="264"/>
      <c r="BL526" s="264"/>
      <c r="BM526" s="264"/>
      <c r="BN526" s="264"/>
      <c r="BO526" s="264"/>
      <c r="BP526" s="264"/>
      <c r="BQ526" s="264"/>
      <c r="BR526" s="264"/>
      <c r="BS526" s="264"/>
      <c r="BT526" s="264"/>
      <c r="BU526" s="264"/>
      <c r="BV526" s="264"/>
      <c r="BW526" s="264"/>
      <c r="BX526" s="264"/>
      <c r="BY526" s="264"/>
      <c r="BZ526" s="264"/>
      <c r="CA526" s="264"/>
      <c r="CB526" s="264"/>
      <c r="CC526" s="264"/>
      <c r="CD526" s="264"/>
      <c r="CE526" s="229"/>
      <c r="CF526" s="229"/>
      <c r="CG526" s="229"/>
      <c r="CH526" s="229"/>
      <c r="CI526" s="229"/>
      <c r="CJ526" s="229"/>
      <c r="CK526" s="229"/>
      <c r="CL526" s="229"/>
      <c r="CM526" s="229"/>
      <c r="CN526" s="229"/>
      <c r="CO526" s="229"/>
      <c r="CP526" s="229"/>
      <c r="CQ526" s="229"/>
    </row>
    <row r="527" spans="1:95" ht="30" customHeight="1" thickBot="1" x14ac:dyDescent="0.25">
      <c r="A527" s="321"/>
      <c r="B527" s="204" t="s">
        <v>75</v>
      </c>
      <c r="C527" s="153" t="s">
        <v>393</v>
      </c>
      <c r="D527" s="429" t="s">
        <v>79</v>
      </c>
      <c r="E527" s="158"/>
      <c r="F527" s="161"/>
      <c r="G527" s="162"/>
      <c r="H527" s="429" t="s">
        <v>79</v>
      </c>
      <c r="I527" s="158"/>
      <c r="J527" s="359"/>
      <c r="K527" s="162"/>
      <c r="L527" s="159"/>
      <c r="M527" s="158"/>
      <c r="N527" s="161"/>
      <c r="O527" s="162"/>
      <c r="P527" s="159"/>
      <c r="Q527" s="158"/>
      <c r="R527" s="161"/>
      <c r="S527" s="162"/>
      <c r="T527" s="159"/>
      <c r="U527" s="158"/>
      <c r="V527" s="161"/>
      <c r="W527" s="162"/>
      <c r="X527" s="366"/>
      <c r="Y527" s="366"/>
      <c r="Z527" s="344"/>
      <c r="AD527" s="232"/>
      <c r="CG527" s="48"/>
      <c r="CH527" s="48"/>
      <c r="CI527" s="48"/>
      <c r="CJ527" s="48"/>
      <c r="CK527" s="48"/>
      <c r="CL527" s="48"/>
      <c r="CM527" s="48"/>
    </row>
    <row r="528" spans="1:95" ht="45" customHeight="1" thickBot="1" x14ac:dyDescent="0.25">
      <c r="A528" s="351"/>
      <c r="B528" s="199"/>
      <c r="C528" s="149" t="s">
        <v>89</v>
      </c>
      <c r="D528" s="632"/>
      <c r="E528" s="632"/>
      <c r="F528" s="632"/>
      <c r="G528" s="632"/>
      <c r="H528" s="632"/>
      <c r="I528" s="632"/>
      <c r="J528" s="632"/>
      <c r="K528" s="632"/>
      <c r="L528" s="632"/>
      <c r="M528" s="632"/>
      <c r="N528" s="632"/>
      <c r="O528" s="632"/>
      <c r="P528" s="632"/>
      <c r="Q528" s="632"/>
      <c r="R528" s="632"/>
      <c r="S528" s="632"/>
      <c r="T528" s="632"/>
      <c r="U528" s="632"/>
      <c r="V528" s="632"/>
      <c r="W528" s="632"/>
      <c r="X528" s="632"/>
      <c r="Y528" s="632"/>
      <c r="Z528" s="633"/>
      <c r="AA528" s="185"/>
      <c r="AD528" s="232"/>
      <c r="CE528" s="48"/>
      <c r="CF528" s="48"/>
      <c r="CG528" s="48"/>
      <c r="CH528" s="48"/>
      <c r="CI528" s="48"/>
      <c r="CJ528" s="48"/>
      <c r="CK528" s="48"/>
      <c r="CL528" s="48"/>
      <c r="CM528" s="48"/>
      <c r="CN528" s="48"/>
      <c r="CO528" s="48"/>
      <c r="CP528" s="48"/>
      <c r="CQ528" s="48"/>
    </row>
    <row r="529" spans="1:173" s="246" customFormat="1" ht="45" customHeight="1" x14ac:dyDescent="0.2">
      <c r="A529" s="351"/>
      <c r="B529" s="200" t="s">
        <v>148</v>
      </c>
      <c r="C529" s="146" t="s">
        <v>714</v>
      </c>
      <c r="D529" s="634"/>
      <c r="E529" s="635"/>
      <c r="F529" s="634"/>
      <c r="G529" s="635"/>
      <c r="H529" s="634"/>
      <c r="I529" s="635"/>
      <c r="J529" s="634"/>
      <c r="K529" s="635"/>
      <c r="L529" s="634"/>
      <c r="M529" s="635"/>
      <c r="N529" s="634"/>
      <c r="O529" s="635"/>
      <c r="P529" s="634"/>
      <c r="Q529" s="635"/>
      <c r="R529" s="634"/>
      <c r="S529" s="635"/>
      <c r="T529" s="634"/>
      <c r="U529" s="635"/>
      <c r="V529" s="634"/>
      <c r="W529" s="635"/>
      <c r="X529" s="180"/>
      <c r="Y529" s="179">
        <f>IF(OR(D529="s",F529="s",H529="s",J529="s",L529="s",N529="s",P529="s",R529="s",T529="s",V529="s"), 0, IF(OR(D529="a",F529="a",H529="a",J529="a",L529="a",N529="a",P529="a",R529="a",T529="a",V529="a",X529="na"),Z529,0))</f>
        <v>0</v>
      </c>
      <c r="Z529" s="340">
        <v>25</v>
      </c>
      <c r="AA529" s="185">
        <f>IF(OR(COUNTIF(D533:W535,"a")+COUNTIF(D533:W535,"s")+COUNTIF(X533:X535,"na")&gt;0),0,(COUNTIF(D529:W529,"a")+COUNTIF(D529:W529,"s")+COUNTIF(X529,"na")))</f>
        <v>0</v>
      </c>
      <c r="AB529" s="186"/>
      <c r="AC529" s="245"/>
      <c r="AD529" s="232" t="s">
        <v>486</v>
      </c>
      <c r="AE529" s="245"/>
      <c r="AF529" s="245"/>
      <c r="AG529" s="245"/>
      <c r="AH529" s="245"/>
      <c r="AI529" s="245"/>
      <c r="AJ529" s="245"/>
      <c r="AK529" s="245"/>
      <c r="AL529" s="245"/>
      <c r="AM529" s="245"/>
      <c r="AN529" s="245"/>
      <c r="AO529" s="245"/>
      <c r="AP529" s="245"/>
      <c r="AQ529" s="245"/>
      <c r="AR529" s="245"/>
      <c r="AS529" s="245"/>
      <c r="AT529" s="245"/>
      <c r="AU529" s="245"/>
      <c r="AV529" s="245"/>
      <c r="AW529" s="245"/>
      <c r="AX529" s="245"/>
      <c r="AY529" s="245"/>
      <c r="AZ529" s="245"/>
      <c r="BA529" s="245"/>
      <c r="BB529" s="245"/>
      <c r="BC529" s="245"/>
      <c r="BD529" s="245"/>
      <c r="BE529" s="245"/>
      <c r="BF529" s="245"/>
      <c r="BG529" s="245"/>
      <c r="BH529" s="245"/>
      <c r="BI529" s="245"/>
      <c r="BJ529" s="245"/>
      <c r="BK529" s="245"/>
      <c r="BL529" s="245"/>
      <c r="BM529" s="245"/>
      <c r="BN529" s="245"/>
      <c r="BO529" s="245"/>
      <c r="BP529" s="245"/>
      <c r="BQ529" s="245"/>
      <c r="BR529" s="245"/>
      <c r="BS529" s="245"/>
      <c r="BT529" s="245"/>
      <c r="BU529" s="245"/>
      <c r="BV529" s="245"/>
      <c r="BW529" s="245"/>
      <c r="BX529" s="245"/>
      <c r="BY529" s="245"/>
      <c r="BZ529" s="245"/>
      <c r="CA529" s="245"/>
      <c r="CB529" s="245"/>
      <c r="CC529" s="245"/>
      <c r="CD529" s="245"/>
      <c r="CE529" s="244"/>
      <c r="CF529" s="244"/>
      <c r="CG529" s="244"/>
      <c r="CH529" s="244"/>
      <c r="CI529" s="244"/>
      <c r="CJ529" s="244"/>
      <c r="CK529" s="244"/>
      <c r="CL529" s="244"/>
      <c r="CM529" s="244"/>
      <c r="CN529" s="244"/>
      <c r="CO529" s="244"/>
      <c r="CP529" s="244"/>
      <c r="CQ529" s="244"/>
    </row>
    <row r="530" spans="1:173" ht="45" customHeight="1" x14ac:dyDescent="0.2">
      <c r="A530" s="351"/>
      <c r="B530" s="202" t="s">
        <v>149</v>
      </c>
      <c r="C530" s="121" t="s">
        <v>715</v>
      </c>
      <c r="D530" s="611"/>
      <c r="E530" s="612"/>
      <c r="F530" s="611"/>
      <c r="G530" s="612"/>
      <c r="H530" s="611"/>
      <c r="I530" s="612"/>
      <c r="J530" s="611"/>
      <c r="K530" s="612"/>
      <c r="L530" s="611"/>
      <c r="M530" s="612"/>
      <c r="N530" s="611"/>
      <c r="O530" s="612"/>
      <c r="P530" s="611"/>
      <c r="Q530" s="612"/>
      <c r="R530" s="611"/>
      <c r="S530" s="612"/>
      <c r="T530" s="611"/>
      <c r="U530" s="612"/>
      <c r="V530" s="611"/>
      <c r="W530" s="612"/>
      <c r="X530" s="315" t="str">
        <f>IF(X529="na", "na","")</f>
        <v/>
      </c>
      <c r="Y530" s="179">
        <f>IF(OR(D530="s",F530="s",H530="s",J530="s",L530="s",N530="s",P530="s",R530="s",T530="s",V530="s"), 0, IF(OR(D530="a",F530="a",H530="a",J530="a",L530="a",N530="a",P530="a",R530="a",T530="a",V530="a"),Z530,0))</f>
        <v>0</v>
      </c>
      <c r="Z530" s="338">
        <v>20</v>
      </c>
      <c r="AA530" s="185">
        <f>IF(OR(COUNTIF(D533:W535,"a")+COUNTIF(D533:W535,"s")+COUNTIF(X533:X535,"na")&gt;0),0,(COUNTIF(D530:W530,"a")+COUNTIF(D530:W530,"s")+COUNTIF(X530,"na")))</f>
        <v>0</v>
      </c>
      <c r="AB530" s="230"/>
      <c r="AD530" s="232"/>
      <c r="CG530" s="48"/>
      <c r="CH530" s="48"/>
      <c r="CI530" s="48"/>
      <c r="CJ530" s="48"/>
      <c r="CK530" s="48"/>
      <c r="CL530" s="48"/>
      <c r="CM530" s="48"/>
    </row>
    <row r="531" spans="1:173" ht="45" customHeight="1" x14ac:dyDescent="0.2">
      <c r="A531" s="351"/>
      <c r="B531" s="202" t="s">
        <v>150</v>
      </c>
      <c r="C531" s="122" t="s">
        <v>716</v>
      </c>
      <c r="D531" s="626"/>
      <c r="E531" s="627"/>
      <c r="F531" s="626"/>
      <c r="G531" s="627"/>
      <c r="H531" s="626"/>
      <c r="I531" s="627"/>
      <c r="J531" s="626"/>
      <c r="K531" s="627"/>
      <c r="L531" s="626"/>
      <c r="M531" s="627"/>
      <c r="N531" s="626"/>
      <c r="O531" s="627"/>
      <c r="P531" s="626"/>
      <c r="Q531" s="627"/>
      <c r="R531" s="626"/>
      <c r="S531" s="627"/>
      <c r="T531" s="626"/>
      <c r="U531" s="627"/>
      <c r="V531" s="626"/>
      <c r="W531" s="627"/>
      <c r="X531" s="315" t="str">
        <f>IF(X529="na", "na","")</f>
        <v/>
      </c>
      <c r="Y531" s="179">
        <f>IF(OR(D531="s",F531="s",H531="s",J531="s",L531="s",N531="s",P531="s",R531="s",T531="s",V531="s"), 0, IF(OR(D531="a",F531="a",H531="a",J531="a",L531="a",N531="a",P531="a",R531="a",T531="a",V531="a"),Z531,0))</f>
        <v>0</v>
      </c>
      <c r="Z531" s="341">
        <v>20</v>
      </c>
      <c r="AA531" s="185">
        <f>IF(OR(COUNTIF(D533:W535,"a")+COUNTIF(D533:W535,"s")+COUNTIF(X533:X535,"na")&gt;0),0,(COUNTIF(D531:W531,"a")+COUNTIF(D531:W531,"s")+COUNTIF(X531,"na")))</f>
        <v>0</v>
      </c>
      <c r="AB531" s="230"/>
      <c r="AD531" s="232"/>
      <c r="CG531" s="48"/>
      <c r="CH531" s="48"/>
      <c r="CI531" s="48"/>
      <c r="CJ531" s="48"/>
      <c r="CK531" s="48"/>
      <c r="CL531" s="48"/>
      <c r="CM531" s="48"/>
    </row>
    <row r="532" spans="1:173" ht="45" customHeight="1" x14ac:dyDescent="0.2">
      <c r="A532" s="351"/>
      <c r="B532" s="199"/>
      <c r="C532" s="173" t="s">
        <v>90</v>
      </c>
      <c r="D532" s="698"/>
      <c r="E532" s="698"/>
      <c r="F532" s="698"/>
      <c r="G532" s="698"/>
      <c r="H532" s="698"/>
      <c r="I532" s="698"/>
      <c r="J532" s="698"/>
      <c r="K532" s="698"/>
      <c r="L532" s="698"/>
      <c r="M532" s="698"/>
      <c r="N532" s="698"/>
      <c r="O532" s="698"/>
      <c r="P532" s="698"/>
      <c r="Q532" s="698"/>
      <c r="R532" s="698"/>
      <c r="S532" s="698"/>
      <c r="T532" s="698"/>
      <c r="U532" s="698"/>
      <c r="V532" s="698"/>
      <c r="W532" s="698"/>
      <c r="X532" s="698"/>
      <c r="Y532" s="698"/>
      <c r="Z532" s="699"/>
      <c r="AA532" s="185"/>
      <c r="AD532" s="232"/>
      <c r="CE532" s="48"/>
      <c r="CF532" s="48"/>
      <c r="CG532" s="48"/>
      <c r="CH532" s="48"/>
      <c r="CI532" s="48"/>
      <c r="CJ532" s="48"/>
      <c r="CK532" s="48"/>
      <c r="CL532" s="48"/>
      <c r="CM532" s="48"/>
      <c r="CN532" s="48"/>
      <c r="CO532" s="48"/>
      <c r="CP532" s="48"/>
      <c r="CQ532" s="48"/>
    </row>
    <row r="533" spans="1:173" s="246" customFormat="1" ht="45" customHeight="1" x14ac:dyDescent="0.2">
      <c r="A533" s="351"/>
      <c r="B533" s="217" t="s">
        <v>91</v>
      </c>
      <c r="C533" s="310" t="s">
        <v>717</v>
      </c>
      <c r="D533" s="604"/>
      <c r="E533" s="605"/>
      <c r="F533" s="604"/>
      <c r="G533" s="605"/>
      <c r="H533" s="604"/>
      <c r="I533" s="605"/>
      <c r="J533" s="604"/>
      <c r="K533" s="605"/>
      <c r="L533" s="604"/>
      <c r="M533" s="605"/>
      <c r="N533" s="604"/>
      <c r="O533" s="605"/>
      <c r="P533" s="604"/>
      <c r="Q533" s="605"/>
      <c r="R533" s="604"/>
      <c r="S533" s="605"/>
      <c r="T533" s="604"/>
      <c r="U533" s="605"/>
      <c r="V533" s="604"/>
      <c r="W533" s="605"/>
      <c r="X533" s="311"/>
      <c r="Y533" s="105">
        <f>IF(OR(D533="s",F533="s",H533="s",J533="s",L533="s",N533="s",P533="s",R533="s",T533="s",V533="s"), 0, IF(OR(D533="a",F533="a",H533="a",J533="a",L533="a",N533="a",P533="a",R533="a",T533="a",V533="a",X533="na"),Z533,0))</f>
        <v>0</v>
      </c>
      <c r="Z533" s="340">
        <v>25</v>
      </c>
      <c r="AA533" s="185">
        <f>IF(OR(COUNTIF(D529:W531,"a")+COUNTIF(D529:W531,"s")+COUNTIF(X529:X531,"na")&gt;0),0,(COUNTIF(D533:W533,"a")+COUNTIF(D533:W533,"s")+COUNTIF(X533,"na")))</f>
        <v>0</v>
      </c>
      <c r="AB533" s="230"/>
      <c r="AC533" s="245"/>
      <c r="AD533" s="232" t="s">
        <v>486</v>
      </c>
      <c r="AE533" s="245"/>
      <c r="AF533" s="245"/>
      <c r="AG533" s="245"/>
      <c r="AH533" s="245"/>
      <c r="AI533" s="245"/>
      <c r="AJ533" s="245"/>
      <c r="AK533" s="245"/>
      <c r="AL533" s="245"/>
      <c r="AM533" s="245"/>
      <c r="AN533" s="245"/>
      <c r="AO533" s="245"/>
      <c r="AP533" s="245"/>
      <c r="AQ533" s="245"/>
      <c r="AR533" s="245"/>
      <c r="AS533" s="245"/>
      <c r="AT533" s="245"/>
      <c r="AU533" s="245"/>
      <c r="AV533" s="245"/>
      <c r="AW533" s="245"/>
      <c r="AX533" s="245"/>
      <c r="AY533" s="245"/>
      <c r="AZ533" s="245"/>
      <c r="BA533" s="245"/>
      <c r="BB533" s="245"/>
      <c r="BC533" s="245"/>
      <c r="BD533" s="245"/>
      <c r="BE533" s="245"/>
      <c r="BF533" s="245"/>
      <c r="BG533" s="245"/>
      <c r="BH533" s="245"/>
      <c r="BI533" s="245"/>
      <c r="BJ533" s="245"/>
      <c r="BK533" s="245"/>
      <c r="BL533" s="245"/>
      <c r="BM533" s="245"/>
      <c r="BN533" s="245"/>
      <c r="BO533" s="245"/>
      <c r="BP533" s="245"/>
      <c r="BQ533" s="245"/>
      <c r="BR533" s="245"/>
      <c r="BS533" s="245"/>
      <c r="BT533" s="245"/>
      <c r="BU533" s="245"/>
      <c r="BV533" s="245"/>
      <c r="BW533" s="245"/>
      <c r="BX533" s="245"/>
      <c r="BY533" s="245"/>
      <c r="BZ533" s="245"/>
      <c r="CA533" s="245"/>
      <c r="CB533" s="245"/>
      <c r="CC533" s="245"/>
      <c r="CD533" s="245"/>
      <c r="CE533" s="244"/>
      <c r="CF533" s="244"/>
      <c r="CG533" s="244"/>
      <c r="CH533" s="244"/>
      <c r="CI533" s="244"/>
      <c r="CJ533" s="244"/>
      <c r="CK533" s="244"/>
      <c r="CL533" s="244"/>
      <c r="CM533" s="244"/>
      <c r="CN533" s="244"/>
      <c r="CO533" s="244"/>
      <c r="CP533" s="244"/>
      <c r="CQ533" s="244"/>
    </row>
    <row r="534" spans="1:173" ht="45" customHeight="1" x14ac:dyDescent="0.2">
      <c r="A534" s="351"/>
      <c r="B534" s="267" t="s">
        <v>92</v>
      </c>
      <c r="C534" s="312" t="s">
        <v>718</v>
      </c>
      <c r="D534" s="611"/>
      <c r="E534" s="612"/>
      <c r="F534" s="611"/>
      <c r="G534" s="612"/>
      <c r="H534" s="611"/>
      <c r="I534" s="612"/>
      <c r="J534" s="611"/>
      <c r="K534" s="612"/>
      <c r="L534" s="611"/>
      <c r="M534" s="612"/>
      <c r="N534" s="611"/>
      <c r="O534" s="612"/>
      <c r="P534" s="611"/>
      <c r="Q534" s="612"/>
      <c r="R534" s="611"/>
      <c r="S534" s="612"/>
      <c r="T534" s="611"/>
      <c r="U534" s="612"/>
      <c r="V534" s="611"/>
      <c r="W534" s="612"/>
      <c r="X534" s="315" t="str">
        <f>IF(X533="na", "na","")</f>
        <v/>
      </c>
      <c r="Y534" s="105">
        <f t="shared" ref="Y534:Y539" si="71">IF(OR(D534="s",F534="s",H534="s",J534="s",L534="s",N534="s",P534="s",R534="s",T534="s",V534="s"), 0, IF(OR(D534="a",F534="a",H534="a",J534="a",L534="a",N534="a",P534="a",R534="a",T534="a",V534="a"),Z534,0))</f>
        <v>0</v>
      </c>
      <c r="Z534" s="338">
        <v>20</v>
      </c>
      <c r="AA534" s="185">
        <f>IF(OR(COUNTIF(D529:W531,"a")+COUNTIF(D529:W531,"s")+COUNTIF(X529:X531,"na")&gt;0),0,(COUNTIF(D534:W534,"a")+COUNTIF(D534:W534,"s")+COUNTIF(X534,"na")))</f>
        <v>0</v>
      </c>
      <c r="AB534" s="230"/>
      <c r="AD534" s="232"/>
      <c r="CG534" s="48"/>
      <c r="CH534" s="48"/>
      <c r="CI534" s="48"/>
      <c r="CJ534" s="48"/>
      <c r="CK534" s="48"/>
      <c r="CL534" s="48"/>
      <c r="CM534" s="48"/>
    </row>
    <row r="535" spans="1:173" ht="45" customHeight="1" x14ac:dyDescent="0.2">
      <c r="A535" s="351"/>
      <c r="B535" s="267" t="s">
        <v>93</v>
      </c>
      <c r="C535" s="312" t="s">
        <v>719</v>
      </c>
      <c r="D535" s="611"/>
      <c r="E535" s="612"/>
      <c r="F535" s="611"/>
      <c r="G535" s="612"/>
      <c r="H535" s="611"/>
      <c r="I535" s="612"/>
      <c r="J535" s="611"/>
      <c r="K535" s="612"/>
      <c r="L535" s="611"/>
      <c r="M535" s="612"/>
      <c r="N535" s="611"/>
      <c r="O535" s="612"/>
      <c r="P535" s="611"/>
      <c r="Q535" s="612"/>
      <c r="R535" s="611"/>
      <c r="S535" s="612"/>
      <c r="T535" s="611"/>
      <c r="U535" s="612"/>
      <c r="V535" s="611"/>
      <c r="W535" s="612"/>
      <c r="X535" s="315" t="str">
        <f>IF(X533="na", "na","")</f>
        <v/>
      </c>
      <c r="Y535" s="105">
        <f t="shared" si="71"/>
        <v>0</v>
      </c>
      <c r="Z535" s="338">
        <v>20</v>
      </c>
      <c r="AA535" s="185">
        <f>IF(OR(COUNTIF(D529:W531,"a")+COUNTIF(D529:W531,"s")+COUNTIF(X529:X531,"na")&gt;0),0,(COUNTIF(D535:W535,"a")+COUNTIF(D535:W535,"s")+COUNTIF(X535,"na")))</f>
        <v>0</v>
      </c>
      <c r="AB535" s="230"/>
      <c r="AD535" s="232"/>
      <c r="CG535" s="48"/>
      <c r="CH535" s="48"/>
      <c r="CI535" s="48"/>
      <c r="CJ535" s="48"/>
      <c r="CK535" s="48"/>
      <c r="CL535" s="48"/>
      <c r="CM535" s="48"/>
    </row>
    <row r="536" spans="1:173" ht="45" customHeight="1" x14ac:dyDescent="0.2">
      <c r="A536" s="351"/>
      <c r="B536" s="202" t="s">
        <v>151</v>
      </c>
      <c r="C536" s="121" t="s">
        <v>357</v>
      </c>
      <c r="D536" s="611"/>
      <c r="E536" s="612"/>
      <c r="F536" s="611"/>
      <c r="G536" s="612"/>
      <c r="H536" s="611"/>
      <c r="I536" s="612"/>
      <c r="J536" s="611"/>
      <c r="K536" s="612"/>
      <c r="L536" s="611"/>
      <c r="M536" s="612"/>
      <c r="N536" s="611"/>
      <c r="O536" s="612"/>
      <c r="P536" s="611"/>
      <c r="Q536" s="612"/>
      <c r="R536" s="611"/>
      <c r="S536" s="612"/>
      <c r="T536" s="611"/>
      <c r="U536" s="612"/>
      <c r="V536" s="611"/>
      <c r="W536" s="612"/>
      <c r="X536" s="98"/>
      <c r="Y536" s="179">
        <f t="shared" si="71"/>
        <v>0</v>
      </c>
      <c r="Z536" s="338">
        <v>10</v>
      </c>
      <c r="AA536" s="41">
        <f>COUNTIF(D536:W536,"a")+COUNTIF(D536:W536,"s")</f>
        <v>0</v>
      </c>
      <c r="AB536" s="230"/>
      <c r="AD536" s="232" t="s">
        <v>486</v>
      </c>
      <c r="CG536" s="48"/>
      <c r="CH536" s="48"/>
      <c r="CI536" s="48"/>
      <c r="CJ536" s="48"/>
      <c r="CK536" s="48"/>
      <c r="CL536" s="48"/>
      <c r="CM536" s="48"/>
    </row>
    <row r="537" spans="1:173" ht="27.95" customHeight="1" x14ac:dyDescent="0.2">
      <c r="A537" s="351"/>
      <c r="B537" s="202" t="s">
        <v>152</v>
      </c>
      <c r="C537" s="121" t="s">
        <v>382</v>
      </c>
      <c r="D537" s="611"/>
      <c r="E537" s="612"/>
      <c r="F537" s="611"/>
      <c r="G537" s="612"/>
      <c r="H537" s="611"/>
      <c r="I537" s="612"/>
      <c r="J537" s="611"/>
      <c r="K537" s="612"/>
      <c r="L537" s="611"/>
      <c r="M537" s="612"/>
      <c r="N537" s="611"/>
      <c r="O537" s="612"/>
      <c r="P537" s="611"/>
      <c r="Q537" s="612"/>
      <c r="R537" s="611"/>
      <c r="S537" s="612"/>
      <c r="T537" s="611"/>
      <c r="U537" s="612"/>
      <c r="V537" s="611"/>
      <c r="W537" s="612"/>
      <c r="X537" s="98"/>
      <c r="Y537" s="179">
        <f t="shared" si="71"/>
        <v>0</v>
      </c>
      <c r="Z537" s="338">
        <v>10</v>
      </c>
      <c r="AA537" s="41">
        <f>COUNTIF(D537:W537,"a")+COUNTIF(D537:W537,"s")</f>
        <v>0</v>
      </c>
      <c r="AB537" s="230"/>
      <c r="AD537" s="232" t="s">
        <v>486</v>
      </c>
      <c r="CG537" s="48"/>
      <c r="CH537" s="48"/>
      <c r="CI537" s="48"/>
      <c r="CJ537" s="48"/>
      <c r="CK537" s="48"/>
      <c r="CL537" s="48"/>
      <c r="CM537" s="48"/>
    </row>
    <row r="538" spans="1:173" ht="27.95" customHeight="1" x14ac:dyDescent="0.2">
      <c r="A538" s="351"/>
      <c r="B538" s="214" t="s">
        <v>153</v>
      </c>
      <c r="C538" s="121" t="s">
        <v>115</v>
      </c>
      <c r="D538" s="611"/>
      <c r="E538" s="612"/>
      <c r="F538" s="611"/>
      <c r="G538" s="612"/>
      <c r="H538" s="611"/>
      <c r="I538" s="612"/>
      <c r="J538" s="611"/>
      <c r="K538" s="612"/>
      <c r="L538" s="611"/>
      <c r="M538" s="612"/>
      <c r="N538" s="611"/>
      <c r="O538" s="612"/>
      <c r="P538" s="611"/>
      <c r="Q538" s="612"/>
      <c r="R538" s="611"/>
      <c r="S538" s="612"/>
      <c r="T538" s="611"/>
      <c r="U538" s="612"/>
      <c r="V538" s="611"/>
      <c r="W538" s="612"/>
      <c r="X538" s="98"/>
      <c r="Y538" s="96">
        <f t="shared" si="71"/>
        <v>0</v>
      </c>
      <c r="Z538" s="341">
        <v>20</v>
      </c>
      <c r="AA538" s="41">
        <f>COUNTIF(D538:W538,"a")+COUNTIF(D538:W538,"s")</f>
        <v>0</v>
      </c>
      <c r="AB538" s="230"/>
      <c r="AD538" s="232"/>
      <c r="CG538" s="48"/>
      <c r="CH538" s="48"/>
      <c r="CI538" s="48"/>
      <c r="CJ538" s="48"/>
      <c r="CK538" s="48"/>
      <c r="CL538" s="48"/>
      <c r="CM538" s="48"/>
    </row>
    <row r="539" spans="1:173" ht="27.95" customHeight="1" thickBot="1" x14ac:dyDescent="0.25">
      <c r="A539" s="351"/>
      <c r="B539" s="214" t="s">
        <v>154</v>
      </c>
      <c r="C539" s="121" t="s">
        <v>1149</v>
      </c>
      <c r="D539" s="578"/>
      <c r="E539" s="579"/>
      <c r="F539" s="578"/>
      <c r="G539" s="579"/>
      <c r="H539" s="578"/>
      <c r="I539" s="579"/>
      <c r="J539" s="578"/>
      <c r="K539" s="579"/>
      <c r="L539" s="578"/>
      <c r="M539" s="579"/>
      <c r="N539" s="578"/>
      <c r="O539" s="579"/>
      <c r="P539" s="578"/>
      <c r="Q539" s="579"/>
      <c r="R539" s="578"/>
      <c r="S539" s="579"/>
      <c r="T539" s="578"/>
      <c r="U539" s="579"/>
      <c r="V539" s="578"/>
      <c r="W539" s="579"/>
      <c r="X539" s="98"/>
      <c r="Y539" s="96">
        <f t="shared" si="71"/>
        <v>0</v>
      </c>
      <c r="Z539" s="338">
        <v>15</v>
      </c>
      <c r="AA539" s="185">
        <f>COUNTIF(D539:W539,"a")+COUNTIF(D539:W539,"s")</f>
        <v>0</v>
      </c>
      <c r="AB539" s="230"/>
      <c r="AD539" s="232" t="s">
        <v>486</v>
      </c>
      <c r="CE539" s="48"/>
      <c r="CF539" s="48"/>
      <c r="CG539" s="48"/>
      <c r="CH539" s="48"/>
      <c r="CI539" s="48"/>
      <c r="CJ539" s="48"/>
      <c r="CK539" s="48"/>
      <c r="CL539" s="48"/>
      <c r="CM539" s="48"/>
      <c r="CN539" s="48"/>
      <c r="CO539" s="48"/>
      <c r="CP539" s="48"/>
      <c r="CQ539" s="48"/>
    </row>
    <row r="540" spans="1:173" s="246" customFormat="1" ht="21" customHeight="1" thickTop="1" thickBot="1" x14ac:dyDescent="0.25">
      <c r="A540" s="351"/>
      <c r="B540" s="95"/>
      <c r="C540" s="121"/>
      <c r="D540" s="621" t="s">
        <v>80</v>
      </c>
      <c r="E540" s="622"/>
      <c r="F540" s="622"/>
      <c r="G540" s="622"/>
      <c r="H540" s="622"/>
      <c r="I540" s="622"/>
      <c r="J540" s="622"/>
      <c r="K540" s="622"/>
      <c r="L540" s="622"/>
      <c r="M540" s="622"/>
      <c r="N540" s="622"/>
      <c r="O540" s="622"/>
      <c r="P540" s="622"/>
      <c r="Q540" s="622"/>
      <c r="R540" s="622"/>
      <c r="S540" s="622"/>
      <c r="T540" s="622"/>
      <c r="U540" s="622"/>
      <c r="V540" s="622"/>
      <c r="W540" s="622"/>
      <c r="X540" s="652"/>
      <c r="Y540" s="86">
        <f>SUM(Y529:Y539)</f>
        <v>0</v>
      </c>
      <c r="Z540" s="339">
        <f>SUM(Z533:Z539)</f>
        <v>120</v>
      </c>
      <c r="AA540" s="185"/>
      <c r="AB540" s="244"/>
      <c r="AC540" s="245"/>
      <c r="AD540" s="245"/>
      <c r="AE540" s="245"/>
      <c r="AF540" s="245"/>
      <c r="AG540" s="245"/>
      <c r="AH540" s="245"/>
      <c r="AI540" s="245"/>
      <c r="AJ540" s="245"/>
      <c r="AK540" s="245"/>
      <c r="AL540" s="245"/>
      <c r="AM540" s="245"/>
      <c r="AN540" s="245"/>
      <c r="AO540" s="245"/>
      <c r="AP540" s="245"/>
      <c r="AQ540" s="245"/>
      <c r="AR540" s="245"/>
      <c r="AS540" s="245"/>
      <c r="AT540" s="245"/>
      <c r="AU540" s="245"/>
      <c r="AV540" s="245"/>
      <c r="AW540" s="245"/>
      <c r="AX540" s="245"/>
      <c r="AY540" s="245"/>
      <c r="AZ540" s="245"/>
      <c r="BA540" s="245"/>
      <c r="BB540" s="245"/>
      <c r="BC540" s="245"/>
      <c r="BD540" s="245"/>
      <c r="BE540" s="245"/>
      <c r="BF540" s="245"/>
      <c r="BG540" s="245"/>
      <c r="BH540" s="245"/>
      <c r="BI540" s="245"/>
      <c r="BJ540" s="245"/>
      <c r="BK540" s="245"/>
      <c r="BL540" s="245"/>
      <c r="BM540" s="245"/>
      <c r="BN540" s="245"/>
      <c r="BO540" s="245"/>
      <c r="BP540" s="245"/>
      <c r="BQ540" s="245"/>
      <c r="BR540" s="245"/>
      <c r="BS540" s="245"/>
      <c r="BT540" s="245"/>
      <c r="BU540" s="245"/>
      <c r="BV540" s="245"/>
      <c r="BW540" s="245"/>
      <c r="BX540" s="245"/>
      <c r="BY540" s="245"/>
      <c r="BZ540" s="245"/>
      <c r="CA540" s="245"/>
      <c r="CB540" s="245"/>
      <c r="CC540" s="245"/>
      <c r="CD540" s="245"/>
      <c r="CE540" s="244"/>
      <c r="CF540" s="244"/>
      <c r="CG540" s="244"/>
      <c r="CH540" s="244"/>
      <c r="CI540" s="244"/>
      <c r="CJ540" s="244"/>
      <c r="CK540" s="244"/>
      <c r="CL540" s="244"/>
      <c r="CM540" s="244"/>
      <c r="CN540" s="244"/>
      <c r="CO540" s="244"/>
      <c r="CP540" s="244"/>
      <c r="CQ540" s="244"/>
    </row>
    <row r="541" spans="1:173" s="255" customFormat="1" ht="21" customHeight="1" thickBot="1" x14ac:dyDescent="0.25">
      <c r="A541" s="323"/>
      <c r="B541" s="163"/>
      <c r="C541" s="442"/>
      <c r="D541" s="618"/>
      <c r="E541" s="619"/>
      <c r="F541" s="705">
        <v>60</v>
      </c>
      <c r="G541" s="661"/>
      <c r="H541" s="661"/>
      <c r="I541" s="661"/>
      <c r="J541" s="661"/>
      <c r="K541" s="661"/>
      <c r="L541" s="661"/>
      <c r="M541" s="661"/>
      <c r="N541" s="661"/>
      <c r="O541" s="661"/>
      <c r="P541" s="661"/>
      <c r="Q541" s="661"/>
      <c r="R541" s="661"/>
      <c r="S541" s="661"/>
      <c r="T541" s="661"/>
      <c r="U541" s="661"/>
      <c r="V541" s="661"/>
      <c r="W541" s="661"/>
      <c r="X541" s="661"/>
      <c r="Y541" s="661"/>
      <c r="Z541" s="662"/>
      <c r="AA541" s="185"/>
      <c r="AB541" s="244"/>
      <c r="AC541" s="245"/>
      <c r="AD541" s="245"/>
      <c r="AE541" s="245"/>
      <c r="AF541" s="245"/>
      <c r="AG541" s="245"/>
      <c r="AH541" s="245"/>
      <c r="AI541" s="245"/>
      <c r="AJ541" s="245"/>
      <c r="AK541" s="245"/>
      <c r="AL541" s="245"/>
      <c r="AM541" s="245"/>
      <c r="AN541" s="245"/>
      <c r="AO541" s="245"/>
      <c r="AP541" s="245"/>
      <c r="AQ541" s="245"/>
      <c r="AR541" s="245"/>
      <c r="AS541" s="245"/>
      <c r="AT541" s="245"/>
      <c r="AU541" s="245"/>
      <c r="AV541" s="245"/>
      <c r="AW541" s="245"/>
      <c r="AX541" s="245"/>
      <c r="AY541" s="245"/>
      <c r="AZ541" s="245"/>
      <c r="BA541" s="245"/>
      <c r="BB541" s="245"/>
      <c r="BC541" s="245"/>
      <c r="BD541" s="245"/>
      <c r="BE541" s="245"/>
      <c r="BF541" s="245"/>
      <c r="BG541" s="245"/>
      <c r="BH541" s="245"/>
      <c r="BI541" s="245"/>
      <c r="BJ541" s="245"/>
      <c r="BK541" s="245"/>
      <c r="BL541" s="245"/>
      <c r="BM541" s="245"/>
      <c r="BN541" s="245"/>
      <c r="BO541" s="245"/>
      <c r="BP541" s="245"/>
      <c r="BQ541" s="245"/>
      <c r="BR541" s="245"/>
      <c r="BS541" s="245"/>
      <c r="BT541" s="245"/>
      <c r="BU541" s="245"/>
      <c r="BV541" s="245"/>
      <c r="BW541" s="245"/>
      <c r="BX541" s="245"/>
      <c r="BY541" s="245"/>
      <c r="BZ541" s="245"/>
      <c r="CA541" s="245"/>
      <c r="CB541" s="245"/>
      <c r="CC541" s="245"/>
      <c r="CD541" s="245"/>
      <c r="CE541" s="244"/>
      <c r="CF541" s="244"/>
      <c r="CG541" s="244"/>
      <c r="CH541" s="244"/>
      <c r="CI541" s="244"/>
      <c r="CJ541" s="244"/>
      <c r="CK541" s="244"/>
      <c r="CL541" s="244"/>
      <c r="CM541" s="244"/>
      <c r="CN541" s="244"/>
      <c r="CO541" s="244"/>
      <c r="CP541" s="244"/>
      <c r="CQ541" s="244"/>
      <c r="CR541" s="246"/>
      <c r="CS541" s="246"/>
      <c r="CT541" s="246"/>
      <c r="CU541" s="246"/>
      <c r="CV541" s="246"/>
      <c r="CW541" s="246"/>
      <c r="CX541" s="246"/>
      <c r="CY541" s="246"/>
      <c r="CZ541" s="246"/>
      <c r="DA541" s="246"/>
      <c r="DB541" s="246"/>
      <c r="DC541" s="246"/>
      <c r="DD541" s="246"/>
      <c r="DE541" s="246"/>
      <c r="DF541" s="246"/>
      <c r="DG541" s="246"/>
      <c r="DH541" s="246"/>
      <c r="DI541" s="246"/>
      <c r="DJ541" s="246"/>
      <c r="DK541" s="246"/>
      <c r="DL541" s="246"/>
      <c r="DM541" s="246"/>
      <c r="DN541" s="246"/>
      <c r="DO541" s="246"/>
      <c r="DP541" s="246"/>
      <c r="DQ541" s="246"/>
      <c r="DR541" s="246"/>
      <c r="DS541" s="246"/>
      <c r="DT541" s="246"/>
      <c r="DU541" s="246"/>
      <c r="DV541" s="246"/>
      <c r="DW541" s="246"/>
      <c r="DX541" s="246"/>
      <c r="DY541" s="246"/>
      <c r="DZ541" s="246"/>
      <c r="EA541" s="246"/>
      <c r="EB541" s="246"/>
      <c r="EC541" s="246"/>
      <c r="ED541" s="246"/>
      <c r="EE541" s="246"/>
      <c r="EF541" s="246"/>
      <c r="EG541" s="246"/>
      <c r="EH541" s="246"/>
      <c r="EI541" s="246"/>
      <c r="EJ541" s="246"/>
      <c r="EK541" s="246"/>
      <c r="EL541" s="246"/>
      <c r="EM541" s="246"/>
      <c r="EN541" s="246"/>
      <c r="EO541" s="246"/>
      <c r="EP541" s="246"/>
      <c r="EQ541" s="246"/>
      <c r="ER541" s="246"/>
      <c r="ES541" s="246"/>
      <c r="ET541" s="246"/>
      <c r="EU541" s="246"/>
      <c r="EV541" s="246"/>
      <c r="EW541" s="246"/>
      <c r="EX541" s="246"/>
      <c r="EY541" s="246"/>
      <c r="EZ541" s="246"/>
      <c r="FA541" s="246"/>
      <c r="FB541" s="246"/>
      <c r="FC541" s="246"/>
      <c r="FD541" s="246"/>
      <c r="FE541" s="246"/>
      <c r="FF541" s="246"/>
      <c r="FG541" s="246"/>
      <c r="FH541" s="246"/>
      <c r="FI541" s="246"/>
      <c r="FJ541" s="246"/>
      <c r="FK541" s="246"/>
      <c r="FL541" s="246"/>
      <c r="FM541" s="246"/>
      <c r="FN541" s="246"/>
      <c r="FO541" s="246"/>
      <c r="FP541" s="246"/>
      <c r="FQ541" s="246"/>
    </row>
    <row r="542" spans="1:173" ht="33" customHeight="1" thickBot="1" x14ac:dyDescent="0.25">
      <c r="A542" s="441"/>
      <c r="B542" s="275">
        <v>7000</v>
      </c>
      <c r="C542" s="656" t="s">
        <v>260</v>
      </c>
      <c r="D542" s="657"/>
      <c r="E542" s="657"/>
      <c r="F542" s="657"/>
      <c r="G542" s="657"/>
      <c r="H542" s="657"/>
      <c r="I542" s="657"/>
      <c r="J542" s="657"/>
      <c r="K542" s="657"/>
      <c r="L542" s="657"/>
      <c r="M542" s="657"/>
      <c r="N542" s="657"/>
      <c r="O542" s="657"/>
      <c r="P542" s="657"/>
      <c r="Q542" s="657"/>
      <c r="R542" s="657"/>
      <c r="S542" s="657"/>
      <c r="T542" s="657"/>
      <c r="U542" s="657"/>
      <c r="V542" s="657"/>
      <c r="W542" s="657"/>
      <c r="X542" s="657"/>
      <c r="Y542" s="657"/>
      <c r="Z542" s="658"/>
      <c r="AD542" s="232"/>
      <c r="BD542" s="16" t="s">
        <v>261</v>
      </c>
      <c r="CG542" s="48"/>
      <c r="CH542" s="48"/>
      <c r="CI542" s="48"/>
      <c r="CJ542" s="48"/>
      <c r="CK542" s="48"/>
      <c r="CL542" s="48"/>
      <c r="CM542" s="48"/>
    </row>
    <row r="543" spans="1:173" s="94" customFormat="1" ht="30" customHeight="1" thickBot="1" x14ac:dyDescent="0.25">
      <c r="A543" s="351"/>
      <c r="B543" s="201">
        <v>7100</v>
      </c>
      <c r="C543" s="134" t="s">
        <v>187</v>
      </c>
      <c r="D543" s="9"/>
      <c r="E543" s="8"/>
      <c r="F543" s="9"/>
      <c r="G543" s="10"/>
      <c r="H543" s="7"/>
      <c r="I543" s="8"/>
      <c r="J543" s="91"/>
      <c r="K543" s="10"/>
      <c r="L543" s="13" t="s">
        <v>79</v>
      </c>
      <c r="M543" s="8"/>
      <c r="N543" s="9"/>
      <c r="O543" s="10"/>
      <c r="P543" s="7"/>
      <c r="Q543" s="8"/>
      <c r="R543" s="9"/>
      <c r="S543" s="10"/>
      <c r="T543" s="7"/>
      <c r="U543" s="8"/>
      <c r="V543" s="9"/>
      <c r="W543" s="10"/>
      <c r="X543" s="14"/>
      <c r="Y543" s="14"/>
      <c r="Z543" s="335"/>
      <c r="AA543" s="41"/>
      <c r="AB543" s="48"/>
      <c r="AC543" s="16"/>
      <c r="AD543" s="232"/>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48"/>
      <c r="CH543" s="48"/>
      <c r="CI543" s="48"/>
      <c r="CJ543" s="48"/>
      <c r="CK543" s="48"/>
      <c r="CL543" s="48"/>
      <c r="CM543" s="48"/>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row>
    <row r="544" spans="1:173" ht="27.95" customHeight="1" thickBot="1" x14ac:dyDescent="0.25">
      <c r="A544" s="351"/>
      <c r="B544" s="219" t="s">
        <v>262</v>
      </c>
      <c r="C544" s="142" t="s">
        <v>490</v>
      </c>
      <c r="D544" s="703"/>
      <c r="E544" s="704"/>
      <c r="F544" s="703"/>
      <c r="G544" s="704"/>
      <c r="H544" s="703"/>
      <c r="I544" s="704"/>
      <c r="J544" s="703"/>
      <c r="K544" s="704"/>
      <c r="L544" s="703"/>
      <c r="M544" s="704"/>
      <c r="N544" s="703"/>
      <c r="O544" s="704"/>
      <c r="P544" s="703"/>
      <c r="Q544" s="704"/>
      <c r="R544" s="703"/>
      <c r="S544" s="704"/>
      <c r="T544" s="703"/>
      <c r="U544" s="704"/>
      <c r="V544" s="703"/>
      <c r="W544" s="704"/>
      <c r="X544" s="98"/>
      <c r="Y544" s="96">
        <f>IF(OR(D544="s",F544="s",H544="s",J544="s",L544="s",N544="s",P544="s",R544="s",T544="s",V544="s"), 0, IF(OR(D544="a",F544="a",H544="a",J544="a",L544="a",N544="a",P544="a",R544="a",T544="a",V544="a"),Z544,0))</f>
        <v>0</v>
      </c>
      <c r="Z544" s="343">
        <v>30</v>
      </c>
      <c r="AA544" s="41">
        <f>IF((COUNTIF(D544:W544,"a")+COUNTIF(D544:W544,"s"))&gt;0,IF(OR((COUNTIF(D546:W546,"a")+COUNTIF(D546:W546,"s")),(COUNTIF(D547:W547,"a")+COUNTIF(D547:W547,"s")),(COUNTIF(D548:W548,"a")+COUNTIF(D548:W548,"s"))),0,COUNTIF(D544:W544,"a")+COUNTIF(D544:W544,"s")),COUNTIF(D544:W544,"a")+COUNTIF(D544:W544,"s"))</f>
        <v>0</v>
      </c>
      <c r="AB544" s="186"/>
      <c r="AD544" s="232"/>
      <c r="CG544" s="48"/>
      <c r="CH544" s="48"/>
      <c r="CI544" s="48"/>
      <c r="CJ544" s="48"/>
      <c r="CK544" s="48"/>
      <c r="CL544" s="48"/>
      <c r="CM544" s="48"/>
    </row>
    <row r="545" spans="1:173" ht="27.95" customHeight="1" thickBot="1" x14ac:dyDescent="0.25">
      <c r="A545" s="351"/>
      <c r="B545" s="273"/>
      <c r="C545" s="685" t="s">
        <v>367</v>
      </c>
      <c r="D545" s="632"/>
      <c r="E545" s="632"/>
      <c r="F545" s="632"/>
      <c r="G545" s="632"/>
      <c r="H545" s="632"/>
      <c r="I545" s="632"/>
      <c r="J545" s="632"/>
      <c r="K545" s="632"/>
      <c r="L545" s="632"/>
      <c r="M545" s="632"/>
      <c r="N545" s="632"/>
      <c r="O545" s="632"/>
      <c r="P545" s="632"/>
      <c r="Q545" s="632"/>
      <c r="R545" s="632"/>
      <c r="S545" s="632"/>
      <c r="T545" s="632"/>
      <c r="U545" s="632"/>
      <c r="V545" s="632"/>
      <c r="W545" s="632"/>
      <c r="X545" s="632"/>
      <c r="Y545" s="632"/>
      <c r="Z545" s="633"/>
      <c r="AD545" s="232"/>
      <c r="CG545" s="48"/>
      <c r="CH545" s="48"/>
      <c r="CI545" s="48"/>
      <c r="CJ545" s="48"/>
      <c r="CK545" s="48"/>
      <c r="CL545" s="48"/>
      <c r="CM545" s="48"/>
    </row>
    <row r="546" spans="1:173" ht="27.95" customHeight="1" x14ac:dyDescent="0.2">
      <c r="A546" s="351"/>
      <c r="B546" s="200" t="s">
        <v>263</v>
      </c>
      <c r="C546" s="146" t="s">
        <v>491</v>
      </c>
      <c r="D546" s="604"/>
      <c r="E546" s="605"/>
      <c r="F546" s="604"/>
      <c r="G546" s="605"/>
      <c r="H546" s="604"/>
      <c r="I546" s="605"/>
      <c r="J546" s="604"/>
      <c r="K546" s="605"/>
      <c r="L546" s="604"/>
      <c r="M546" s="605"/>
      <c r="N546" s="604"/>
      <c r="O546" s="605"/>
      <c r="P546" s="604"/>
      <c r="Q546" s="605"/>
      <c r="R546" s="604"/>
      <c r="S546" s="605"/>
      <c r="T546" s="604"/>
      <c r="U546" s="605"/>
      <c r="V546" s="604"/>
      <c r="W546" s="605"/>
      <c r="X546" s="256"/>
      <c r="Y546" s="105">
        <f>IF(OR(D546="s",F546="s",H546="s",J546="s",L546="s",N546="s",P546="s",R546="s",T546="s",V546="s"), 0, IF(OR(D546="a",F546="a",H546="a",J546="a",L546="a",N546="a",P546="a",R546="a",T546="a",V546="a"),Z546,0))</f>
        <v>0</v>
      </c>
      <c r="Z546" s="340">
        <v>10</v>
      </c>
      <c r="AA546" s="41">
        <f>IF((COUNTIF(D546:W546,"a")+COUNTIF(D546:W546,"s"))&gt;0,IF((COUNTIF(D544:W544,"a")+COUNTIF(D544:W544,"s"))&gt;0,0,COUNTIF(D546:W546,"a")+COUNTIF(D546:W546,"s")), COUNTIF(D546:W546,"a")+COUNTIF(D546:W546,"s"))</f>
        <v>0</v>
      </c>
      <c r="AB546" s="186"/>
      <c r="AD546" s="232"/>
      <c r="CG546" s="48"/>
      <c r="CH546" s="48"/>
      <c r="CI546" s="48"/>
      <c r="CJ546" s="48"/>
      <c r="CK546" s="48"/>
      <c r="CL546" s="48"/>
      <c r="CM546" s="48"/>
    </row>
    <row r="547" spans="1:173" ht="27.95" customHeight="1" x14ac:dyDescent="0.2">
      <c r="A547" s="351"/>
      <c r="B547" s="202" t="s">
        <v>264</v>
      </c>
      <c r="C547" s="146" t="s">
        <v>528</v>
      </c>
      <c r="D547" s="611"/>
      <c r="E547" s="612"/>
      <c r="F547" s="611"/>
      <c r="G547" s="612"/>
      <c r="H547" s="611"/>
      <c r="I547" s="612"/>
      <c r="J547" s="611"/>
      <c r="K547" s="612"/>
      <c r="L547" s="611"/>
      <c r="M547" s="612"/>
      <c r="N547" s="611"/>
      <c r="O547" s="612"/>
      <c r="P547" s="611"/>
      <c r="Q547" s="612"/>
      <c r="R547" s="611"/>
      <c r="S547" s="612"/>
      <c r="T547" s="611"/>
      <c r="U547" s="612"/>
      <c r="V547" s="611"/>
      <c r="W547" s="612"/>
      <c r="X547" s="98"/>
      <c r="Y547" s="105">
        <f>IF(OR(D547="s",F547="s",H547="s",J547="s",L547="s",N547="s",P547="s",R547="s",T547="s",V547="s"), 0, IF(OR(D547="a",F547="a",H547="a",J547="a",L547="a",N547="a",P547="a",R547="a",T547="a",V547="a"),Z547,0))</f>
        <v>0</v>
      </c>
      <c r="Z547" s="338">
        <v>10</v>
      </c>
      <c r="AA547" s="41">
        <f>IF((COUNTIF(D547:W547,"a")+COUNTIF(D547:W547,"s"))&gt;0,IF((COUNTIF(D544:W544,"a")+COUNTIF(D544:W544,"s"))&gt;0,0,COUNTIF(D547:W547,"a")+COUNTIF(D547:W547,"s")), COUNTIF(D547:W547,"a")+COUNTIF(D547:W547,"s"))</f>
        <v>0</v>
      </c>
      <c r="AB547" s="186"/>
      <c r="AD547" s="232"/>
      <c r="CG547" s="48"/>
      <c r="CH547" s="48"/>
      <c r="CI547" s="48"/>
      <c r="CJ547" s="48"/>
      <c r="CK547" s="48"/>
      <c r="CL547" s="48"/>
      <c r="CM547" s="48"/>
    </row>
    <row r="548" spans="1:173" ht="27.95" customHeight="1" thickBot="1" x14ac:dyDescent="0.25">
      <c r="A548" s="351"/>
      <c r="B548" s="202" t="s">
        <v>265</v>
      </c>
      <c r="C548" s="146" t="s">
        <v>529</v>
      </c>
      <c r="D548" s="578"/>
      <c r="E548" s="579"/>
      <c r="F548" s="578"/>
      <c r="G548" s="579"/>
      <c r="H548" s="578"/>
      <c r="I548" s="579"/>
      <c r="J548" s="578"/>
      <c r="K548" s="579"/>
      <c r="L548" s="578"/>
      <c r="M548" s="579"/>
      <c r="N548" s="578"/>
      <c r="O548" s="579"/>
      <c r="P548" s="578"/>
      <c r="Q548" s="579"/>
      <c r="R548" s="578"/>
      <c r="S548" s="579"/>
      <c r="T548" s="578"/>
      <c r="U548" s="579"/>
      <c r="V548" s="578"/>
      <c r="W548" s="579"/>
      <c r="X548" s="98"/>
      <c r="Y548" s="105">
        <f>IF(OR(D548="s",F548="s",H548="s",J548="s",L548="s",N548="s",P548="s",R548="s",T548="s",V548="s"), 0, IF(OR(D548="a",F548="a",H548="a",J548="a",L548="a",N548="a",P548="a",R548="a",T548="a",V548="a"),Z548,0))</f>
        <v>0</v>
      </c>
      <c r="Z548" s="341">
        <v>10</v>
      </c>
      <c r="AA548" s="41">
        <f>IF((COUNTIF(D548:W548,"a")+COUNTIF(D548:W548,"s"))&gt;0,IF((COUNTIF(D544:W544,"a")+COUNTIF(D544:W544,"s"))&gt;0,0,COUNTIF(D548:W548,"a")+COUNTIF(D548:W548,"s")), COUNTIF(D548:W548,"a")+COUNTIF(D548:W548,"s"))</f>
        <v>0</v>
      </c>
      <c r="AB548" s="186"/>
      <c r="AD548" s="232"/>
      <c r="CG548" s="48"/>
      <c r="CH548" s="48"/>
      <c r="CI548" s="48"/>
      <c r="CJ548" s="48"/>
      <c r="CK548" s="48"/>
      <c r="CL548" s="48"/>
      <c r="CM548" s="48"/>
    </row>
    <row r="549" spans="1:173" ht="21" customHeight="1" thickTop="1" thickBot="1" x14ac:dyDescent="0.25">
      <c r="A549" s="351"/>
      <c r="B549" s="84"/>
      <c r="C549" s="121"/>
      <c r="D549" s="621" t="s">
        <v>80</v>
      </c>
      <c r="E549" s="622"/>
      <c r="F549" s="622"/>
      <c r="G549" s="622"/>
      <c r="H549" s="622"/>
      <c r="I549" s="622"/>
      <c r="J549" s="622"/>
      <c r="K549" s="622"/>
      <c r="L549" s="622"/>
      <c r="M549" s="622"/>
      <c r="N549" s="622"/>
      <c r="O549" s="622"/>
      <c r="P549" s="622"/>
      <c r="Q549" s="622"/>
      <c r="R549" s="622"/>
      <c r="S549" s="622"/>
      <c r="T549" s="622"/>
      <c r="U549" s="622"/>
      <c r="V549" s="622"/>
      <c r="W549" s="622"/>
      <c r="X549" s="623"/>
      <c r="Y549" s="86">
        <f>SUM(Y544:Y548)</f>
        <v>0</v>
      </c>
      <c r="Z549" s="339">
        <v>30</v>
      </c>
      <c r="AD549" s="232"/>
      <c r="CG549" s="48"/>
      <c r="CH549" s="48"/>
      <c r="CI549" s="48"/>
      <c r="CJ549" s="48"/>
      <c r="CK549" s="48"/>
      <c r="CL549" s="48"/>
      <c r="CM549" s="48"/>
    </row>
    <row r="550" spans="1:173" ht="21" customHeight="1" thickBot="1" x14ac:dyDescent="0.25">
      <c r="A550" s="351"/>
      <c r="B550" s="163"/>
      <c r="C550" s="156"/>
      <c r="D550" s="618"/>
      <c r="E550" s="619"/>
      <c r="F550" s="697">
        <v>0</v>
      </c>
      <c r="G550" s="661"/>
      <c r="H550" s="661"/>
      <c r="I550" s="661"/>
      <c r="J550" s="661"/>
      <c r="K550" s="661"/>
      <c r="L550" s="661"/>
      <c r="M550" s="661"/>
      <c r="N550" s="661"/>
      <c r="O550" s="661"/>
      <c r="P550" s="661"/>
      <c r="Q550" s="661"/>
      <c r="R550" s="661"/>
      <c r="S550" s="661"/>
      <c r="T550" s="661"/>
      <c r="U550" s="661"/>
      <c r="V550" s="661"/>
      <c r="W550" s="661"/>
      <c r="X550" s="661"/>
      <c r="Y550" s="661"/>
      <c r="Z550" s="662"/>
      <c r="AD550" s="232"/>
      <c r="CG550" s="48"/>
      <c r="CH550" s="48"/>
      <c r="CI550" s="48"/>
      <c r="CJ550" s="48"/>
      <c r="CK550" s="48"/>
      <c r="CL550" s="48"/>
      <c r="CM550" s="48"/>
    </row>
    <row r="551" spans="1:173" s="94" customFormat="1" ht="30" customHeight="1" thickBot="1" x14ac:dyDescent="0.25">
      <c r="A551" s="351"/>
      <c r="B551" s="201" t="s">
        <v>606</v>
      </c>
      <c r="C551" s="134" t="s">
        <v>607</v>
      </c>
      <c r="D551" s="9"/>
      <c r="E551" s="8"/>
      <c r="F551" s="9"/>
      <c r="G551" s="10"/>
      <c r="H551" s="13" t="s">
        <v>79</v>
      </c>
      <c r="I551" s="8"/>
      <c r="J551" s="91"/>
      <c r="K551" s="10"/>
      <c r="L551" s="13" t="s">
        <v>79</v>
      </c>
      <c r="M551" s="8"/>
      <c r="N551" s="9"/>
      <c r="O551" s="10"/>
      <c r="P551" s="7"/>
      <c r="Q551" s="8"/>
      <c r="R551" s="9"/>
      <c r="S551" s="10"/>
      <c r="T551" s="7"/>
      <c r="U551" s="8"/>
      <c r="V551" s="9"/>
      <c r="W551" s="10"/>
      <c r="X551" s="14"/>
      <c r="Y551" s="14"/>
      <c r="Z551" s="335"/>
      <c r="AA551" s="41"/>
      <c r="AB551" s="48"/>
      <c r="AC551" s="16"/>
      <c r="AD551" s="392"/>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c r="CD551" s="16"/>
      <c r="CE551" s="16"/>
      <c r="CF551" s="16"/>
      <c r="CG551" s="48"/>
      <c r="CH551" s="48"/>
      <c r="CI551" s="48"/>
      <c r="CJ551" s="48"/>
      <c r="CK551" s="48"/>
      <c r="CL551" s="48"/>
      <c r="CM551" s="48"/>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row>
    <row r="552" spans="1:173" ht="45" customHeight="1" x14ac:dyDescent="0.2">
      <c r="A552" s="351"/>
      <c r="B552" s="200" t="s">
        <v>267</v>
      </c>
      <c r="C552" s="401" t="s">
        <v>608</v>
      </c>
      <c r="D552" s="665"/>
      <c r="E552" s="666"/>
      <c r="F552" s="665"/>
      <c r="G552" s="666"/>
      <c r="H552" s="665"/>
      <c r="I552" s="666"/>
      <c r="J552" s="665"/>
      <c r="K552" s="666"/>
      <c r="L552" s="665"/>
      <c r="M552" s="666"/>
      <c r="N552" s="665"/>
      <c r="O552" s="666"/>
      <c r="P552" s="665"/>
      <c r="Q552" s="666"/>
      <c r="R552" s="665"/>
      <c r="S552" s="666"/>
      <c r="T552" s="665"/>
      <c r="U552" s="666"/>
      <c r="V552" s="665"/>
      <c r="W552" s="666"/>
      <c r="X552" s="98"/>
      <c r="Y552" s="547">
        <f t="shared" ref="Y552:Y559" si="72">IF(OR(D552="s",F552="s",H552="s",J552="s",L552="s",N552="s",P552="s",R552="s",T552="s",V552="s"), 0, IF(OR(D552="a",F552="a",H552="a",J552="a",L552="a",N552="a",P552="a",R552="a",T552="a",V552="a"),Z552,0))</f>
        <v>0</v>
      </c>
      <c r="Z552" s="340">
        <v>10</v>
      </c>
      <c r="AA552" s="41">
        <f t="shared" ref="AA552:AA559" si="73">COUNTIF(D552:W552,"a")+COUNTIF(D552:W552,"s")</f>
        <v>0</v>
      </c>
      <c r="AB552" s="394"/>
      <c r="AD552" s="392"/>
      <c r="CG552" s="48"/>
      <c r="CH552" s="48"/>
      <c r="CI552" s="48"/>
      <c r="CJ552" s="48"/>
      <c r="CK552" s="48"/>
      <c r="CL552" s="48"/>
      <c r="CM552" s="48"/>
    </row>
    <row r="553" spans="1:173" ht="45" customHeight="1" x14ac:dyDescent="0.2">
      <c r="A553" s="351"/>
      <c r="B553" s="202" t="s">
        <v>609</v>
      </c>
      <c r="C553" s="402" t="s">
        <v>610</v>
      </c>
      <c r="D553" s="624"/>
      <c r="E553" s="625"/>
      <c r="F553" s="624"/>
      <c r="G553" s="625"/>
      <c r="H553" s="624"/>
      <c r="I553" s="625"/>
      <c r="J553" s="624"/>
      <c r="K553" s="625"/>
      <c r="L553" s="624"/>
      <c r="M553" s="625"/>
      <c r="N553" s="624"/>
      <c r="O553" s="625"/>
      <c r="P553" s="624"/>
      <c r="Q553" s="625"/>
      <c r="R553" s="624"/>
      <c r="S553" s="625"/>
      <c r="T553" s="624"/>
      <c r="U553" s="625"/>
      <c r="V553" s="624"/>
      <c r="W553" s="625"/>
      <c r="X553" s="98"/>
      <c r="Y553" s="179">
        <f t="shared" si="72"/>
        <v>0</v>
      </c>
      <c r="Z553" s="338">
        <v>10</v>
      </c>
      <c r="AA553" s="41">
        <f t="shared" si="73"/>
        <v>0</v>
      </c>
      <c r="AB553" s="394"/>
      <c r="AD553" s="392"/>
      <c r="CG553" s="48"/>
      <c r="CH553" s="48"/>
      <c r="CI553" s="48"/>
      <c r="CJ553" s="48"/>
      <c r="CK553" s="48"/>
      <c r="CL553" s="48"/>
      <c r="CM553" s="48"/>
    </row>
    <row r="554" spans="1:173" ht="45" customHeight="1" x14ac:dyDescent="0.2">
      <c r="A554" s="351"/>
      <c r="B554" s="202" t="s">
        <v>268</v>
      </c>
      <c r="C554" s="402" t="s">
        <v>611</v>
      </c>
      <c r="D554" s="624"/>
      <c r="E554" s="625"/>
      <c r="F554" s="624"/>
      <c r="G554" s="625"/>
      <c r="H554" s="624"/>
      <c r="I554" s="625"/>
      <c r="J554" s="624"/>
      <c r="K554" s="625"/>
      <c r="L554" s="624"/>
      <c r="M554" s="625"/>
      <c r="N554" s="624"/>
      <c r="O554" s="625"/>
      <c r="P554" s="624"/>
      <c r="Q554" s="625"/>
      <c r="R554" s="624"/>
      <c r="S554" s="625"/>
      <c r="T554" s="624"/>
      <c r="U554" s="625"/>
      <c r="V554" s="624"/>
      <c r="W554" s="625"/>
      <c r="X554" s="98"/>
      <c r="Y554" s="179">
        <f t="shared" si="72"/>
        <v>0</v>
      </c>
      <c r="Z554" s="338">
        <v>10</v>
      </c>
      <c r="AA554" s="41">
        <f t="shared" si="73"/>
        <v>0</v>
      </c>
      <c r="AB554" s="394"/>
      <c r="AD554" s="392" t="s">
        <v>486</v>
      </c>
      <c r="CG554" s="48"/>
      <c r="CH554" s="48"/>
      <c r="CI554" s="48"/>
      <c r="CJ554" s="48"/>
      <c r="CK554" s="48"/>
      <c r="CL554" s="48"/>
      <c r="CM554" s="48"/>
    </row>
    <row r="555" spans="1:173" ht="45" customHeight="1" x14ac:dyDescent="0.2">
      <c r="A555" s="351"/>
      <c r="B555" s="202" t="s">
        <v>616</v>
      </c>
      <c r="C555" s="402" t="s">
        <v>613</v>
      </c>
      <c r="D555" s="624"/>
      <c r="E555" s="625"/>
      <c r="F555" s="624"/>
      <c r="G555" s="625"/>
      <c r="H555" s="624"/>
      <c r="I555" s="625"/>
      <c r="J555" s="624"/>
      <c r="K555" s="625"/>
      <c r="L555" s="624"/>
      <c r="M555" s="625"/>
      <c r="N555" s="624"/>
      <c r="O555" s="625"/>
      <c r="P555" s="624"/>
      <c r="Q555" s="625"/>
      <c r="R555" s="624"/>
      <c r="S555" s="625"/>
      <c r="T555" s="624"/>
      <c r="U555" s="625"/>
      <c r="V555" s="624"/>
      <c r="W555" s="625"/>
      <c r="X555" s="98"/>
      <c r="Y555" s="179">
        <f t="shared" si="72"/>
        <v>0</v>
      </c>
      <c r="Z555" s="338">
        <v>10</v>
      </c>
      <c r="AA555" s="41">
        <f t="shared" si="73"/>
        <v>0</v>
      </c>
      <c r="AB555" s="394"/>
      <c r="AD555" s="392" t="s">
        <v>486</v>
      </c>
      <c r="CG555" s="48"/>
      <c r="CH555" s="48"/>
      <c r="CI555" s="48"/>
      <c r="CJ555" s="48"/>
      <c r="CK555" s="48"/>
      <c r="CL555" s="48"/>
      <c r="CM555" s="48"/>
    </row>
    <row r="556" spans="1:173" ht="45" customHeight="1" x14ac:dyDescent="0.2">
      <c r="A556" s="351"/>
      <c r="B556" s="202" t="s">
        <v>269</v>
      </c>
      <c r="C556" s="402" t="s">
        <v>614</v>
      </c>
      <c r="D556" s="624"/>
      <c r="E556" s="625"/>
      <c r="F556" s="624"/>
      <c r="G556" s="625"/>
      <c r="H556" s="624"/>
      <c r="I556" s="625"/>
      <c r="J556" s="624"/>
      <c r="K556" s="625"/>
      <c r="L556" s="624"/>
      <c r="M556" s="625"/>
      <c r="N556" s="624"/>
      <c r="O556" s="625"/>
      <c r="P556" s="624"/>
      <c r="Q556" s="625"/>
      <c r="R556" s="624"/>
      <c r="S556" s="625"/>
      <c r="T556" s="624"/>
      <c r="U556" s="625"/>
      <c r="V556" s="624"/>
      <c r="W556" s="625"/>
      <c r="X556" s="98"/>
      <c r="Y556" s="179">
        <f t="shared" si="72"/>
        <v>0</v>
      </c>
      <c r="Z556" s="338">
        <v>10</v>
      </c>
      <c r="AA556" s="41">
        <f t="shared" si="73"/>
        <v>0</v>
      </c>
      <c r="AB556" s="394"/>
      <c r="AD556" s="392"/>
      <c r="CG556" s="48"/>
      <c r="CH556" s="48"/>
      <c r="CI556" s="48"/>
      <c r="CJ556" s="48"/>
      <c r="CK556" s="48"/>
      <c r="CL556" s="48"/>
      <c r="CM556" s="48"/>
    </row>
    <row r="557" spans="1:173" ht="27.95" customHeight="1" x14ac:dyDescent="0.2">
      <c r="A557" s="351"/>
      <c r="B557" s="202" t="s">
        <v>270</v>
      </c>
      <c r="C557" s="402" t="s">
        <v>615</v>
      </c>
      <c r="D557" s="624"/>
      <c r="E557" s="625"/>
      <c r="F557" s="624"/>
      <c r="G557" s="625"/>
      <c r="H557" s="624"/>
      <c r="I557" s="625"/>
      <c r="J557" s="624"/>
      <c r="K557" s="625"/>
      <c r="L557" s="624"/>
      <c r="M557" s="625"/>
      <c r="N557" s="624"/>
      <c r="O557" s="625"/>
      <c r="P557" s="624"/>
      <c r="Q557" s="625"/>
      <c r="R557" s="624"/>
      <c r="S557" s="625"/>
      <c r="T557" s="624"/>
      <c r="U557" s="625"/>
      <c r="V557" s="624"/>
      <c r="W557" s="625"/>
      <c r="X557" s="98"/>
      <c r="Y557" s="179">
        <f t="shared" si="72"/>
        <v>0</v>
      </c>
      <c r="Z557" s="338">
        <v>10</v>
      </c>
      <c r="AA557" s="41">
        <f t="shared" si="73"/>
        <v>0</v>
      </c>
      <c r="AB557" s="394"/>
      <c r="AD557" s="392" t="s">
        <v>486</v>
      </c>
      <c r="CG557" s="48"/>
      <c r="CH557" s="48"/>
      <c r="CI557" s="48"/>
      <c r="CJ557" s="48"/>
      <c r="CK557" s="48"/>
      <c r="CL557" s="48"/>
      <c r="CM557" s="48"/>
    </row>
    <row r="558" spans="1:173" ht="45" customHeight="1" x14ac:dyDescent="0.2">
      <c r="A558" s="351"/>
      <c r="B558" s="202" t="s">
        <v>618</v>
      </c>
      <c r="C558" s="402" t="s">
        <v>617</v>
      </c>
      <c r="D558" s="624"/>
      <c r="E558" s="625"/>
      <c r="F558" s="624"/>
      <c r="G558" s="625"/>
      <c r="H558" s="624"/>
      <c r="I558" s="625"/>
      <c r="J558" s="624"/>
      <c r="K558" s="625"/>
      <c r="L558" s="624"/>
      <c r="M558" s="625"/>
      <c r="N558" s="624"/>
      <c r="O558" s="625"/>
      <c r="P558" s="624"/>
      <c r="Q558" s="625"/>
      <c r="R558" s="624"/>
      <c r="S558" s="625"/>
      <c r="T558" s="624"/>
      <c r="U558" s="625"/>
      <c r="V558" s="624"/>
      <c r="W558" s="625"/>
      <c r="X558" s="98"/>
      <c r="Y558" s="179">
        <f t="shared" si="72"/>
        <v>0</v>
      </c>
      <c r="Z558" s="338">
        <v>10</v>
      </c>
      <c r="AA558" s="41">
        <f t="shared" si="73"/>
        <v>0</v>
      </c>
      <c r="AB558" s="394"/>
      <c r="AD558" s="392" t="s">
        <v>486</v>
      </c>
      <c r="CG558" s="48"/>
      <c r="CH558" s="48"/>
      <c r="CI558" s="48"/>
      <c r="CJ558" s="48"/>
      <c r="CK558" s="48"/>
      <c r="CL558" s="48"/>
      <c r="CM558" s="48"/>
    </row>
    <row r="559" spans="1:173" ht="45" customHeight="1" thickBot="1" x14ac:dyDescent="0.25">
      <c r="A559" s="351"/>
      <c r="B559" s="202" t="s">
        <v>612</v>
      </c>
      <c r="C559" s="403" t="s">
        <v>619</v>
      </c>
      <c r="D559" s="624"/>
      <c r="E559" s="625"/>
      <c r="F559" s="624"/>
      <c r="G559" s="625"/>
      <c r="H559" s="624"/>
      <c r="I559" s="625"/>
      <c r="J559" s="624"/>
      <c r="K559" s="625"/>
      <c r="L559" s="624"/>
      <c r="M559" s="625"/>
      <c r="N559" s="624"/>
      <c r="O559" s="625"/>
      <c r="P559" s="624"/>
      <c r="Q559" s="625"/>
      <c r="R559" s="624"/>
      <c r="S559" s="625"/>
      <c r="T559" s="624"/>
      <c r="U559" s="625"/>
      <c r="V559" s="624"/>
      <c r="W559" s="625"/>
      <c r="X559" s="98"/>
      <c r="Y559" s="179">
        <f t="shared" si="72"/>
        <v>0</v>
      </c>
      <c r="Z559" s="338">
        <v>10</v>
      </c>
      <c r="AA559" s="41">
        <f t="shared" si="73"/>
        <v>0</v>
      </c>
      <c r="AB559" s="394"/>
      <c r="AD559" s="392"/>
      <c r="CG559" s="48"/>
      <c r="CH559" s="48"/>
      <c r="CI559" s="48"/>
      <c r="CJ559" s="48"/>
      <c r="CK559" s="48"/>
      <c r="CL559" s="48"/>
      <c r="CM559" s="48"/>
    </row>
    <row r="560" spans="1:173" ht="21" customHeight="1" thickTop="1" thickBot="1" x14ac:dyDescent="0.25">
      <c r="A560" s="351"/>
      <c r="B560" s="85"/>
      <c r="C560" s="122"/>
      <c r="D560" s="621" t="s">
        <v>80</v>
      </c>
      <c r="E560" s="622"/>
      <c r="F560" s="622"/>
      <c r="G560" s="622"/>
      <c r="H560" s="622"/>
      <c r="I560" s="622"/>
      <c r="J560" s="622"/>
      <c r="K560" s="622"/>
      <c r="L560" s="622"/>
      <c r="M560" s="622"/>
      <c r="N560" s="622"/>
      <c r="O560" s="622"/>
      <c r="P560" s="622"/>
      <c r="Q560" s="622"/>
      <c r="R560" s="622"/>
      <c r="S560" s="622"/>
      <c r="T560" s="622"/>
      <c r="U560" s="622"/>
      <c r="V560" s="622"/>
      <c r="W560" s="622"/>
      <c r="X560" s="623"/>
      <c r="Y560" s="6">
        <f>SUM(Y552:Y559)</f>
        <v>0</v>
      </c>
      <c r="Z560" s="339">
        <f>SUM(Z552:Z559)</f>
        <v>80</v>
      </c>
      <c r="AD560" s="232"/>
      <c r="CG560" s="48"/>
      <c r="CH560" s="48"/>
      <c r="CI560" s="48"/>
      <c r="CJ560" s="48"/>
      <c r="CK560" s="48"/>
      <c r="CL560" s="48"/>
      <c r="CM560" s="48"/>
    </row>
    <row r="561" spans="1:95" ht="21" customHeight="1" thickBot="1" x14ac:dyDescent="0.25">
      <c r="A561" s="323"/>
      <c r="B561" s="163"/>
      <c r="C561" s="156"/>
      <c r="D561" s="618"/>
      <c r="E561" s="619"/>
      <c r="F561" s="684">
        <v>40</v>
      </c>
      <c r="G561" s="661"/>
      <c r="H561" s="661"/>
      <c r="I561" s="661"/>
      <c r="J561" s="661"/>
      <c r="K561" s="661"/>
      <c r="L561" s="661"/>
      <c r="M561" s="661"/>
      <c r="N561" s="661"/>
      <c r="O561" s="661"/>
      <c r="P561" s="661"/>
      <c r="Q561" s="661"/>
      <c r="R561" s="661"/>
      <c r="S561" s="661"/>
      <c r="T561" s="661"/>
      <c r="U561" s="661"/>
      <c r="V561" s="661"/>
      <c r="W561" s="661"/>
      <c r="X561" s="661"/>
      <c r="Y561" s="661"/>
      <c r="Z561" s="662"/>
      <c r="AD561" s="232"/>
      <c r="CG561" s="48"/>
      <c r="CH561" s="48"/>
      <c r="CI561" s="48"/>
      <c r="CJ561" s="48"/>
      <c r="CK561" s="48"/>
      <c r="CL561" s="48"/>
      <c r="CM561" s="48"/>
    </row>
    <row r="562" spans="1:95" ht="48" customHeight="1" thickBot="1" x14ac:dyDescent="0.25">
      <c r="A562" s="321"/>
      <c r="B562" s="371" t="s">
        <v>483</v>
      </c>
      <c r="C562" s="153" t="s">
        <v>464</v>
      </c>
      <c r="D562" s="261"/>
      <c r="E562" s="262"/>
      <c r="F562" s="261"/>
      <c r="G562" s="262"/>
      <c r="H562" s="261"/>
      <c r="I562" s="262"/>
      <c r="J562" s="261"/>
      <c r="K562" s="262"/>
      <c r="L562" s="261" t="s">
        <v>79</v>
      </c>
      <c r="M562" s="262"/>
      <c r="N562" s="261"/>
      <c r="O562" s="262"/>
      <c r="P562" s="261"/>
      <c r="Q562" s="262"/>
      <c r="R562" s="261"/>
      <c r="S562" s="262"/>
      <c r="T562" s="261"/>
      <c r="U562" s="262"/>
      <c r="V562" s="261"/>
      <c r="W562" s="262"/>
      <c r="X562" s="260"/>
      <c r="Y562" s="260"/>
      <c r="Z562" s="344"/>
      <c r="AA562" s="185"/>
      <c r="AD562" s="232"/>
      <c r="CE562" s="48"/>
      <c r="CF562" s="48"/>
      <c r="CG562" s="48"/>
      <c r="CH562" s="48"/>
      <c r="CI562" s="48"/>
      <c r="CJ562" s="48"/>
      <c r="CK562" s="48"/>
      <c r="CL562" s="48"/>
      <c r="CM562" s="48"/>
      <c r="CN562" s="48"/>
      <c r="CO562" s="48"/>
      <c r="CP562" s="48"/>
      <c r="CQ562" s="48"/>
    </row>
    <row r="563" spans="1:95" ht="60.75" x14ac:dyDescent="0.2">
      <c r="A563" s="351"/>
      <c r="B563" s="200" t="s">
        <v>171</v>
      </c>
      <c r="C563" s="146" t="s">
        <v>621</v>
      </c>
      <c r="D563" s="604"/>
      <c r="E563" s="605"/>
      <c r="F563" s="604"/>
      <c r="G563" s="605"/>
      <c r="H563" s="604"/>
      <c r="I563" s="605"/>
      <c r="J563" s="604"/>
      <c r="K563" s="605"/>
      <c r="L563" s="604"/>
      <c r="M563" s="605"/>
      <c r="N563" s="604"/>
      <c r="O563" s="605"/>
      <c r="P563" s="604"/>
      <c r="Q563" s="605"/>
      <c r="R563" s="604"/>
      <c r="S563" s="605"/>
      <c r="T563" s="604"/>
      <c r="U563" s="605"/>
      <c r="V563" s="604"/>
      <c r="W563" s="605"/>
      <c r="X563" s="40"/>
      <c r="Y563" s="547">
        <f t="shared" ref="Y563:Y565" si="74">IF(OR(D563="s",F563="s",H563="s",J563="s",L563="s",N563="s",P563="s",R563="s",T563="s",V563="s"), 0, IF(OR(D563="a",F563="a",H563="a",J563="a",L563="a",N563="a",P563="a",R563="a",T563="a",V563="a"),Z563,0))</f>
        <v>0</v>
      </c>
      <c r="Z563" s="340">
        <v>5</v>
      </c>
      <c r="AA563" s="185">
        <f t="shared" ref="AA563:AA565" si="75">COUNTIF(D563:W563,"a")+COUNTIF(D563:W563,"s")</f>
        <v>0</v>
      </c>
      <c r="AB563" s="230"/>
      <c r="AD563" s="232" t="s">
        <v>486</v>
      </c>
      <c r="CE563" s="48"/>
      <c r="CF563" s="48"/>
      <c r="CG563" s="48"/>
      <c r="CH563" s="48"/>
      <c r="CI563" s="48"/>
      <c r="CJ563" s="48"/>
      <c r="CK563" s="48"/>
      <c r="CL563" s="48"/>
      <c r="CM563" s="48"/>
      <c r="CN563" s="48"/>
      <c r="CO563" s="48"/>
      <c r="CP563" s="48"/>
      <c r="CQ563" s="48"/>
    </row>
    <row r="564" spans="1:95" ht="125.25" customHeight="1" x14ac:dyDescent="0.2">
      <c r="A564" s="351"/>
      <c r="B564" s="200" t="s">
        <v>473</v>
      </c>
      <c r="C564" s="404" t="s">
        <v>620</v>
      </c>
      <c r="D564" s="611"/>
      <c r="E564" s="612"/>
      <c r="F564" s="611"/>
      <c r="G564" s="612"/>
      <c r="H564" s="611"/>
      <c r="I564" s="612"/>
      <c r="J564" s="611"/>
      <c r="K564" s="612"/>
      <c r="L564" s="611"/>
      <c r="M564" s="612"/>
      <c r="N564" s="611"/>
      <c r="O564" s="612"/>
      <c r="P564" s="611"/>
      <c r="Q564" s="612"/>
      <c r="R564" s="611"/>
      <c r="S564" s="612"/>
      <c r="T564" s="611"/>
      <c r="U564" s="612"/>
      <c r="V564" s="611"/>
      <c r="W564" s="612"/>
      <c r="X564" s="40"/>
      <c r="Y564" s="179">
        <f t="shared" si="74"/>
        <v>0</v>
      </c>
      <c r="Z564" s="338">
        <v>5</v>
      </c>
      <c r="AA564" s="185">
        <f t="shared" si="75"/>
        <v>0</v>
      </c>
      <c r="AB564" s="230"/>
      <c r="AD564" s="232" t="s">
        <v>486</v>
      </c>
      <c r="CE564" s="48"/>
      <c r="CF564" s="48"/>
      <c r="CG564" s="48"/>
      <c r="CH564" s="48"/>
      <c r="CI564" s="48"/>
      <c r="CJ564" s="48"/>
      <c r="CK564" s="48"/>
      <c r="CL564" s="48"/>
      <c r="CM564" s="48"/>
      <c r="CN564" s="48"/>
      <c r="CO564" s="48"/>
      <c r="CP564" s="48"/>
      <c r="CQ564" s="48"/>
    </row>
    <row r="565" spans="1:95" ht="40.5" x14ac:dyDescent="0.2">
      <c r="A565" s="351"/>
      <c r="B565" s="202" t="s">
        <v>5</v>
      </c>
      <c r="C565" s="121" t="s">
        <v>622</v>
      </c>
      <c r="D565" s="624"/>
      <c r="E565" s="625"/>
      <c r="F565" s="624"/>
      <c r="G565" s="625"/>
      <c r="H565" s="624"/>
      <c r="I565" s="625"/>
      <c r="J565" s="624"/>
      <c r="K565" s="625"/>
      <c r="L565" s="624"/>
      <c r="M565" s="625"/>
      <c r="N565" s="624"/>
      <c r="O565" s="625"/>
      <c r="P565" s="624"/>
      <c r="Q565" s="625"/>
      <c r="R565" s="624"/>
      <c r="S565" s="625"/>
      <c r="T565" s="624"/>
      <c r="U565" s="625"/>
      <c r="V565" s="624"/>
      <c r="W565" s="625"/>
      <c r="X565" s="98"/>
      <c r="Y565" s="96">
        <f t="shared" si="74"/>
        <v>0</v>
      </c>
      <c r="Z565" s="341">
        <v>5</v>
      </c>
      <c r="AA565" s="41">
        <f t="shared" si="75"/>
        <v>0</v>
      </c>
      <c r="AB565" s="394"/>
      <c r="AD565" s="392" t="s">
        <v>486</v>
      </c>
      <c r="CG565" s="48"/>
      <c r="CH565" s="48"/>
      <c r="CI565" s="48"/>
      <c r="CJ565" s="48"/>
      <c r="CK565" s="48"/>
      <c r="CL565" s="48"/>
      <c r="CM565" s="48"/>
    </row>
    <row r="566" spans="1:95" ht="45" customHeight="1" x14ac:dyDescent="0.2">
      <c r="A566" s="351"/>
      <c r="B566" s="202" t="s">
        <v>623</v>
      </c>
      <c r="C566" s="121" t="s">
        <v>624</v>
      </c>
      <c r="D566" s="624"/>
      <c r="E566" s="625"/>
      <c r="F566" s="624"/>
      <c r="G566" s="625"/>
      <c r="H566" s="624"/>
      <c r="I566" s="625"/>
      <c r="J566" s="624"/>
      <c r="K566" s="625"/>
      <c r="L566" s="624"/>
      <c r="M566" s="625"/>
      <c r="N566" s="624"/>
      <c r="O566" s="625"/>
      <c r="P566" s="624"/>
      <c r="Q566" s="625"/>
      <c r="R566" s="624"/>
      <c r="S566" s="625"/>
      <c r="T566" s="624"/>
      <c r="U566" s="625"/>
      <c r="V566" s="624"/>
      <c r="W566" s="625"/>
      <c r="X566" s="98"/>
      <c r="Y566" s="96">
        <f>IF(OR(D566="s",F566="s",H566="s",J566="s",L566="s",N566="s",P566="s",R566="s",T566="s",V566="s"), 0, IF(OR(D566="a",F566="a",H566="a",J566="a",L566="a",N566="a",P566="a",R566="a",T566="a",V566="a"),Z566,0))</f>
        <v>0</v>
      </c>
      <c r="Z566" s="341">
        <v>5</v>
      </c>
      <c r="AA566" s="41">
        <f>COUNTIF(D566:W566,"a")+COUNTIF(D566:W566,"s")</f>
        <v>0</v>
      </c>
      <c r="AB566" s="394"/>
      <c r="AD566" s="392" t="s">
        <v>486</v>
      </c>
      <c r="CG566" s="48"/>
      <c r="CH566" s="48"/>
      <c r="CI566" s="48"/>
      <c r="CJ566" s="48"/>
      <c r="CK566" s="48"/>
      <c r="CL566" s="48"/>
      <c r="CM566" s="48"/>
    </row>
    <row r="567" spans="1:95" ht="45" customHeight="1" x14ac:dyDescent="0.2">
      <c r="A567" s="351"/>
      <c r="B567" s="202" t="s">
        <v>547</v>
      </c>
      <c r="C567" s="121" t="s">
        <v>625</v>
      </c>
      <c r="D567" s="624"/>
      <c r="E567" s="625"/>
      <c r="F567" s="624"/>
      <c r="G567" s="625"/>
      <c r="H567" s="624"/>
      <c r="I567" s="625"/>
      <c r="J567" s="624"/>
      <c r="K567" s="625"/>
      <c r="L567" s="624"/>
      <c r="M567" s="625"/>
      <c r="N567" s="624"/>
      <c r="O567" s="625"/>
      <c r="P567" s="624"/>
      <c r="Q567" s="625"/>
      <c r="R567" s="624"/>
      <c r="S567" s="625"/>
      <c r="T567" s="624"/>
      <c r="U567" s="625"/>
      <c r="V567" s="624"/>
      <c r="W567" s="625"/>
      <c r="X567" s="98"/>
      <c r="Y567" s="96">
        <f>IF(OR(D567="s",F567="s",H567="s",J567="s",L567="s",N567="s",P567="s",R567="s",T567="s",V567="s"), 0, IF(OR(D567="a",F567="a",H567="a",J567="a",L567="a",N567="a",P567="a",R567="a",T567="a",V567="a"),Z567,0))</f>
        <v>0</v>
      </c>
      <c r="Z567" s="341">
        <v>10</v>
      </c>
      <c r="AA567" s="41">
        <f>COUNTIF(D567:W567,"a")+COUNTIF(D567:W567,"s")</f>
        <v>0</v>
      </c>
      <c r="AB567" s="394"/>
      <c r="AD567" s="392"/>
      <c r="CG567" s="48"/>
      <c r="CH567" s="48"/>
      <c r="CI567" s="48"/>
      <c r="CJ567" s="48"/>
      <c r="CK567" s="48"/>
      <c r="CL567" s="48"/>
      <c r="CM567" s="48"/>
    </row>
    <row r="568" spans="1:95" ht="45" customHeight="1" x14ac:dyDescent="0.2">
      <c r="A568" s="351"/>
      <c r="B568" s="202" t="s">
        <v>488</v>
      </c>
      <c r="C568" s="121" t="s">
        <v>626</v>
      </c>
      <c r="D568" s="624"/>
      <c r="E568" s="625"/>
      <c r="F568" s="624"/>
      <c r="G568" s="625"/>
      <c r="H568" s="624"/>
      <c r="I568" s="625"/>
      <c r="J568" s="624"/>
      <c r="K568" s="625"/>
      <c r="L568" s="624"/>
      <c r="M568" s="625"/>
      <c r="N568" s="624"/>
      <c r="O568" s="625"/>
      <c r="P568" s="624"/>
      <c r="Q568" s="625"/>
      <c r="R568" s="624"/>
      <c r="S568" s="625"/>
      <c r="T568" s="624"/>
      <c r="U568" s="625"/>
      <c r="V568" s="624"/>
      <c r="W568" s="625"/>
      <c r="X568" s="98"/>
      <c r="Y568" s="96">
        <f>IF(OR(D568="s",F568="s",H568="s",J568="s",L568="s",N568="s",P568="s",R568="s",T568="s",V568="s"), 0, IF(OR(D568="a",F568="a",H568="a",J568="a",L568="a",N568="a",P568="a",R568="a",T568="a",V568="a"),Z568,0))</f>
        <v>0</v>
      </c>
      <c r="Z568" s="341">
        <v>15</v>
      </c>
      <c r="AA568" s="41">
        <f>COUNTIF(D568:W568,"a")+COUNTIF(D568:W568,"s")</f>
        <v>0</v>
      </c>
      <c r="AB568" s="394"/>
      <c r="AD568" s="392" t="s">
        <v>486</v>
      </c>
      <c r="CG568" s="48"/>
      <c r="CH568" s="48"/>
      <c r="CI568" s="48"/>
      <c r="CJ568" s="48"/>
      <c r="CK568" s="48"/>
      <c r="CL568" s="48"/>
      <c r="CM568" s="48"/>
    </row>
    <row r="569" spans="1:95" ht="45" customHeight="1" x14ac:dyDescent="0.2">
      <c r="A569" s="351"/>
      <c r="B569" s="202" t="s">
        <v>489</v>
      </c>
      <c r="C569" s="121" t="s">
        <v>627</v>
      </c>
      <c r="D569" s="624"/>
      <c r="E569" s="625"/>
      <c r="F569" s="624"/>
      <c r="G569" s="625"/>
      <c r="H569" s="624"/>
      <c r="I569" s="625"/>
      <c r="J569" s="624"/>
      <c r="K569" s="625"/>
      <c r="L569" s="624"/>
      <c r="M569" s="625"/>
      <c r="N569" s="624"/>
      <c r="O569" s="625"/>
      <c r="P569" s="624"/>
      <c r="Q569" s="625"/>
      <c r="R569" s="624"/>
      <c r="S569" s="625"/>
      <c r="T569" s="624"/>
      <c r="U569" s="625"/>
      <c r="V569" s="624"/>
      <c r="W569" s="625"/>
      <c r="X569" s="98"/>
      <c r="Y569" s="96">
        <f>IF(OR(D569="s",F569="s",H569="s",J569="s",L569="s",N569="s",P569="s",R569="s",T569="s",V569="s"), 0, IF(OR(D569="a",F569="a",H569="a",J569="a",L569="a",N569="a",P569="a",R569="a",T569="a",V569="a"),Z569,0))</f>
        <v>0</v>
      </c>
      <c r="Z569" s="341">
        <v>10</v>
      </c>
      <c r="AA569" s="41">
        <f>COUNTIF(D569:W569,"a")+COUNTIF(D569:W569,"s")</f>
        <v>0</v>
      </c>
      <c r="AB569" s="394"/>
      <c r="AD569" s="392"/>
      <c r="CG569" s="48"/>
      <c r="CH569" s="48"/>
      <c r="CI569" s="48"/>
      <c r="CJ569" s="48"/>
      <c r="CK569" s="48"/>
      <c r="CL569" s="48"/>
      <c r="CM569" s="48"/>
    </row>
    <row r="570" spans="1:95" ht="45" customHeight="1" x14ac:dyDescent="0.2">
      <c r="A570" s="351"/>
      <c r="B570" s="202" t="s">
        <v>628</v>
      </c>
      <c r="C570" s="121" t="s">
        <v>629</v>
      </c>
      <c r="D570" s="624"/>
      <c r="E570" s="625"/>
      <c r="F570" s="624"/>
      <c r="G570" s="625"/>
      <c r="H570" s="624"/>
      <c r="I570" s="625"/>
      <c r="J570" s="624"/>
      <c r="K570" s="625"/>
      <c r="L570" s="624"/>
      <c r="M570" s="625"/>
      <c r="N570" s="624"/>
      <c r="O570" s="625"/>
      <c r="P570" s="624"/>
      <c r="Q570" s="625"/>
      <c r="R570" s="624"/>
      <c r="S570" s="625"/>
      <c r="T570" s="624"/>
      <c r="U570" s="625"/>
      <c r="V570" s="624"/>
      <c r="W570" s="625"/>
      <c r="X570" s="98"/>
      <c r="Y570" s="96">
        <f t="shared" ref="Y570:Y574" si="76">IF(OR(D570="s",F570="s",H570="s",J570="s",L570="s",N570="s",P570="s",R570="s",T570="s",V570="s"), 0, IF(OR(D570="a",F570="a",H570="a",J570="a",L570="a",N570="a",P570="a",R570="a",T570="a",V570="a"),Z570,0))</f>
        <v>0</v>
      </c>
      <c r="Z570" s="341">
        <v>5</v>
      </c>
      <c r="AA570" s="41">
        <f t="shared" ref="AA570:AA571" si="77">COUNTIF(D570:W570,"a")+COUNTIF(D570:W570,"s")</f>
        <v>0</v>
      </c>
      <c r="AB570" s="394"/>
      <c r="AD570" s="392"/>
      <c r="CG570" s="48"/>
      <c r="CH570" s="48"/>
      <c r="CI570" s="48"/>
      <c r="CJ570" s="48"/>
      <c r="CK570" s="48"/>
      <c r="CL570" s="48"/>
      <c r="CM570" s="48"/>
    </row>
    <row r="571" spans="1:95" ht="45" customHeight="1" x14ac:dyDescent="0.2">
      <c r="A571" s="351"/>
      <c r="B571" s="202" t="s">
        <v>630</v>
      </c>
      <c r="C571" s="121" t="s">
        <v>631</v>
      </c>
      <c r="D571" s="624"/>
      <c r="E571" s="625"/>
      <c r="F571" s="624"/>
      <c r="G571" s="625"/>
      <c r="H571" s="624"/>
      <c r="I571" s="625"/>
      <c r="J571" s="624"/>
      <c r="K571" s="625"/>
      <c r="L571" s="624"/>
      <c r="M571" s="625"/>
      <c r="N571" s="624"/>
      <c r="O571" s="625"/>
      <c r="P571" s="624"/>
      <c r="Q571" s="625"/>
      <c r="R571" s="624"/>
      <c r="S571" s="625"/>
      <c r="T571" s="624"/>
      <c r="U571" s="625"/>
      <c r="V571" s="624"/>
      <c r="W571" s="625"/>
      <c r="X571" s="98"/>
      <c r="Y571" s="96">
        <f t="shared" si="76"/>
        <v>0</v>
      </c>
      <c r="Z571" s="341">
        <v>5</v>
      </c>
      <c r="AA571" s="41">
        <f t="shared" si="77"/>
        <v>0</v>
      </c>
      <c r="AB571" s="394"/>
      <c r="AD571" s="392"/>
      <c r="CG571" s="48"/>
      <c r="CH571" s="48"/>
      <c r="CI571" s="48"/>
      <c r="CJ571" s="48"/>
      <c r="CK571" s="48"/>
      <c r="CL571" s="48"/>
      <c r="CM571" s="48"/>
    </row>
    <row r="572" spans="1:95" ht="45" customHeight="1" x14ac:dyDescent="0.2">
      <c r="A572" s="351"/>
      <c r="B572" s="202" t="s">
        <v>44</v>
      </c>
      <c r="C572" s="121" t="s">
        <v>632</v>
      </c>
      <c r="D572" s="624"/>
      <c r="E572" s="625"/>
      <c r="F572" s="624"/>
      <c r="G572" s="625"/>
      <c r="H572" s="624"/>
      <c r="I572" s="625"/>
      <c r="J572" s="624"/>
      <c r="K572" s="625"/>
      <c r="L572" s="624"/>
      <c r="M572" s="625"/>
      <c r="N572" s="624"/>
      <c r="O572" s="625"/>
      <c r="P572" s="624"/>
      <c r="Q572" s="625"/>
      <c r="R572" s="624"/>
      <c r="S572" s="625"/>
      <c r="T572" s="624"/>
      <c r="U572" s="625"/>
      <c r="V572" s="624"/>
      <c r="W572" s="625"/>
      <c r="X572" s="98"/>
      <c r="Y572" s="96">
        <f t="shared" si="76"/>
        <v>0</v>
      </c>
      <c r="Z572" s="341">
        <v>5</v>
      </c>
      <c r="AA572" s="41">
        <f>IF((COUNTIF(D572:W572,"a")+COUNTIF(D572:W572,"s"))&gt;0,IF(OR((COUNTIF(D574:W574,"a")+COUNTIF(D574:W574,"s"))),0,COUNTIF(D572:W572,"a")+COUNTIF(D572:W572,"s")),COUNTIF(D572:W572,"a")+COUNTIF(D572:W572,"s"))</f>
        <v>0</v>
      </c>
      <c r="AB572" s="407"/>
      <c r="AD572" s="392" t="s">
        <v>486</v>
      </c>
      <c r="CG572" s="48"/>
      <c r="CH572" s="48"/>
      <c r="CI572" s="48"/>
      <c r="CJ572" s="48"/>
      <c r="CK572" s="48"/>
      <c r="CL572" s="48"/>
      <c r="CM572" s="48"/>
    </row>
    <row r="573" spans="1:95" ht="45" customHeight="1" x14ac:dyDescent="0.2">
      <c r="A573" s="351"/>
      <c r="B573" s="202" t="s">
        <v>633</v>
      </c>
      <c r="C573" s="121" t="s">
        <v>634</v>
      </c>
      <c r="D573" s="624"/>
      <c r="E573" s="625"/>
      <c r="F573" s="624"/>
      <c r="G573" s="625"/>
      <c r="H573" s="624"/>
      <c r="I573" s="625"/>
      <c r="J573" s="624"/>
      <c r="K573" s="625"/>
      <c r="L573" s="624"/>
      <c r="M573" s="625"/>
      <c r="N573" s="624"/>
      <c r="O573" s="625"/>
      <c r="P573" s="624"/>
      <c r="Q573" s="625"/>
      <c r="R573" s="624"/>
      <c r="S573" s="625"/>
      <c r="T573" s="624"/>
      <c r="U573" s="625"/>
      <c r="V573" s="624"/>
      <c r="W573" s="625"/>
      <c r="X573" s="98"/>
      <c r="Y573" s="33">
        <f t="shared" si="76"/>
        <v>0</v>
      </c>
      <c r="Z573" s="341">
        <v>5</v>
      </c>
      <c r="AA573" s="41">
        <f>IF((COUNTIF(D573:W573,"a")+COUNTIF(D573:W573,"s"))&gt;0,IF(OR((COUNTIF(D574:W574,"a")+COUNTIF(D574:W574,"s"))),0,COUNTIF(D573:W573,"a")+COUNTIF(D573:W573,"s")),COUNTIF(D573:W573,"a")+COUNTIF(D573:W573,"s"))</f>
        <v>0</v>
      </c>
      <c r="AB573" s="407"/>
      <c r="AD573" s="392" t="s">
        <v>486</v>
      </c>
      <c r="CG573" s="48"/>
      <c r="CH573" s="48"/>
      <c r="CI573" s="48"/>
      <c r="CJ573" s="48"/>
      <c r="CK573" s="48"/>
      <c r="CL573" s="48"/>
      <c r="CM573" s="48"/>
    </row>
    <row r="574" spans="1:95" ht="45" customHeight="1" x14ac:dyDescent="0.2">
      <c r="A574" s="351"/>
      <c r="B574" s="405" t="s">
        <v>635</v>
      </c>
      <c r="C574" s="406" t="s">
        <v>636</v>
      </c>
      <c r="D574" s="624"/>
      <c r="E574" s="625"/>
      <c r="F574" s="624"/>
      <c r="G574" s="625"/>
      <c r="H574" s="624"/>
      <c r="I574" s="625"/>
      <c r="J574" s="624"/>
      <c r="K574" s="625"/>
      <c r="L574" s="624"/>
      <c r="M574" s="625"/>
      <c r="N574" s="624"/>
      <c r="O574" s="625"/>
      <c r="P574" s="624"/>
      <c r="Q574" s="625"/>
      <c r="R574" s="624"/>
      <c r="S574" s="625"/>
      <c r="T574" s="624"/>
      <c r="U574" s="625"/>
      <c r="V574" s="624"/>
      <c r="W574" s="625"/>
      <c r="X574" s="98"/>
      <c r="Y574" s="105">
        <f t="shared" si="76"/>
        <v>0</v>
      </c>
      <c r="Z574" s="341">
        <v>10</v>
      </c>
      <c r="AA574" s="41">
        <f>IF((COUNTIF(D574:W574,"a")+COUNTIF(D574:W574,"s"))&gt;0,IF((COUNTIF(D572:W573,"a")+COUNTIF(D572:W573,"s"))&gt;0,0,COUNTIF(D574:W574,"a")+COUNTIF(D574:W574,"s")), COUNTIF(D574:W574,"a")+COUNTIF(D574:W574,"s"))</f>
        <v>0</v>
      </c>
      <c r="AB574" s="407"/>
      <c r="AD574" s="392" t="s">
        <v>486</v>
      </c>
      <c r="CG574" s="48"/>
      <c r="CH574" s="48"/>
      <c r="CI574" s="48"/>
      <c r="CJ574" s="48"/>
      <c r="CK574" s="48"/>
      <c r="CL574" s="48"/>
      <c r="CM574" s="48"/>
    </row>
    <row r="575" spans="1:95" ht="45" customHeight="1" x14ac:dyDescent="0.2">
      <c r="A575" s="351"/>
      <c r="B575" s="202" t="s">
        <v>417</v>
      </c>
      <c r="C575" s="121" t="s">
        <v>637</v>
      </c>
      <c r="D575" s="624"/>
      <c r="E575" s="625"/>
      <c r="F575" s="624"/>
      <c r="G575" s="625"/>
      <c r="H575" s="624"/>
      <c r="I575" s="625"/>
      <c r="J575" s="624"/>
      <c r="K575" s="625"/>
      <c r="L575" s="624"/>
      <c r="M575" s="625"/>
      <c r="N575" s="624"/>
      <c r="O575" s="625"/>
      <c r="P575" s="624"/>
      <c r="Q575" s="625"/>
      <c r="R575" s="624"/>
      <c r="S575" s="625"/>
      <c r="T575" s="624"/>
      <c r="U575" s="625"/>
      <c r="V575" s="624"/>
      <c r="W575" s="625"/>
      <c r="X575" s="98"/>
      <c r="Y575" s="96">
        <f>IF(OR(D575="s",F575="s",H575="s",J575="s",L575="s",N575="s",P575="s",R575="s",T575="s",V575="s"), 0, IF(OR(D575="a",F575="a",H575="a",J575="a",L575="a",N575="a",P575="a",R575="a",T575="a",V575="a"),Z575,0))</f>
        <v>0</v>
      </c>
      <c r="Z575" s="341">
        <v>15</v>
      </c>
      <c r="AA575" s="41">
        <f>COUNTIF(D575:W575,"a")+COUNTIF(D575:W575,"s")</f>
        <v>0</v>
      </c>
      <c r="AB575" s="394"/>
      <c r="AD575" s="392"/>
      <c r="CG575" s="48"/>
      <c r="CH575" s="48"/>
      <c r="CI575" s="48"/>
      <c r="CJ575" s="48"/>
      <c r="CK575" s="48"/>
      <c r="CL575" s="48"/>
      <c r="CM575" s="48"/>
    </row>
    <row r="576" spans="1:95" ht="45" customHeight="1" x14ac:dyDescent="0.2">
      <c r="A576" s="351"/>
      <c r="B576" s="202" t="s">
        <v>8</v>
      </c>
      <c r="C576" s="121" t="s">
        <v>638</v>
      </c>
      <c r="D576" s="624"/>
      <c r="E576" s="625"/>
      <c r="F576" s="624"/>
      <c r="G576" s="625"/>
      <c r="H576" s="624"/>
      <c r="I576" s="625"/>
      <c r="J576" s="624"/>
      <c r="K576" s="625"/>
      <c r="L576" s="624"/>
      <c r="M576" s="625"/>
      <c r="N576" s="624"/>
      <c r="O576" s="625"/>
      <c r="P576" s="624"/>
      <c r="Q576" s="625"/>
      <c r="R576" s="624"/>
      <c r="S576" s="625"/>
      <c r="T576" s="624"/>
      <c r="U576" s="625"/>
      <c r="V576" s="624"/>
      <c r="W576" s="625"/>
      <c r="X576" s="98"/>
      <c r="Y576" s="96">
        <f>IF(OR(D576="s",F576="s",H576="s",J576="s",L576="s",N576="s",P576="s",R576="s",T576="s",V576="s"), 0, IF(OR(D576="a",F576="a",H576="a",J576="a",L576="a",N576="a",P576="a",R576="a",T576="a",V576="a"),Z576,0))</f>
        <v>0</v>
      </c>
      <c r="Z576" s="341">
        <v>15</v>
      </c>
      <c r="AA576" s="41">
        <f>COUNTIF(D576:W576,"a")+COUNTIF(D576:W576,"s")</f>
        <v>0</v>
      </c>
      <c r="AB576" s="394"/>
      <c r="AD576" s="392" t="s">
        <v>486</v>
      </c>
      <c r="CG576" s="48"/>
      <c r="CH576" s="48"/>
      <c r="CI576" s="48"/>
      <c r="CJ576" s="48"/>
      <c r="CK576" s="48"/>
      <c r="CL576" s="48"/>
      <c r="CM576" s="48"/>
    </row>
    <row r="577" spans="1:173" ht="45" customHeight="1" x14ac:dyDescent="0.2">
      <c r="A577" s="351"/>
      <c r="B577" s="202" t="s">
        <v>639</v>
      </c>
      <c r="C577" s="121" t="s">
        <v>640</v>
      </c>
      <c r="D577" s="624"/>
      <c r="E577" s="625"/>
      <c r="F577" s="624"/>
      <c r="G577" s="625"/>
      <c r="H577" s="624"/>
      <c r="I577" s="625"/>
      <c r="J577" s="624"/>
      <c r="K577" s="625"/>
      <c r="L577" s="624"/>
      <c r="M577" s="625"/>
      <c r="N577" s="624"/>
      <c r="O577" s="625"/>
      <c r="P577" s="624"/>
      <c r="Q577" s="625"/>
      <c r="R577" s="624"/>
      <c r="S577" s="625"/>
      <c r="T577" s="624"/>
      <c r="U577" s="625"/>
      <c r="V577" s="624"/>
      <c r="W577" s="625"/>
      <c r="X577" s="106"/>
      <c r="Y577" s="96">
        <f t="shared" ref="Y577:Y579" si="78">IF(OR(D577="s",F577="s",H577="s",J577="s",L577="s",N577="s",P577="s",R577="s",T577="s",V577="s"), 0, IF(OR(D577="a",F577="a",H577="a",J577="a",L577="a",N577="a",P577="a",R577="a",T577="a",V577="a"),Z577,0))</f>
        <v>0</v>
      </c>
      <c r="Z577" s="341">
        <v>20</v>
      </c>
      <c r="AA577" s="41">
        <f t="shared" ref="AA577:AA579" si="79">COUNTIF(D577:W577,"a")+COUNTIF(D577:W577,"s")</f>
        <v>0</v>
      </c>
      <c r="AB577" s="394"/>
      <c r="AD577" s="392"/>
      <c r="CG577" s="48"/>
      <c r="CH577" s="48"/>
      <c r="CI577" s="48"/>
      <c r="CJ577" s="48"/>
      <c r="CK577" s="48"/>
      <c r="CL577" s="48"/>
      <c r="CM577" s="48"/>
    </row>
    <row r="578" spans="1:173" ht="27.95" customHeight="1" x14ac:dyDescent="0.2">
      <c r="A578" s="351"/>
      <c r="B578" s="209">
        <v>7300.16</v>
      </c>
      <c r="C578" s="280" t="s">
        <v>484</v>
      </c>
      <c r="D578" s="611"/>
      <c r="E578" s="612"/>
      <c r="F578" s="611"/>
      <c r="G578" s="612"/>
      <c r="H578" s="611"/>
      <c r="I578" s="612"/>
      <c r="J578" s="611"/>
      <c r="K578" s="612"/>
      <c r="L578" s="611"/>
      <c r="M578" s="612"/>
      <c r="N578" s="611"/>
      <c r="O578" s="612"/>
      <c r="P578" s="611"/>
      <c r="Q578" s="612"/>
      <c r="R578" s="611"/>
      <c r="S578" s="612"/>
      <c r="T578" s="611"/>
      <c r="U578" s="612"/>
      <c r="V578" s="611"/>
      <c r="W578" s="612"/>
      <c r="X578" s="40"/>
      <c r="Y578" s="179">
        <f t="shared" si="78"/>
        <v>0</v>
      </c>
      <c r="Z578" s="338">
        <v>15</v>
      </c>
      <c r="AA578" s="185">
        <f t="shared" si="79"/>
        <v>0</v>
      </c>
      <c r="AB578" s="230"/>
      <c r="AD578" s="232"/>
      <c r="CE578" s="48"/>
      <c r="CF578" s="48"/>
      <c r="CG578" s="48"/>
      <c r="CH578" s="48"/>
      <c r="CI578" s="48"/>
      <c r="CJ578" s="48"/>
      <c r="CK578" s="48"/>
      <c r="CL578" s="48"/>
      <c r="CM578" s="48"/>
      <c r="CN578" s="48"/>
      <c r="CO578" s="48"/>
      <c r="CP578" s="48"/>
      <c r="CQ578" s="48"/>
    </row>
    <row r="579" spans="1:173" ht="27.95" customHeight="1" thickBot="1" x14ac:dyDescent="0.25">
      <c r="A579" s="351"/>
      <c r="B579" s="202" t="s">
        <v>641</v>
      </c>
      <c r="C579" s="121" t="s">
        <v>642</v>
      </c>
      <c r="D579" s="556"/>
      <c r="E579" s="557"/>
      <c r="F579" s="556"/>
      <c r="G579" s="557"/>
      <c r="H579" s="556"/>
      <c r="I579" s="557"/>
      <c r="J579" s="556"/>
      <c r="K579" s="557"/>
      <c r="L579" s="556"/>
      <c r="M579" s="557"/>
      <c r="N579" s="556"/>
      <c r="O579" s="557"/>
      <c r="P579" s="556"/>
      <c r="Q579" s="557"/>
      <c r="R579" s="556"/>
      <c r="S579" s="557"/>
      <c r="T579" s="556"/>
      <c r="U579" s="557"/>
      <c r="V579" s="556"/>
      <c r="W579" s="557"/>
      <c r="X579" s="98"/>
      <c r="Y579" s="96">
        <f t="shared" si="78"/>
        <v>0</v>
      </c>
      <c r="Z579" s="341">
        <v>5</v>
      </c>
      <c r="AA579" s="41">
        <f t="shared" si="79"/>
        <v>0</v>
      </c>
      <c r="AB579" s="394"/>
      <c r="AD579" s="392"/>
      <c r="CG579" s="48"/>
      <c r="CH579" s="48"/>
      <c r="CI579" s="48"/>
      <c r="CJ579" s="48"/>
      <c r="CK579" s="48"/>
      <c r="CL579" s="48"/>
      <c r="CM579" s="48"/>
    </row>
    <row r="580" spans="1:173" ht="21" customHeight="1" thickTop="1" thickBot="1" x14ac:dyDescent="0.25">
      <c r="A580" s="351"/>
      <c r="B580" s="84"/>
      <c r="C580" s="121"/>
      <c r="D580" s="621" t="s">
        <v>80</v>
      </c>
      <c r="E580" s="622"/>
      <c r="F580" s="622"/>
      <c r="G580" s="622"/>
      <c r="H580" s="622"/>
      <c r="I580" s="622"/>
      <c r="J580" s="622"/>
      <c r="K580" s="622"/>
      <c r="L580" s="622"/>
      <c r="M580" s="622"/>
      <c r="N580" s="622"/>
      <c r="O580" s="622"/>
      <c r="P580" s="622"/>
      <c r="Q580" s="622"/>
      <c r="R580" s="622"/>
      <c r="S580" s="622"/>
      <c r="T580" s="622"/>
      <c r="U580" s="622"/>
      <c r="V580" s="622"/>
      <c r="W580" s="622"/>
      <c r="X580" s="623"/>
      <c r="Y580" s="86">
        <f>SUM(Y563:Y579)</f>
        <v>0</v>
      </c>
      <c r="Z580" s="339">
        <f>SUM(Z563:Z573)+SUM(Z575:Z579)</f>
        <v>145</v>
      </c>
      <c r="AA580" s="185"/>
      <c r="AD580" s="232"/>
      <c r="CE580" s="48"/>
      <c r="CF580" s="48"/>
      <c r="CG580" s="48"/>
      <c r="CH580" s="48"/>
      <c r="CI580" s="48"/>
      <c r="CJ580" s="48"/>
      <c r="CK580" s="48"/>
      <c r="CL580" s="48"/>
      <c r="CM580" s="48"/>
      <c r="CN580" s="48"/>
      <c r="CO580" s="48"/>
      <c r="CP580" s="48"/>
      <c r="CQ580" s="48"/>
    </row>
    <row r="581" spans="1:173" ht="21" customHeight="1" thickBot="1" x14ac:dyDescent="0.25">
      <c r="A581" s="323"/>
      <c r="B581" s="163"/>
      <c r="C581" s="151"/>
      <c r="D581" s="618"/>
      <c r="E581" s="659"/>
      <c r="F581" s="706">
        <v>60</v>
      </c>
      <c r="G581" s="707"/>
      <c r="H581" s="707"/>
      <c r="I581" s="707"/>
      <c r="J581" s="707"/>
      <c r="K581" s="707"/>
      <c r="L581" s="707"/>
      <c r="M581" s="707"/>
      <c r="N581" s="707"/>
      <c r="O581" s="707"/>
      <c r="P581" s="707"/>
      <c r="Q581" s="707"/>
      <c r="R581" s="707"/>
      <c r="S581" s="707"/>
      <c r="T581" s="707"/>
      <c r="U581" s="707"/>
      <c r="V581" s="707"/>
      <c r="W581" s="707"/>
      <c r="X581" s="707"/>
      <c r="Y581" s="707"/>
      <c r="Z581" s="708"/>
      <c r="AA581" s="185"/>
      <c r="AD581" s="232"/>
      <c r="CE581" s="48"/>
      <c r="CF581" s="48"/>
      <c r="CG581" s="48"/>
      <c r="CH581" s="48"/>
      <c r="CI581" s="48"/>
      <c r="CJ581" s="48"/>
      <c r="CK581" s="48"/>
      <c r="CL581" s="48"/>
      <c r="CM581" s="48"/>
      <c r="CN581" s="48"/>
      <c r="CO581" s="48"/>
      <c r="CP581" s="48"/>
      <c r="CQ581" s="48"/>
    </row>
    <row r="582" spans="1:173" s="94" customFormat="1" ht="33" customHeight="1" thickBot="1" x14ac:dyDescent="0.25">
      <c r="A582" s="321"/>
      <c r="B582" s="204">
        <v>7400</v>
      </c>
      <c r="C582" s="153" t="s">
        <v>720</v>
      </c>
      <c r="D582" s="159"/>
      <c r="E582" s="158"/>
      <c r="F582" s="161"/>
      <c r="G582" s="162"/>
      <c r="H582" s="159"/>
      <c r="I582" s="158"/>
      <c r="J582" s="429" t="s">
        <v>79</v>
      </c>
      <c r="K582" s="162"/>
      <c r="L582" s="429" t="s">
        <v>79</v>
      </c>
      <c r="M582" s="158"/>
      <c r="N582" s="161"/>
      <c r="O582" s="162"/>
      <c r="P582" s="159"/>
      <c r="Q582" s="158"/>
      <c r="R582" s="161"/>
      <c r="S582" s="162"/>
      <c r="T582" s="159"/>
      <c r="U582" s="158"/>
      <c r="V582" s="161"/>
      <c r="W582" s="162"/>
      <c r="X582" s="366"/>
      <c r="Y582" s="366"/>
      <c r="Z582" s="182"/>
      <c r="AA582" s="41"/>
      <c r="AB582" s="48"/>
      <c r="AC582" s="16"/>
      <c r="AD582" s="232"/>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c r="BX582" s="16"/>
      <c r="BY582" s="16"/>
      <c r="BZ582" s="16"/>
      <c r="CA582" s="16"/>
      <c r="CB582" s="16"/>
      <c r="CC582" s="16"/>
      <c r="CD582" s="16"/>
      <c r="CE582" s="16"/>
      <c r="CF582" s="16"/>
      <c r="CG582" s="48"/>
      <c r="CH582" s="48"/>
      <c r="CI582" s="48"/>
      <c r="CJ582" s="48"/>
      <c r="CK582" s="48"/>
      <c r="CL582" s="48"/>
      <c r="CM582" s="48"/>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row>
    <row r="583" spans="1:173" ht="67.7" customHeight="1" x14ac:dyDescent="0.2">
      <c r="A583" s="408"/>
      <c r="B583" s="199" t="s">
        <v>55</v>
      </c>
      <c r="C583" s="146" t="s">
        <v>643</v>
      </c>
      <c r="D583" s="665"/>
      <c r="E583" s="666"/>
      <c r="F583" s="665"/>
      <c r="G583" s="666"/>
      <c r="H583" s="665"/>
      <c r="I583" s="666"/>
      <c r="J583" s="665"/>
      <c r="K583" s="666"/>
      <c r="L583" s="665"/>
      <c r="M583" s="666"/>
      <c r="N583" s="665"/>
      <c r="O583" s="666"/>
      <c r="P583" s="665"/>
      <c r="Q583" s="666"/>
      <c r="R583" s="665"/>
      <c r="S583" s="666"/>
      <c r="T583" s="665"/>
      <c r="U583" s="666"/>
      <c r="V583" s="665"/>
      <c r="W583" s="666"/>
      <c r="X583" s="98"/>
      <c r="Y583" s="547">
        <f t="shared" ref="Y583:Y586" si="80">IF(OR(D583="s",F583="s",H583="s",J583="s",L583="s",N583="s",P583="s",R583="s",T583="s",V583="s"), 0, IF(OR(D583="a",F583="a",H583="a",J583="a",L583="a",N583="a",P583="a",R583="a",T583="a",V583="a"),Z583,0))</f>
        <v>0</v>
      </c>
      <c r="Z583" s="340">
        <v>20</v>
      </c>
      <c r="AA583" s="41">
        <f t="shared" ref="AA583:AA586" si="81">COUNTIF(D583:W583,"a")+COUNTIF(D583:W583,"s")</f>
        <v>0</v>
      </c>
      <c r="AB583" s="394"/>
      <c r="AD583" s="392" t="s">
        <v>486</v>
      </c>
      <c r="CG583" s="48"/>
      <c r="CH583" s="48"/>
      <c r="CI583" s="48"/>
      <c r="CJ583" s="48"/>
      <c r="CK583" s="48"/>
      <c r="CL583" s="48"/>
      <c r="CM583" s="48"/>
    </row>
    <row r="584" spans="1:173" ht="45" customHeight="1" x14ac:dyDescent="0.2">
      <c r="A584" s="349"/>
      <c r="B584" s="209" t="s">
        <v>56</v>
      </c>
      <c r="C584" s="121" t="s">
        <v>724</v>
      </c>
      <c r="D584" s="624"/>
      <c r="E584" s="625"/>
      <c r="F584" s="624"/>
      <c r="G584" s="625"/>
      <c r="H584" s="624"/>
      <c r="I584" s="625"/>
      <c r="J584" s="624"/>
      <c r="K584" s="625"/>
      <c r="L584" s="624"/>
      <c r="M584" s="625"/>
      <c r="N584" s="624"/>
      <c r="O584" s="625"/>
      <c r="P584" s="624"/>
      <c r="Q584" s="625"/>
      <c r="R584" s="624"/>
      <c r="S584" s="625"/>
      <c r="T584" s="624"/>
      <c r="U584" s="625"/>
      <c r="V584" s="624"/>
      <c r="W584" s="625"/>
      <c r="X584" s="98"/>
      <c r="Y584" s="547">
        <f t="shared" si="80"/>
        <v>0</v>
      </c>
      <c r="Z584" s="338">
        <v>20</v>
      </c>
      <c r="AA584" s="41">
        <f t="shared" si="81"/>
        <v>0</v>
      </c>
      <c r="AB584" s="394"/>
      <c r="AD584" s="392" t="s">
        <v>486</v>
      </c>
      <c r="CG584" s="48"/>
      <c r="CH584" s="48"/>
      <c r="CI584" s="48"/>
      <c r="CJ584" s="48"/>
      <c r="CK584" s="48"/>
      <c r="CL584" s="48"/>
      <c r="CM584" s="48"/>
    </row>
    <row r="585" spans="1:173" ht="45" customHeight="1" x14ac:dyDescent="0.2">
      <c r="A585" s="349"/>
      <c r="B585" s="209" t="s">
        <v>644</v>
      </c>
      <c r="C585" s="121" t="s">
        <v>645</v>
      </c>
      <c r="D585" s="624"/>
      <c r="E585" s="625"/>
      <c r="F585" s="624"/>
      <c r="G585" s="625"/>
      <c r="H585" s="624"/>
      <c r="I585" s="625"/>
      <c r="J585" s="624"/>
      <c r="K585" s="625"/>
      <c r="L585" s="624"/>
      <c r="M585" s="625"/>
      <c r="N585" s="624"/>
      <c r="O585" s="625"/>
      <c r="P585" s="624"/>
      <c r="Q585" s="625"/>
      <c r="R585" s="624"/>
      <c r="S585" s="625"/>
      <c r="T585" s="624"/>
      <c r="U585" s="625"/>
      <c r="V585" s="624"/>
      <c r="W585" s="625"/>
      <c r="X585" s="98"/>
      <c r="Y585" s="547">
        <f t="shared" si="80"/>
        <v>0</v>
      </c>
      <c r="Z585" s="338">
        <v>10</v>
      </c>
      <c r="AA585" s="41">
        <f t="shared" si="81"/>
        <v>0</v>
      </c>
      <c r="AB585" s="394"/>
      <c r="AD585" s="392"/>
      <c r="CG585" s="48"/>
      <c r="CH585" s="48"/>
      <c r="CI585" s="48"/>
      <c r="CJ585" s="48"/>
      <c r="CK585" s="48"/>
      <c r="CL585" s="48"/>
      <c r="CM585" s="48"/>
    </row>
    <row r="586" spans="1:173" ht="45" customHeight="1" x14ac:dyDescent="0.2">
      <c r="A586" s="349"/>
      <c r="B586" s="209" t="s">
        <v>646</v>
      </c>
      <c r="C586" s="121" t="s">
        <v>647</v>
      </c>
      <c r="D586" s="624"/>
      <c r="E586" s="625"/>
      <c r="F586" s="624"/>
      <c r="G586" s="625"/>
      <c r="H586" s="624"/>
      <c r="I586" s="625"/>
      <c r="J586" s="624"/>
      <c r="K586" s="625"/>
      <c r="L586" s="624"/>
      <c r="M586" s="625"/>
      <c r="N586" s="624"/>
      <c r="O586" s="625"/>
      <c r="P586" s="624"/>
      <c r="Q586" s="625"/>
      <c r="R586" s="624"/>
      <c r="S586" s="625"/>
      <c r="T586" s="624"/>
      <c r="U586" s="625"/>
      <c r="V586" s="624"/>
      <c r="W586" s="625"/>
      <c r="X586" s="98"/>
      <c r="Y586" s="547">
        <f t="shared" si="80"/>
        <v>0</v>
      </c>
      <c r="Z586" s="338">
        <v>10</v>
      </c>
      <c r="AA586" s="41">
        <f t="shared" si="81"/>
        <v>0</v>
      </c>
      <c r="AB586" s="394"/>
      <c r="AD586" s="392"/>
      <c r="CG586" s="48"/>
      <c r="CH586" s="48"/>
      <c r="CI586" s="48"/>
      <c r="CJ586" s="48"/>
      <c r="CK586" s="48"/>
      <c r="CL586" s="48"/>
      <c r="CM586" s="48"/>
    </row>
    <row r="587" spans="1:173" ht="67.7" customHeight="1" x14ac:dyDescent="0.2">
      <c r="A587" s="349"/>
      <c r="B587" s="209" t="s">
        <v>648</v>
      </c>
      <c r="C587" s="121" t="s">
        <v>649</v>
      </c>
      <c r="D587" s="624"/>
      <c r="E587" s="625"/>
      <c r="F587" s="624"/>
      <c r="G587" s="625"/>
      <c r="H587" s="624"/>
      <c r="I587" s="625"/>
      <c r="J587" s="624"/>
      <c r="K587" s="625"/>
      <c r="L587" s="624"/>
      <c r="M587" s="625"/>
      <c r="N587" s="624"/>
      <c r="O587" s="625"/>
      <c r="P587" s="624"/>
      <c r="Q587" s="625"/>
      <c r="R587" s="624"/>
      <c r="S587" s="625"/>
      <c r="T587" s="624"/>
      <c r="U587" s="625"/>
      <c r="V587" s="624"/>
      <c r="W587" s="625"/>
      <c r="X587" s="180"/>
      <c r="Y587" s="547">
        <f>IF(OR(D587="s",F587="s",H587="s",J587="s",L587="s",N587="s",P587="s",R587="s",T587="s",V587="s"), 0, IF(OR(D587="a",F587="a",H587="a",J587="a",L587="a",N587="a",P587="a",R587="a",T587="a",V587="a",X587="na"),Z587,0))</f>
        <v>0</v>
      </c>
      <c r="Z587" s="338">
        <v>10</v>
      </c>
      <c r="AA587" s="41">
        <f>COUNTIF(D587:W587,"a")+COUNTIF(D587:W587,"s")+COUNTIF(X587,"na")</f>
        <v>0</v>
      </c>
      <c r="AB587" s="394"/>
      <c r="AD587" s="392"/>
      <c r="CG587" s="48"/>
      <c r="CH587" s="48"/>
      <c r="CI587" s="48"/>
      <c r="CJ587" s="48"/>
      <c r="CK587" s="48"/>
      <c r="CL587" s="48"/>
      <c r="CM587" s="48"/>
    </row>
    <row r="588" spans="1:173" ht="45" customHeight="1" thickBot="1" x14ac:dyDescent="0.25">
      <c r="A588" s="420"/>
      <c r="B588" s="209" t="s">
        <v>155</v>
      </c>
      <c r="C588" s="121" t="s">
        <v>697</v>
      </c>
      <c r="D588" s="624"/>
      <c r="E588" s="625"/>
      <c r="F588" s="624"/>
      <c r="G588" s="625"/>
      <c r="H588" s="624"/>
      <c r="I588" s="625"/>
      <c r="J588" s="624"/>
      <c r="K588" s="625"/>
      <c r="L588" s="624"/>
      <c r="M588" s="625"/>
      <c r="N588" s="624"/>
      <c r="O588" s="625"/>
      <c r="P588" s="624"/>
      <c r="Q588" s="625"/>
      <c r="R588" s="624"/>
      <c r="S588" s="625"/>
      <c r="T588" s="624"/>
      <c r="U588" s="625"/>
      <c r="V588" s="624"/>
      <c r="W588" s="625"/>
      <c r="X588" s="98"/>
      <c r="Y588" s="547">
        <f t="shared" ref="Y588" si="82">IF(OR(D588="s",F588="s",H588="s",J588="s",L588="s",N588="s",P588="s",R588="s",T588="s",V588="s"), 0, IF(OR(D588="a",F588="a",H588="a",J588="a",L588="a",N588="a",P588="a",R588="a",T588="a",V588="a"),Z588,0))</f>
        <v>0</v>
      </c>
      <c r="Z588" s="338">
        <v>10</v>
      </c>
      <c r="AA588" s="41">
        <f t="shared" ref="AA588" si="83">COUNTIF(D588:W588,"a")+COUNTIF(D588:W588,"s")</f>
        <v>0</v>
      </c>
      <c r="AB588" s="394"/>
      <c r="AD588" s="392" t="s">
        <v>486</v>
      </c>
      <c r="CG588" s="48"/>
      <c r="CH588" s="48"/>
      <c r="CI588" s="48"/>
      <c r="CJ588" s="48"/>
      <c r="CK588" s="48"/>
      <c r="CL588" s="48"/>
      <c r="CM588" s="48"/>
    </row>
    <row r="589" spans="1:173" ht="21" customHeight="1" thickTop="1" thickBot="1" x14ac:dyDescent="0.25">
      <c r="A589" s="351"/>
      <c r="B589" s="44"/>
      <c r="C589" s="121"/>
      <c r="D589" s="621" t="s">
        <v>80</v>
      </c>
      <c r="E589" s="622"/>
      <c r="F589" s="622"/>
      <c r="G589" s="622"/>
      <c r="H589" s="622"/>
      <c r="I589" s="622"/>
      <c r="J589" s="622"/>
      <c r="K589" s="622"/>
      <c r="L589" s="622"/>
      <c r="M589" s="622"/>
      <c r="N589" s="622"/>
      <c r="O589" s="622"/>
      <c r="P589" s="622"/>
      <c r="Q589" s="622"/>
      <c r="R589" s="622"/>
      <c r="S589" s="622"/>
      <c r="T589" s="622"/>
      <c r="U589" s="622"/>
      <c r="V589" s="622"/>
      <c r="W589" s="622"/>
      <c r="X589" s="623"/>
      <c r="Y589" s="1">
        <f>SUM(Y583:Y588)</f>
        <v>0</v>
      </c>
      <c r="Z589" s="339">
        <f>SUM(Z583:Z588)</f>
        <v>80</v>
      </c>
      <c r="AD589" s="232"/>
      <c r="CG589" s="48"/>
      <c r="CH589" s="48"/>
      <c r="CI589" s="48"/>
      <c r="CJ589" s="48"/>
      <c r="CK589" s="48"/>
      <c r="CL589" s="48"/>
      <c r="CM589" s="48"/>
    </row>
    <row r="590" spans="1:173" s="101" customFormat="1" ht="21" customHeight="1" thickBot="1" x14ac:dyDescent="0.25">
      <c r="A590" s="351"/>
      <c r="B590" s="100"/>
      <c r="C590" s="122"/>
      <c r="D590" s="618"/>
      <c r="E590" s="619"/>
      <c r="F590" s="710">
        <v>50</v>
      </c>
      <c r="G590" s="661"/>
      <c r="H590" s="661"/>
      <c r="I590" s="661"/>
      <c r="J590" s="661"/>
      <c r="K590" s="661"/>
      <c r="L590" s="661"/>
      <c r="M590" s="661"/>
      <c r="N590" s="661"/>
      <c r="O590" s="661"/>
      <c r="P590" s="661"/>
      <c r="Q590" s="661"/>
      <c r="R590" s="661"/>
      <c r="S590" s="661"/>
      <c r="T590" s="661"/>
      <c r="U590" s="661"/>
      <c r="V590" s="661"/>
      <c r="W590" s="661"/>
      <c r="X590" s="661"/>
      <c r="Y590" s="661"/>
      <c r="Z590" s="662"/>
      <c r="AA590" s="41"/>
      <c r="AB590" s="48"/>
      <c r="AC590" s="16"/>
      <c r="AD590" s="232"/>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48"/>
      <c r="CH590" s="48"/>
      <c r="CI590" s="48"/>
      <c r="CJ590" s="48"/>
      <c r="CK590" s="48"/>
      <c r="CL590" s="48"/>
      <c r="CM590" s="48"/>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row>
    <row r="591" spans="1:173" s="94" customFormat="1" ht="33" customHeight="1" thickBot="1" x14ac:dyDescent="0.25">
      <c r="A591" s="351"/>
      <c r="B591" s="201" t="s">
        <v>650</v>
      </c>
      <c r="C591" s="134" t="s">
        <v>651</v>
      </c>
      <c r="D591" s="9"/>
      <c r="E591" s="8"/>
      <c r="F591" s="9"/>
      <c r="G591" s="10"/>
      <c r="H591" s="7"/>
      <c r="I591" s="8"/>
      <c r="J591" s="9"/>
      <c r="K591" s="10"/>
      <c r="L591" s="13" t="s">
        <v>79</v>
      </c>
      <c r="M591" s="8"/>
      <c r="N591" s="9"/>
      <c r="O591" s="10"/>
      <c r="P591" s="7"/>
      <c r="Q591" s="8"/>
      <c r="R591" s="9"/>
      <c r="S591" s="10"/>
      <c r="T591" s="7"/>
      <c r="U591" s="8"/>
      <c r="V591" s="9"/>
      <c r="W591" s="10"/>
      <c r="X591" s="14"/>
      <c r="Y591" s="14"/>
      <c r="Z591" s="21"/>
      <c r="AA591" s="108"/>
      <c r="AB591" s="48"/>
      <c r="AC591" s="16"/>
      <c r="AD591" s="232"/>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48"/>
      <c r="CH591" s="48"/>
      <c r="CI591" s="48"/>
      <c r="CJ591" s="48"/>
      <c r="CK591" s="48"/>
      <c r="CL591" s="48"/>
      <c r="CM591" s="48"/>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row>
    <row r="592" spans="1:173" ht="30" customHeight="1" x14ac:dyDescent="0.2">
      <c r="A592" s="351"/>
      <c r="B592" s="199"/>
      <c r="C592" s="313" t="s">
        <v>1128</v>
      </c>
      <c r="D592" s="606"/>
      <c r="E592" s="607"/>
      <c r="F592" s="607"/>
      <c r="G592" s="607"/>
      <c r="H592" s="607"/>
      <c r="I592" s="607"/>
      <c r="J592" s="607"/>
      <c r="K592" s="607"/>
      <c r="L592" s="607"/>
      <c r="M592" s="607"/>
      <c r="N592" s="607"/>
      <c r="O592" s="607"/>
      <c r="P592" s="607"/>
      <c r="Q592" s="607"/>
      <c r="R592" s="607"/>
      <c r="S592" s="607"/>
      <c r="T592" s="607"/>
      <c r="U592" s="607"/>
      <c r="V592" s="607"/>
      <c r="W592" s="607"/>
      <c r="X592" s="607"/>
      <c r="Y592" s="607"/>
      <c r="Z592" s="608"/>
      <c r="CF592" s="2"/>
    </row>
    <row r="593" spans="1:91" ht="67.7" customHeight="1" x14ac:dyDescent="0.2">
      <c r="A593" s="351"/>
      <c r="B593" s="200" t="s">
        <v>57</v>
      </c>
      <c r="C593" s="146" t="s">
        <v>1129</v>
      </c>
      <c r="D593" s="609"/>
      <c r="E593" s="610"/>
      <c r="F593" s="609"/>
      <c r="G593" s="610"/>
      <c r="H593" s="609"/>
      <c r="I593" s="610"/>
      <c r="J593" s="609"/>
      <c r="K593" s="610"/>
      <c r="L593" s="609"/>
      <c r="M593" s="610"/>
      <c r="N593" s="609"/>
      <c r="O593" s="610"/>
      <c r="P593" s="609"/>
      <c r="Q593" s="610"/>
      <c r="R593" s="609"/>
      <c r="S593" s="610"/>
      <c r="T593" s="609"/>
      <c r="U593" s="610"/>
      <c r="V593" s="609"/>
      <c r="W593" s="610"/>
      <c r="X593" s="389"/>
      <c r="Y593" s="549">
        <f t="shared" ref="Y593:Y602" si="84">IF(OR(D593="s",F593="s",H593="s",J593="s",L593="s",N593="s",P593="s",R593="s",T593="s",V593="s"), 0, IF(OR(D593="a",F593="a",H593="a",J593="a",L593="a",N593="a",P593="a",R593="a",T593="a",V593="a"),Z593,0))</f>
        <v>0</v>
      </c>
      <c r="Z593" s="343">
        <v>5</v>
      </c>
      <c r="AA593" s="41">
        <f t="shared" ref="AA593:AA602" si="85">COUNTIF(D593:W593,"a")+COUNTIF(D593:W593,"s")</f>
        <v>0</v>
      </c>
      <c r="AB593" s="394"/>
      <c r="AD593" s="232" t="s">
        <v>486</v>
      </c>
      <c r="CG593" s="48"/>
      <c r="CH593" s="48"/>
      <c r="CI593" s="48"/>
      <c r="CJ593" s="48"/>
      <c r="CK593" s="48"/>
      <c r="CL593" s="48"/>
      <c r="CM593" s="48"/>
    </row>
    <row r="594" spans="1:91" ht="27.95" customHeight="1" x14ac:dyDescent="0.2">
      <c r="A594" s="351"/>
      <c r="B594" s="200" t="s">
        <v>652</v>
      </c>
      <c r="C594" s="146" t="s">
        <v>653</v>
      </c>
      <c r="D594" s="616"/>
      <c r="E594" s="617"/>
      <c r="F594" s="616"/>
      <c r="G594" s="617"/>
      <c r="H594" s="616"/>
      <c r="I594" s="617"/>
      <c r="J594" s="616"/>
      <c r="K594" s="617"/>
      <c r="L594" s="616"/>
      <c r="M594" s="617"/>
      <c r="N594" s="616"/>
      <c r="O594" s="617"/>
      <c r="P594" s="616"/>
      <c r="Q594" s="617"/>
      <c r="R594" s="616"/>
      <c r="S594" s="617"/>
      <c r="T594" s="616"/>
      <c r="U594" s="617"/>
      <c r="V594" s="616"/>
      <c r="W594" s="617"/>
      <c r="X594" s="106"/>
      <c r="Y594" s="179">
        <f t="shared" si="84"/>
        <v>0</v>
      </c>
      <c r="Z594" s="338">
        <v>10</v>
      </c>
      <c r="AA594" s="41">
        <f t="shared" si="85"/>
        <v>0</v>
      </c>
      <c r="AB594" s="394"/>
      <c r="AD594" s="232"/>
      <c r="CG594" s="48"/>
      <c r="CH594" s="48"/>
      <c r="CI594" s="48"/>
      <c r="CJ594" s="48"/>
      <c r="CK594" s="48"/>
      <c r="CL594" s="48"/>
      <c r="CM594" s="48"/>
    </row>
    <row r="595" spans="1:91" ht="45" customHeight="1" x14ac:dyDescent="0.2">
      <c r="A595" s="351"/>
      <c r="B595" s="200" t="s">
        <v>394</v>
      </c>
      <c r="C595" s="142" t="s">
        <v>654</v>
      </c>
      <c r="D595" s="602"/>
      <c r="E595" s="603"/>
      <c r="F595" s="602"/>
      <c r="G595" s="603"/>
      <c r="H595" s="602"/>
      <c r="I595" s="603"/>
      <c r="J595" s="602"/>
      <c r="K595" s="603"/>
      <c r="L595" s="602"/>
      <c r="M595" s="603"/>
      <c r="N595" s="602"/>
      <c r="O595" s="603"/>
      <c r="P595" s="602"/>
      <c r="Q595" s="603"/>
      <c r="R595" s="602"/>
      <c r="S595" s="603"/>
      <c r="T595" s="602"/>
      <c r="U595" s="603"/>
      <c r="V595" s="602"/>
      <c r="W595" s="603"/>
      <c r="X595" s="390"/>
      <c r="Y595" s="96">
        <f t="shared" si="84"/>
        <v>0</v>
      </c>
      <c r="Z595" s="341">
        <v>10</v>
      </c>
      <c r="AA595" s="41">
        <f t="shared" si="85"/>
        <v>0</v>
      </c>
      <c r="AB595" s="394"/>
      <c r="AD595" s="232" t="s">
        <v>486</v>
      </c>
      <c r="CG595" s="48"/>
      <c r="CH595" s="48"/>
      <c r="CI595" s="48"/>
      <c r="CJ595" s="48"/>
      <c r="CK595" s="48"/>
      <c r="CL595" s="48"/>
      <c r="CM595" s="48"/>
    </row>
    <row r="596" spans="1:91" ht="30" customHeight="1" x14ac:dyDescent="0.2">
      <c r="A596" s="351"/>
      <c r="B596" s="199"/>
      <c r="C596" s="453" t="s">
        <v>1130</v>
      </c>
      <c r="D596" s="613"/>
      <c r="E596" s="614"/>
      <c r="F596" s="614"/>
      <c r="G596" s="614"/>
      <c r="H596" s="614"/>
      <c r="I596" s="614"/>
      <c r="J596" s="614"/>
      <c r="K596" s="614"/>
      <c r="L596" s="614"/>
      <c r="M596" s="614"/>
      <c r="N596" s="614"/>
      <c r="O596" s="614"/>
      <c r="P596" s="614"/>
      <c r="Q596" s="614"/>
      <c r="R596" s="614"/>
      <c r="S596" s="614"/>
      <c r="T596" s="614"/>
      <c r="U596" s="614"/>
      <c r="V596" s="614"/>
      <c r="W596" s="614"/>
      <c r="X596" s="614"/>
      <c r="Y596" s="614"/>
      <c r="Z596" s="615"/>
      <c r="CF596" s="2"/>
    </row>
    <row r="597" spans="1:91" ht="67.7" customHeight="1" x14ac:dyDescent="0.2">
      <c r="A597" s="351"/>
      <c r="B597" s="200" t="s">
        <v>655</v>
      </c>
      <c r="C597" s="146" t="s">
        <v>1131</v>
      </c>
      <c r="D597" s="620"/>
      <c r="E597" s="617"/>
      <c r="F597" s="620"/>
      <c r="G597" s="617"/>
      <c r="H597" s="620"/>
      <c r="I597" s="617"/>
      <c r="J597" s="620"/>
      <c r="K597" s="617"/>
      <c r="L597" s="620"/>
      <c r="M597" s="617"/>
      <c r="N597" s="620"/>
      <c r="O597" s="617"/>
      <c r="P597" s="620"/>
      <c r="Q597" s="617"/>
      <c r="R597" s="620"/>
      <c r="S597" s="617"/>
      <c r="T597" s="620"/>
      <c r="U597" s="617"/>
      <c r="V597" s="620"/>
      <c r="W597" s="617"/>
      <c r="X597" s="106"/>
      <c r="Y597" s="179">
        <f t="shared" si="84"/>
        <v>0</v>
      </c>
      <c r="Z597" s="338">
        <v>30</v>
      </c>
      <c r="AA597" s="41">
        <f t="shared" si="85"/>
        <v>0</v>
      </c>
      <c r="AB597" s="394"/>
      <c r="AD597" s="232" t="s">
        <v>486</v>
      </c>
      <c r="CG597" s="48"/>
      <c r="CH597" s="48"/>
      <c r="CI597" s="48"/>
      <c r="CJ597" s="48"/>
      <c r="CK597" s="48"/>
      <c r="CL597" s="48"/>
      <c r="CM597" s="48"/>
    </row>
    <row r="598" spans="1:91" ht="67.7" customHeight="1" x14ac:dyDescent="0.2">
      <c r="A598" s="351"/>
      <c r="B598" s="200" t="s">
        <v>1132</v>
      </c>
      <c r="C598" s="146" t="s">
        <v>1133</v>
      </c>
      <c r="D598" s="620"/>
      <c r="E598" s="617"/>
      <c r="F598" s="620"/>
      <c r="G598" s="617"/>
      <c r="H598" s="620"/>
      <c r="I598" s="617"/>
      <c r="J598" s="620"/>
      <c r="K598" s="617"/>
      <c r="L598" s="620"/>
      <c r="M598" s="617"/>
      <c r="N598" s="620"/>
      <c r="O598" s="617"/>
      <c r="P598" s="620"/>
      <c r="Q598" s="617"/>
      <c r="R598" s="620"/>
      <c r="S598" s="617"/>
      <c r="T598" s="620"/>
      <c r="U598" s="617"/>
      <c r="V598" s="620"/>
      <c r="W598" s="617"/>
      <c r="X598" s="106"/>
      <c r="Y598" s="179">
        <f t="shared" si="84"/>
        <v>0</v>
      </c>
      <c r="Z598" s="338">
        <v>15</v>
      </c>
      <c r="AA598" s="41">
        <f>COUNTIF(D598:W598,"a")+COUNTIF(D598:W598,"s")</f>
        <v>0</v>
      </c>
      <c r="AB598" s="394"/>
      <c r="AD598" s="232"/>
      <c r="CG598" s="48"/>
      <c r="CH598" s="48"/>
      <c r="CI598" s="48"/>
      <c r="CJ598" s="48"/>
      <c r="CK598" s="48"/>
      <c r="CL598" s="48"/>
      <c r="CM598" s="48"/>
    </row>
    <row r="599" spans="1:91" ht="126" customHeight="1" x14ac:dyDescent="0.2">
      <c r="A599" s="351"/>
      <c r="B599" s="200" t="s">
        <v>1134</v>
      </c>
      <c r="C599" s="146" t="s">
        <v>1135</v>
      </c>
      <c r="D599" s="616"/>
      <c r="E599" s="617"/>
      <c r="F599" s="616"/>
      <c r="G599" s="617"/>
      <c r="H599" s="616"/>
      <c r="I599" s="617"/>
      <c r="J599" s="616"/>
      <c r="K599" s="617"/>
      <c r="L599" s="616"/>
      <c r="M599" s="617"/>
      <c r="N599" s="616"/>
      <c r="O599" s="617"/>
      <c r="P599" s="616"/>
      <c r="Q599" s="617"/>
      <c r="R599" s="616"/>
      <c r="S599" s="617"/>
      <c r="T599" s="616"/>
      <c r="U599" s="617"/>
      <c r="V599" s="616"/>
      <c r="W599" s="617"/>
      <c r="X599" s="106"/>
      <c r="Y599" s="179">
        <f t="shared" si="84"/>
        <v>0</v>
      </c>
      <c r="Z599" s="338">
        <v>15</v>
      </c>
      <c r="AA599" s="41">
        <f t="shared" ref="AA599" si="86">COUNTIF(D599:W599,"a")+COUNTIF(D599:W599,"s")</f>
        <v>0</v>
      </c>
      <c r="AB599" s="394"/>
      <c r="AD599" s="232" t="s">
        <v>486</v>
      </c>
      <c r="CG599" s="48"/>
      <c r="CH599" s="48"/>
      <c r="CI599" s="48"/>
      <c r="CJ599" s="48"/>
      <c r="CK599" s="48"/>
      <c r="CL599" s="48"/>
      <c r="CM599" s="48"/>
    </row>
    <row r="600" spans="1:91" ht="30" customHeight="1" x14ac:dyDescent="0.2">
      <c r="A600" s="351"/>
      <c r="B600" s="199"/>
      <c r="C600" s="453" t="s">
        <v>1136</v>
      </c>
      <c r="D600" s="613"/>
      <c r="E600" s="614"/>
      <c r="F600" s="614"/>
      <c r="G600" s="614"/>
      <c r="H600" s="614"/>
      <c r="I600" s="614"/>
      <c r="J600" s="614"/>
      <c r="K600" s="614"/>
      <c r="L600" s="614"/>
      <c r="M600" s="614"/>
      <c r="N600" s="614"/>
      <c r="O600" s="614"/>
      <c r="P600" s="614"/>
      <c r="Q600" s="614"/>
      <c r="R600" s="614"/>
      <c r="S600" s="614"/>
      <c r="T600" s="614"/>
      <c r="U600" s="614"/>
      <c r="V600" s="614"/>
      <c r="W600" s="614"/>
      <c r="X600" s="614"/>
      <c r="Y600" s="614"/>
      <c r="Z600" s="615"/>
      <c r="CF600" s="2"/>
    </row>
    <row r="601" spans="1:91" ht="67.7" customHeight="1" x14ac:dyDescent="0.2">
      <c r="A601" s="351"/>
      <c r="B601" s="200" t="s">
        <v>656</v>
      </c>
      <c r="C601" s="146" t="s">
        <v>1137</v>
      </c>
      <c r="D601" s="616"/>
      <c r="E601" s="617"/>
      <c r="F601" s="616"/>
      <c r="G601" s="617"/>
      <c r="H601" s="616"/>
      <c r="I601" s="617"/>
      <c r="J601" s="616"/>
      <c r="K601" s="617"/>
      <c r="L601" s="616"/>
      <c r="M601" s="617"/>
      <c r="N601" s="616"/>
      <c r="O601" s="617"/>
      <c r="P601" s="616"/>
      <c r="Q601" s="617"/>
      <c r="R601" s="616"/>
      <c r="S601" s="617"/>
      <c r="T601" s="616"/>
      <c r="U601" s="617"/>
      <c r="V601" s="616"/>
      <c r="W601" s="617"/>
      <c r="X601" s="106"/>
      <c r="Y601" s="179">
        <f t="shared" si="84"/>
        <v>0</v>
      </c>
      <c r="Z601" s="338">
        <v>5</v>
      </c>
      <c r="AA601" s="41">
        <f t="shared" si="85"/>
        <v>0</v>
      </c>
      <c r="AB601" s="394"/>
      <c r="AD601" s="232"/>
      <c r="CG601" s="48"/>
      <c r="CH601" s="48"/>
      <c r="CI601" s="48"/>
      <c r="CJ601" s="48"/>
      <c r="CK601" s="48"/>
      <c r="CL601" s="48"/>
      <c r="CM601" s="48"/>
    </row>
    <row r="602" spans="1:91" ht="45" customHeight="1" thickBot="1" x14ac:dyDescent="0.25">
      <c r="A602" s="351"/>
      <c r="B602" s="200" t="s">
        <v>1138</v>
      </c>
      <c r="C602" s="146" t="s">
        <v>1139</v>
      </c>
      <c r="D602" s="616"/>
      <c r="E602" s="617"/>
      <c r="F602" s="616"/>
      <c r="G602" s="617"/>
      <c r="H602" s="616"/>
      <c r="I602" s="617"/>
      <c r="J602" s="616"/>
      <c r="K602" s="617"/>
      <c r="L602" s="616"/>
      <c r="M602" s="617"/>
      <c r="N602" s="616"/>
      <c r="O602" s="617"/>
      <c r="P602" s="616"/>
      <c r="Q602" s="617"/>
      <c r="R602" s="616"/>
      <c r="S602" s="617"/>
      <c r="T602" s="616"/>
      <c r="U602" s="617"/>
      <c r="V602" s="616"/>
      <c r="W602" s="617"/>
      <c r="X602" s="106"/>
      <c r="Y602" s="179">
        <f t="shared" si="84"/>
        <v>0</v>
      </c>
      <c r="Z602" s="338">
        <v>5</v>
      </c>
      <c r="AA602" s="41">
        <f t="shared" si="85"/>
        <v>0</v>
      </c>
      <c r="AB602" s="394"/>
      <c r="AD602" s="232"/>
      <c r="CG602" s="48"/>
      <c r="CH602" s="48"/>
      <c r="CI602" s="48"/>
      <c r="CJ602" s="48"/>
      <c r="CK602" s="48"/>
      <c r="CL602" s="48"/>
      <c r="CM602" s="48"/>
    </row>
    <row r="603" spans="1:91" ht="21" customHeight="1" thickTop="1" thickBot="1" x14ac:dyDescent="0.25">
      <c r="A603" s="351"/>
      <c r="B603" s="84"/>
      <c r="C603" s="121"/>
      <c r="D603" s="621" t="s">
        <v>80</v>
      </c>
      <c r="E603" s="622"/>
      <c r="F603" s="622"/>
      <c r="G603" s="622"/>
      <c r="H603" s="622"/>
      <c r="I603" s="622"/>
      <c r="J603" s="622"/>
      <c r="K603" s="622"/>
      <c r="L603" s="622"/>
      <c r="M603" s="622"/>
      <c r="N603" s="622"/>
      <c r="O603" s="622"/>
      <c r="P603" s="622"/>
      <c r="Q603" s="622"/>
      <c r="R603" s="622"/>
      <c r="S603" s="622"/>
      <c r="T603" s="622"/>
      <c r="U603" s="622"/>
      <c r="V603" s="622"/>
      <c r="W603" s="622"/>
      <c r="X603" s="623"/>
      <c r="Y603" s="86">
        <f>SUM(Y593:Y602)</f>
        <v>0</v>
      </c>
      <c r="Z603" s="339">
        <f>SUM(Z593:Z602)</f>
        <v>95</v>
      </c>
      <c r="AA603" s="108"/>
      <c r="AD603" s="232"/>
      <c r="CG603" s="48"/>
      <c r="CH603" s="48"/>
      <c r="CI603" s="48"/>
      <c r="CJ603" s="48"/>
      <c r="CK603" s="48"/>
      <c r="CL603" s="48"/>
      <c r="CM603" s="48"/>
    </row>
    <row r="604" spans="1:91" ht="21" customHeight="1" thickBot="1" x14ac:dyDescent="0.25">
      <c r="A604" s="323"/>
      <c r="B604" s="163"/>
      <c r="C604" s="151"/>
      <c r="D604" s="618"/>
      <c r="E604" s="619"/>
      <c r="F604" s="709">
        <v>60</v>
      </c>
      <c r="G604" s="661"/>
      <c r="H604" s="661"/>
      <c r="I604" s="661"/>
      <c r="J604" s="661"/>
      <c r="K604" s="661"/>
      <c r="L604" s="661"/>
      <c r="M604" s="661"/>
      <c r="N604" s="661"/>
      <c r="O604" s="661"/>
      <c r="P604" s="661"/>
      <c r="Q604" s="661"/>
      <c r="R604" s="661"/>
      <c r="S604" s="661"/>
      <c r="T604" s="661"/>
      <c r="U604" s="661"/>
      <c r="V604" s="661"/>
      <c r="W604" s="661"/>
      <c r="X604" s="661"/>
      <c r="Y604" s="661"/>
      <c r="Z604" s="662"/>
      <c r="AA604" s="52"/>
      <c r="AD604" s="232"/>
      <c r="CG604" s="48"/>
      <c r="CH604" s="48"/>
      <c r="CI604" s="48"/>
      <c r="CJ604" s="48"/>
      <c r="CK604" s="48"/>
      <c r="CL604" s="48"/>
      <c r="CM604" s="48"/>
    </row>
    <row r="605" spans="1:91" customFormat="1" ht="33" customHeight="1" thickBot="1" x14ac:dyDescent="0.3">
      <c r="A605" s="321"/>
      <c r="B605" s="226">
        <v>9000</v>
      </c>
      <c r="C605" s="584" t="s">
        <v>1157</v>
      </c>
      <c r="D605" s="711"/>
      <c r="E605" s="711"/>
      <c r="F605" s="711"/>
      <c r="G605" s="711"/>
      <c r="H605" s="711"/>
      <c r="I605" s="711"/>
      <c r="J605" s="711"/>
      <c r="K605" s="711"/>
      <c r="L605" s="711"/>
      <c r="M605" s="711"/>
      <c r="N605" s="711"/>
      <c r="O605" s="711"/>
      <c r="P605" s="711"/>
      <c r="Q605" s="711"/>
      <c r="R605" s="711"/>
      <c r="S605" s="711"/>
      <c r="T605" s="711"/>
      <c r="U605" s="711"/>
      <c r="V605" s="711"/>
      <c r="W605" s="711"/>
      <c r="X605" s="711"/>
      <c r="Y605" s="711"/>
      <c r="Z605" s="712"/>
      <c r="AA605" s="102"/>
      <c r="AB605" s="30"/>
      <c r="AC605" s="235"/>
      <c r="AD605" s="232"/>
      <c r="AE605" s="235"/>
      <c r="AF605" s="235"/>
      <c r="AG605" s="235"/>
      <c r="AH605" s="235"/>
      <c r="AI605" s="235"/>
      <c r="AJ605" s="235"/>
      <c r="AK605" s="235"/>
      <c r="AL605" s="235"/>
      <c r="AM605" s="235"/>
      <c r="AN605" s="235"/>
      <c r="AO605" s="235"/>
      <c r="AP605" s="235"/>
      <c r="AQ605" s="235"/>
      <c r="AR605" s="235"/>
      <c r="AS605" s="235"/>
      <c r="AT605" s="235"/>
      <c r="AU605" s="235"/>
      <c r="AV605" s="235"/>
      <c r="AW605" s="235"/>
      <c r="AX605" s="235"/>
      <c r="AY605" s="235"/>
      <c r="AZ605" s="235"/>
      <c r="BA605" s="235"/>
      <c r="BB605" s="235"/>
      <c r="BC605" s="235"/>
      <c r="BD605" s="235"/>
      <c r="BE605" s="235"/>
      <c r="BF605" s="235"/>
      <c r="BG605" s="235"/>
      <c r="BH605" s="235"/>
      <c r="BI605" s="235"/>
      <c r="BJ605" s="235"/>
      <c r="BK605" s="235"/>
      <c r="BL605" s="235"/>
      <c r="BM605" s="235"/>
      <c r="BN605" s="235"/>
      <c r="BO605" s="235"/>
      <c r="BP605" s="235"/>
      <c r="BQ605" s="235"/>
      <c r="BR605" s="235"/>
      <c r="BS605" s="235"/>
      <c r="BT605" s="235"/>
      <c r="BU605" s="235"/>
      <c r="BV605" s="235"/>
      <c r="BW605" s="235"/>
      <c r="BX605" s="235"/>
      <c r="BY605" s="235"/>
      <c r="BZ605" s="235"/>
      <c r="CA605" s="235"/>
      <c r="CB605" s="235"/>
      <c r="CC605" s="235"/>
      <c r="CD605" s="235"/>
      <c r="CE605" s="235"/>
      <c r="CF605" s="235"/>
      <c r="CG605" s="30"/>
      <c r="CH605" s="30"/>
      <c r="CI605" s="30"/>
      <c r="CJ605" s="30"/>
      <c r="CK605" s="30"/>
      <c r="CL605" s="30"/>
      <c r="CM605" s="30"/>
    </row>
    <row r="606" spans="1:91" customFormat="1" ht="30" customHeight="1" thickBot="1" x14ac:dyDescent="0.5">
      <c r="A606" s="353"/>
      <c r="B606" s="211" t="s">
        <v>1061</v>
      </c>
      <c r="C606" s="110" t="s">
        <v>1062</v>
      </c>
      <c r="D606" s="27"/>
      <c r="E606" s="55"/>
      <c r="F606" s="27"/>
      <c r="G606" s="56"/>
      <c r="H606" s="28"/>
      <c r="I606" s="55"/>
      <c r="J606" s="27"/>
      <c r="K606" s="56"/>
      <c r="L606" s="28"/>
      <c r="M606" s="55"/>
      <c r="N606" s="27"/>
      <c r="O606" s="56"/>
      <c r="P606" s="28"/>
      <c r="Q606" s="55"/>
      <c r="R606" s="27"/>
      <c r="S606" s="56"/>
      <c r="T606" s="28"/>
      <c r="U606" s="55"/>
      <c r="V606" s="27"/>
      <c r="W606" s="56"/>
      <c r="X606" s="15"/>
      <c r="Y606" s="15"/>
      <c r="Z606" s="354"/>
      <c r="AA606" s="102"/>
      <c r="AB606" s="30"/>
      <c r="AC606" s="235"/>
      <c r="AD606" s="232"/>
      <c r="AE606" s="235"/>
      <c r="AF606" s="235"/>
      <c r="AG606" s="235"/>
      <c r="AH606" s="235"/>
      <c r="AI606" s="235"/>
      <c r="AJ606" s="235"/>
      <c r="AK606" s="235"/>
      <c r="AL606" s="235"/>
      <c r="AM606" s="235"/>
      <c r="AN606" s="235"/>
      <c r="AO606" s="235"/>
      <c r="AP606" s="235"/>
      <c r="AQ606" s="235"/>
      <c r="AR606" s="235"/>
      <c r="AS606" s="235"/>
      <c r="AT606" s="235"/>
      <c r="AU606" s="235"/>
      <c r="AV606" s="235"/>
      <c r="AW606" s="235"/>
      <c r="AX606" s="235"/>
      <c r="AY606" s="235"/>
      <c r="AZ606" s="235"/>
      <c r="BA606" s="235"/>
      <c r="BB606" s="235"/>
      <c r="BC606" s="235"/>
      <c r="BD606" s="235"/>
      <c r="BE606" s="235"/>
      <c r="BF606" s="235"/>
      <c r="BG606" s="235"/>
      <c r="BH606" s="235"/>
      <c r="BI606" s="235"/>
      <c r="BJ606" s="235"/>
      <c r="BK606" s="235"/>
      <c r="BL606" s="235"/>
      <c r="BM606" s="235"/>
      <c r="BN606" s="235"/>
      <c r="BO606" s="235"/>
      <c r="BP606" s="235"/>
      <c r="BQ606" s="235"/>
      <c r="BR606" s="235"/>
      <c r="BS606" s="235"/>
      <c r="BT606" s="235"/>
      <c r="BU606" s="235"/>
      <c r="BV606" s="235"/>
      <c r="BW606" s="235"/>
      <c r="BX606" s="235"/>
      <c r="BY606" s="235"/>
      <c r="BZ606" s="235"/>
      <c r="CA606" s="235"/>
      <c r="CB606" s="235"/>
      <c r="CC606" s="235"/>
      <c r="CD606" s="235"/>
      <c r="CE606" s="235"/>
      <c r="CF606" s="235"/>
      <c r="CG606" s="30"/>
      <c r="CH606" s="30"/>
      <c r="CI606" s="30"/>
      <c r="CJ606" s="30"/>
      <c r="CK606" s="30"/>
      <c r="CL606" s="30"/>
      <c r="CM606" s="30"/>
    </row>
    <row r="607" spans="1:91" customFormat="1" ht="27.95" customHeight="1" x14ac:dyDescent="0.2">
      <c r="A607" s="351"/>
      <c r="B607" s="209" t="s">
        <v>1047</v>
      </c>
      <c r="C607" s="123" t="s">
        <v>1048</v>
      </c>
      <c r="D607" s="634"/>
      <c r="E607" s="635"/>
      <c r="F607" s="634"/>
      <c r="G607" s="635"/>
      <c r="H607" s="634"/>
      <c r="I607" s="635"/>
      <c r="J607" s="634"/>
      <c r="K607" s="635"/>
      <c r="L607" s="634"/>
      <c r="M607" s="635"/>
      <c r="N607" s="634"/>
      <c r="O607" s="635"/>
      <c r="P607" s="634"/>
      <c r="Q607" s="635"/>
      <c r="R607" s="634"/>
      <c r="S607" s="635"/>
      <c r="T607" s="634"/>
      <c r="U607" s="635"/>
      <c r="V607" s="634"/>
      <c r="W607" s="635"/>
      <c r="X607" s="98"/>
      <c r="Y607" s="547">
        <f t="shared" ref="Y607:Y616" si="87">IF(OR(D607="s",F607="s",H607="s",J607="s",L607="s",N607="s",P607="s",R607="s",T607="s",V607="s"), 0, IF(OR(D607="a",F607="a",H607="a",J607="a",L607="a",N607="a",P607="a",R607="a",T607="a",V607="a"),Z607,0))</f>
        <v>0</v>
      </c>
      <c r="Z607" s="340">
        <v>10</v>
      </c>
      <c r="AA607" s="41">
        <f t="shared" ref="AA607:AA616" si="88">COUNTIF(D607:W607,"a")+COUNTIF(D607:W607,"s")</f>
        <v>0</v>
      </c>
      <c r="AB607" s="394"/>
      <c r="AC607" s="235"/>
      <c r="AD607" s="232"/>
      <c r="AE607" s="235"/>
      <c r="AF607" s="235"/>
      <c r="AG607" s="235"/>
      <c r="AH607" s="235"/>
      <c r="AI607" s="235"/>
      <c r="AJ607" s="235"/>
      <c r="AK607" s="235"/>
      <c r="AL607" s="235"/>
      <c r="AM607" s="235"/>
      <c r="AN607" s="235"/>
      <c r="AO607" s="235"/>
      <c r="AP607" s="235"/>
      <c r="AQ607" s="235"/>
      <c r="AR607" s="235"/>
      <c r="AS607" s="235"/>
      <c r="AT607" s="235"/>
      <c r="AU607" s="235"/>
      <c r="AV607" s="235"/>
      <c r="AW607" s="235"/>
      <c r="AX607" s="235"/>
      <c r="AY607" s="235"/>
      <c r="AZ607" s="235"/>
      <c r="BA607" s="235"/>
      <c r="BB607" s="235"/>
      <c r="BC607" s="235"/>
      <c r="BD607" s="235"/>
      <c r="BE607" s="235"/>
      <c r="BF607" s="235"/>
      <c r="BG607" s="235"/>
      <c r="BH607" s="235"/>
      <c r="BI607" s="235"/>
      <c r="BJ607" s="235"/>
      <c r="BK607" s="235"/>
      <c r="BL607" s="235"/>
      <c r="BM607" s="235"/>
      <c r="BN607" s="235"/>
      <c r="BO607" s="235"/>
      <c r="BP607" s="235"/>
      <c r="BQ607" s="235"/>
      <c r="BR607" s="235"/>
      <c r="BS607" s="235"/>
      <c r="BT607" s="235"/>
      <c r="BU607" s="235"/>
      <c r="BV607" s="235"/>
      <c r="BW607" s="235"/>
      <c r="BX607" s="235"/>
      <c r="BY607" s="235"/>
      <c r="BZ607" s="235"/>
      <c r="CA607" s="235"/>
      <c r="CB607" s="235"/>
      <c r="CC607" s="235"/>
      <c r="CD607" s="235"/>
      <c r="CE607" s="235"/>
      <c r="CF607" s="235"/>
      <c r="CG607" s="30"/>
      <c r="CH607" s="30"/>
      <c r="CI607" s="30"/>
      <c r="CJ607" s="30"/>
      <c r="CK607" s="30"/>
      <c r="CL607" s="30"/>
      <c r="CM607" s="30"/>
    </row>
    <row r="608" spans="1:91" customFormat="1" ht="45" customHeight="1" x14ac:dyDescent="0.2">
      <c r="A608" s="351"/>
      <c r="B608" s="209" t="s">
        <v>1049</v>
      </c>
      <c r="C608" s="123" t="s">
        <v>1154</v>
      </c>
      <c r="D608" s="604"/>
      <c r="E608" s="605"/>
      <c r="F608" s="604"/>
      <c r="G608" s="605"/>
      <c r="H608" s="604"/>
      <c r="I608" s="605"/>
      <c r="J608" s="604"/>
      <c r="K608" s="605"/>
      <c r="L608" s="604"/>
      <c r="M608" s="605"/>
      <c r="N608" s="604"/>
      <c r="O608" s="605"/>
      <c r="P608" s="604"/>
      <c r="Q608" s="605"/>
      <c r="R608" s="604"/>
      <c r="S608" s="605"/>
      <c r="T608" s="604"/>
      <c r="U608" s="605"/>
      <c r="V608" s="604"/>
      <c r="W608" s="605"/>
      <c r="X608" s="98"/>
      <c r="Y608" s="547">
        <f t="shared" ref="Y608" si="89">IF(OR(D608="s",F608="s",H608="s",J608="s",L608="s",N608="s",P608="s",R608="s",T608="s",V608="s"), 0, IF(OR(D608="a",F608="a",H608="a",J608="a",L608="a",N608="a",P608="a",R608="a",T608="a",V608="a"),Z608,0))</f>
        <v>0</v>
      </c>
      <c r="Z608" s="340">
        <v>10</v>
      </c>
      <c r="AA608" s="41">
        <f t="shared" ref="AA608" si="90">COUNTIF(D608:W608,"a")+COUNTIF(D608:W608,"s")</f>
        <v>0</v>
      </c>
      <c r="AB608" s="394"/>
      <c r="AC608" s="235"/>
      <c r="AD608" s="232"/>
      <c r="AE608" s="235"/>
      <c r="AF608" s="235"/>
      <c r="AG608" s="235"/>
      <c r="AH608" s="235"/>
      <c r="AI608" s="235"/>
      <c r="AJ608" s="235"/>
      <c r="AK608" s="235"/>
      <c r="AL608" s="235"/>
      <c r="AM608" s="235"/>
      <c r="AN608" s="235"/>
      <c r="AO608" s="235"/>
      <c r="AP608" s="235"/>
      <c r="AQ608" s="235"/>
      <c r="AR608" s="235"/>
      <c r="AS608" s="235"/>
      <c r="AT608" s="235"/>
      <c r="AU608" s="235"/>
      <c r="AV608" s="235"/>
      <c r="AW608" s="235"/>
      <c r="AX608" s="235"/>
      <c r="AY608" s="235"/>
      <c r="AZ608" s="235"/>
      <c r="BA608" s="235"/>
      <c r="BB608" s="235"/>
      <c r="BC608" s="235"/>
      <c r="BD608" s="235"/>
      <c r="BE608" s="235"/>
      <c r="BF608" s="235"/>
      <c r="BG608" s="235"/>
      <c r="BH608" s="235"/>
      <c r="BI608" s="235"/>
      <c r="BJ608" s="235"/>
      <c r="BK608" s="235"/>
      <c r="BL608" s="235"/>
      <c r="BM608" s="235"/>
      <c r="BN608" s="235"/>
      <c r="BO608" s="235"/>
      <c r="BP608" s="235"/>
      <c r="BQ608" s="235"/>
      <c r="BR608" s="235"/>
      <c r="BS608" s="235"/>
      <c r="BT608" s="235"/>
      <c r="BU608" s="235"/>
      <c r="BV608" s="235"/>
      <c r="BW608" s="235"/>
      <c r="BX608" s="235"/>
      <c r="BY608" s="235"/>
      <c r="BZ608" s="235"/>
      <c r="CA608" s="235"/>
      <c r="CB608" s="235"/>
      <c r="CC608" s="235"/>
      <c r="CD608" s="235"/>
      <c r="CE608" s="235"/>
      <c r="CF608" s="235"/>
      <c r="CG608" s="30"/>
      <c r="CH608" s="30"/>
      <c r="CI608" s="30"/>
      <c r="CJ608" s="30"/>
      <c r="CK608" s="30"/>
      <c r="CL608" s="30"/>
      <c r="CM608" s="30"/>
    </row>
    <row r="609" spans="1:200" customFormat="1" ht="45" customHeight="1" x14ac:dyDescent="0.2">
      <c r="A609" s="351"/>
      <c r="B609" s="209" t="s">
        <v>1051</v>
      </c>
      <c r="C609" s="124" t="s">
        <v>1050</v>
      </c>
      <c r="D609" s="611"/>
      <c r="E609" s="612"/>
      <c r="F609" s="611"/>
      <c r="G609" s="612"/>
      <c r="H609" s="611"/>
      <c r="I609" s="612"/>
      <c r="J609" s="611"/>
      <c r="K609" s="612"/>
      <c r="L609" s="611"/>
      <c r="M609" s="612"/>
      <c r="N609" s="611"/>
      <c r="O609" s="612"/>
      <c r="P609" s="611"/>
      <c r="Q609" s="612"/>
      <c r="R609" s="611"/>
      <c r="S609" s="612"/>
      <c r="T609" s="611"/>
      <c r="U609" s="612"/>
      <c r="V609" s="611"/>
      <c r="W609" s="612"/>
      <c r="X609" s="98"/>
      <c r="Y609" s="179">
        <f t="shared" si="87"/>
        <v>0</v>
      </c>
      <c r="Z609" s="338">
        <v>10</v>
      </c>
      <c r="AA609" s="41">
        <f t="shared" si="88"/>
        <v>0</v>
      </c>
      <c r="AB609" s="394"/>
      <c r="AC609" s="235"/>
      <c r="AD609" s="232"/>
      <c r="AE609" s="235"/>
      <c r="AF609" s="235"/>
      <c r="AG609" s="235"/>
      <c r="AH609" s="235"/>
      <c r="AI609" s="235"/>
      <c r="AJ609" s="235"/>
      <c r="AK609" s="235"/>
      <c r="AL609" s="235"/>
      <c r="AM609" s="235"/>
      <c r="AN609" s="235"/>
      <c r="AO609" s="235"/>
      <c r="AP609" s="235"/>
      <c r="AQ609" s="235"/>
      <c r="AR609" s="235"/>
      <c r="AS609" s="235"/>
      <c r="AT609" s="235"/>
      <c r="AU609" s="235"/>
      <c r="AV609" s="235"/>
      <c r="AW609" s="235"/>
      <c r="AX609" s="235"/>
      <c r="AY609" s="235"/>
      <c r="AZ609" s="235"/>
      <c r="BA609" s="235"/>
      <c r="BB609" s="235"/>
      <c r="BC609" s="235"/>
      <c r="BD609" s="235"/>
      <c r="BE609" s="235"/>
      <c r="BF609" s="235"/>
      <c r="BG609" s="235"/>
      <c r="BH609" s="235"/>
      <c r="BI609" s="235"/>
      <c r="BJ609" s="235"/>
      <c r="BK609" s="235"/>
      <c r="BL609" s="235"/>
      <c r="BM609" s="235"/>
      <c r="BN609" s="235"/>
      <c r="BO609" s="235"/>
      <c r="BP609" s="235"/>
      <c r="BQ609" s="235"/>
      <c r="BR609" s="235"/>
      <c r="BS609" s="235"/>
      <c r="BT609" s="235"/>
      <c r="BU609" s="235"/>
      <c r="BV609" s="235"/>
      <c r="BW609" s="235"/>
      <c r="BX609" s="235"/>
      <c r="BY609" s="235"/>
      <c r="BZ609" s="235"/>
      <c r="CA609" s="235"/>
      <c r="CB609" s="235"/>
      <c r="CC609" s="235"/>
      <c r="CD609" s="235"/>
      <c r="CE609" s="235"/>
      <c r="CF609" s="235"/>
      <c r="CG609" s="30"/>
      <c r="CH609" s="30"/>
      <c r="CI609" s="30"/>
      <c r="CJ609" s="30"/>
      <c r="CK609" s="30"/>
      <c r="CL609" s="30"/>
      <c r="CM609" s="30"/>
    </row>
    <row r="610" spans="1:200" customFormat="1" ht="45" customHeight="1" x14ac:dyDescent="0.2">
      <c r="A610" s="351"/>
      <c r="B610" s="209" t="s">
        <v>1053</v>
      </c>
      <c r="C610" s="124" t="s">
        <v>1052</v>
      </c>
      <c r="D610" s="611"/>
      <c r="E610" s="612"/>
      <c r="F610" s="611"/>
      <c r="G610" s="612"/>
      <c r="H610" s="611"/>
      <c r="I610" s="612"/>
      <c r="J610" s="611"/>
      <c r="K610" s="612"/>
      <c r="L610" s="611"/>
      <c r="M610" s="612"/>
      <c r="N610" s="611"/>
      <c r="O610" s="612"/>
      <c r="P610" s="611"/>
      <c r="Q610" s="612"/>
      <c r="R610" s="611"/>
      <c r="S610" s="612"/>
      <c r="T610" s="611"/>
      <c r="U610" s="612"/>
      <c r="V610" s="611"/>
      <c r="W610" s="612"/>
      <c r="X610" s="98"/>
      <c r="Y610" s="179">
        <f t="shared" si="87"/>
        <v>0</v>
      </c>
      <c r="Z610" s="338">
        <v>10</v>
      </c>
      <c r="AA610" s="41">
        <f t="shared" si="88"/>
        <v>0</v>
      </c>
      <c r="AB610" s="394"/>
      <c r="AC610" s="235"/>
      <c r="AD610" s="232"/>
      <c r="AE610" s="235"/>
      <c r="AF610" s="235"/>
      <c r="AG610" s="235"/>
      <c r="AH610" s="235"/>
      <c r="AI610" s="235"/>
      <c r="AJ610" s="235"/>
      <c r="AK610" s="235"/>
      <c r="AL610" s="235"/>
      <c r="AM610" s="235"/>
      <c r="AN610" s="235"/>
      <c r="AO610" s="235"/>
      <c r="AP610" s="235"/>
      <c r="AQ610" s="235"/>
      <c r="AR610" s="235"/>
      <c r="AS610" s="235"/>
      <c r="AT610" s="235"/>
      <c r="AU610" s="235"/>
      <c r="AV610" s="235"/>
      <c r="AW610" s="235"/>
      <c r="AX610" s="235"/>
      <c r="AY610" s="235"/>
      <c r="AZ610" s="235"/>
      <c r="BA610" s="235"/>
      <c r="BB610" s="235"/>
      <c r="BC610" s="235"/>
      <c r="BD610" s="235"/>
      <c r="BE610" s="235"/>
      <c r="BF610" s="235"/>
      <c r="BG610" s="235"/>
      <c r="BH610" s="235"/>
      <c r="BI610" s="235"/>
      <c r="BJ610" s="235"/>
      <c r="BK610" s="235"/>
      <c r="BL610" s="235"/>
      <c r="BM610" s="235"/>
      <c r="BN610" s="235"/>
      <c r="BO610" s="235"/>
      <c r="BP610" s="235"/>
      <c r="BQ610" s="235"/>
      <c r="BR610" s="235"/>
      <c r="BS610" s="235"/>
      <c r="BT610" s="235"/>
      <c r="BU610" s="235"/>
      <c r="BV610" s="235"/>
      <c r="BW610" s="235"/>
      <c r="BX610" s="235"/>
      <c r="BY610" s="235"/>
      <c r="BZ610" s="235"/>
      <c r="CA610" s="235"/>
      <c r="CB610" s="235"/>
      <c r="CC610" s="235"/>
      <c r="CD610" s="235"/>
      <c r="CE610" s="235"/>
      <c r="CF610" s="235"/>
      <c r="CG610" s="30"/>
      <c r="CH610" s="30"/>
      <c r="CI610" s="30"/>
      <c r="CJ610" s="30"/>
      <c r="CK610" s="30"/>
      <c r="CL610" s="30"/>
      <c r="CM610" s="30"/>
    </row>
    <row r="611" spans="1:200" customFormat="1" ht="45" customHeight="1" x14ac:dyDescent="0.2">
      <c r="A611" s="351"/>
      <c r="B611" s="209" t="s">
        <v>1055</v>
      </c>
      <c r="C611" s="124" t="s">
        <v>1054</v>
      </c>
      <c r="D611" s="611"/>
      <c r="E611" s="612"/>
      <c r="F611" s="611"/>
      <c r="G611" s="612"/>
      <c r="H611" s="611"/>
      <c r="I611" s="612"/>
      <c r="J611" s="611"/>
      <c r="K611" s="612"/>
      <c r="L611" s="611"/>
      <c r="M611" s="612"/>
      <c r="N611" s="611"/>
      <c r="O611" s="612"/>
      <c r="P611" s="611"/>
      <c r="Q611" s="612"/>
      <c r="R611" s="611"/>
      <c r="S611" s="612"/>
      <c r="T611" s="611"/>
      <c r="U611" s="612"/>
      <c r="V611" s="611"/>
      <c r="W611" s="612"/>
      <c r="X611" s="98"/>
      <c r="Y611" s="547">
        <f t="shared" si="87"/>
        <v>0</v>
      </c>
      <c r="Z611" s="340">
        <v>10</v>
      </c>
      <c r="AA611" s="41">
        <f t="shared" si="88"/>
        <v>0</v>
      </c>
      <c r="AB611" s="394"/>
      <c r="AC611" s="235"/>
      <c r="AD611" s="232"/>
      <c r="AE611" s="235"/>
      <c r="AF611" s="235"/>
      <c r="AG611" s="235"/>
      <c r="AH611" s="235"/>
      <c r="AI611" s="235"/>
      <c r="AJ611" s="235"/>
      <c r="AK611" s="235"/>
      <c r="AL611" s="235"/>
      <c r="AM611" s="235"/>
      <c r="AN611" s="235"/>
      <c r="AO611" s="235"/>
      <c r="AP611" s="235"/>
      <c r="AQ611" s="235"/>
      <c r="AR611" s="235"/>
      <c r="AS611" s="235"/>
      <c r="AT611" s="235"/>
      <c r="AU611" s="235"/>
      <c r="AV611" s="235"/>
      <c r="AW611" s="235"/>
      <c r="AX611" s="235"/>
      <c r="AY611" s="235"/>
      <c r="AZ611" s="235"/>
      <c r="BA611" s="235"/>
      <c r="BB611" s="235"/>
      <c r="BC611" s="235"/>
      <c r="BD611" s="235"/>
      <c r="BE611" s="235"/>
      <c r="BF611" s="235"/>
      <c r="BG611" s="235"/>
      <c r="BH611" s="235"/>
      <c r="BI611" s="235"/>
      <c r="BJ611" s="235"/>
      <c r="BK611" s="235"/>
      <c r="BL611" s="235"/>
      <c r="BM611" s="235"/>
      <c r="BN611" s="235"/>
      <c r="BO611" s="235"/>
      <c r="BP611" s="235"/>
      <c r="BQ611" s="235"/>
      <c r="BR611" s="235"/>
      <c r="BS611" s="235"/>
      <c r="BT611" s="235"/>
      <c r="BU611" s="235"/>
      <c r="BV611" s="235"/>
      <c r="BW611" s="235"/>
      <c r="BX611" s="235"/>
      <c r="BY611" s="235"/>
      <c r="BZ611" s="235"/>
      <c r="CA611" s="235"/>
      <c r="CB611" s="235"/>
      <c r="CC611" s="235"/>
      <c r="CD611" s="235"/>
      <c r="CE611" s="235"/>
      <c r="CF611" s="235"/>
      <c r="CG611" s="30"/>
      <c r="CH611" s="30"/>
      <c r="CI611" s="30"/>
      <c r="CJ611" s="30"/>
      <c r="CK611" s="30"/>
      <c r="CL611" s="30"/>
      <c r="CM611" s="30"/>
    </row>
    <row r="612" spans="1:200" customFormat="1" ht="45" customHeight="1" x14ac:dyDescent="0.2">
      <c r="A612" s="351"/>
      <c r="B612" s="209" t="s">
        <v>1057</v>
      </c>
      <c r="C612" s="124" t="s">
        <v>1155</v>
      </c>
      <c r="D612" s="611"/>
      <c r="E612" s="612"/>
      <c r="F612" s="611"/>
      <c r="G612" s="612"/>
      <c r="H612" s="611"/>
      <c r="I612" s="612"/>
      <c r="J612" s="611"/>
      <c r="K612" s="612"/>
      <c r="L612" s="611"/>
      <c r="M612" s="612"/>
      <c r="N612" s="611"/>
      <c r="O612" s="612"/>
      <c r="P612" s="611"/>
      <c r="Q612" s="612"/>
      <c r="R612" s="611"/>
      <c r="S612" s="612"/>
      <c r="T612" s="611"/>
      <c r="U612" s="612"/>
      <c r="V612" s="611"/>
      <c r="W612" s="612"/>
      <c r="X612" s="98"/>
      <c r="Y612" s="547">
        <f t="shared" ref="Y612" si="91">IF(OR(D612="s",F612="s",H612="s",J612="s",L612="s",N612="s",P612="s",R612="s",T612="s",V612="s"), 0, IF(OR(D612="a",F612="a",H612="a",J612="a",L612="a",N612="a",P612="a",R612="a",T612="a",V612="a"),Z612,0))</f>
        <v>0</v>
      </c>
      <c r="Z612" s="340">
        <v>10</v>
      </c>
      <c r="AA612" s="41">
        <f t="shared" ref="AA612" si="92">COUNTIF(D612:W612,"a")+COUNTIF(D612:W612,"s")</f>
        <v>0</v>
      </c>
      <c r="AB612" s="394"/>
      <c r="AC612" s="235"/>
      <c r="AD612" s="232"/>
      <c r="AE612" s="235"/>
      <c r="AF612" s="235"/>
      <c r="AG612" s="235"/>
      <c r="AH612" s="235"/>
      <c r="AI612" s="235"/>
      <c r="AJ612" s="235"/>
      <c r="AK612" s="235"/>
      <c r="AL612" s="235"/>
      <c r="AM612" s="235"/>
      <c r="AN612" s="235"/>
      <c r="AO612" s="235"/>
      <c r="AP612" s="235"/>
      <c r="AQ612" s="235"/>
      <c r="AR612" s="235"/>
      <c r="AS612" s="235"/>
      <c r="AT612" s="235"/>
      <c r="AU612" s="235"/>
      <c r="AV612" s="235"/>
      <c r="AW612" s="235"/>
      <c r="AX612" s="235"/>
      <c r="AY612" s="235"/>
      <c r="AZ612" s="235"/>
      <c r="BA612" s="235"/>
      <c r="BB612" s="235"/>
      <c r="BC612" s="235"/>
      <c r="BD612" s="235"/>
      <c r="BE612" s="235"/>
      <c r="BF612" s="235"/>
      <c r="BG612" s="235"/>
      <c r="BH612" s="235"/>
      <c r="BI612" s="235"/>
      <c r="BJ612" s="235"/>
      <c r="BK612" s="235"/>
      <c r="BL612" s="235"/>
      <c r="BM612" s="235"/>
      <c r="BN612" s="235"/>
      <c r="BO612" s="235"/>
      <c r="BP612" s="235"/>
      <c r="BQ612" s="235"/>
      <c r="BR612" s="235"/>
      <c r="BS612" s="235"/>
      <c r="BT612" s="235"/>
      <c r="BU612" s="235"/>
      <c r="BV612" s="235"/>
      <c r="BW612" s="235"/>
      <c r="BX612" s="235"/>
      <c r="BY612" s="235"/>
      <c r="BZ612" s="235"/>
      <c r="CA612" s="235"/>
      <c r="CB612" s="235"/>
      <c r="CC612" s="235"/>
      <c r="CD612" s="235"/>
      <c r="CE612" s="235"/>
      <c r="CF612" s="235"/>
      <c r="CG612" s="30"/>
      <c r="CH612" s="30"/>
      <c r="CI612" s="30"/>
      <c r="CJ612" s="30"/>
      <c r="CK612" s="30"/>
      <c r="CL612" s="30"/>
      <c r="CM612" s="30"/>
    </row>
    <row r="613" spans="1:200" customFormat="1" ht="45" customHeight="1" x14ac:dyDescent="0.2">
      <c r="A613" s="351"/>
      <c r="B613" s="209" t="s">
        <v>1059</v>
      </c>
      <c r="C613" s="124" t="s">
        <v>1056</v>
      </c>
      <c r="D613" s="611"/>
      <c r="E613" s="612"/>
      <c r="F613" s="611"/>
      <c r="G613" s="612"/>
      <c r="H613" s="611"/>
      <c r="I613" s="612"/>
      <c r="J613" s="611"/>
      <c r="K613" s="612"/>
      <c r="L613" s="611"/>
      <c r="M613" s="612"/>
      <c r="N613" s="611"/>
      <c r="O613" s="612"/>
      <c r="P613" s="611"/>
      <c r="Q613" s="612"/>
      <c r="R613" s="611"/>
      <c r="S613" s="612"/>
      <c r="T613" s="611"/>
      <c r="U613" s="612"/>
      <c r="V613" s="611"/>
      <c r="W613" s="612"/>
      <c r="X613" s="98"/>
      <c r="Y613" s="179">
        <f t="shared" si="87"/>
        <v>0</v>
      </c>
      <c r="Z613" s="338">
        <v>10</v>
      </c>
      <c r="AA613" s="41">
        <f t="shared" si="88"/>
        <v>0</v>
      </c>
      <c r="AB613" s="394"/>
      <c r="AC613" s="235"/>
      <c r="AD613" s="232"/>
      <c r="AE613" s="235"/>
      <c r="AF613" s="235"/>
      <c r="AG613" s="235"/>
      <c r="AH613" s="235"/>
      <c r="AI613" s="235"/>
      <c r="AJ613" s="235"/>
      <c r="AK613" s="235"/>
      <c r="AL613" s="235"/>
      <c r="AM613" s="235"/>
      <c r="AN613" s="235"/>
      <c r="AO613" s="235"/>
      <c r="AP613" s="235"/>
      <c r="AQ613" s="235"/>
      <c r="AR613" s="235"/>
      <c r="AS613" s="235"/>
      <c r="AT613" s="235"/>
      <c r="AU613" s="235"/>
      <c r="AV613" s="235"/>
      <c r="AW613" s="235"/>
      <c r="AX613" s="235"/>
      <c r="AY613" s="235"/>
      <c r="AZ613" s="235"/>
      <c r="BA613" s="235"/>
      <c r="BB613" s="235"/>
      <c r="BC613" s="235"/>
      <c r="BD613" s="235"/>
      <c r="BE613" s="235"/>
      <c r="BF613" s="235"/>
      <c r="BG613" s="235"/>
      <c r="BH613" s="235"/>
      <c r="BI613" s="235"/>
      <c r="BJ613" s="235"/>
      <c r="BK613" s="235"/>
      <c r="BL613" s="235"/>
      <c r="BM613" s="235"/>
      <c r="BN613" s="235"/>
      <c r="BO613" s="235"/>
      <c r="BP613" s="235"/>
      <c r="BQ613" s="235"/>
      <c r="BR613" s="235"/>
      <c r="BS613" s="235"/>
      <c r="BT613" s="235"/>
      <c r="BU613" s="235"/>
      <c r="BV613" s="235"/>
      <c r="BW613" s="235"/>
      <c r="BX613" s="235"/>
      <c r="BY613" s="235"/>
      <c r="BZ613" s="235"/>
      <c r="CA613" s="235"/>
      <c r="CB613" s="235"/>
      <c r="CC613" s="235"/>
      <c r="CD613" s="235"/>
      <c r="CE613" s="235"/>
      <c r="CF613" s="235"/>
      <c r="CG613" s="30"/>
      <c r="CH613" s="30"/>
      <c r="CI613" s="30"/>
      <c r="CJ613" s="30"/>
      <c r="CK613" s="30"/>
      <c r="CL613" s="30"/>
      <c r="CM613" s="30"/>
    </row>
    <row r="614" spans="1:200" customFormat="1" ht="27.95" customHeight="1" x14ac:dyDescent="0.2">
      <c r="A614" s="351"/>
      <c r="B614" s="209" t="s">
        <v>1060</v>
      </c>
      <c r="C614" s="116" t="s">
        <v>1058</v>
      </c>
      <c r="D614" s="611"/>
      <c r="E614" s="612"/>
      <c r="F614" s="611"/>
      <c r="G614" s="612"/>
      <c r="H614" s="611"/>
      <c r="I614" s="612"/>
      <c r="J614" s="611"/>
      <c r="K614" s="612"/>
      <c r="L614" s="611"/>
      <c r="M614" s="612"/>
      <c r="N614" s="611"/>
      <c r="O614" s="612"/>
      <c r="P614" s="611"/>
      <c r="Q614" s="612"/>
      <c r="R614" s="611"/>
      <c r="S614" s="612"/>
      <c r="T614" s="611"/>
      <c r="U614" s="612"/>
      <c r="V614" s="611"/>
      <c r="W614" s="612"/>
      <c r="X614" s="98"/>
      <c r="Y614" s="179">
        <f t="shared" si="87"/>
        <v>0</v>
      </c>
      <c r="Z614" s="338">
        <v>10</v>
      </c>
      <c r="AA614" s="41">
        <f t="shared" si="88"/>
        <v>0</v>
      </c>
      <c r="AB614" s="394"/>
      <c r="AC614" s="235"/>
      <c r="AD614" s="232"/>
      <c r="AE614" s="235"/>
      <c r="AF614" s="235"/>
      <c r="AG614" s="235"/>
      <c r="AH614" s="235"/>
      <c r="AI614" s="235"/>
      <c r="AJ614" s="235"/>
      <c r="AK614" s="235"/>
      <c r="AL614" s="235"/>
      <c r="AM614" s="235"/>
      <c r="AN614" s="235"/>
      <c r="AO614" s="235"/>
      <c r="AP614" s="235"/>
      <c r="AQ614" s="235"/>
      <c r="AR614" s="235"/>
      <c r="AS614" s="235"/>
      <c r="AT614" s="235"/>
      <c r="AU614" s="235"/>
      <c r="AV614" s="235"/>
      <c r="AW614" s="235"/>
      <c r="AX614" s="235"/>
      <c r="AY614" s="235"/>
      <c r="AZ614" s="235"/>
      <c r="BA614" s="235"/>
      <c r="BB614" s="235"/>
      <c r="BC614" s="235"/>
      <c r="BD614" s="235"/>
      <c r="BE614" s="235"/>
      <c r="BF614" s="235"/>
      <c r="BG614" s="235"/>
      <c r="BH614" s="235"/>
      <c r="BI614" s="235"/>
      <c r="BJ614" s="235"/>
      <c r="BK614" s="235"/>
      <c r="BL614" s="235"/>
      <c r="BM614" s="235"/>
      <c r="BN614" s="235"/>
      <c r="BO614" s="235"/>
      <c r="BP614" s="235"/>
      <c r="BQ614" s="235"/>
      <c r="BR614" s="235"/>
      <c r="BS614" s="235"/>
      <c r="BT614" s="235"/>
      <c r="BU614" s="235"/>
      <c r="BV614" s="235"/>
      <c r="BW614" s="235"/>
      <c r="BX614" s="235"/>
      <c r="BY614" s="235"/>
      <c r="BZ614" s="235"/>
      <c r="CA614" s="235"/>
      <c r="CB614" s="235"/>
      <c r="CC614" s="235"/>
      <c r="CD614" s="235"/>
      <c r="CE614" s="235"/>
      <c r="CF614" s="235"/>
      <c r="CG614" s="30"/>
      <c r="CH614" s="30"/>
      <c r="CI614" s="30"/>
      <c r="CJ614" s="30"/>
      <c r="CK614" s="30"/>
      <c r="CL614" s="30"/>
      <c r="CM614" s="30"/>
    </row>
    <row r="615" spans="1:200" customFormat="1" ht="67.7" customHeight="1" x14ac:dyDescent="0.2">
      <c r="A615" s="351"/>
      <c r="B615" s="209" t="s">
        <v>1152</v>
      </c>
      <c r="C615" s="116" t="s">
        <v>837</v>
      </c>
      <c r="D615" s="611"/>
      <c r="E615" s="612"/>
      <c r="F615" s="611"/>
      <c r="G615" s="612"/>
      <c r="H615" s="611"/>
      <c r="I615" s="612"/>
      <c r="J615" s="611"/>
      <c r="K615" s="612"/>
      <c r="L615" s="611"/>
      <c r="M615" s="612"/>
      <c r="N615" s="611"/>
      <c r="O615" s="612"/>
      <c r="P615" s="611"/>
      <c r="Q615" s="612"/>
      <c r="R615" s="611"/>
      <c r="S615" s="612"/>
      <c r="T615" s="611"/>
      <c r="U615" s="612"/>
      <c r="V615" s="611"/>
      <c r="W615" s="612"/>
      <c r="X615" s="98"/>
      <c r="Y615" s="179">
        <f t="shared" si="87"/>
        <v>0</v>
      </c>
      <c r="Z615" s="338">
        <v>10</v>
      </c>
      <c r="AA615" s="41">
        <f t="shared" si="88"/>
        <v>0</v>
      </c>
      <c r="AB615" s="394"/>
      <c r="AC615" s="235"/>
      <c r="AD615" s="232"/>
      <c r="AE615" s="235"/>
      <c r="AF615" s="235"/>
      <c r="AG615" s="235"/>
      <c r="AH615" s="235"/>
      <c r="AI615" s="235"/>
      <c r="AJ615" s="235"/>
      <c r="AK615" s="235"/>
      <c r="AL615" s="235"/>
      <c r="AM615" s="235"/>
      <c r="AN615" s="235"/>
      <c r="AO615" s="235"/>
      <c r="AP615" s="235"/>
      <c r="AQ615" s="235"/>
      <c r="AR615" s="235"/>
      <c r="AS615" s="235"/>
      <c r="AT615" s="235"/>
      <c r="AU615" s="235"/>
      <c r="AV615" s="235"/>
      <c r="AW615" s="235"/>
      <c r="AX615" s="235"/>
      <c r="AY615" s="235"/>
      <c r="AZ615" s="235"/>
      <c r="BA615" s="235"/>
      <c r="BB615" s="235"/>
      <c r="BC615" s="235"/>
      <c r="BD615" s="235"/>
      <c r="BE615" s="235"/>
      <c r="BF615" s="235"/>
      <c r="BG615" s="235"/>
      <c r="BH615" s="235"/>
      <c r="BI615" s="235"/>
      <c r="BJ615" s="235"/>
      <c r="BK615" s="235"/>
      <c r="BL615" s="235"/>
      <c r="BM615" s="235"/>
      <c r="BN615" s="235"/>
      <c r="BO615" s="235"/>
      <c r="BP615" s="235"/>
      <c r="BQ615" s="235"/>
      <c r="BR615" s="235"/>
      <c r="BS615" s="235"/>
      <c r="BT615" s="235"/>
      <c r="BU615" s="235"/>
      <c r="BV615" s="235"/>
      <c r="BW615" s="235"/>
      <c r="BX615" s="235"/>
      <c r="BY615" s="235"/>
      <c r="BZ615" s="235"/>
      <c r="CA615" s="235"/>
      <c r="CB615" s="235"/>
      <c r="CC615" s="235"/>
      <c r="CD615" s="235"/>
      <c r="CE615" s="235"/>
      <c r="CF615" s="235"/>
      <c r="CG615" s="30"/>
      <c r="CH615" s="30"/>
      <c r="CI615" s="30"/>
      <c r="CJ615" s="30"/>
      <c r="CK615" s="30"/>
      <c r="CL615" s="30"/>
      <c r="CM615" s="30"/>
    </row>
    <row r="616" spans="1:200" customFormat="1" ht="44.25" customHeight="1" thickBot="1" x14ac:dyDescent="0.25">
      <c r="A616" s="351"/>
      <c r="B616" s="209" t="s">
        <v>1153</v>
      </c>
      <c r="C616" s="116" t="s">
        <v>836</v>
      </c>
      <c r="D616" s="578"/>
      <c r="E616" s="579"/>
      <c r="F616" s="578"/>
      <c r="G616" s="579"/>
      <c r="H616" s="578"/>
      <c r="I616" s="579"/>
      <c r="J616" s="578"/>
      <c r="K616" s="579"/>
      <c r="L616" s="578"/>
      <c r="M616" s="579"/>
      <c r="N616" s="578"/>
      <c r="O616" s="579"/>
      <c r="P616" s="578"/>
      <c r="Q616" s="579"/>
      <c r="R616" s="578"/>
      <c r="S616" s="579"/>
      <c r="T616" s="578"/>
      <c r="U616" s="579"/>
      <c r="V616" s="578"/>
      <c r="W616" s="579"/>
      <c r="X616" s="98"/>
      <c r="Y616" s="179">
        <f t="shared" si="87"/>
        <v>0</v>
      </c>
      <c r="Z616" s="352">
        <v>5</v>
      </c>
      <c r="AA616" s="41">
        <f t="shared" si="88"/>
        <v>0</v>
      </c>
      <c r="AB616" s="394"/>
      <c r="AC616" s="235"/>
      <c r="AD616" s="232"/>
      <c r="AE616" s="235"/>
      <c r="AF616" s="235"/>
      <c r="AG616" s="235"/>
      <c r="AH616" s="235"/>
      <c r="AI616" s="235"/>
      <c r="AJ616" s="235"/>
      <c r="AK616" s="235"/>
      <c r="AL616" s="235"/>
      <c r="AM616" s="235"/>
      <c r="AN616" s="235"/>
      <c r="AO616" s="235"/>
      <c r="AP616" s="235"/>
      <c r="AQ616" s="235"/>
      <c r="AR616" s="235"/>
      <c r="AS616" s="235"/>
      <c r="AT616" s="235"/>
      <c r="AU616" s="235"/>
      <c r="AV616" s="235"/>
      <c r="AW616" s="235"/>
      <c r="AX616" s="235"/>
      <c r="AY616" s="235"/>
      <c r="AZ616" s="235"/>
      <c r="BA616" s="235"/>
      <c r="BB616" s="235"/>
      <c r="BC616" s="235"/>
      <c r="BD616" s="235"/>
      <c r="BE616" s="235"/>
      <c r="BF616" s="235"/>
      <c r="BG616" s="235"/>
      <c r="BH616" s="235"/>
      <c r="BI616" s="235"/>
      <c r="BJ616" s="235"/>
      <c r="BK616" s="235"/>
      <c r="BL616" s="235"/>
      <c r="BM616" s="235"/>
      <c r="BN616" s="235"/>
      <c r="BO616" s="235"/>
      <c r="BP616" s="235"/>
      <c r="BQ616" s="235"/>
      <c r="BR616" s="235"/>
      <c r="BS616" s="235"/>
      <c r="BT616" s="235"/>
      <c r="BU616" s="235"/>
      <c r="BV616" s="235"/>
      <c r="BW616" s="235"/>
      <c r="BX616" s="235"/>
      <c r="BY616" s="235"/>
      <c r="BZ616" s="235"/>
      <c r="CA616" s="235"/>
      <c r="CB616" s="235"/>
      <c r="CC616" s="235"/>
      <c r="CD616" s="235"/>
      <c r="CE616" s="235"/>
      <c r="CF616" s="235"/>
      <c r="CG616" s="30"/>
      <c r="CH616" s="30"/>
      <c r="CI616" s="30"/>
      <c r="CJ616" s="30"/>
      <c r="CK616" s="30"/>
      <c r="CL616" s="30"/>
      <c r="CM616" s="30"/>
    </row>
    <row r="617" spans="1:200" ht="21" customHeight="1" thickTop="1" thickBot="1" x14ac:dyDescent="0.25">
      <c r="A617" s="346"/>
      <c r="B617" s="38"/>
      <c r="C617" s="154" t="s">
        <v>266</v>
      </c>
      <c r="D617" s="621" t="s">
        <v>80</v>
      </c>
      <c r="E617" s="622"/>
      <c r="F617" s="622"/>
      <c r="G617" s="622"/>
      <c r="H617" s="622"/>
      <c r="I617" s="622"/>
      <c r="J617" s="622"/>
      <c r="K617" s="622"/>
      <c r="L617" s="622"/>
      <c r="M617" s="622"/>
      <c r="N617" s="622"/>
      <c r="O617" s="622"/>
      <c r="P617" s="622"/>
      <c r="Q617" s="622"/>
      <c r="R617" s="622"/>
      <c r="S617" s="622"/>
      <c r="T617" s="622"/>
      <c r="U617" s="622"/>
      <c r="V617" s="622"/>
      <c r="W617" s="622"/>
      <c r="X617" s="623"/>
      <c r="Y617" s="6">
        <f>SUM(Y607:Y616)</f>
        <v>0</v>
      </c>
      <c r="Z617" s="339">
        <f>SUM(Z607:Z616)</f>
        <v>95</v>
      </c>
      <c r="AA617" s="103"/>
      <c r="AD617" s="232"/>
      <c r="CG617" s="48"/>
      <c r="CH617" s="48"/>
      <c r="CI617" s="48"/>
      <c r="CJ617" s="48"/>
      <c r="CK617" s="48"/>
      <c r="CL617" s="48"/>
      <c r="CM617" s="48"/>
    </row>
    <row r="618" spans="1:200" ht="21" customHeight="1" thickBot="1" x14ac:dyDescent="0.25">
      <c r="A618" s="355"/>
      <c r="B618" s="356"/>
      <c r="C618" s="357"/>
      <c r="D618" s="618"/>
      <c r="E618" s="619"/>
      <c r="F618" s="750">
        <v>0</v>
      </c>
      <c r="G618" s="751"/>
      <c r="H618" s="751"/>
      <c r="I618" s="751"/>
      <c r="J618" s="751"/>
      <c r="K618" s="751"/>
      <c r="L618" s="751"/>
      <c r="M618" s="751"/>
      <c r="N618" s="751"/>
      <c r="O618" s="751"/>
      <c r="P618" s="751"/>
      <c r="Q618" s="751"/>
      <c r="R618" s="751"/>
      <c r="S618" s="751"/>
      <c r="T618" s="751"/>
      <c r="U618" s="751"/>
      <c r="V618" s="751"/>
      <c r="W618" s="751"/>
      <c r="X618" s="751"/>
      <c r="Y618" s="751"/>
      <c r="Z618" s="752"/>
      <c r="AA618" s="52"/>
      <c r="AD618" s="232"/>
      <c r="CG618" s="48"/>
      <c r="CH618" s="48"/>
      <c r="CI618" s="48"/>
      <c r="CJ618" s="48"/>
      <c r="CK618" s="48"/>
      <c r="CL618" s="48"/>
      <c r="CM618" s="48"/>
    </row>
    <row r="619" spans="1:200" ht="21" customHeight="1" x14ac:dyDescent="0.2">
      <c r="A619" s="240"/>
      <c r="B619" s="16"/>
      <c r="C619" s="241"/>
      <c r="D619" s="16"/>
      <c r="E619" s="16"/>
      <c r="F619" s="16"/>
      <c r="G619" s="16"/>
      <c r="H619" s="16"/>
      <c r="I619" s="16"/>
      <c r="J619" s="16"/>
      <c r="K619" s="16"/>
      <c r="L619" s="16"/>
      <c r="M619" s="16"/>
      <c r="N619" s="16"/>
      <c r="O619" s="16"/>
      <c r="P619" s="16"/>
      <c r="Q619" s="16"/>
      <c r="R619" s="16"/>
      <c r="S619" s="16"/>
      <c r="T619" s="16"/>
      <c r="U619" s="16"/>
      <c r="V619" s="16"/>
      <c r="W619" s="16"/>
      <c r="X619" s="16"/>
      <c r="Y619" s="16"/>
      <c r="Z619" s="242"/>
      <c r="AA619" s="234"/>
      <c r="AB619" s="16"/>
    </row>
    <row r="620" spans="1:200" ht="27.75" x14ac:dyDescent="0.2">
      <c r="A620" s="297" t="s">
        <v>3</v>
      </c>
      <c r="B620" s="297"/>
      <c r="C620" s="298"/>
      <c r="D620" s="299"/>
      <c r="E620" s="299"/>
      <c r="F620" s="299"/>
      <c r="G620" s="299"/>
      <c r="H620" s="299"/>
      <c r="I620" s="299"/>
      <c r="J620" s="299"/>
      <c r="K620" s="299"/>
      <c r="L620" s="299"/>
      <c r="M620" s="299"/>
      <c r="N620" s="299"/>
      <c r="O620" s="299"/>
      <c r="P620" s="299"/>
      <c r="Q620" s="299"/>
      <c r="R620" s="299"/>
      <c r="S620" s="299"/>
      <c r="T620" s="299"/>
      <c r="U620" s="299"/>
      <c r="V620" s="299"/>
      <c r="W620" s="299"/>
      <c r="X620" s="299"/>
      <c r="Y620" s="299"/>
      <c r="Z620" s="300"/>
      <c r="AA620" s="301"/>
      <c r="AB620" s="299"/>
    </row>
    <row r="621" spans="1:200" s="16" customFormat="1" ht="21" customHeight="1" x14ac:dyDescent="0.2">
      <c r="A621" s="240"/>
      <c r="C621" s="241"/>
      <c r="Z621" s="242"/>
      <c r="AA621" s="234"/>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row>
    <row r="622" spans="1:200" s="16" customFormat="1" ht="21" customHeight="1" x14ac:dyDescent="0.2">
      <c r="A622" s="240"/>
      <c r="C622" s="241"/>
      <c r="Z622" s="242"/>
      <c r="AA622" s="234"/>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row>
    <row r="623" spans="1:200" s="16" customFormat="1" ht="21" customHeight="1" x14ac:dyDescent="0.2">
      <c r="A623" s="240"/>
      <c r="C623" s="241"/>
      <c r="Z623" s="242"/>
      <c r="AA623" s="234"/>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row>
    <row r="624" spans="1:200" s="16" customFormat="1" ht="21" customHeight="1" x14ac:dyDescent="0.2">
      <c r="A624" s="240"/>
      <c r="C624" s="241"/>
      <c r="Z624" s="242"/>
      <c r="AA624" s="234"/>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row>
    <row r="625" spans="1:200" s="16" customFormat="1" ht="21" customHeight="1" x14ac:dyDescent="0.2">
      <c r="A625" s="240"/>
      <c r="C625" s="241"/>
      <c r="X625" s="235"/>
      <c r="Z625" s="242"/>
      <c r="AA625" s="234"/>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row>
    <row r="626" spans="1:200" s="16" customFormat="1" x14ac:dyDescent="0.25">
      <c r="A626" s="240"/>
      <c r="C626" s="241"/>
      <c r="X626" s="243"/>
      <c r="Z626" s="242"/>
      <c r="AA626" s="234"/>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row>
    <row r="627" spans="1:200" s="16" customFormat="1" x14ac:dyDescent="0.2">
      <c r="A627" s="240"/>
      <c r="C627" s="241"/>
      <c r="Z627" s="242"/>
      <c r="AA627" s="234"/>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row>
    <row r="628" spans="1:200" s="16" customFormat="1" x14ac:dyDescent="0.2">
      <c r="A628" s="240"/>
      <c r="C628" s="241"/>
      <c r="Z628" s="242"/>
      <c r="AA628" s="234"/>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row>
    <row r="629" spans="1:200" s="16" customFormat="1" x14ac:dyDescent="0.2">
      <c r="A629" s="240"/>
      <c r="C629" s="241"/>
      <c r="X629" s="235"/>
      <c r="Z629" s="242"/>
      <c r="AA629" s="234"/>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row>
    <row r="630" spans="1:200" s="16" customFormat="1" x14ac:dyDescent="0.25">
      <c r="A630" s="240"/>
      <c r="C630" s="241"/>
      <c r="X630" s="243"/>
      <c r="Z630" s="242"/>
      <c r="AA630" s="234"/>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row>
    <row r="631" spans="1:200" s="16" customFormat="1" x14ac:dyDescent="0.25">
      <c r="A631" s="240"/>
      <c r="C631" s="241"/>
      <c r="X631" s="243"/>
      <c r="Z631" s="242"/>
      <c r="AA631" s="234"/>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row>
    <row r="632" spans="1:200" s="16" customFormat="1" x14ac:dyDescent="0.2">
      <c r="A632" s="240"/>
      <c r="C632" s="241"/>
      <c r="Z632" s="242"/>
      <c r="AA632" s="234"/>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row>
    <row r="633" spans="1:200" s="16" customFormat="1" x14ac:dyDescent="0.2">
      <c r="A633" s="240"/>
      <c r="C633" s="241"/>
      <c r="Z633" s="242"/>
      <c r="AA633" s="234"/>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row>
    <row r="634" spans="1:200" s="16" customFormat="1" x14ac:dyDescent="0.2">
      <c r="A634" s="240"/>
      <c r="C634" s="241"/>
      <c r="Z634" s="242"/>
      <c r="AA634" s="234"/>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row>
    <row r="635" spans="1:200" s="16" customFormat="1" x14ac:dyDescent="0.2">
      <c r="A635" s="240"/>
      <c r="C635" s="241"/>
      <c r="Z635" s="242"/>
      <c r="AA635" s="234"/>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row>
    <row r="636" spans="1:200" s="16" customFormat="1" x14ac:dyDescent="0.2">
      <c r="A636" s="240"/>
      <c r="C636" s="241"/>
      <c r="X636" s="235"/>
      <c r="Z636" s="242"/>
      <c r="AA636" s="234"/>
    </row>
    <row r="637" spans="1:200" s="16" customFormat="1" x14ac:dyDescent="0.25">
      <c r="A637" s="240"/>
      <c r="C637" s="241"/>
      <c r="X637" s="243"/>
      <c r="Z637" s="242"/>
      <c r="AA637" s="234"/>
    </row>
    <row r="638" spans="1:200" s="16" customFormat="1" x14ac:dyDescent="0.25">
      <c r="A638" s="240"/>
      <c r="C638" s="241"/>
      <c r="X638" s="243"/>
      <c r="Z638" s="242"/>
      <c r="AA638" s="234"/>
    </row>
    <row r="639" spans="1:200" s="16" customFormat="1" x14ac:dyDescent="0.25">
      <c r="A639" s="240"/>
      <c r="C639" s="241"/>
      <c r="X639" s="243"/>
      <c r="Z639" s="242"/>
      <c r="AA639" s="234"/>
    </row>
    <row r="640" spans="1:200" s="16" customFormat="1" x14ac:dyDescent="0.2">
      <c r="A640" s="240"/>
      <c r="C640" s="241"/>
      <c r="Z640" s="242"/>
      <c r="AA640" s="234"/>
    </row>
    <row r="641" spans="1:27" s="16" customFormat="1" x14ac:dyDescent="0.2">
      <c r="A641" s="240"/>
      <c r="C641" s="241"/>
      <c r="Z641" s="242"/>
      <c r="AA641" s="234"/>
    </row>
    <row r="642" spans="1:27" s="16" customFormat="1" x14ac:dyDescent="0.2">
      <c r="A642" s="240"/>
      <c r="C642" s="241"/>
      <c r="Z642" s="242"/>
      <c r="AA642" s="234"/>
    </row>
    <row r="643" spans="1:27" s="16" customFormat="1" x14ac:dyDescent="0.2">
      <c r="A643" s="240"/>
      <c r="C643" s="241"/>
      <c r="Z643" s="242"/>
      <c r="AA643" s="234"/>
    </row>
    <row r="644" spans="1:27" s="16" customFormat="1" x14ac:dyDescent="0.2">
      <c r="A644" s="240"/>
      <c r="C644" s="241"/>
      <c r="Z644" s="242"/>
      <c r="AA644" s="234"/>
    </row>
    <row r="645" spans="1:27" s="16" customFormat="1" x14ac:dyDescent="0.2">
      <c r="A645" s="240"/>
      <c r="C645" s="241"/>
      <c r="Z645" s="242"/>
      <c r="AA645" s="234"/>
    </row>
    <row r="646" spans="1:27" s="16" customFormat="1" x14ac:dyDescent="0.2">
      <c r="A646" s="240"/>
      <c r="C646" s="241"/>
      <c r="X646" s="235"/>
      <c r="Z646" s="242"/>
      <c r="AA646" s="234"/>
    </row>
    <row r="647" spans="1:27" s="16" customFormat="1" x14ac:dyDescent="0.25">
      <c r="A647" s="240"/>
      <c r="C647" s="241"/>
      <c r="X647" s="243"/>
      <c r="Z647" s="242"/>
      <c r="AA647" s="234"/>
    </row>
    <row r="648" spans="1:27" s="16" customFormat="1" x14ac:dyDescent="0.25">
      <c r="A648" s="240"/>
      <c r="C648" s="241"/>
      <c r="X648" s="243"/>
      <c r="Z648" s="242"/>
      <c r="AA648" s="234"/>
    </row>
    <row r="649" spans="1:27" s="16" customFormat="1" x14ac:dyDescent="0.25">
      <c r="A649" s="240"/>
      <c r="C649" s="241"/>
      <c r="X649" s="243"/>
      <c r="Z649" s="242"/>
      <c r="AA649" s="234"/>
    </row>
    <row r="650" spans="1:27" s="16" customFormat="1" x14ac:dyDescent="0.25">
      <c r="A650" s="240"/>
      <c r="C650" s="241"/>
      <c r="X650" s="243"/>
      <c r="Z650" s="242"/>
      <c r="AA650" s="234"/>
    </row>
    <row r="651" spans="1:27" s="16" customFormat="1" x14ac:dyDescent="0.25">
      <c r="A651" s="240"/>
      <c r="C651" s="241"/>
      <c r="X651" s="243"/>
      <c r="Z651" s="242"/>
      <c r="AA651" s="234"/>
    </row>
    <row r="652" spans="1:27" s="16" customFormat="1" x14ac:dyDescent="0.25">
      <c r="A652" s="240"/>
      <c r="C652" s="241"/>
      <c r="X652" s="243"/>
      <c r="Z652" s="242"/>
      <c r="AA652" s="234"/>
    </row>
    <row r="653" spans="1:27" s="16" customFormat="1" x14ac:dyDescent="0.2">
      <c r="A653" s="240"/>
      <c r="C653" s="241"/>
      <c r="Z653" s="242"/>
      <c r="AA653" s="234"/>
    </row>
    <row r="654" spans="1:27" s="16" customFormat="1" x14ac:dyDescent="0.2">
      <c r="A654" s="240"/>
      <c r="C654" s="241"/>
      <c r="Z654" s="242"/>
      <c r="AA654" s="234"/>
    </row>
    <row r="655" spans="1:27" s="16" customFormat="1" x14ac:dyDescent="0.2">
      <c r="A655" s="240"/>
      <c r="C655" s="241"/>
      <c r="Z655" s="242"/>
      <c r="AA655" s="234"/>
    </row>
    <row r="656" spans="1:27" s="16" customFormat="1" x14ac:dyDescent="0.2">
      <c r="A656" s="240"/>
      <c r="C656" s="241"/>
      <c r="Z656" s="242"/>
      <c r="AA656" s="234"/>
    </row>
    <row r="657" spans="1:27" s="16" customFormat="1" x14ac:dyDescent="0.2">
      <c r="A657" s="240"/>
      <c r="C657" s="241"/>
      <c r="Z657" s="242"/>
      <c r="AA657" s="234"/>
    </row>
    <row r="658" spans="1:27" s="16" customFormat="1" x14ac:dyDescent="0.2">
      <c r="A658" s="240"/>
      <c r="C658" s="241"/>
      <c r="Z658" s="242"/>
      <c r="AA658" s="234"/>
    </row>
    <row r="659" spans="1:27" s="16" customFormat="1" x14ac:dyDescent="0.2">
      <c r="A659" s="240"/>
      <c r="C659" s="241"/>
      <c r="Z659" s="242"/>
      <c r="AA659" s="234"/>
    </row>
    <row r="660" spans="1:27" s="16" customFormat="1" x14ac:dyDescent="0.2">
      <c r="A660" s="240"/>
      <c r="C660" s="241"/>
      <c r="Z660" s="242"/>
      <c r="AA660" s="234"/>
    </row>
    <row r="661" spans="1:27" s="16" customFormat="1" x14ac:dyDescent="0.2">
      <c r="A661" s="240"/>
      <c r="C661" s="241"/>
      <c r="Z661" s="242"/>
      <c r="AA661" s="234"/>
    </row>
    <row r="662" spans="1:27" s="16" customFormat="1" x14ac:dyDescent="0.2">
      <c r="A662" s="240"/>
      <c r="C662" s="241"/>
      <c r="Z662" s="242"/>
      <c r="AA662" s="234"/>
    </row>
    <row r="663" spans="1:27" s="16" customFormat="1" x14ac:dyDescent="0.2">
      <c r="A663" s="240"/>
      <c r="C663" s="241"/>
      <c r="Z663" s="242"/>
      <c r="AA663" s="234"/>
    </row>
    <row r="664" spans="1:27" s="16" customFormat="1" x14ac:dyDescent="0.2">
      <c r="A664" s="240"/>
      <c r="C664" s="241"/>
      <c r="Z664" s="242"/>
      <c r="AA664" s="234"/>
    </row>
    <row r="665" spans="1:27" s="16" customFormat="1" x14ac:dyDescent="0.2">
      <c r="A665" s="240"/>
      <c r="C665" s="241"/>
      <c r="Z665" s="242"/>
      <c r="AA665" s="234"/>
    </row>
    <row r="666" spans="1:27" s="16" customFormat="1" x14ac:dyDescent="0.2">
      <c r="A666" s="240"/>
      <c r="C666" s="241"/>
      <c r="Z666" s="242"/>
      <c r="AA666" s="234"/>
    </row>
    <row r="667" spans="1:27" s="16" customFormat="1" x14ac:dyDescent="0.2">
      <c r="A667" s="240"/>
      <c r="C667" s="241"/>
      <c r="Z667" s="242"/>
      <c r="AA667" s="234"/>
    </row>
    <row r="668" spans="1:27" s="16" customFormat="1" x14ac:dyDescent="0.2">
      <c r="A668" s="240"/>
      <c r="C668" s="241"/>
      <c r="Z668" s="242"/>
      <c r="AA668" s="234"/>
    </row>
    <row r="669" spans="1:27" s="16" customFormat="1" x14ac:dyDescent="0.2">
      <c r="A669" s="240"/>
      <c r="C669" s="241"/>
      <c r="Z669" s="242"/>
      <c r="AA669" s="234"/>
    </row>
    <row r="670" spans="1:27" s="16" customFormat="1" x14ac:dyDescent="0.2">
      <c r="A670" s="240"/>
      <c r="C670" s="241"/>
      <c r="Z670" s="242"/>
      <c r="AA670" s="234"/>
    </row>
    <row r="671" spans="1:27" s="16" customFormat="1" x14ac:dyDescent="0.2">
      <c r="A671" s="240"/>
      <c r="C671" s="241"/>
      <c r="Z671" s="242"/>
      <c r="AA671" s="234"/>
    </row>
    <row r="672" spans="1:27" s="16" customFormat="1" x14ac:dyDescent="0.2">
      <c r="A672" s="240"/>
      <c r="C672" s="241"/>
      <c r="Z672" s="242"/>
      <c r="AA672" s="234"/>
    </row>
    <row r="673" spans="1:27" s="16" customFormat="1" x14ac:dyDescent="0.2">
      <c r="A673" s="240"/>
      <c r="C673" s="241"/>
      <c r="Z673" s="242"/>
      <c r="AA673" s="234"/>
    </row>
    <row r="674" spans="1:27" s="16" customFormat="1" x14ac:dyDescent="0.2">
      <c r="A674" s="240"/>
      <c r="C674" s="241"/>
      <c r="Z674" s="242"/>
      <c r="AA674" s="234"/>
    </row>
    <row r="675" spans="1:27" s="16" customFormat="1" x14ac:dyDescent="0.2">
      <c r="A675" s="240"/>
      <c r="C675" s="241"/>
      <c r="Z675" s="242"/>
      <c r="AA675" s="234"/>
    </row>
    <row r="676" spans="1:27" s="16" customFormat="1" x14ac:dyDescent="0.2">
      <c r="A676" s="240"/>
      <c r="C676" s="241"/>
      <c r="Z676" s="242"/>
      <c r="AA676" s="234"/>
    </row>
    <row r="677" spans="1:27" s="16" customFormat="1" x14ac:dyDescent="0.2">
      <c r="A677" s="240"/>
      <c r="C677" s="241"/>
      <c r="Z677" s="242"/>
      <c r="AA677" s="234"/>
    </row>
    <row r="678" spans="1:27" s="16" customFormat="1" x14ac:dyDescent="0.2">
      <c r="A678" s="240"/>
      <c r="C678" s="241"/>
      <c r="Z678" s="242"/>
      <c r="AA678" s="234"/>
    </row>
    <row r="679" spans="1:27" s="16" customFormat="1" x14ac:dyDescent="0.2">
      <c r="A679" s="240"/>
      <c r="C679" s="241"/>
      <c r="Z679" s="242"/>
      <c r="AA679" s="234"/>
    </row>
    <row r="680" spans="1:27" s="16" customFormat="1" x14ac:dyDescent="0.2">
      <c r="A680" s="240"/>
      <c r="C680" s="241"/>
      <c r="Z680" s="242"/>
      <c r="AA680" s="234"/>
    </row>
    <row r="681" spans="1:27" s="16" customFormat="1" x14ac:dyDescent="0.2">
      <c r="A681" s="240"/>
      <c r="C681" s="241"/>
      <c r="Z681" s="242"/>
      <c r="AA681" s="234"/>
    </row>
    <row r="682" spans="1:27" s="16" customFormat="1" x14ac:dyDescent="0.2">
      <c r="A682" s="240"/>
      <c r="C682" s="241"/>
      <c r="Z682" s="242"/>
      <c r="AA682" s="234"/>
    </row>
    <row r="683" spans="1:27" s="16" customFormat="1" x14ac:dyDescent="0.2">
      <c r="A683" s="240"/>
      <c r="C683" s="241"/>
      <c r="Z683" s="242"/>
      <c r="AA683" s="234"/>
    </row>
    <row r="684" spans="1:27" s="16" customFormat="1" x14ac:dyDescent="0.2">
      <c r="A684" s="240"/>
      <c r="C684" s="241"/>
      <c r="Z684" s="242"/>
      <c r="AA684" s="234"/>
    </row>
    <row r="685" spans="1:27" s="16" customFormat="1" x14ac:dyDescent="0.2">
      <c r="A685" s="240"/>
      <c r="C685" s="241"/>
      <c r="Z685" s="242"/>
      <c r="AA685" s="234"/>
    </row>
    <row r="686" spans="1:27" s="16" customFormat="1" x14ac:dyDescent="0.2">
      <c r="A686" s="240"/>
      <c r="C686" s="241"/>
      <c r="Z686" s="242"/>
      <c r="AA686" s="234"/>
    </row>
    <row r="687" spans="1:27" s="16" customFormat="1" x14ac:dyDescent="0.2">
      <c r="A687" s="240"/>
      <c r="C687" s="241"/>
      <c r="Z687" s="242"/>
      <c r="AA687" s="234"/>
    </row>
    <row r="688" spans="1:27" s="16" customFormat="1" x14ac:dyDescent="0.2">
      <c r="A688" s="240"/>
      <c r="C688" s="241"/>
      <c r="Z688" s="242"/>
      <c r="AA688" s="234"/>
    </row>
    <row r="689" spans="1:27" s="16" customFormat="1" x14ac:dyDescent="0.2">
      <c r="A689" s="240"/>
      <c r="C689" s="241"/>
      <c r="Z689" s="242"/>
      <c r="AA689" s="234"/>
    </row>
    <row r="690" spans="1:27" s="16" customFormat="1" x14ac:dyDescent="0.2">
      <c r="A690" s="240"/>
      <c r="C690" s="241"/>
      <c r="Z690" s="242"/>
      <c r="AA690" s="234"/>
    </row>
    <row r="691" spans="1:27" s="16" customFormat="1" x14ac:dyDescent="0.2">
      <c r="A691" s="240"/>
      <c r="C691" s="241"/>
      <c r="Z691" s="242"/>
      <c r="AA691" s="234"/>
    </row>
    <row r="692" spans="1:27" s="16" customFormat="1" x14ac:dyDescent="0.2">
      <c r="A692" s="240"/>
      <c r="C692" s="241"/>
      <c r="Z692" s="242"/>
      <c r="AA692" s="234"/>
    </row>
    <row r="693" spans="1:27" s="16" customFormat="1" x14ac:dyDescent="0.2">
      <c r="A693" s="240"/>
      <c r="C693" s="241"/>
      <c r="Z693" s="242"/>
      <c r="AA693" s="234"/>
    </row>
    <row r="694" spans="1:27" s="16" customFormat="1" x14ac:dyDescent="0.2">
      <c r="A694" s="240"/>
      <c r="C694" s="241"/>
      <c r="Z694" s="242"/>
      <c r="AA694" s="234"/>
    </row>
    <row r="695" spans="1:27" s="16" customFormat="1" x14ac:dyDescent="0.2">
      <c r="A695" s="240"/>
      <c r="C695" s="241"/>
      <c r="Z695" s="242"/>
      <c r="AA695" s="234"/>
    </row>
    <row r="696" spans="1:27" s="16" customFormat="1" x14ac:dyDescent="0.2">
      <c r="A696" s="240"/>
      <c r="C696" s="241"/>
      <c r="Z696" s="242"/>
      <c r="AA696" s="234"/>
    </row>
    <row r="697" spans="1:27" s="16" customFormat="1" x14ac:dyDescent="0.2">
      <c r="A697" s="240"/>
      <c r="C697" s="241"/>
      <c r="Z697" s="242"/>
      <c r="AA697" s="234"/>
    </row>
    <row r="698" spans="1:27" s="16" customFormat="1" x14ac:dyDescent="0.2">
      <c r="A698" s="240"/>
      <c r="C698" s="241"/>
      <c r="Z698" s="242"/>
      <c r="AA698" s="234"/>
    </row>
    <row r="699" spans="1:27" s="16" customFormat="1" x14ac:dyDescent="0.2">
      <c r="A699" s="240"/>
      <c r="C699" s="241"/>
      <c r="Z699" s="242"/>
      <c r="AA699" s="234"/>
    </row>
    <row r="700" spans="1:27" s="16" customFormat="1" x14ac:dyDescent="0.2">
      <c r="A700" s="240"/>
      <c r="C700" s="241"/>
      <c r="Z700" s="242"/>
      <c r="AA700" s="234"/>
    </row>
    <row r="701" spans="1:27" s="16" customFormat="1" x14ac:dyDescent="0.2">
      <c r="A701" s="240"/>
      <c r="C701" s="241"/>
      <c r="Z701" s="242"/>
      <c r="AA701" s="234"/>
    </row>
    <row r="702" spans="1:27" s="16" customFormat="1" x14ac:dyDescent="0.2">
      <c r="A702" s="240"/>
      <c r="C702" s="241"/>
      <c r="Z702" s="242"/>
      <c r="AA702" s="234"/>
    </row>
    <row r="703" spans="1:27" s="16" customFormat="1" x14ac:dyDescent="0.2">
      <c r="A703" s="240"/>
      <c r="C703" s="241"/>
      <c r="Z703" s="242"/>
      <c r="AA703" s="234"/>
    </row>
    <row r="704" spans="1:27" s="16" customFormat="1" x14ac:dyDescent="0.2">
      <c r="A704" s="240"/>
      <c r="C704" s="241"/>
      <c r="Z704" s="242"/>
      <c r="AA704" s="234"/>
    </row>
    <row r="705" spans="1:27" s="16" customFormat="1" x14ac:dyDescent="0.2">
      <c r="A705" s="240"/>
      <c r="C705" s="241"/>
      <c r="Z705" s="242"/>
      <c r="AA705" s="234"/>
    </row>
    <row r="706" spans="1:27" s="16" customFormat="1" x14ac:dyDescent="0.2">
      <c r="A706" s="240"/>
      <c r="C706" s="241"/>
      <c r="Z706" s="242"/>
      <c r="AA706" s="234"/>
    </row>
    <row r="707" spans="1:27" s="16" customFormat="1" x14ac:dyDescent="0.2">
      <c r="A707" s="240"/>
      <c r="C707" s="241"/>
      <c r="Z707" s="242"/>
      <c r="AA707" s="234"/>
    </row>
    <row r="708" spans="1:27" s="16" customFormat="1" x14ac:dyDescent="0.2">
      <c r="A708" s="240"/>
      <c r="C708" s="241"/>
      <c r="Z708" s="242"/>
      <c r="AA708" s="234"/>
    </row>
    <row r="709" spans="1:27" s="16" customFormat="1" x14ac:dyDescent="0.2">
      <c r="A709" s="240"/>
      <c r="C709" s="241"/>
      <c r="Z709" s="242"/>
      <c r="AA709" s="234"/>
    </row>
    <row r="710" spans="1:27" s="16" customFormat="1" x14ac:dyDescent="0.2">
      <c r="A710" s="240"/>
      <c r="C710" s="241"/>
      <c r="Z710" s="242"/>
      <c r="AA710" s="234"/>
    </row>
    <row r="711" spans="1:27" s="16" customFormat="1" x14ac:dyDescent="0.2">
      <c r="A711" s="240"/>
      <c r="C711" s="241"/>
      <c r="Z711" s="242"/>
      <c r="AA711" s="234"/>
    </row>
    <row r="712" spans="1:27" s="16" customFormat="1" x14ac:dyDescent="0.2">
      <c r="A712" s="240"/>
      <c r="C712" s="241"/>
      <c r="Z712" s="242"/>
      <c r="AA712" s="234"/>
    </row>
    <row r="713" spans="1:27" s="16" customFormat="1" x14ac:dyDescent="0.2">
      <c r="A713" s="240"/>
      <c r="C713" s="241"/>
      <c r="Z713" s="242"/>
      <c r="AA713" s="234"/>
    </row>
    <row r="714" spans="1:27" s="16" customFormat="1" x14ac:dyDescent="0.2">
      <c r="A714" s="240"/>
      <c r="C714" s="241"/>
      <c r="Z714" s="242"/>
      <c r="AA714" s="234"/>
    </row>
    <row r="715" spans="1:27" s="16" customFormat="1" x14ac:dyDescent="0.2">
      <c r="A715" s="240"/>
      <c r="C715" s="241"/>
      <c r="Z715" s="242"/>
      <c r="AA715" s="234"/>
    </row>
    <row r="716" spans="1:27" s="16" customFormat="1" x14ac:dyDescent="0.2">
      <c r="A716" s="240"/>
      <c r="C716" s="241"/>
      <c r="Z716" s="242"/>
      <c r="AA716" s="234"/>
    </row>
    <row r="717" spans="1:27" s="16" customFormat="1" x14ac:dyDescent="0.2">
      <c r="A717" s="240"/>
      <c r="C717" s="241"/>
      <c r="Z717" s="242"/>
      <c r="AA717" s="234"/>
    </row>
    <row r="718" spans="1:27" s="16" customFormat="1" x14ac:dyDescent="0.2">
      <c r="A718" s="240"/>
      <c r="C718" s="241"/>
      <c r="Z718" s="242"/>
      <c r="AA718" s="234"/>
    </row>
    <row r="719" spans="1:27" s="16" customFormat="1" x14ac:dyDescent="0.2">
      <c r="A719" s="240"/>
      <c r="C719" s="241"/>
      <c r="Z719" s="242"/>
      <c r="AA719" s="234"/>
    </row>
    <row r="720" spans="1:27" s="16" customFormat="1" x14ac:dyDescent="0.2">
      <c r="A720" s="240"/>
      <c r="C720" s="241"/>
      <c r="Z720" s="242"/>
      <c r="AA720" s="234"/>
    </row>
    <row r="721" spans="1:27" s="16" customFormat="1" x14ac:dyDescent="0.2">
      <c r="A721" s="240"/>
      <c r="C721" s="241"/>
      <c r="Z721" s="242"/>
      <c r="AA721" s="234"/>
    </row>
    <row r="722" spans="1:27" s="16" customFormat="1" x14ac:dyDescent="0.2">
      <c r="A722" s="240"/>
      <c r="C722" s="241"/>
      <c r="Z722" s="242"/>
      <c r="AA722" s="234"/>
    </row>
    <row r="723" spans="1:27" s="16" customFormat="1" x14ac:dyDescent="0.2">
      <c r="A723" s="240"/>
      <c r="C723" s="241"/>
      <c r="Z723" s="242"/>
      <c r="AA723" s="234"/>
    </row>
    <row r="724" spans="1:27" s="16" customFormat="1" x14ac:dyDescent="0.2">
      <c r="A724" s="240"/>
      <c r="C724" s="241"/>
      <c r="Z724" s="242"/>
      <c r="AA724" s="234"/>
    </row>
    <row r="725" spans="1:27" s="16" customFormat="1" x14ac:dyDescent="0.2">
      <c r="A725" s="240"/>
      <c r="C725" s="241"/>
      <c r="Z725" s="242"/>
      <c r="AA725" s="234"/>
    </row>
    <row r="726" spans="1:27" s="16" customFormat="1" x14ac:dyDescent="0.2">
      <c r="A726" s="240"/>
      <c r="C726" s="241"/>
      <c r="Z726" s="242"/>
      <c r="AA726" s="234"/>
    </row>
    <row r="727" spans="1:27" s="16" customFormat="1" x14ac:dyDescent="0.2">
      <c r="A727" s="240"/>
      <c r="C727" s="241"/>
      <c r="Z727" s="242"/>
      <c r="AA727" s="234"/>
    </row>
    <row r="728" spans="1:27" s="16" customFormat="1" x14ac:dyDescent="0.2">
      <c r="A728" s="240"/>
      <c r="C728" s="241"/>
      <c r="Z728" s="242"/>
      <c r="AA728" s="234"/>
    </row>
    <row r="729" spans="1:27" s="16" customFormat="1" x14ac:dyDescent="0.2">
      <c r="A729" s="240"/>
      <c r="C729" s="241"/>
      <c r="Z729" s="242"/>
      <c r="AA729" s="234"/>
    </row>
    <row r="730" spans="1:27" s="16" customFormat="1" x14ac:dyDescent="0.2">
      <c r="A730" s="240"/>
      <c r="C730" s="241"/>
      <c r="Z730" s="242"/>
      <c r="AA730" s="234"/>
    </row>
    <row r="731" spans="1:27" s="16" customFormat="1" x14ac:dyDescent="0.2">
      <c r="A731" s="240"/>
      <c r="C731" s="241"/>
      <c r="Z731" s="242"/>
      <c r="AA731" s="234"/>
    </row>
    <row r="732" spans="1:27" s="16" customFormat="1" x14ac:dyDescent="0.2">
      <c r="A732" s="240"/>
      <c r="C732" s="241"/>
      <c r="Z732" s="242"/>
      <c r="AA732" s="234"/>
    </row>
    <row r="733" spans="1:27" s="16" customFormat="1" x14ac:dyDescent="0.2">
      <c r="A733" s="240"/>
      <c r="C733" s="241"/>
      <c r="Z733" s="242"/>
      <c r="AA733" s="234"/>
    </row>
    <row r="734" spans="1:27" s="16" customFormat="1" x14ac:dyDescent="0.2">
      <c r="A734" s="240"/>
      <c r="C734" s="241"/>
      <c r="Z734" s="242"/>
      <c r="AA734" s="234"/>
    </row>
    <row r="735" spans="1:27" s="16" customFormat="1" x14ac:dyDescent="0.2">
      <c r="A735" s="240"/>
      <c r="C735" s="241"/>
      <c r="Z735" s="242"/>
      <c r="AA735" s="234"/>
    </row>
    <row r="736" spans="1:27" s="16" customFormat="1" x14ac:dyDescent="0.2">
      <c r="A736" s="240"/>
      <c r="C736" s="241"/>
      <c r="Z736" s="242"/>
      <c r="AA736" s="234"/>
    </row>
    <row r="737" spans="1:27" s="16" customFormat="1" x14ac:dyDescent="0.2">
      <c r="A737" s="240"/>
      <c r="C737" s="241"/>
      <c r="Z737" s="242"/>
      <c r="AA737" s="234"/>
    </row>
    <row r="738" spans="1:27" s="16" customFormat="1" x14ac:dyDescent="0.2">
      <c r="A738" s="240"/>
      <c r="C738" s="241"/>
      <c r="Z738" s="242"/>
      <c r="AA738" s="234"/>
    </row>
    <row r="739" spans="1:27" s="16" customFormat="1" x14ac:dyDescent="0.2">
      <c r="A739" s="240"/>
      <c r="C739" s="241"/>
      <c r="Z739" s="242"/>
      <c r="AA739" s="234"/>
    </row>
    <row r="740" spans="1:27" s="16" customFormat="1" x14ac:dyDescent="0.2">
      <c r="A740" s="240"/>
      <c r="C740" s="241"/>
      <c r="Z740" s="242"/>
      <c r="AA740" s="234"/>
    </row>
    <row r="741" spans="1:27" s="16" customFormat="1" x14ac:dyDescent="0.2">
      <c r="A741" s="240"/>
      <c r="C741" s="241"/>
      <c r="Z741" s="242"/>
      <c r="AA741" s="234"/>
    </row>
    <row r="742" spans="1:27" s="16" customFormat="1" x14ac:dyDescent="0.2">
      <c r="A742" s="240"/>
      <c r="C742" s="241"/>
      <c r="Z742" s="242"/>
      <c r="AA742" s="234"/>
    </row>
    <row r="743" spans="1:27" s="16" customFormat="1" x14ac:dyDescent="0.2">
      <c r="A743" s="240"/>
      <c r="C743" s="241"/>
      <c r="Z743" s="242"/>
      <c r="AA743" s="234"/>
    </row>
    <row r="744" spans="1:27" s="16" customFormat="1" x14ac:dyDescent="0.2">
      <c r="A744" s="240"/>
      <c r="C744" s="241"/>
      <c r="Z744" s="242"/>
      <c r="AA744" s="234"/>
    </row>
    <row r="745" spans="1:27" s="16" customFormat="1" x14ac:dyDescent="0.2">
      <c r="A745" s="240"/>
      <c r="C745" s="241"/>
      <c r="Z745" s="242"/>
      <c r="AA745" s="234"/>
    </row>
    <row r="746" spans="1:27" s="16" customFormat="1" x14ac:dyDescent="0.2">
      <c r="A746" s="240"/>
      <c r="C746" s="241"/>
      <c r="Z746" s="242"/>
      <c r="AA746" s="234"/>
    </row>
    <row r="747" spans="1:27" s="16" customFormat="1" x14ac:dyDescent="0.2">
      <c r="A747" s="240"/>
      <c r="C747" s="241"/>
      <c r="Z747" s="242"/>
      <c r="AA747" s="234"/>
    </row>
    <row r="748" spans="1:27" s="16" customFormat="1" x14ac:dyDescent="0.2">
      <c r="A748" s="240"/>
      <c r="C748" s="241"/>
      <c r="Z748" s="242"/>
      <c r="AA748" s="234"/>
    </row>
    <row r="749" spans="1:27" s="16" customFormat="1" x14ac:dyDescent="0.2">
      <c r="A749" s="240"/>
      <c r="C749" s="241"/>
      <c r="Z749" s="242"/>
      <c r="AA749" s="234"/>
    </row>
    <row r="750" spans="1:27" s="16" customFormat="1" x14ac:dyDescent="0.2">
      <c r="A750" s="240"/>
      <c r="C750" s="241"/>
      <c r="Z750" s="242"/>
      <c r="AA750" s="234"/>
    </row>
    <row r="751" spans="1:27" s="16" customFormat="1" x14ac:dyDescent="0.2">
      <c r="A751" s="240"/>
      <c r="C751" s="241"/>
      <c r="Z751" s="242"/>
      <c r="AA751" s="234"/>
    </row>
    <row r="752" spans="1:27" s="16" customFormat="1" x14ac:dyDescent="0.2">
      <c r="A752" s="240"/>
      <c r="C752" s="241"/>
      <c r="Z752" s="242"/>
      <c r="AA752" s="234"/>
    </row>
    <row r="753" spans="1:27" s="16" customFormat="1" x14ac:dyDescent="0.2">
      <c r="A753" s="240"/>
      <c r="C753" s="241"/>
      <c r="Z753" s="242"/>
      <c r="AA753" s="234"/>
    </row>
    <row r="754" spans="1:27" s="16" customFormat="1" x14ac:dyDescent="0.2">
      <c r="A754" s="240"/>
      <c r="C754" s="241"/>
      <c r="Z754" s="242"/>
      <c r="AA754" s="234"/>
    </row>
    <row r="755" spans="1:27" s="16" customFormat="1" x14ac:dyDescent="0.2">
      <c r="A755" s="240"/>
      <c r="C755" s="241"/>
      <c r="Z755" s="242"/>
      <c r="AA755" s="234"/>
    </row>
    <row r="756" spans="1:27" s="16" customFormat="1" x14ac:dyDescent="0.2">
      <c r="A756" s="240"/>
      <c r="C756" s="241"/>
      <c r="Z756" s="242"/>
      <c r="AA756" s="234"/>
    </row>
    <row r="757" spans="1:27" s="16" customFormat="1" x14ac:dyDescent="0.2">
      <c r="A757" s="240"/>
      <c r="C757" s="241"/>
      <c r="Z757" s="242"/>
      <c r="AA757" s="234"/>
    </row>
    <row r="758" spans="1:27" s="16" customFormat="1" x14ac:dyDescent="0.2">
      <c r="A758" s="240"/>
      <c r="C758" s="241"/>
      <c r="Z758" s="242"/>
      <c r="AA758" s="234"/>
    </row>
    <row r="759" spans="1:27" s="16" customFormat="1" x14ac:dyDescent="0.2">
      <c r="A759" s="240"/>
      <c r="C759" s="241"/>
      <c r="Z759" s="242"/>
      <c r="AA759" s="234"/>
    </row>
    <row r="760" spans="1:27" s="16" customFormat="1" x14ac:dyDescent="0.2">
      <c r="A760" s="240"/>
      <c r="C760" s="241"/>
      <c r="Z760" s="242"/>
      <c r="AA760" s="234"/>
    </row>
    <row r="761" spans="1:27" s="16" customFormat="1" x14ac:dyDescent="0.2">
      <c r="A761" s="240"/>
      <c r="C761" s="241"/>
      <c r="Z761" s="242"/>
      <c r="AA761" s="234"/>
    </row>
    <row r="762" spans="1:27" s="16" customFormat="1" x14ac:dyDescent="0.2">
      <c r="A762" s="240"/>
      <c r="C762" s="241"/>
      <c r="Z762" s="242"/>
      <c r="AA762" s="234"/>
    </row>
    <row r="763" spans="1:27" s="16" customFormat="1" x14ac:dyDescent="0.2">
      <c r="A763" s="240"/>
      <c r="C763" s="241"/>
      <c r="Z763" s="242"/>
      <c r="AA763" s="234"/>
    </row>
    <row r="764" spans="1:27" s="16" customFormat="1" x14ac:dyDescent="0.2">
      <c r="A764" s="240"/>
      <c r="C764" s="241"/>
      <c r="Z764" s="242"/>
      <c r="AA764" s="234"/>
    </row>
    <row r="765" spans="1:27" s="16" customFormat="1" x14ac:dyDescent="0.2">
      <c r="A765" s="240"/>
      <c r="C765" s="241"/>
      <c r="Z765" s="242"/>
      <c r="AA765" s="234"/>
    </row>
    <row r="766" spans="1:27" s="16" customFormat="1" x14ac:dyDescent="0.2">
      <c r="A766" s="240"/>
      <c r="C766" s="241"/>
      <c r="Z766" s="242"/>
      <c r="AA766" s="234"/>
    </row>
    <row r="767" spans="1:27" s="16" customFormat="1" x14ac:dyDescent="0.2">
      <c r="A767" s="240"/>
      <c r="C767" s="241"/>
      <c r="Z767" s="242"/>
      <c r="AA767" s="234"/>
    </row>
    <row r="768" spans="1:27" s="16" customFormat="1" x14ac:dyDescent="0.2">
      <c r="A768" s="240"/>
      <c r="C768" s="241"/>
      <c r="Z768" s="242"/>
      <c r="AA768" s="234"/>
    </row>
    <row r="769" spans="1:27" s="16" customFormat="1" x14ac:dyDescent="0.2">
      <c r="A769" s="240"/>
      <c r="C769" s="241"/>
      <c r="Z769" s="242"/>
      <c r="AA769" s="234"/>
    </row>
    <row r="770" spans="1:27" s="16" customFormat="1" x14ac:dyDescent="0.2">
      <c r="A770" s="240"/>
      <c r="C770" s="241"/>
      <c r="Z770" s="242"/>
      <c r="AA770" s="234"/>
    </row>
    <row r="771" spans="1:27" s="16" customFormat="1" x14ac:dyDescent="0.2">
      <c r="A771" s="240"/>
      <c r="C771" s="241"/>
      <c r="Z771" s="242"/>
      <c r="AA771" s="234"/>
    </row>
    <row r="772" spans="1:27" s="16" customFormat="1" x14ac:dyDescent="0.2">
      <c r="A772" s="240"/>
      <c r="C772" s="241"/>
      <c r="Z772" s="242"/>
      <c r="AA772" s="234"/>
    </row>
    <row r="773" spans="1:27" s="16" customFormat="1" x14ac:dyDescent="0.2">
      <c r="A773" s="240"/>
      <c r="C773" s="241"/>
      <c r="Z773" s="242"/>
      <c r="AA773" s="234"/>
    </row>
    <row r="774" spans="1:27" s="16" customFormat="1" x14ac:dyDescent="0.2">
      <c r="A774" s="240"/>
      <c r="C774" s="241"/>
      <c r="Z774" s="242"/>
      <c r="AA774" s="234"/>
    </row>
    <row r="775" spans="1:27" s="16" customFormat="1" x14ac:dyDescent="0.2">
      <c r="A775" s="240"/>
      <c r="C775" s="241"/>
      <c r="Z775" s="242"/>
      <c r="AA775" s="234"/>
    </row>
    <row r="776" spans="1:27" s="16" customFormat="1" x14ac:dyDescent="0.2">
      <c r="A776" s="240"/>
      <c r="C776" s="241"/>
      <c r="Z776" s="242"/>
      <c r="AA776" s="234"/>
    </row>
    <row r="777" spans="1:27" s="16" customFormat="1" x14ac:dyDescent="0.2">
      <c r="A777" s="240"/>
      <c r="C777" s="241"/>
      <c r="Z777" s="242"/>
      <c r="AA777" s="234"/>
    </row>
    <row r="778" spans="1:27" s="16" customFormat="1" x14ac:dyDescent="0.2">
      <c r="A778" s="240"/>
      <c r="C778" s="241"/>
      <c r="Z778" s="242"/>
      <c r="AA778" s="234"/>
    </row>
    <row r="779" spans="1:27" s="16" customFormat="1" x14ac:dyDescent="0.2">
      <c r="A779" s="240"/>
      <c r="C779" s="241"/>
      <c r="Z779" s="242"/>
      <c r="AA779" s="234"/>
    </row>
    <row r="780" spans="1:27" s="16" customFormat="1" x14ac:dyDescent="0.2">
      <c r="A780" s="240"/>
      <c r="C780" s="241"/>
      <c r="Z780" s="242"/>
      <c r="AA780" s="234"/>
    </row>
    <row r="781" spans="1:27" s="16" customFormat="1" x14ac:dyDescent="0.2">
      <c r="A781" s="240"/>
      <c r="C781" s="241"/>
      <c r="Z781" s="242"/>
      <c r="AA781" s="234"/>
    </row>
    <row r="782" spans="1:27" s="16" customFormat="1" x14ac:dyDescent="0.2">
      <c r="A782" s="240"/>
      <c r="C782" s="241"/>
      <c r="Z782" s="242"/>
      <c r="AA782" s="234"/>
    </row>
    <row r="783" spans="1:27" s="16" customFormat="1" x14ac:dyDescent="0.2">
      <c r="A783" s="240"/>
      <c r="C783" s="241"/>
      <c r="Z783" s="242"/>
      <c r="AA783" s="234"/>
    </row>
    <row r="784" spans="1:27" s="16" customFormat="1" x14ac:dyDescent="0.2">
      <c r="A784" s="240"/>
      <c r="C784" s="241"/>
      <c r="Z784" s="242"/>
      <c r="AA784" s="234"/>
    </row>
    <row r="785" spans="1:27" s="16" customFormat="1" x14ac:dyDescent="0.2">
      <c r="A785" s="240"/>
      <c r="C785" s="241"/>
      <c r="Z785" s="242"/>
      <c r="AA785" s="234"/>
    </row>
    <row r="786" spans="1:27" s="16" customFormat="1" x14ac:dyDescent="0.2">
      <c r="A786" s="240"/>
      <c r="C786" s="241"/>
      <c r="Z786" s="242"/>
      <c r="AA786" s="234"/>
    </row>
    <row r="787" spans="1:27" s="16" customFormat="1" x14ac:dyDescent="0.2">
      <c r="A787" s="240"/>
      <c r="C787" s="241"/>
      <c r="Z787" s="242"/>
      <c r="AA787" s="234"/>
    </row>
    <row r="788" spans="1:27" s="16" customFormat="1" x14ac:dyDescent="0.2">
      <c r="A788" s="240"/>
      <c r="C788" s="241"/>
      <c r="Z788" s="242"/>
      <c r="AA788" s="234"/>
    </row>
    <row r="789" spans="1:27" s="16" customFormat="1" x14ac:dyDescent="0.2">
      <c r="A789" s="240"/>
      <c r="C789" s="241"/>
      <c r="Z789" s="242"/>
      <c r="AA789" s="234"/>
    </row>
    <row r="790" spans="1:27" s="16" customFormat="1" x14ac:dyDescent="0.2">
      <c r="A790" s="240"/>
      <c r="C790" s="241"/>
      <c r="Z790" s="242"/>
      <c r="AA790" s="234"/>
    </row>
    <row r="791" spans="1:27" s="16" customFormat="1" x14ac:dyDescent="0.2">
      <c r="A791" s="240"/>
      <c r="C791" s="241"/>
      <c r="Z791" s="242"/>
      <c r="AA791" s="234"/>
    </row>
    <row r="792" spans="1:27" s="16" customFormat="1" x14ac:dyDescent="0.2">
      <c r="A792" s="240"/>
      <c r="C792" s="241"/>
      <c r="Z792" s="242"/>
      <c r="AA792" s="234"/>
    </row>
    <row r="793" spans="1:27" s="16" customFormat="1" x14ac:dyDescent="0.2">
      <c r="A793" s="240"/>
      <c r="C793" s="241"/>
      <c r="Z793" s="242"/>
      <c r="AA793" s="234"/>
    </row>
    <row r="794" spans="1:27" s="16" customFormat="1" x14ac:dyDescent="0.2">
      <c r="A794" s="240"/>
      <c r="C794" s="241"/>
      <c r="Z794" s="242"/>
      <c r="AA794" s="234"/>
    </row>
    <row r="795" spans="1:27" s="16" customFormat="1" x14ac:dyDescent="0.2">
      <c r="A795" s="240"/>
      <c r="C795" s="241"/>
      <c r="Z795" s="242"/>
      <c r="AA795" s="234"/>
    </row>
    <row r="796" spans="1:27" s="16" customFormat="1" x14ac:dyDescent="0.2">
      <c r="A796" s="240"/>
      <c r="C796" s="241"/>
      <c r="Z796" s="242"/>
      <c r="AA796" s="234"/>
    </row>
    <row r="797" spans="1:27" s="16" customFormat="1" x14ac:dyDescent="0.2">
      <c r="A797" s="240"/>
      <c r="C797" s="241"/>
      <c r="Z797" s="242"/>
      <c r="AA797" s="234"/>
    </row>
    <row r="798" spans="1:27" s="16" customFormat="1" x14ac:dyDescent="0.2">
      <c r="A798" s="240"/>
      <c r="C798" s="241"/>
      <c r="Z798" s="242"/>
      <c r="AA798" s="234"/>
    </row>
    <row r="799" spans="1:27" s="16" customFormat="1" x14ac:dyDescent="0.2">
      <c r="A799" s="240"/>
      <c r="C799" s="241"/>
      <c r="Z799" s="242"/>
      <c r="AA799" s="234"/>
    </row>
    <row r="800" spans="1:27" s="16" customFormat="1" x14ac:dyDescent="0.2">
      <c r="A800" s="240"/>
      <c r="C800" s="241"/>
      <c r="Z800" s="242"/>
      <c r="AA800" s="234"/>
    </row>
    <row r="801" spans="1:27" s="16" customFormat="1" x14ac:dyDescent="0.2">
      <c r="A801" s="240"/>
      <c r="C801" s="241"/>
      <c r="Z801" s="242"/>
      <c r="AA801" s="234"/>
    </row>
    <row r="802" spans="1:27" s="16" customFormat="1" x14ac:dyDescent="0.2">
      <c r="A802" s="240"/>
      <c r="C802" s="241"/>
      <c r="Z802" s="242"/>
      <c r="AA802" s="234"/>
    </row>
    <row r="803" spans="1:27" s="16" customFormat="1" x14ac:dyDescent="0.2">
      <c r="A803" s="240"/>
      <c r="C803" s="241"/>
      <c r="Z803" s="242"/>
      <c r="AA803" s="234"/>
    </row>
    <row r="804" spans="1:27" s="16" customFormat="1" x14ac:dyDescent="0.2">
      <c r="A804" s="240"/>
      <c r="C804" s="241"/>
      <c r="Z804" s="242"/>
      <c r="AA804" s="234"/>
    </row>
    <row r="805" spans="1:27" s="16" customFormat="1" x14ac:dyDescent="0.2">
      <c r="A805" s="240"/>
      <c r="C805" s="241"/>
      <c r="Z805" s="242"/>
      <c r="AA805" s="234"/>
    </row>
    <row r="806" spans="1:27" s="16" customFormat="1" x14ac:dyDescent="0.2">
      <c r="A806" s="240"/>
      <c r="C806" s="241"/>
      <c r="Z806" s="242"/>
      <c r="AA806" s="234"/>
    </row>
    <row r="807" spans="1:27" s="16" customFormat="1" x14ac:dyDescent="0.2">
      <c r="A807" s="240"/>
      <c r="C807" s="241"/>
      <c r="Z807" s="242"/>
      <c r="AA807" s="234"/>
    </row>
    <row r="808" spans="1:27" s="16" customFormat="1" x14ac:dyDescent="0.2">
      <c r="A808" s="240"/>
      <c r="C808" s="241"/>
      <c r="Z808" s="242"/>
      <c r="AA808" s="234"/>
    </row>
    <row r="809" spans="1:27" s="16" customFormat="1" x14ac:dyDescent="0.2">
      <c r="A809" s="240"/>
      <c r="C809" s="241"/>
      <c r="Z809" s="242"/>
      <c r="AA809" s="234"/>
    </row>
    <row r="810" spans="1:27" s="16" customFormat="1" x14ac:dyDescent="0.2">
      <c r="A810" s="240"/>
      <c r="C810" s="241"/>
      <c r="Z810" s="242"/>
      <c r="AA810" s="234"/>
    </row>
    <row r="811" spans="1:27" s="16" customFormat="1" x14ac:dyDescent="0.2">
      <c r="A811" s="240"/>
      <c r="C811" s="241"/>
      <c r="Z811" s="242"/>
      <c r="AA811" s="234"/>
    </row>
    <row r="812" spans="1:27" s="16" customFormat="1" x14ac:dyDescent="0.2">
      <c r="A812" s="240"/>
      <c r="C812" s="241"/>
      <c r="Z812" s="242"/>
      <c r="AA812" s="234"/>
    </row>
    <row r="813" spans="1:27" s="16" customFormat="1" x14ac:dyDescent="0.2">
      <c r="A813" s="240"/>
      <c r="C813" s="241"/>
      <c r="Z813" s="242"/>
      <c r="AA813" s="234"/>
    </row>
    <row r="814" spans="1:27" s="16" customFormat="1" x14ac:dyDescent="0.2">
      <c r="A814" s="240"/>
      <c r="C814" s="241"/>
      <c r="Z814" s="242"/>
      <c r="AA814" s="234"/>
    </row>
    <row r="815" spans="1:27" s="16" customFormat="1" x14ac:dyDescent="0.2">
      <c r="A815" s="240"/>
      <c r="C815" s="241"/>
      <c r="Z815" s="242"/>
      <c r="AA815" s="234"/>
    </row>
    <row r="816" spans="1:27" s="16" customFormat="1" x14ac:dyDescent="0.2">
      <c r="A816" s="240"/>
      <c r="C816" s="241"/>
      <c r="Z816" s="242"/>
      <c r="AA816" s="234"/>
    </row>
    <row r="817" spans="1:27" s="16" customFormat="1" x14ac:dyDescent="0.2">
      <c r="A817" s="240"/>
      <c r="C817" s="241"/>
      <c r="Z817" s="242"/>
      <c r="AA817" s="234"/>
    </row>
    <row r="818" spans="1:27" s="16" customFormat="1" x14ac:dyDescent="0.2">
      <c r="A818" s="240"/>
      <c r="C818" s="241"/>
      <c r="Z818" s="242"/>
      <c r="AA818" s="234"/>
    </row>
    <row r="819" spans="1:27" s="16" customFormat="1" x14ac:dyDescent="0.2">
      <c r="A819" s="240"/>
      <c r="C819" s="241"/>
      <c r="Z819" s="242"/>
      <c r="AA819" s="234"/>
    </row>
    <row r="820" spans="1:27" s="16" customFormat="1" x14ac:dyDescent="0.2">
      <c r="A820" s="240"/>
      <c r="C820" s="241"/>
      <c r="Z820" s="242"/>
      <c r="AA820" s="234"/>
    </row>
    <row r="821" spans="1:27" s="16" customFormat="1" x14ac:dyDescent="0.2">
      <c r="A821" s="240"/>
      <c r="C821" s="241"/>
      <c r="Z821" s="242"/>
      <c r="AA821" s="234"/>
    </row>
    <row r="822" spans="1:27" s="16" customFormat="1" x14ac:dyDescent="0.2">
      <c r="A822" s="240"/>
      <c r="C822" s="241"/>
      <c r="Z822" s="242"/>
      <c r="AA822" s="234"/>
    </row>
    <row r="823" spans="1:27" s="16" customFormat="1" x14ac:dyDescent="0.2">
      <c r="A823" s="240"/>
      <c r="C823" s="241"/>
      <c r="Z823" s="242"/>
      <c r="AA823" s="234"/>
    </row>
    <row r="824" spans="1:27" s="16" customFormat="1" x14ac:dyDescent="0.2">
      <c r="A824" s="240"/>
      <c r="C824" s="241"/>
      <c r="Z824" s="242"/>
      <c r="AA824" s="234"/>
    </row>
    <row r="825" spans="1:27" s="16" customFormat="1" x14ac:dyDescent="0.2">
      <c r="A825" s="240"/>
      <c r="C825" s="241"/>
      <c r="Z825" s="242"/>
      <c r="AA825" s="234"/>
    </row>
    <row r="826" spans="1:27" s="16" customFormat="1" x14ac:dyDescent="0.2">
      <c r="A826" s="240"/>
      <c r="C826" s="241"/>
      <c r="Z826" s="242"/>
      <c r="AA826" s="234"/>
    </row>
    <row r="827" spans="1:27" s="16" customFormat="1" x14ac:dyDescent="0.2">
      <c r="A827" s="240"/>
      <c r="C827" s="241"/>
      <c r="Z827" s="242"/>
      <c r="AA827" s="234"/>
    </row>
    <row r="828" spans="1:27" s="16" customFormat="1" x14ac:dyDescent="0.2">
      <c r="A828" s="240"/>
      <c r="C828" s="241"/>
      <c r="Z828" s="242"/>
      <c r="AA828" s="234"/>
    </row>
    <row r="829" spans="1:27" s="16" customFormat="1" x14ac:dyDescent="0.2">
      <c r="A829" s="240"/>
      <c r="C829" s="241"/>
      <c r="Z829" s="242"/>
      <c r="AA829" s="234"/>
    </row>
    <row r="830" spans="1:27" s="16" customFormat="1" x14ac:dyDescent="0.2">
      <c r="A830" s="240"/>
      <c r="C830" s="241"/>
      <c r="Z830" s="242"/>
      <c r="AA830" s="234"/>
    </row>
    <row r="831" spans="1:27" s="16" customFormat="1" x14ac:dyDescent="0.2">
      <c r="A831" s="240"/>
      <c r="C831" s="241"/>
      <c r="Z831" s="242"/>
      <c r="AA831" s="234"/>
    </row>
    <row r="832" spans="1:27" s="16" customFormat="1" x14ac:dyDescent="0.2">
      <c r="A832" s="240"/>
      <c r="C832" s="241"/>
      <c r="Z832" s="242"/>
      <c r="AA832" s="234"/>
    </row>
    <row r="833" spans="1:27" s="16" customFormat="1" x14ac:dyDescent="0.2">
      <c r="A833" s="240"/>
      <c r="C833" s="241"/>
      <c r="Z833" s="242"/>
      <c r="AA833" s="234"/>
    </row>
    <row r="834" spans="1:27" s="16" customFormat="1" x14ac:dyDescent="0.2">
      <c r="A834" s="240"/>
      <c r="C834" s="241"/>
      <c r="Z834" s="242"/>
      <c r="AA834" s="234"/>
    </row>
    <row r="835" spans="1:27" s="16" customFormat="1" x14ac:dyDescent="0.2">
      <c r="A835" s="240"/>
      <c r="C835" s="241"/>
      <c r="Z835" s="242"/>
      <c r="AA835" s="234"/>
    </row>
    <row r="836" spans="1:27" s="16" customFormat="1" x14ac:dyDescent="0.2">
      <c r="A836" s="240"/>
      <c r="C836" s="241"/>
      <c r="Z836" s="242"/>
      <c r="AA836" s="234"/>
    </row>
    <row r="837" spans="1:27" s="16" customFormat="1" x14ac:dyDescent="0.2">
      <c r="A837" s="240"/>
      <c r="C837" s="241"/>
      <c r="Z837" s="242"/>
      <c r="AA837" s="234"/>
    </row>
    <row r="838" spans="1:27" s="16" customFormat="1" x14ac:dyDescent="0.2">
      <c r="A838" s="240"/>
      <c r="C838" s="241"/>
      <c r="Z838" s="242"/>
      <c r="AA838" s="234"/>
    </row>
    <row r="839" spans="1:27" s="16" customFormat="1" x14ac:dyDescent="0.2">
      <c r="A839" s="240"/>
      <c r="C839" s="241"/>
      <c r="Z839" s="242"/>
      <c r="AA839" s="234"/>
    </row>
    <row r="840" spans="1:27" s="16" customFormat="1" x14ac:dyDescent="0.2">
      <c r="A840" s="240"/>
      <c r="C840" s="241"/>
      <c r="Z840" s="242"/>
      <c r="AA840" s="234"/>
    </row>
    <row r="841" spans="1:27" s="16" customFormat="1" x14ac:dyDescent="0.2">
      <c r="A841" s="240"/>
      <c r="C841" s="241"/>
      <c r="Z841" s="242"/>
      <c r="AA841" s="234"/>
    </row>
    <row r="842" spans="1:27" s="16" customFormat="1" x14ac:dyDescent="0.2">
      <c r="A842" s="240"/>
      <c r="C842" s="241"/>
      <c r="Z842" s="242"/>
      <c r="AA842" s="234"/>
    </row>
    <row r="843" spans="1:27" s="16" customFormat="1" x14ac:dyDescent="0.2">
      <c r="A843" s="240"/>
      <c r="C843" s="241"/>
      <c r="Z843" s="242"/>
      <c r="AA843" s="234"/>
    </row>
    <row r="844" spans="1:27" s="16" customFormat="1" x14ac:dyDescent="0.2">
      <c r="A844" s="240"/>
      <c r="C844" s="241"/>
      <c r="Z844" s="242"/>
      <c r="AA844" s="234"/>
    </row>
    <row r="845" spans="1:27" s="16" customFormat="1" x14ac:dyDescent="0.2">
      <c r="A845" s="240"/>
      <c r="C845" s="241"/>
      <c r="Z845" s="242"/>
      <c r="AA845" s="234"/>
    </row>
    <row r="846" spans="1:27" s="16" customFormat="1" x14ac:dyDescent="0.2">
      <c r="A846" s="240"/>
      <c r="C846" s="241"/>
      <c r="Z846" s="242"/>
      <c r="AA846" s="234"/>
    </row>
    <row r="847" spans="1:27" s="16" customFormat="1" x14ac:dyDescent="0.2">
      <c r="A847" s="240"/>
      <c r="C847" s="241"/>
      <c r="Z847" s="242"/>
      <c r="AA847" s="234"/>
    </row>
    <row r="848" spans="1:27" s="16" customFormat="1" x14ac:dyDescent="0.2">
      <c r="A848" s="240"/>
      <c r="C848" s="241"/>
      <c r="Z848" s="242"/>
      <c r="AA848" s="234"/>
    </row>
    <row r="849" spans="1:27" s="16" customFormat="1" x14ac:dyDescent="0.2">
      <c r="A849" s="240"/>
      <c r="C849" s="241"/>
      <c r="Z849" s="242"/>
      <c r="AA849" s="234"/>
    </row>
    <row r="850" spans="1:27" s="16" customFormat="1" x14ac:dyDescent="0.2">
      <c r="A850" s="240"/>
      <c r="C850" s="241"/>
      <c r="Z850" s="242"/>
      <c r="AA850" s="234"/>
    </row>
    <row r="851" spans="1:27" s="16" customFormat="1" x14ac:dyDescent="0.2">
      <c r="A851" s="240"/>
      <c r="C851" s="241"/>
      <c r="Z851" s="242"/>
      <c r="AA851" s="234"/>
    </row>
    <row r="852" spans="1:27" s="16" customFormat="1" x14ac:dyDescent="0.2">
      <c r="A852" s="240"/>
      <c r="C852" s="241"/>
      <c r="Z852" s="242"/>
      <c r="AA852" s="234"/>
    </row>
    <row r="853" spans="1:27" s="16" customFormat="1" x14ac:dyDescent="0.2">
      <c r="A853" s="240"/>
      <c r="C853" s="241"/>
      <c r="Z853" s="242"/>
      <c r="AA853" s="234"/>
    </row>
    <row r="854" spans="1:27" s="16" customFormat="1" x14ac:dyDescent="0.2">
      <c r="A854" s="240"/>
      <c r="C854" s="241"/>
      <c r="Z854" s="242"/>
      <c r="AA854" s="234"/>
    </row>
    <row r="855" spans="1:27" s="16" customFormat="1" x14ac:dyDescent="0.2">
      <c r="A855" s="240"/>
      <c r="C855" s="241"/>
      <c r="Z855" s="242"/>
      <c r="AA855" s="234"/>
    </row>
    <row r="856" spans="1:27" s="16" customFormat="1" x14ac:dyDescent="0.2">
      <c r="A856" s="240"/>
      <c r="C856" s="241"/>
      <c r="Z856" s="242"/>
      <c r="AA856" s="234"/>
    </row>
    <row r="857" spans="1:27" s="16" customFormat="1" x14ac:dyDescent="0.2">
      <c r="A857" s="240"/>
      <c r="C857" s="241"/>
      <c r="Z857" s="242"/>
      <c r="AA857" s="234"/>
    </row>
    <row r="858" spans="1:27" s="16" customFormat="1" x14ac:dyDescent="0.2">
      <c r="A858" s="240"/>
      <c r="C858" s="241"/>
      <c r="Z858" s="242"/>
      <c r="AA858" s="234"/>
    </row>
    <row r="859" spans="1:27" s="16" customFormat="1" x14ac:dyDescent="0.2">
      <c r="A859" s="240"/>
      <c r="C859" s="241"/>
      <c r="Z859" s="242"/>
      <c r="AA859" s="234"/>
    </row>
    <row r="860" spans="1:27" s="16" customFormat="1" x14ac:dyDescent="0.2">
      <c r="A860" s="240"/>
      <c r="C860" s="241"/>
      <c r="Z860" s="242"/>
      <c r="AA860" s="234"/>
    </row>
    <row r="861" spans="1:27" s="16" customFormat="1" x14ac:dyDescent="0.2">
      <c r="A861" s="240"/>
      <c r="C861" s="241"/>
      <c r="Z861" s="242"/>
      <c r="AA861" s="234"/>
    </row>
    <row r="862" spans="1:27" s="16" customFormat="1" x14ac:dyDescent="0.2">
      <c r="A862" s="240"/>
      <c r="C862" s="241"/>
      <c r="Z862" s="242"/>
      <c r="AA862" s="234"/>
    </row>
    <row r="863" spans="1:27" s="16" customFormat="1" x14ac:dyDescent="0.2">
      <c r="A863" s="240"/>
      <c r="C863" s="241"/>
      <c r="Z863" s="242"/>
      <c r="AA863" s="234"/>
    </row>
    <row r="864" spans="1:27" s="16" customFormat="1" x14ac:dyDescent="0.2">
      <c r="A864" s="240"/>
      <c r="C864" s="241"/>
      <c r="Z864" s="242"/>
      <c r="AA864" s="234"/>
    </row>
    <row r="865" spans="1:27" s="16" customFormat="1" x14ac:dyDescent="0.2">
      <c r="A865" s="240"/>
      <c r="C865" s="241"/>
      <c r="Z865" s="242"/>
      <c r="AA865" s="234"/>
    </row>
    <row r="866" spans="1:27" s="16" customFormat="1" x14ac:dyDescent="0.2">
      <c r="A866" s="240"/>
      <c r="C866" s="241"/>
      <c r="Z866" s="242"/>
      <c r="AA866" s="234"/>
    </row>
    <row r="867" spans="1:27" s="16" customFormat="1" x14ac:dyDescent="0.2">
      <c r="A867" s="240"/>
      <c r="C867" s="241"/>
      <c r="Z867" s="242"/>
      <c r="AA867" s="234"/>
    </row>
    <row r="868" spans="1:27" s="16" customFormat="1" x14ac:dyDescent="0.2">
      <c r="A868" s="240"/>
      <c r="C868" s="241"/>
      <c r="Z868" s="242"/>
      <c r="AA868" s="234"/>
    </row>
    <row r="869" spans="1:27" s="16" customFormat="1" x14ac:dyDescent="0.2">
      <c r="A869" s="240"/>
      <c r="C869" s="241"/>
      <c r="Z869" s="242"/>
      <c r="AA869" s="234"/>
    </row>
    <row r="870" spans="1:27" s="16" customFormat="1" x14ac:dyDescent="0.2">
      <c r="A870" s="240"/>
      <c r="C870" s="241"/>
      <c r="Z870" s="242"/>
      <c r="AA870" s="234"/>
    </row>
    <row r="871" spans="1:27" s="16" customFormat="1" x14ac:dyDescent="0.2">
      <c r="A871" s="240"/>
      <c r="C871" s="241"/>
      <c r="Z871" s="242"/>
      <c r="AA871" s="234"/>
    </row>
    <row r="872" spans="1:27" s="16" customFormat="1" x14ac:dyDescent="0.2">
      <c r="A872" s="240"/>
      <c r="C872" s="241"/>
      <c r="Z872" s="242"/>
      <c r="AA872" s="234"/>
    </row>
    <row r="873" spans="1:27" s="16" customFormat="1" x14ac:dyDescent="0.2">
      <c r="A873" s="240"/>
      <c r="C873" s="241"/>
      <c r="Z873" s="242"/>
      <c r="AA873" s="234"/>
    </row>
    <row r="874" spans="1:27" s="16" customFormat="1" x14ac:dyDescent="0.2">
      <c r="A874" s="240"/>
      <c r="C874" s="241"/>
      <c r="Z874" s="242"/>
      <c r="AA874" s="234"/>
    </row>
    <row r="875" spans="1:27" s="16" customFormat="1" x14ac:dyDescent="0.2">
      <c r="A875" s="240"/>
      <c r="C875" s="241"/>
      <c r="Z875" s="242"/>
      <c r="AA875" s="234"/>
    </row>
    <row r="876" spans="1:27" s="16" customFormat="1" x14ac:dyDescent="0.2">
      <c r="A876" s="240"/>
      <c r="C876" s="241"/>
      <c r="Z876" s="242"/>
      <c r="AA876" s="234"/>
    </row>
    <row r="877" spans="1:27" s="16" customFormat="1" x14ac:dyDescent="0.2">
      <c r="A877" s="240"/>
      <c r="C877" s="241"/>
      <c r="Z877" s="242"/>
      <c r="AA877" s="234"/>
    </row>
    <row r="878" spans="1:27" s="16" customFormat="1" x14ac:dyDescent="0.2">
      <c r="A878" s="240"/>
      <c r="C878" s="241"/>
      <c r="Z878" s="242"/>
      <c r="AA878" s="234"/>
    </row>
    <row r="879" spans="1:27" s="16" customFormat="1" x14ac:dyDescent="0.2">
      <c r="A879" s="240"/>
      <c r="C879" s="241"/>
      <c r="Z879" s="242"/>
      <c r="AA879" s="234"/>
    </row>
    <row r="880" spans="1:27" s="16" customFormat="1" x14ac:dyDescent="0.2">
      <c r="A880" s="240"/>
      <c r="C880" s="241"/>
      <c r="Z880" s="242"/>
      <c r="AA880" s="234"/>
    </row>
    <row r="881" spans="1:27" s="16" customFormat="1" x14ac:dyDescent="0.2">
      <c r="A881" s="240"/>
      <c r="C881" s="241"/>
      <c r="Z881" s="242"/>
      <c r="AA881" s="234"/>
    </row>
    <row r="882" spans="1:27" s="16" customFormat="1" x14ac:dyDescent="0.2">
      <c r="A882" s="240"/>
      <c r="C882" s="241"/>
      <c r="Z882" s="242"/>
      <c r="AA882" s="234"/>
    </row>
    <row r="883" spans="1:27" s="16" customFormat="1" x14ac:dyDescent="0.2">
      <c r="A883" s="240"/>
      <c r="C883" s="241"/>
      <c r="Z883" s="242"/>
      <c r="AA883" s="234"/>
    </row>
    <row r="884" spans="1:27" s="16" customFormat="1" x14ac:dyDescent="0.2">
      <c r="A884" s="240"/>
      <c r="C884" s="241"/>
      <c r="Z884" s="242"/>
      <c r="AA884" s="234"/>
    </row>
    <row r="885" spans="1:27" s="16" customFormat="1" x14ac:dyDescent="0.2">
      <c r="A885" s="240"/>
      <c r="C885" s="241"/>
      <c r="Z885" s="242"/>
      <c r="AA885" s="234"/>
    </row>
    <row r="886" spans="1:27" s="16" customFormat="1" x14ac:dyDescent="0.2">
      <c r="A886" s="240"/>
      <c r="C886" s="241"/>
      <c r="Z886" s="242"/>
      <c r="AA886" s="234"/>
    </row>
    <row r="887" spans="1:27" s="16" customFormat="1" x14ac:dyDescent="0.2">
      <c r="A887" s="240"/>
      <c r="C887" s="241"/>
      <c r="Z887" s="242"/>
      <c r="AA887" s="234"/>
    </row>
    <row r="888" spans="1:27" s="16" customFormat="1" x14ac:dyDescent="0.2">
      <c r="A888" s="240"/>
      <c r="C888" s="241"/>
      <c r="Z888" s="242"/>
      <c r="AA888" s="234"/>
    </row>
    <row r="889" spans="1:27" s="16" customFormat="1" x14ac:dyDescent="0.2">
      <c r="A889" s="240"/>
      <c r="C889" s="241"/>
      <c r="Z889" s="242"/>
      <c r="AA889" s="234"/>
    </row>
    <row r="890" spans="1:27" s="16" customFormat="1" x14ac:dyDescent="0.2">
      <c r="A890" s="240"/>
      <c r="C890" s="241"/>
      <c r="Z890" s="242"/>
      <c r="AA890" s="234"/>
    </row>
    <row r="891" spans="1:27" s="16" customFormat="1" x14ac:dyDescent="0.2">
      <c r="A891" s="240"/>
      <c r="C891" s="241"/>
      <c r="Z891" s="242"/>
      <c r="AA891" s="234"/>
    </row>
    <row r="892" spans="1:27" s="16" customFormat="1" x14ac:dyDescent="0.2">
      <c r="A892" s="240"/>
      <c r="C892" s="241"/>
      <c r="Z892" s="242"/>
      <c r="AA892" s="234"/>
    </row>
    <row r="893" spans="1:27" s="16" customFormat="1" x14ac:dyDescent="0.2">
      <c r="A893" s="240"/>
      <c r="C893" s="241"/>
      <c r="Z893" s="242"/>
      <c r="AA893" s="234"/>
    </row>
    <row r="894" spans="1:27" s="16" customFormat="1" x14ac:dyDescent="0.2">
      <c r="A894" s="240"/>
      <c r="C894" s="241"/>
      <c r="Z894" s="242"/>
      <c r="AA894" s="234"/>
    </row>
    <row r="895" spans="1:27" s="16" customFormat="1" x14ac:dyDescent="0.2">
      <c r="A895" s="240"/>
      <c r="C895" s="241"/>
      <c r="Z895" s="242"/>
      <c r="AA895" s="234"/>
    </row>
    <row r="896" spans="1:27" s="16" customFormat="1" x14ac:dyDescent="0.2">
      <c r="A896" s="240"/>
      <c r="C896" s="241"/>
      <c r="Z896" s="242"/>
      <c r="AA896" s="234"/>
    </row>
    <row r="897" spans="1:27" s="16" customFormat="1" x14ac:dyDescent="0.2">
      <c r="A897" s="240"/>
      <c r="C897" s="241"/>
      <c r="Z897" s="242"/>
      <c r="AA897" s="234"/>
    </row>
    <row r="898" spans="1:27" s="16" customFormat="1" x14ac:dyDescent="0.2">
      <c r="A898" s="240"/>
      <c r="C898" s="241"/>
      <c r="Z898" s="242"/>
      <c r="AA898" s="234"/>
    </row>
    <row r="899" spans="1:27" s="16" customFormat="1" x14ac:dyDescent="0.2">
      <c r="A899" s="240"/>
      <c r="C899" s="241"/>
      <c r="Z899" s="242"/>
      <c r="AA899" s="234"/>
    </row>
    <row r="900" spans="1:27" s="16" customFormat="1" x14ac:dyDescent="0.2">
      <c r="A900" s="240"/>
      <c r="C900" s="241"/>
      <c r="Z900" s="242"/>
      <c r="AA900" s="234"/>
    </row>
    <row r="901" spans="1:27" s="16" customFormat="1" x14ac:dyDescent="0.2">
      <c r="A901" s="240"/>
      <c r="C901" s="241"/>
      <c r="Z901" s="242"/>
      <c r="AA901" s="234"/>
    </row>
    <row r="902" spans="1:27" s="16" customFormat="1" x14ac:dyDescent="0.2">
      <c r="A902" s="240"/>
      <c r="C902" s="241"/>
      <c r="Z902" s="242"/>
      <c r="AA902" s="234"/>
    </row>
    <row r="903" spans="1:27" s="16" customFormat="1" x14ac:dyDescent="0.2">
      <c r="A903" s="240"/>
      <c r="C903" s="241"/>
      <c r="Z903" s="242"/>
      <c r="AA903" s="234"/>
    </row>
    <row r="904" spans="1:27" s="16" customFormat="1" x14ac:dyDescent="0.2">
      <c r="A904" s="240"/>
      <c r="C904" s="241"/>
      <c r="Z904" s="242"/>
      <c r="AA904" s="234"/>
    </row>
    <row r="905" spans="1:27" s="16" customFormat="1" x14ac:dyDescent="0.2">
      <c r="A905" s="240"/>
      <c r="C905" s="241"/>
      <c r="Z905" s="242"/>
      <c r="AA905" s="234"/>
    </row>
    <row r="906" spans="1:27" s="16" customFormat="1" x14ac:dyDescent="0.2">
      <c r="A906" s="240"/>
      <c r="C906" s="241"/>
      <c r="Z906" s="242"/>
      <c r="AA906" s="234"/>
    </row>
    <row r="907" spans="1:27" s="16" customFormat="1" x14ac:dyDescent="0.2">
      <c r="A907" s="240"/>
      <c r="C907" s="241"/>
      <c r="Z907" s="242"/>
      <c r="AA907" s="234"/>
    </row>
    <row r="908" spans="1:27" s="16" customFormat="1" x14ac:dyDescent="0.2">
      <c r="A908" s="240"/>
      <c r="C908" s="241"/>
      <c r="Z908" s="242"/>
      <c r="AA908" s="234"/>
    </row>
    <row r="909" spans="1:27" s="16" customFormat="1" x14ac:dyDescent="0.2">
      <c r="A909" s="240"/>
      <c r="C909" s="241"/>
      <c r="Z909" s="242"/>
      <c r="AA909" s="234"/>
    </row>
    <row r="910" spans="1:27" s="16" customFormat="1" x14ac:dyDescent="0.2">
      <c r="A910" s="240"/>
      <c r="C910" s="241"/>
      <c r="Z910" s="242"/>
      <c r="AA910" s="234"/>
    </row>
    <row r="911" spans="1:27" s="16" customFormat="1" x14ac:dyDescent="0.2">
      <c r="A911" s="240"/>
      <c r="C911" s="241"/>
      <c r="Z911" s="242"/>
      <c r="AA911" s="234"/>
    </row>
    <row r="912" spans="1:27" s="16" customFormat="1" x14ac:dyDescent="0.2">
      <c r="A912" s="240"/>
      <c r="C912" s="241"/>
      <c r="Z912" s="242"/>
      <c r="AA912" s="234"/>
    </row>
    <row r="913" spans="1:27" s="16" customFormat="1" x14ac:dyDescent="0.2">
      <c r="A913" s="240"/>
      <c r="C913" s="241"/>
      <c r="Z913" s="242"/>
      <c r="AA913" s="234"/>
    </row>
    <row r="914" spans="1:27" s="16" customFormat="1" x14ac:dyDescent="0.2">
      <c r="A914" s="240"/>
      <c r="C914" s="241"/>
      <c r="Z914" s="242"/>
      <c r="AA914" s="234"/>
    </row>
    <row r="915" spans="1:27" s="16" customFormat="1" x14ac:dyDescent="0.2">
      <c r="A915" s="240"/>
      <c r="C915" s="241"/>
      <c r="Z915" s="242"/>
      <c r="AA915" s="234"/>
    </row>
    <row r="916" spans="1:27" s="16" customFormat="1" x14ac:dyDescent="0.2">
      <c r="A916" s="240"/>
      <c r="C916" s="241"/>
      <c r="Z916" s="242"/>
      <c r="AA916" s="234"/>
    </row>
    <row r="917" spans="1:27" s="16" customFormat="1" x14ac:dyDescent="0.2">
      <c r="A917" s="240"/>
      <c r="C917" s="241"/>
      <c r="Z917" s="242"/>
      <c r="AA917" s="234"/>
    </row>
    <row r="918" spans="1:27" s="16" customFormat="1" x14ac:dyDescent="0.2">
      <c r="A918" s="240"/>
      <c r="C918" s="241"/>
      <c r="Z918" s="242"/>
      <c r="AA918" s="234"/>
    </row>
    <row r="919" spans="1:27" s="16" customFormat="1" x14ac:dyDescent="0.2">
      <c r="A919" s="240"/>
      <c r="C919" s="241"/>
      <c r="Z919" s="242"/>
      <c r="AA919" s="234"/>
    </row>
    <row r="920" spans="1:27" s="16" customFormat="1" x14ac:dyDescent="0.2">
      <c r="A920" s="240"/>
      <c r="C920" s="241"/>
      <c r="Z920" s="242"/>
      <c r="AA920" s="234"/>
    </row>
    <row r="921" spans="1:27" s="16" customFormat="1" x14ac:dyDescent="0.2">
      <c r="A921" s="240"/>
      <c r="C921" s="241"/>
      <c r="Z921" s="242"/>
      <c r="AA921" s="234"/>
    </row>
    <row r="922" spans="1:27" s="16" customFormat="1" x14ac:dyDescent="0.2">
      <c r="A922" s="240"/>
      <c r="C922" s="241"/>
      <c r="Z922" s="242"/>
      <c r="AA922" s="234"/>
    </row>
    <row r="923" spans="1:27" s="16" customFormat="1" x14ac:dyDescent="0.2">
      <c r="A923" s="240"/>
      <c r="C923" s="241"/>
      <c r="Z923" s="242"/>
      <c r="AA923" s="234"/>
    </row>
    <row r="924" spans="1:27" s="16" customFormat="1" x14ac:dyDescent="0.2">
      <c r="A924" s="240"/>
      <c r="C924" s="241"/>
      <c r="Z924" s="242"/>
      <c r="AA924" s="234"/>
    </row>
    <row r="925" spans="1:27" s="16" customFormat="1" x14ac:dyDescent="0.2">
      <c r="A925" s="240"/>
      <c r="C925" s="241"/>
      <c r="Z925" s="242"/>
      <c r="AA925" s="234"/>
    </row>
    <row r="926" spans="1:27" s="16" customFormat="1" x14ac:dyDescent="0.2">
      <c r="A926" s="240"/>
      <c r="C926" s="241"/>
      <c r="Z926" s="242"/>
      <c r="AA926" s="234"/>
    </row>
    <row r="927" spans="1:27" s="16" customFormat="1" x14ac:dyDescent="0.2">
      <c r="A927" s="240"/>
      <c r="C927" s="241"/>
      <c r="Z927" s="242"/>
      <c r="AA927" s="234"/>
    </row>
    <row r="928" spans="1:27" s="16" customFormat="1" x14ac:dyDescent="0.2">
      <c r="A928" s="240"/>
      <c r="C928" s="241"/>
      <c r="Z928" s="242"/>
      <c r="AA928" s="234"/>
    </row>
    <row r="929" spans="1:27" s="16" customFormat="1" x14ac:dyDescent="0.2">
      <c r="A929" s="240"/>
      <c r="C929" s="241"/>
      <c r="Z929" s="242"/>
      <c r="AA929" s="234"/>
    </row>
    <row r="930" spans="1:27" s="16" customFormat="1" x14ac:dyDescent="0.2">
      <c r="A930" s="240"/>
      <c r="C930" s="241"/>
      <c r="Z930" s="242"/>
      <c r="AA930" s="234"/>
    </row>
    <row r="931" spans="1:27" s="16" customFormat="1" x14ac:dyDescent="0.2">
      <c r="A931" s="240"/>
      <c r="C931" s="241"/>
      <c r="Z931" s="242"/>
      <c r="AA931" s="234"/>
    </row>
    <row r="932" spans="1:27" s="16" customFormat="1" x14ac:dyDescent="0.2">
      <c r="A932" s="240"/>
      <c r="C932" s="241"/>
      <c r="Z932" s="242"/>
      <c r="AA932" s="234"/>
    </row>
    <row r="933" spans="1:27" s="16" customFormat="1" x14ac:dyDescent="0.2">
      <c r="A933" s="240"/>
      <c r="C933" s="241"/>
      <c r="Z933" s="242"/>
      <c r="AA933" s="234"/>
    </row>
    <row r="934" spans="1:27" s="16" customFormat="1" x14ac:dyDescent="0.2">
      <c r="A934" s="240"/>
      <c r="C934" s="241"/>
      <c r="Z934" s="242"/>
      <c r="AA934" s="234"/>
    </row>
    <row r="935" spans="1:27" s="16" customFormat="1" x14ac:dyDescent="0.2">
      <c r="A935" s="240"/>
      <c r="C935" s="241"/>
      <c r="Z935" s="242"/>
      <c r="AA935" s="234"/>
    </row>
    <row r="936" spans="1:27" s="16" customFormat="1" x14ac:dyDescent="0.2">
      <c r="A936" s="240"/>
      <c r="C936" s="241"/>
      <c r="Z936" s="242"/>
      <c r="AA936" s="234"/>
    </row>
    <row r="937" spans="1:27" s="16" customFormat="1" x14ac:dyDescent="0.2">
      <c r="A937" s="240"/>
      <c r="C937" s="241"/>
      <c r="Z937" s="242"/>
      <c r="AA937" s="234"/>
    </row>
    <row r="938" spans="1:27" s="16" customFormat="1" x14ac:dyDescent="0.2">
      <c r="A938" s="240"/>
      <c r="C938" s="241"/>
      <c r="Z938" s="242"/>
      <c r="AA938" s="234"/>
    </row>
    <row r="939" spans="1:27" s="16" customFormat="1" x14ac:dyDescent="0.2">
      <c r="A939" s="240"/>
      <c r="C939" s="241"/>
      <c r="Z939" s="242"/>
      <c r="AA939" s="234"/>
    </row>
    <row r="940" spans="1:27" s="16" customFormat="1" x14ac:dyDescent="0.2">
      <c r="A940" s="240"/>
      <c r="C940" s="241"/>
      <c r="Z940" s="242"/>
      <c r="AA940" s="234"/>
    </row>
    <row r="941" spans="1:27" s="16" customFormat="1" x14ac:dyDescent="0.2">
      <c r="A941" s="240"/>
      <c r="C941" s="241"/>
      <c r="Z941" s="242"/>
      <c r="AA941" s="234"/>
    </row>
    <row r="942" spans="1:27" s="16" customFormat="1" x14ac:dyDescent="0.2">
      <c r="A942" s="240"/>
      <c r="C942" s="241"/>
      <c r="Z942" s="242"/>
      <c r="AA942" s="234"/>
    </row>
    <row r="943" spans="1:27" s="16" customFormat="1" x14ac:dyDescent="0.2">
      <c r="A943" s="240"/>
      <c r="C943" s="241"/>
      <c r="Z943" s="242"/>
      <c r="AA943" s="234"/>
    </row>
    <row r="944" spans="1:27" s="16" customFormat="1" x14ac:dyDescent="0.2">
      <c r="A944" s="240"/>
      <c r="C944" s="241"/>
      <c r="Z944" s="242"/>
      <c r="AA944" s="234"/>
    </row>
    <row r="945" spans="1:27" s="16" customFormat="1" x14ac:dyDescent="0.2">
      <c r="A945" s="240"/>
      <c r="C945" s="241"/>
      <c r="Z945" s="242"/>
      <c r="AA945" s="234"/>
    </row>
    <row r="946" spans="1:27" s="16" customFormat="1" x14ac:dyDescent="0.2">
      <c r="A946" s="240"/>
      <c r="C946" s="241"/>
      <c r="Z946" s="242"/>
      <c r="AA946" s="234"/>
    </row>
    <row r="947" spans="1:27" s="16" customFormat="1" x14ac:dyDescent="0.2">
      <c r="A947" s="240"/>
      <c r="C947" s="241"/>
      <c r="Z947" s="242"/>
      <c r="AA947" s="234"/>
    </row>
    <row r="948" spans="1:27" s="16" customFormat="1" x14ac:dyDescent="0.2">
      <c r="A948" s="240"/>
      <c r="C948" s="241"/>
      <c r="Z948" s="242"/>
      <c r="AA948" s="234"/>
    </row>
    <row r="949" spans="1:27" s="16" customFormat="1" x14ac:dyDescent="0.2">
      <c r="A949" s="240"/>
      <c r="C949" s="241"/>
      <c r="Z949" s="242"/>
      <c r="AA949" s="234"/>
    </row>
    <row r="950" spans="1:27" s="16" customFormat="1" x14ac:dyDescent="0.2">
      <c r="A950" s="240"/>
      <c r="C950" s="241"/>
      <c r="Z950" s="242"/>
      <c r="AA950" s="234"/>
    </row>
    <row r="951" spans="1:27" s="16" customFormat="1" x14ac:dyDescent="0.2">
      <c r="A951" s="240"/>
      <c r="C951" s="241"/>
      <c r="Z951" s="242"/>
      <c r="AA951" s="234"/>
    </row>
    <row r="952" spans="1:27" s="16" customFormat="1" x14ac:dyDescent="0.2">
      <c r="A952" s="240"/>
      <c r="C952" s="241"/>
      <c r="Z952" s="242"/>
      <c r="AA952" s="234"/>
    </row>
    <row r="953" spans="1:27" s="16" customFormat="1" x14ac:dyDescent="0.2">
      <c r="A953" s="240"/>
      <c r="C953" s="241"/>
      <c r="Z953" s="242"/>
      <c r="AA953" s="234"/>
    </row>
    <row r="954" spans="1:27" s="16" customFormat="1" x14ac:dyDescent="0.2">
      <c r="A954" s="240"/>
      <c r="C954" s="241"/>
      <c r="Z954" s="242"/>
      <c r="AA954" s="234"/>
    </row>
    <row r="955" spans="1:27" s="16" customFormat="1" x14ac:dyDescent="0.2">
      <c r="A955" s="240"/>
      <c r="C955" s="241"/>
      <c r="Z955" s="242"/>
      <c r="AA955" s="234"/>
    </row>
    <row r="956" spans="1:27" s="16" customFormat="1" x14ac:dyDescent="0.2">
      <c r="A956" s="240"/>
      <c r="C956" s="241"/>
      <c r="Z956" s="242"/>
      <c r="AA956" s="234"/>
    </row>
    <row r="957" spans="1:27" s="16" customFormat="1" x14ac:dyDescent="0.2">
      <c r="A957" s="240"/>
      <c r="C957" s="241"/>
      <c r="Z957" s="242"/>
      <c r="AA957" s="234"/>
    </row>
    <row r="958" spans="1:27" s="16" customFormat="1" x14ac:dyDescent="0.2">
      <c r="A958" s="240"/>
      <c r="C958" s="241"/>
      <c r="Z958" s="242"/>
      <c r="AA958" s="234"/>
    </row>
    <row r="959" spans="1:27" s="16" customFormat="1" x14ac:dyDescent="0.2">
      <c r="A959" s="240"/>
      <c r="C959" s="241"/>
      <c r="Z959" s="242"/>
      <c r="AA959" s="234"/>
    </row>
    <row r="960" spans="1:27" s="16" customFormat="1" x14ac:dyDescent="0.2">
      <c r="A960" s="240"/>
      <c r="C960" s="241"/>
      <c r="Z960" s="242"/>
      <c r="AA960" s="234"/>
    </row>
    <row r="961" spans="1:27" s="16" customFormat="1" x14ac:dyDescent="0.2">
      <c r="A961" s="240"/>
      <c r="C961" s="241"/>
      <c r="Z961" s="242"/>
      <c r="AA961" s="234"/>
    </row>
    <row r="962" spans="1:27" s="16" customFormat="1" x14ac:dyDescent="0.2">
      <c r="A962" s="240"/>
      <c r="C962" s="241"/>
      <c r="Z962" s="242"/>
      <c r="AA962" s="234"/>
    </row>
    <row r="963" spans="1:27" s="16" customFormat="1" x14ac:dyDescent="0.2">
      <c r="A963" s="240"/>
      <c r="C963" s="241"/>
      <c r="Z963" s="242"/>
      <c r="AA963" s="234"/>
    </row>
    <row r="964" spans="1:27" s="16" customFormat="1" x14ac:dyDescent="0.2">
      <c r="A964" s="240"/>
      <c r="C964" s="241"/>
      <c r="Z964" s="242"/>
      <c r="AA964" s="234"/>
    </row>
    <row r="965" spans="1:27" s="16" customFormat="1" x14ac:dyDescent="0.2">
      <c r="A965" s="240"/>
      <c r="C965" s="241"/>
      <c r="Z965" s="242"/>
      <c r="AA965" s="234"/>
    </row>
    <row r="966" spans="1:27" s="16" customFormat="1" x14ac:dyDescent="0.2">
      <c r="A966" s="240"/>
      <c r="C966" s="241"/>
      <c r="Z966" s="242"/>
      <c r="AA966" s="234"/>
    </row>
    <row r="967" spans="1:27" s="16" customFormat="1" x14ac:dyDescent="0.2">
      <c r="A967" s="240"/>
      <c r="C967" s="241"/>
      <c r="Z967" s="242"/>
      <c r="AA967" s="234"/>
    </row>
    <row r="968" spans="1:27" s="16" customFormat="1" x14ac:dyDescent="0.2">
      <c r="A968" s="240"/>
      <c r="C968" s="241"/>
      <c r="Z968" s="242"/>
      <c r="AA968" s="234"/>
    </row>
    <row r="969" spans="1:27" s="16" customFormat="1" x14ac:dyDescent="0.2">
      <c r="A969" s="240"/>
      <c r="C969" s="241"/>
      <c r="Z969" s="242"/>
      <c r="AA969" s="234"/>
    </row>
    <row r="970" spans="1:27" s="16" customFormat="1" x14ac:dyDescent="0.2">
      <c r="A970" s="240"/>
      <c r="C970" s="241"/>
      <c r="Z970" s="242"/>
      <c r="AA970" s="234"/>
    </row>
    <row r="971" spans="1:27" s="16" customFormat="1" x14ac:dyDescent="0.2">
      <c r="A971" s="240"/>
      <c r="C971" s="241"/>
      <c r="Z971" s="242"/>
      <c r="AA971" s="234"/>
    </row>
    <row r="972" spans="1:27" s="16" customFormat="1" x14ac:dyDescent="0.2">
      <c r="A972" s="240"/>
      <c r="C972" s="241"/>
      <c r="Z972" s="242"/>
      <c r="AA972" s="234"/>
    </row>
    <row r="973" spans="1:27" s="16" customFormat="1" x14ac:dyDescent="0.2">
      <c r="A973" s="240"/>
      <c r="C973" s="241"/>
      <c r="Z973" s="242"/>
      <c r="AA973" s="234"/>
    </row>
    <row r="974" spans="1:27" s="16" customFormat="1" x14ac:dyDescent="0.2">
      <c r="A974" s="240"/>
      <c r="C974" s="241"/>
      <c r="Z974" s="242"/>
      <c r="AA974" s="234"/>
    </row>
    <row r="975" spans="1:27" s="16" customFormat="1" x14ac:dyDescent="0.2">
      <c r="A975" s="240"/>
      <c r="C975" s="241"/>
      <c r="Z975" s="242"/>
      <c r="AA975" s="234"/>
    </row>
    <row r="976" spans="1:27" s="16" customFormat="1" x14ac:dyDescent="0.2">
      <c r="A976" s="240"/>
      <c r="C976" s="241"/>
      <c r="Z976" s="242"/>
      <c r="AA976" s="234"/>
    </row>
    <row r="977" spans="1:27" s="16" customFormat="1" x14ac:dyDescent="0.2">
      <c r="A977" s="240"/>
      <c r="C977" s="241"/>
      <c r="Z977" s="242"/>
      <c r="AA977" s="234"/>
    </row>
    <row r="978" spans="1:27" s="16" customFormat="1" x14ac:dyDescent="0.2">
      <c r="A978" s="240"/>
      <c r="C978" s="241"/>
      <c r="Z978" s="242"/>
      <c r="AA978" s="234"/>
    </row>
    <row r="979" spans="1:27" s="16" customFormat="1" x14ac:dyDescent="0.2">
      <c r="A979" s="240"/>
      <c r="C979" s="241"/>
      <c r="Z979" s="242"/>
      <c r="AA979" s="234"/>
    </row>
    <row r="980" spans="1:27" s="16" customFormat="1" x14ac:dyDescent="0.2">
      <c r="A980" s="240"/>
      <c r="C980" s="241"/>
      <c r="Z980" s="242"/>
      <c r="AA980" s="234"/>
    </row>
    <row r="981" spans="1:27" s="16" customFormat="1" x14ac:dyDescent="0.2">
      <c r="A981" s="240"/>
      <c r="C981" s="241"/>
      <c r="Z981" s="242"/>
      <c r="AA981" s="234"/>
    </row>
    <row r="982" spans="1:27" s="16" customFormat="1" x14ac:dyDescent="0.2">
      <c r="A982" s="240"/>
      <c r="C982" s="241"/>
      <c r="Z982" s="242"/>
      <c r="AA982" s="234"/>
    </row>
    <row r="983" spans="1:27" s="16" customFormat="1" x14ac:dyDescent="0.2">
      <c r="A983" s="240"/>
      <c r="C983" s="241"/>
      <c r="Z983" s="242"/>
      <c r="AA983" s="234"/>
    </row>
    <row r="984" spans="1:27" s="16" customFormat="1" x14ac:dyDescent="0.2">
      <c r="A984" s="240"/>
      <c r="C984" s="241"/>
      <c r="Z984" s="242"/>
      <c r="AA984" s="234"/>
    </row>
    <row r="985" spans="1:27" s="16" customFormat="1" x14ac:dyDescent="0.2">
      <c r="A985" s="240"/>
      <c r="C985" s="241"/>
      <c r="Z985" s="242"/>
      <c r="AA985" s="234"/>
    </row>
    <row r="986" spans="1:27" s="16" customFormat="1" x14ac:dyDescent="0.2">
      <c r="A986" s="240"/>
      <c r="C986" s="241"/>
      <c r="Z986" s="242"/>
      <c r="AA986" s="234"/>
    </row>
    <row r="987" spans="1:27" s="16" customFormat="1" x14ac:dyDescent="0.2">
      <c r="A987" s="240"/>
      <c r="C987" s="241"/>
      <c r="Z987" s="242"/>
      <c r="AA987" s="234"/>
    </row>
    <row r="988" spans="1:27" s="16" customFormat="1" x14ac:dyDescent="0.2">
      <c r="A988" s="240"/>
      <c r="C988" s="241"/>
      <c r="Z988" s="242"/>
      <c r="AA988" s="234"/>
    </row>
    <row r="989" spans="1:27" s="16" customFormat="1" x14ac:dyDescent="0.2">
      <c r="A989" s="240"/>
      <c r="C989" s="241"/>
      <c r="Z989" s="242"/>
      <c r="AA989" s="234"/>
    </row>
    <row r="990" spans="1:27" s="16" customFormat="1" x14ac:dyDescent="0.2">
      <c r="A990" s="240"/>
      <c r="C990" s="241"/>
      <c r="Z990" s="242"/>
      <c r="AA990" s="234"/>
    </row>
    <row r="991" spans="1:27" s="16" customFormat="1" x14ac:dyDescent="0.2">
      <c r="A991" s="240"/>
      <c r="C991" s="241"/>
      <c r="Z991" s="242"/>
      <c r="AA991" s="234"/>
    </row>
    <row r="992" spans="1:27" s="16" customFormat="1" x14ac:dyDescent="0.2">
      <c r="A992" s="240"/>
      <c r="C992" s="241"/>
      <c r="Z992" s="242"/>
      <c r="AA992" s="234"/>
    </row>
    <row r="993" spans="1:27" s="16" customFormat="1" x14ac:dyDescent="0.2">
      <c r="A993" s="240"/>
      <c r="C993" s="241"/>
      <c r="Z993" s="242"/>
      <c r="AA993" s="234"/>
    </row>
    <row r="994" spans="1:27" s="16" customFormat="1" x14ac:dyDescent="0.2">
      <c r="A994" s="240"/>
      <c r="C994" s="241"/>
      <c r="Z994" s="242"/>
      <c r="AA994" s="234"/>
    </row>
    <row r="995" spans="1:27" s="16" customFormat="1" x14ac:dyDescent="0.2">
      <c r="A995" s="240"/>
      <c r="C995" s="241"/>
      <c r="Z995" s="242"/>
      <c r="AA995" s="234"/>
    </row>
    <row r="996" spans="1:27" s="16" customFormat="1" x14ac:dyDescent="0.2">
      <c r="A996" s="240"/>
      <c r="C996" s="241"/>
      <c r="Z996" s="242"/>
      <c r="AA996" s="234"/>
    </row>
    <row r="997" spans="1:27" s="16" customFormat="1" x14ac:dyDescent="0.2">
      <c r="A997" s="240"/>
      <c r="C997" s="241"/>
      <c r="Z997" s="242"/>
      <c r="AA997" s="234"/>
    </row>
    <row r="998" spans="1:27" s="16" customFormat="1" x14ac:dyDescent="0.2">
      <c r="A998" s="240"/>
      <c r="C998" s="241"/>
      <c r="Z998" s="242"/>
      <c r="AA998" s="234"/>
    </row>
    <row r="999" spans="1:27" s="16" customFormat="1" x14ac:dyDescent="0.2">
      <c r="A999" s="240"/>
      <c r="C999" s="241"/>
      <c r="Z999" s="242"/>
      <c r="AA999" s="234"/>
    </row>
    <row r="1000" spans="1:27" s="16" customFormat="1" x14ac:dyDescent="0.2">
      <c r="A1000" s="240"/>
      <c r="C1000" s="241"/>
      <c r="Z1000" s="242"/>
      <c r="AA1000" s="234"/>
    </row>
    <row r="1001" spans="1:27" s="16" customFormat="1" x14ac:dyDescent="0.2">
      <c r="A1001" s="240"/>
      <c r="C1001" s="241"/>
      <c r="Z1001" s="242"/>
      <c r="AA1001" s="234"/>
    </row>
    <row r="1002" spans="1:27" s="16" customFormat="1" x14ac:dyDescent="0.2">
      <c r="A1002" s="240"/>
      <c r="C1002" s="241"/>
      <c r="Z1002" s="242"/>
      <c r="AA1002" s="234"/>
    </row>
    <row r="1003" spans="1:27" s="16" customFormat="1" x14ac:dyDescent="0.2">
      <c r="A1003" s="240"/>
      <c r="C1003" s="241"/>
      <c r="Z1003" s="242"/>
      <c r="AA1003" s="234"/>
    </row>
    <row r="1004" spans="1:27" s="16" customFormat="1" x14ac:dyDescent="0.2">
      <c r="A1004" s="240"/>
      <c r="C1004" s="241"/>
      <c r="Z1004" s="242"/>
      <c r="AA1004" s="234"/>
    </row>
    <row r="1005" spans="1:27" s="16" customFormat="1" x14ac:dyDescent="0.2">
      <c r="A1005" s="240"/>
      <c r="C1005" s="241"/>
      <c r="Z1005" s="242"/>
      <c r="AA1005" s="234"/>
    </row>
    <row r="1006" spans="1:27" s="16" customFormat="1" x14ac:dyDescent="0.2">
      <c r="A1006" s="240"/>
      <c r="C1006" s="241"/>
      <c r="Z1006" s="242"/>
      <c r="AA1006" s="234"/>
    </row>
    <row r="1007" spans="1:27" s="16" customFormat="1" x14ac:dyDescent="0.2">
      <c r="A1007" s="240"/>
      <c r="C1007" s="241"/>
      <c r="Z1007" s="242"/>
      <c r="AA1007" s="234"/>
    </row>
    <row r="1008" spans="1:27" s="16" customFormat="1" x14ac:dyDescent="0.2">
      <c r="A1008" s="240"/>
      <c r="C1008" s="241"/>
      <c r="Z1008" s="242"/>
      <c r="AA1008" s="234"/>
    </row>
    <row r="1009" spans="1:27" s="16" customFormat="1" x14ac:dyDescent="0.2">
      <c r="A1009" s="240"/>
      <c r="C1009" s="241"/>
      <c r="Z1009" s="242"/>
      <c r="AA1009" s="234"/>
    </row>
    <row r="1010" spans="1:27" s="16" customFormat="1" x14ac:dyDescent="0.2">
      <c r="A1010" s="240"/>
      <c r="C1010" s="241"/>
      <c r="Z1010" s="242"/>
      <c r="AA1010" s="234"/>
    </row>
    <row r="1011" spans="1:27" s="16" customFormat="1" x14ac:dyDescent="0.2">
      <c r="A1011" s="240"/>
      <c r="C1011" s="241"/>
      <c r="Z1011" s="242"/>
      <c r="AA1011" s="234"/>
    </row>
    <row r="1012" spans="1:27" s="16" customFormat="1" x14ac:dyDescent="0.2">
      <c r="A1012" s="240"/>
      <c r="C1012" s="241"/>
      <c r="Z1012" s="242"/>
      <c r="AA1012" s="234"/>
    </row>
    <row r="1013" spans="1:27" s="16" customFormat="1" x14ac:dyDescent="0.2">
      <c r="A1013" s="240"/>
      <c r="C1013" s="241"/>
      <c r="Z1013" s="242"/>
      <c r="AA1013" s="234"/>
    </row>
    <row r="1014" spans="1:27" s="16" customFormat="1" x14ac:dyDescent="0.2">
      <c r="A1014" s="240"/>
      <c r="C1014" s="241"/>
      <c r="Z1014" s="242"/>
      <c r="AA1014" s="234"/>
    </row>
    <row r="1015" spans="1:27" s="16" customFormat="1" x14ac:dyDescent="0.2">
      <c r="A1015" s="240"/>
      <c r="C1015" s="241"/>
      <c r="Z1015" s="242"/>
      <c r="AA1015" s="234"/>
    </row>
    <row r="1016" spans="1:27" s="16" customFormat="1" x14ac:dyDescent="0.2">
      <c r="A1016" s="240"/>
      <c r="C1016" s="241"/>
      <c r="Z1016" s="242"/>
      <c r="AA1016" s="234"/>
    </row>
    <row r="1017" spans="1:27" s="16" customFormat="1" x14ac:dyDescent="0.2">
      <c r="A1017" s="240"/>
      <c r="C1017" s="241"/>
      <c r="Z1017" s="242"/>
      <c r="AA1017" s="234"/>
    </row>
    <row r="1018" spans="1:27" s="16" customFormat="1" x14ac:dyDescent="0.2">
      <c r="A1018" s="240"/>
      <c r="C1018" s="241"/>
      <c r="Z1018" s="242"/>
      <c r="AA1018" s="234"/>
    </row>
    <row r="1019" spans="1:27" s="16" customFormat="1" x14ac:dyDescent="0.2">
      <c r="A1019" s="240"/>
      <c r="C1019" s="241"/>
      <c r="Z1019" s="242"/>
      <c r="AA1019" s="234"/>
    </row>
    <row r="1020" spans="1:27" s="16" customFormat="1" x14ac:dyDescent="0.2">
      <c r="A1020" s="240"/>
      <c r="C1020" s="241"/>
      <c r="Z1020" s="242"/>
      <c r="AA1020" s="234"/>
    </row>
    <row r="1021" spans="1:27" s="16" customFormat="1" x14ac:dyDescent="0.2">
      <c r="A1021" s="240"/>
      <c r="C1021" s="241"/>
      <c r="Z1021" s="242"/>
      <c r="AA1021" s="234"/>
    </row>
    <row r="1022" spans="1:27" s="16" customFormat="1" x14ac:dyDescent="0.2">
      <c r="A1022" s="240"/>
      <c r="C1022" s="241"/>
      <c r="Z1022" s="242"/>
      <c r="AA1022" s="234"/>
    </row>
    <row r="1023" spans="1:27" s="16" customFormat="1" x14ac:dyDescent="0.2">
      <c r="A1023" s="240"/>
      <c r="C1023" s="241"/>
      <c r="Z1023" s="242"/>
      <c r="AA1023" s="234"/>
    </row>
    <row r="1024" spans="1:27" s="16" customFormat="1" x14ac:dyDescent="0.2">
      <c r="A1024" s="240"/>
      <c r="C1024" s="241"/>
      <c r="Z1024" s="242"/>
      <c r="AA1024" s="234"/>
    </row>
    <row r="1025" spans="1:27" s="16" customFormat="1" x14ac:dyDescent="0.2">
      <c r="A1025" s="240"/>
      <c r="C1025" s="241"/>
      <c r="Z1025" s="242"/>
      <c r="AA1025" s="234"/>
    </row>
    <row r="1026" spans="1:27" s="16" customFormat="1" x14ac:dyDescent="0.2">
      <c r="A1026" s="240"/>
      <c r="C1026" s="241"/>
      <c r="Z1026" s="242"/>
      <c r="AA1026" s="234"/>
    </row>
    <row r="1027" spans="1:27" s="16" customFormat="1" x14ac:dyDescent="0.2">
      <c r="A1027" s="240"/>
      <c r="C1027" s="241"/>
      <c r="Z1027" s="242"/>
      <c r="AA1027" s="234"/>
    </row>
    <row r="1028" spans="1:27" s="16" customFormat="1" x14ac:dyDescent="0.2">
      <c r="A1028" s="240"/>
      <c r="C1028" s="241"/>
      <c r="Z1028" s="242"/>
      <c r="AA1028" s="234"/>
    </row>
    <row r="1029" spans="1:27" s="16" customFormat="1" x14ac:dyDescent="0.2">
      <c r="A1029" s="240"/>
      <c r="C1029" s="241"/>
      <c r="Z1029" s="242"/>
      <c r="AA1029" s="234"/>
    </row>
    <row r="1030" spans="1:27" s="16" customFormat="1" x14ac:dyDescent="0.2">
      <c r="A1030" s="240"/>
      <c r="C1030" s="241"/>
      <c r="Z1030" s="242"/>
      <c r="AA1030" s="234"/>
    </row>
    <row r="1031" spans="1:27" s="16" customFormat="1" x14ac:dyDescent="0.2">
      <c r="A1031" s="240"/>
      <c r="C1031" s="241"/>
      <c r="Z1031" s="242"/>
      <c r="AA1031" s="234"/>
    </row>
    <row r="1032" spans="1:27" s="16" customFormat="1" x14ac:dyDescent="0.2">
      <c r="A1032" s="240"/>
      <c r="C1032" s="241"/>
      <c r="Z1032" s="242"/>
      <c r="AA1032" s="234"/>
    </row>
    <row r="1033" spans="1:27" s="16" customFormat="1" x14ac:dyDescent="0.2">
      <c r="A1033" s="240"/>
      <c r="C1033" s="241"/>
      <c r="Z1033" s="242"/>
      <c r="AA1033" s="234"/>
    </row>
    <row r="1034" spans="1:27" s="16" customFormat="1" x14ac:dyDescent="0.2">
      <c r="A1034" s="240"/>
      <c r="C1034" s="241"/>
      <c r="Z1034" s="242"/>
      <c r="AA1034" s="234"/>
    </row>
    <row r="1035" spans="1:27" s="16" customFormat="1" x14ac:dyDescent="0.2">
      <c r="A1035" s="240"/>
      <c r="C1035" s="241"/>
      <c r="Z1035" s="242"/>
      <c r="AA1035" s="234"/>
    </row>
    <row r="1036" spans="1:27" s="16" customFormat="1" x14ac:dyDescent="0.2">
      <c r="A1036" s="240"/>
      <c r="C1036" s="241"/>
      <c r="Z1036" s="242"/>
      <c r="AA1036" s="234"/>
    </row>
    <row r="1037" spans="1:27" s="16" customFormat="1" x14ac:dyDescent="0.2">
      <c r="A1037" s="240"/>
      <c r="C1037" s="241"/>
      <c r="Z1037" s="242"/>
      <c r="AA1037" s="234"/>
    </row>
    <row r="1038" spans="1:27" s="16" customFormat="1" x14ac:dyDescent="0.2">
      <c r="A1038" s="240"/>
      <c r="C1038" s="241"/>
      <c r="Z1038" s="242"/>
      <c r="AA1038" s="234"/>
    </row>
    <row r="1039" spans="1:27" s="16" customFormat="1" x14ac:dyDescent="0.2">
      <c r="A1039" s="240"/>
      <c r="C1039" s="241"/>
      <c r="Z1039" s="242"/>
      <c r="AA1039" s="234"/>
    </row>
    <row r="1040" spans="1:27" s="16" customFormat="1" x14ac:dyDescent="0.2">
      <c r="A1040" s="240"/>
      <c r="C1040" s="241"/>
      <c r="Z1040" s="242"/>
      <c r="AA1040" s="234"/>
    </row>
    <row r="1041" spans="1:27" s="16" customFormat="1" x14ac:dyDescent="0.2">
      <c r="A1041" s="240"/>
      <c r="C1041" s="241"/>
      <c r="Z1041" s="242"/>
      <c r="AA1041" s="234"/>
    </row>
    <row r="1042" spans="1:27" s="16" customFormat="1" x14ac:dyDescent="0.2">
      <c r="A1042" s="240"/>
      <c r="C1042" s="241"/>
      <c r="Z1042" s="242"/>
      <c r="AA1042" s="234"/>
    </row>
    <row r="1043" spans="1:27" s="16" customFormat="1" x14ac:dyDescent="0.2">
      <c r="A1043" s="240"/>
      <c r="C1043" s="241"/>
      <c r="Z1043" s="242"/>
      <c r="AA1043" s="234"/>
    </row>
    <row r="1044" spans="1:27" s="16" customFormat="1" x14ac:dyDescent="0.2">
      <c r="A1044" s="240"/>
      <c r="C1044" s="241"/>
      <c r="Z1044" s="242"/>
      <c r="AA1044" s="234"/>
    </row>
    <row r="1045" spans="1:27" s="16" customFormat="1" x14ac:dyDescent="0.2">
      <c r="A1045" s="240"/>
      <c r="C1045" s="241"/>
      <c r="Z1045" s="242"/>
      <c r="AA1045" s="234"/>
    </row>
    <row r="1046" spans="1:27" s="16" customFormat="1" x14ac:dyDescent="0.2">
      <c r="A1046" s="240"/>
      <c r="C1046" s="241"/>
      <c r="Z1046" s="242"/>
      <c r="AA1046" s="234"/>
    </row>
    <row r="1047" spans="1:27" s="16" customFormat="1" x14ac:dyDescent="0.2">
      <c r="A1047" s="240"/>
      <c r="C1047" s="241"/>
      <c r="Z1047" s="242"/>
      <c r="AA1047" s="234"/>
    </row>
    <row r="1048" spans="1:27" s="16" customFormat="1" x14ac:dyDescent="0.2">
      <c r="A1048" s="240"/>
      <c r="C1048" s="241"/>
      <c r="Z1048" s="242"/>
      <c r="AA1048" s="234"/>
    </row>
    <row r="1049" spans="1:27" s="16" customFormat="1" x14ac:dyDescent="0.2">
      <c r="A1049" s="240"/>
      <c r="C1049" s="241"/>
      <c r="Z1049" s="242"/>
      <c r="AA1049" s="234"/>
    </row>
    <row r="1050" spans="1:27" s="16" customFormat="1" x14ac:dyDescent="0.2">
      <c r="A1050" s="240"/>
      <c r="C1050" s="241"/>
      <c r="Z1050" s="242"/>
      <c r="AA1050" s="234"/>
    </row>
    <row r="1051" spans="1:27" s="16" customFormat="1" x14ac:dyDescent="0.2">
      <c r="A1051" s="240"/>
      <c r="C1051" s="241"/>
      <c r="Z1051" s="242"/>
      <c r="AA1051" s="234"/>
    </row>
    <row r="1052" spans="1:27" s="16" customFormat="1" x14ac:dyDescent="0.2">
      <c r="A1052" s="240"/>
      <c r="C1052" s="241"/>
      <c r="Z1052" s="242"/>
      <c r="AA1052" s="234"/>
    </row>
    <row r="1053" spans="1:27" s="16" customFormat="1" x14ac:dyDescent="0.2">
      <c r="A1053" s="240"/>
      <c r="C1053" s="241"/>
      <c r="Z1053" s="242"/>
      <c r="AA1053" s="234"/>
    </row>
    <row r="1054" spans="1:27" s="16" customFormat="1" x14ac:dyDescent="0.2">
      <c r="A1054" s="240"/>
      <c r="C1054" s="241"/>
      <c r="Z1054" s="242"/>
      <c r="AA1054" s="234"/>
    </row>
    <row r="1055" spans="1:27" s="16" customFormat="1" x14ac:dyDescent="0.2">
      <c r="A1055" s="240"/>
      <c r="C1055" s="241"/>
      <c r="Z1055" s="242"/>
      <c r="AA1055" s="234"/>
    </row>
    <row r="1056" spans="1:27" s="16" customFormat="1" x14ac:dyDescent="0.2">
      <c r="A1056" s="240"/>
      <c r="C1056" s="241"/>
      <c r="Z1056" s="242"/>
      <c r="AA1056" s="234"/>
    </row>
    <row r="1057" spans="1:27" s="16" customFormat="1" x14ac:dyDescent="0.2">
      <c r="A1057" s="240"/>
      <c r="C1057" s="241"/>
      <c r="Z1057" s="242"/>
      <c r="AA1057" s="234"/>
    </row>
    <row r="1058" spans="1:27" s="16" customFormat="1" x14ac:dyDescent="0.2">
      <c r="A1058" s="240"/>
      <c r="C1058" s="241"/>
      <c r="Z1058" s="242"/>
      <c r="AA1058" s="234"/>
    </row>
    <row r="1059" spans="1:27" s="16" customFormat="1" x14ac:dyDescent="0.2">
      <c r="A1059" s="240"/>
      <c r="C1059" s="241"/>
      <c r="Z1059" s="242"/>
      <c r="AA1059" s="234"/>
    </row>
    <row r="1060" spans="1:27" s="16" customFormat="1" x14ac:dyDescent="0.2">
      <c r="A1060" s="240"/>
      <c r="C1060" s="241"/>
      <c r="Z1060" s="242"/>
      <c r="AA1060" s="234"/>
    </row>
    <row r="1061" spans="1:27" s="16" customFormat="1" x14ac:dyDescent="0.2">
      <c r="A1061" s="240"/>
      <c r="C1061" s="241"/>
      <c r="Z1061" s="242"/>
      <c r="AA1061" s="234"/>
    </row>
    <row r="1062" spans="1:27" s="16" customFormat="1" x14ac:dyDescent="0.2">
      <c r="A1062" s="240"/>
      <c r="C1062" s="241"/>
      <c r="Z1062" s="242"/>
      <c r="AA1062" s="234"/>
    </row>
    <row r="1063" spans="1:27" s="16" customFormat="1" x14ac:dyDescent="0.2">
      <c r="A1063" s="240"/>
      <c r="C1063" s="241"/>
      <c r="Z1063" s="242"/>
      <c r="AA1063" s="234"/>
    </row>
    <row r="1064" spans="1:27" s="16" customFormat="1" x14ac:dyDescent="0.2">
      <c r="A1064" s="240"/>
      <c r="C1064" s="241"/>
      <c r="Z1064" s="242"/>
      <c r="AA1064" s="234"/>
    </row>
    <row r="1065" spans="1:27" s="16" customFormat="1" x14ac:dyDescent="0.2">
      <c r="A1065" s="240"/>
      <c r="C1065" s="241"/>
      <c r="Z1065" s="242"/>
      <c r="AA1065" s="234"/>
    </row>
    <row r="1066" spans="1:27" s="16" customFormat="1" x14ac:dyDescent="0.2">
      <c r="A1066" s="240"/>
      <c r="C1066" s="241"/>
      <c r="Z1066" s="242"/>
      <c r="AA1066" s="234"/>
    </row>
    <row r="1067" spans="1:27" s="16" customFormat="1" x14ac:dyDescent="0.2">
      <c r="A1067" s="240"/>
      <c r="C1067" s="241"/>
      <c r="Z1067" s="242"/>
      <c r="AA1067" s="234"/>
    </row>
    <row r="1068" spans="1:27" s="16" customFormat="1" x14ac:dyDescent="0.2">
      <c r="A1068" s="240"/>
      <c r="C1068" s="241"/>
      <c r="Z1068" s="242"/>
      <c r="AA1068" s="234"/>
    </row>
    <row r="1069" spans="1:27" s="16" customFormat="1" x14ac:dyDescent="0.2">
      <c r="A1069" s="240"/>
      <c r="C1069" s="241"/>
      <c r="Z1069" s="242"/>
      <c r="AA1069" s="234"/>
    </row>
    <row r="1070" spans="1:27" s="16" customFormat="1" x14ac:dyDescent="0.2">
      <c r="A1070" s="240"/>
      <c r="C1070" s="241"/>
      <c r="Z1070" s="242"/>
      <c r="AA1070" s="234"/>
    </row>
    <row r="1071" spans="1:27" s="16" customFormat="1" x14ac:dyDescent="0.2">
      <c r="A1071" s="240"/>
      <c r="C1071" s="241"/>
      <c r="Z1071" s="242"/>
      <c r="AA1071" s="234"/>
    </row>
    <row r="1072" spans="1:27" s="16" customFormat="1" x14ac:dyDescent="0.2">
      <c r="A1072" s="240"/>
      <c r="C1072" s="241"/>
      <c r="Z1072" s="242"/>
      <c r="AA1072" s="234"/>
    </row>
    <row r="1073" spans="1:27" s="16" customFormat="1" x14ac:dyDescent="0.2">
      <c r="A1073" s="240"/>
      <c r="C1073" s="241"/>
      <c r="Z1073" s="242"/>
      <c r="AA1073" s="234"/>
    </row>
    <row r="1074" spans="1:27" s="16" customFormat="1" x14ac:dyDescent="0.2">
      <c r="A1074" s="240"/>
      <c r="C1074" s="241"/>
      <c r="Z1074" s="242"/>
      <c r="AA1074" s="234"/>
    </row>
    <row r="1075" spans="1:27" s="16" customFormat="1" x14ac:dyDescent="0.2">
      <c r="A1075" s="240"/>
      <c r="C1075" s="241"/>
      <c r="Z1075" s="242"/>
      <c r="AA1075" s="234"/>
    </row>
    <row r="1076" spans="1:27" s="16" customFormat="1" x14ac:dyDescent="0.2">
      <c r="A1076" s="240"/>
      <c r="C1076" s="241"/>
      <c r="Z1076" s="242"/>
      <c r="AA1076" s="234"/>
    </row>
    <row r="1077" spans="1:27" s="16" customFormat="1" x14ac:dyDescent="0.2">
      <c r="A1077" s="240"/>
      <c r="C1077" s="241"/>
      <c r="Z1077" s="242"/>
      <c r="AA1077" s="234"/>
    </row>
    <row r="1078" spans="1:27" s="16" customFormat="1" x14ac:dyDescent="0.2">
      <c r="A1078" s="240"/>
      <c r="C1078" s="241"/>
      <c r="Z1078" s="242"/>
      <c r="AA1078" s="234"/>
    </row>
    <row r="1079" spans="1:27" s="16" customFormat="1" x14ac:dyDescent="0.2">
      <c r="A1079" s="240"/>
      <c r="C1079" s="241"/>
      <c r="Z1079" s="242"/>
      <c r="AA1079" s="234"/>
    </row>
    <row r="1080" spans="1:27" s="16" customFormat="1" x14ac:dyDescent="0.2">
      <c r="A1080" s="240"/>
      <c r="C1080" s="241"/>
      <c r="Z1080" s="242"/>
      <c r="AA1080" s="234"/>
    </row>
    <row r="1081" spans="1:27" s="16" customFormat="1" x14ac:dyDescent="0.2">
      <c r="A1081" s="240"/>
      <c r="C1081" s="241"/>
      <c r="Z1081" s="242"/>
      <c r="AA1081" s="234"/>
    </row>
    <row r="1082" spans="1:27" s="16" customFormat="1" x14ac:dyDescent="0.2">
      <c r="A1082" s="240"/>
      <c r="C1082" s="241"/>
      <c r="Z1082" s="242"/>
      <c r="AA1082" s="234"/>
    </row>
    <row r="1083" spans="1:27" s="16" customFormat="1" x14ac:dyDescent="0.2">
      <c r="A1083" s="240"/>
      <c r="C1083" s="241"/>
      <c r="Z1083" s="242"/>
      <c r="AA1083" s="234"/>
    </row>
    <row r="1084" spans="1:27" s="16" customFormat="1" x14ac:dyDescent="0.2">
      <c r="A1084" s="240"/>
      <c r="C1084" s="241"/>
      <c r="Z1084" s="242"/>
      <c r="AA1084" s="234"/>
    </row>
    <row r="1085" spans="1:27" s="16" customFormat="1" x14ac:dyDescent="0.2">
      <c r="A1085" s="240"/>
      <c r="C1085" s="241"/>
      <c r="Z1085" s="242"/>
      <c r="AA1085" s="234"/>
    </row>
    <row r="1086" spans="1:27" s="16" customFormat="1" x14ac:dyDescent="0.2">
      <c r="A1086" s="240"/>
      <c r="C1086" s="241"/>
      <c r="Z1086" s="242"/>
      <c r="AA1086" s="234"/>
    </row>
    <row r="1087" spans="1:27" s="16" customFormat="1" x14ac:dyDescent="0.2">
      <c r="A1087" s="240"/>
      <c r="C1087" s="241"/>
      <c r="Z1087" s="242"/>
      <c r="AA1087" s="234"/>
    </row>
    <row r="1088" spans="1:27" s="16" customFormat="1" x14ac:dyDescent="0.2">
      <c r="A1088" s="240"/>
      <c r="C1088" s="241"/>
      <c r="Z1088" s="242"/>
      <c r="AA1088" s="234"/>
    </row>
    <row r="1089" spans="1:27" s="16" customFormat="1" x14ac:dyDescent="0.2">
      <c r="A1089" s="240"/>
      <c r="C1089" s="241"/>
      <c r="Z1089" s="242"/>
      <c r="AA1089" s="234"/>
    </row>
    <row r="1090" spans="1:27" s="16" customFormat="1" x14ac:dyDescent="0.2">
      <c r="A1090" s="240"/>
      <c r="C1090" s="241"/>
      <c r="Z1090" s="242"/>
      <c r="AA1090" s="234"/>
    </row>
    <row r="1091" spans="1:27" s="16" customFormat="1" x14ac:dyDescent="0.2">
      <c r="A1091" s="240"/>
      <c r="C1091" s="241"/>
      <c r="Z1091" s="242"/>
      <c r="AA1091" s="234"/>
    </row>
    <row r="1092" spans="1:27" s="16" customFormat="1" x14ac:dyDescent="0.2">
      <c r="A1092" s="240"/>
      <c r="C1092" s="241"/>
      <c r="Z1092" s="242"/>
      <c r="AA1092" s="234"/>
    </row>
    <row r="1093" spans="1:27" s="16" customFormat="1" x14ac:dyDescent="0.2">
      <c r="A1093" s="240"/>
      <c r="C1093" s="241"/>
      <c r="Z1093" s="242"/>
      <c r="AA1093" s="234"/>
    </row>
    <row r="1094" spans="1:27" s="16" customFormat="1" x14ac:dyDescent="0.2">
      <c r="A1094" s="240"/>
      <c r="C1094" s="241"/>
      <c r="Z1094" s="242"/>
      <c r="AA1094" s="234"/>
    </row>
    <row r="1095" spans="1:27" s="16" customFormat="1" x14ac:dyDescent="0.2">
      <c r="A1095" s="240"/>
      <c r="C1095" s="241"/>
      <c r="Z1095" s="242"/>
      <c r="AA1095" s="234"/>
    </row>
    <row r="1096" spans="1:27" s="16" customFormat="1" x14ac:dyDescent="0.2">
      <c r="A1096" s="240"/>
      <c r="C1096" s="241"/>
      <c r="Z1096" s="242"/>
      <c r="AA1096" s="234"/>
    </row>
    <row r="1097" spans="1:27" s="16" customFormat="1" x14ac:dyDescent="0.2">
      <c r="A1097" s="240"/>
      <c r="C1097" s="241"/>
      <c r="Z1097" s="242"/>
      <c r="AA1097" s="234"/>
    </row>
    <row r="1098" spans="1:27" s="16" customFormat="1" x14ac:dyDescent="0.2">
      <c r="A1098" s="240"/>
      <c r="C1098" s="241"/>
      <c r="Z1098" s="242"/>
      <c r="AA1098" s="234"/>
    </row>
    <row r="1099" spans="1:27" s="16" customFormat="1" x14ac:dyDescent="0.2">
      <c r="A1099" s="240"/>
      <c r="C1099" s="241"/>
      <c r="Z1099" s="242"/>
      <c r="AA1099" s="234"/>
    </row>
    <row r="1100" spans="1:27" s="16" customFormat="1" x14ac:dyDescent="0.2">
      <c r="A1100" s="240"/>
      <c r="C1100" s="241"/>
      <c r="Z1100" s="242"/>
      <c r="AA1100" s="234"/>
    </row>
    <row r="1101" spans="1:27" s="16" customFormat="1" x14ac:dyDescent="0.2">
      <c r="A1101" s="240"/>
      <c r="C1101" s="241"/>
      <c r="Z1101" s="242"/>
      <c r="AA1101" s="234"/>
    </row>
    <row r="1102" spans="1:27" s="16" customFormat="1" x14ac:dyDescent="0.2">
      <c r="A1102" s="240"/>
      <c r="C1102" s="241"/>
      <c r="Z1102" s="242"/>
      <c r="AA1102" s="234"/>
    </row>
    <row r="1103" spans="1:27" s="16" customFormat="1" x14ac:dyDescent="0.2">
      <c r="A1103" s="240"/>
      <c r="C1103" s="241"/>
      <c r="Z1103" s="242"/>
      <c r="AA1103" s="234"/>
    </row>
    <row r="1104" spans="1:27" s="16" customFormat="1" x14ac:dyDescent="0.2">
      <c r="A1104" s="240"/>
      <c r="C1104" s="241"/>
      <c r="Z1104" s="242"/>
      <c r="AA1104" s="234"/>
    </row>
    <row r="1105" spans="1:27" s="16" customFormat="1" x14ac:dyDescent="0.2">
      <c r="A1105" s="240"/>
      <c r="C1105" s="241"/>
      <c r="Z1105" s="242"/>
      <c r="AA1105" s="234"/>
    </row>
    <row r="1106" spans="1:27" s="16" customFormat="1" x14ac:dyDescent="0.2">
      <c r="A1106" s="240"/>
      <c r="C1106" s="241"/>
      <c r="Z1106" s="242"/>
      <c r="AA1106" s="234"/>
    </row>
    <row r="1107" spans="1:27" x14ac:dyDescent="0.2">
      <c r="B1107" s="2"/>
    </row>
    <row r="1108" spans="1:27" x14ac:dyDescent="0.2">
      <c r="B1108" s="2"/>
    </row>
    <row r="1109" spans="1:27" x14ac:dyDescent="0.2">
      <c r="B1109" s="2"/>
    </row>
    <row r="1110" spans="1:27" x14ac:dyDescent="0.2">
      <c r="B1110" s="2"/>
    </row>
    <row r="1111" spans="1:27" x14ac:dyDescent="0.2">
      <c r="B1111" s="2"/>
    </row>
    <row r="1112" spans="1:27" x14ac:dyDescent="0.2">
      <c r="B1112" s="2"/>
    </row>
    <row r="1113" spans="1:27" x14ac:dyDescent="0.2">
      <c r="B1113" s="2"/>
    </row>
    <row r="1114" spans="1:27" x14ac:dyDescent="0.2">
      <c r="B1114" s="2"/>
    </row>
    <row r="1115" spans="1:27" x14ac:dyDescent="0.2">
      <c r="B1115" s="2"/>
    </row>
    <row r="1116" spans="1:27" x14ac:dyDescent="0.2">
      <c r="B1116" s="2"/>
    </row>
    <row r="1117" spans="1:27" x14ac:dyDescent="0.2">
      <c r="B1117" s="2"/>
    </row>
    <row r="1118" spans="1:27" x14ac:dyDescent="0.2">
      <c r="B1118" s="2"/>
    </row>
    <row r="1119" spans="1:27" x14ac:dyDescent="0.2">
      <c r="B1119" s="2"/>
    </row>
    <row r="1120" spans="1:27" x14ac:dyDescent="0.2">
      <c r="B1120" s="2"/>
    </row>
    <row r="1121" spans="2:2" x14ac:dyDescent="0.2">
      <c r="B1121" s="2"/>
    </row>
    <row r="1122" spans="2:2" x14ac:dyDescent="0.2">
      <c r="B1122" s="2"/>
    </row>
    <row r="1123" spans="2:2" x14ac:dyDescent="0.2">
      <c r="B1123" s="2"/>
    </row>
    <row r="1124" spans="2:2" x14ac:dyDescent="0.2">
      <c r="B1124" s="2"/>
    </row>
    <row r="1125" spans="2:2" x14ac:dyDescent="0.2">
      <c r="B1125" s="2"/>
    </row>
    <row r="1126" spans="2:2" x14ac:dyDescent="0.2">
      <c r="B1126" s="2"/>
    </row>
    <row r="1127" spans="2:2" x14ac:dyDescent="0.2">
      <c r="B1127" s="2"/>
    </row>
    <row r="1128" spans="2:2" x14ac:dyDescent="0.2">
      <c r="B1128" s="2"/>
    </row>
    <row r="1129" spans="2:2" x14ac:dyDescent="0.2">
      <c r="B1129" s="2"/>
    </row>
    <row r="1130" spans="2:2" x14ac:dyDescent="0.2">
      <c r="B1130" s="2"/>
    </row>
    <row r="1131" spans="2:2" x14ac:dyDescent="0.2">
      <c r="B1131" s="2"/>
    </row>
    <row r="1132" spans="2:2" x14ac:dyDescent="0.2">
      <c r="B1132" s="2"/>
    </row>
    <row r="1133" spans="2:2" x14ac:dyDescent="0.2">
      <c r="B1133" s="2"/>
    </row>
    <row r="1134" spans="2:2" x14ac:dyDescent="0.2">
      <c r="B1134" s="2"/>
    </row>
    <row r="1135" spans="2:2" x14ac:dyDescent="0.2">
      <c r="B1135" s="2"/>
    </row>
    <row r="1136" spans="2:2" x14ac:dyDescent="0.2">
      <c r="B1136" s="2"/>
    </row>
    <row r="1137" spans="2:2" x14ac:dyDescent="0.2">
      <c r="B1137" s="2"/>
    </row>
    <row r="1138" spans="2:2" x14ac:dyDescent="0.2">
      <c r="B1138" s="2"/>
    </row>
    <row r="1139" spans="2:2" x14ac:dyDescent="0.2">
      <c r="B1139" s="2"/>
    </row>
    <row r="1140" spans="2:2" x14ac:dyDescent="0.2">
      <c r="B1140" s="2"/>
    </row>
    <row r="1141" spans="2:2" x14ac:dyDescent="0.2">
      <c r="B1141" s="2"/>
    </row>
    <row r="1142" spans="2:2" x14ac:dyDescent="0.2">
      <c r="B1142" s="2"/>
    </row>
    <row r="1143" spans="2:2" x14ac:dyDescent="0.2">
      <c r="B1143" s="2"/>
    </row>
    <row r="1144" spans="2:2" x14ac:dyDescent="0.2">
      <c r="B1144" s="2"/>
    </row>
    <row r="1145" spans="2:2" x14ac:dyDescent="0.2">
      <c r="B1145" s="2"/>
    </row>
    <row r="1146" spans="2:2" x14ac:dyDescent="0.2">
      <c r="B1146" s="2"/>
    </row>
    <row r="1147" spans="2:2" x14ac:dyDescent="0.2">
      <c r="B1147" s="2"/>
    </row>
    <row r="1148" spans="2:2" x14ac:dyDescent="0.2">
      <c r="B1148" s="2"/>
    </row>
    <row r="1149" spans="2:2" x14ac:dyDescent="0.2">
      <c r="B1149" s="2"/>
    </row>
    <row r="1150" spans="2:2" x14ac:dyDescent="0.2">
      <c r="B1150" s="2"/>
    </row>
    <row r="1151" spans="2:2" x14ac:dyDescent="0.2">
      <c r="B1151" s="2"/>
    </row>
    <row r="1152" spans="2:2" x14ac:dyDescent="0.2">
      <c r="B1152" s="2"/>
    </row>
    <row r="1153" spans="2:2" x14ac:dyDescent="0.2">
      <c r="B1153" s="2"/>
    </row>
    <row r="1154" spans="2:2" x14ac:dyDescent="0.2">
      <c r="B1154" s="2"/>
    </row>
    <row r="1155" spans="2:2" x14ac:dyDescent="0.2">
      <c r="B1155" s="2"/>
    </row>
    <row r="1156" spans="2:2" x14ac:dyDescent="0.2">
      <c r="B1156" s="2"/>
    </row>
    <row r="1157" spans="2:2" x14ac:dyDescent="0.2">
      <c r="B1157" s="2"/>
    </row>
    <row r="1158" spans="2:2" x14ac:dyDescent="0.2">
      <c r="B1158" s="2"/>
    </row>
    <row r="1159" spans="2:2" x14ac:dyDescent="0.2">
      <c r="B1159" s="2"/>
    </row>
    <row r="1160" spans="2:2" x14ac:dyDescent="0.2">
      <c r="B1160" s="2"/>
    </row>
    <row r="1161" spans="2:2" x14ac:dyDescent="0.2">
      <c r="B1161" s="2"/>
    </row>
    <row r="1162" spans="2:2" x14ac:dyDescent="0.2">
      <c r="B1162" s="2"/>
    </row>
    <row r="1163" spans="2:2" x14ac:dyDescent="0.2">
      <c r="B1163" s="2"/>
    </row>
    <row r="1164" spans="2:2" x14ac:dyDescent="0.2">
      <c r="B1164" s="2"/>
    </row>
    <row r="1165" spans="2:2" x14ac:dyDescent="0.2">
      <c r="B1165" s="2"/>
    </row>
    <row r="1166" spans="2:2" x14ac:dyDescent="0.2">
      <c r="B1166" s="2"/>
    </row>
    <row r="1167" spans="2:2" x14ac:dyDescent="0.2">
      <c r="B1167" s="2"/>
    </row>
    <row r="1168" spans="2:2" x14ac:dyDescent="0.2">
      <c r="B1168" s="2"/>
    </row>
    <row r="1169" spans="2:2" x14ac:dyDescent="0.2">
      <c r="B1169" s="2"/>
    </row>
    <row r="1170" spans="2:2" x14ac:dyDescent="0.2">
      <c r="B1170" s="2"/>
    </row>
    <row r="1171" spans="2:2" x14ac:dyDescent="0.2">
      <c r="B1171" s="2"/>
    </row>
    <row r="1172" spans="2:2" x14ac:dyDescent="0.2">
      <c r="B1172" s="2"/>
    </row>
    <row r="1173" spans="2:2" x14ac:dyDescent="0.2">
      <c r="B1173" s="2"/>
    </row>
    <row r="1174" spans="2:2" x14ac:dyDescent="0.2">
      <c r="B1174" s="2"/>
    </row>
    <row r="1175" spans="2:2" x14ac:dyDescent="0.2">
      <c r="B1175" s="2"/>
    </row>
    <row r="1176" spans="2:2" x14ac:dyDescent="0.2">
      <c r="B1176" s="2"/>
    </row>
    <row r="1177" spans="2:2" x14ac:dyDescent="0.2">
      <c r="B1177" s="2"/>
    </row>
    <row r="1178" spans="2:2" x14ac:dyDescent="0.2">
      <c r="B1178" s="2"/>
    </row>
    <row r="1179" spans="2:2" x14ac:dyDescent="0.2">
      <c r="B1179" s="2"/>
    </row>
    <row r="1180" spans="2:2" x14ac:dyDescent="0.2">
      <c r="B1180" s="2"/>
    </row>
    <row r="1181" spans="2:2" x14ac:dyDescent="0.2">
      <c r="B1181" s="2"/>
    </row>
    <row r="1182" spans="2:2" x14ac:dyDescent="0.2">
      <c r="B1182" s="2"/>
    </row>
    <row r="1183" spans="2:2" x14ac:dyDescent="0.2">
      <c r="B1183" s="2"/>
    </row>
    <row r="1184" spans="2:2" x14ac:dyDescent="0.2">
      <c r="B1184" s="2"/>
    </row>
    <row r="1185" spans="2:2" x14ac:dyDescent="0.2">
      <c r="B1185" s="2"/>
    </row>
    <row r="1186" spans="2:2" x14ac:dyDescent="0.2">
      <c r="B1186" s="2"/>
    </row>
    <row r="1187" spans="2:2" x14ac:dyDescent="0.2">
      <c r="B1187" s="2"/>
    </row>
    <row r="1188" spans="2:2" x14ac:dyDescent="0.2">
      <c r="B1188" s="2"/>
    </row>
    <row r="1189" spans="2:2" x14ac:dyDescent="0.2">
      <c r="B1189" s="2"/>
    </row>
    <row r="1190" spans="2:2" x14ac:dyDescent="0.2">
      <c r="B1190" s="2"/>
    </row>
    <row r="1191" spans="2:2" x14ac:dyDescent="0.2">
      <c r="B1191" s="2"/>
    </row>
    <row r="1192" spans="2:2" x14ac:dyDescent="0.2">
      <c r="B1192" s="2"/>
    </row>
    <row r="1193" spans="2:2" x14ac:dyDescent="0.2">
      <c r="B1193" s="2"/>
    </row>
    <row r="1194" spans="2:2" x14ac:dyDescent="0.2">
      <c r="B1194" s="2"/>
    </row>
    <row r="1195" spans="2:2" x14ac:dyDescent="0.2">
      <c r="B1195" s="2"/>
    </row>
    <row r="1196" spans="2:2" x14ac:dyDescent="0.2">
      <c r="B1196" s="2"/>
    </row>
    <row r="1197" spans="2:2" x14ac:dyDescent="0.2">
      <c r="B1197" s="2"/>
    </row>
    <row r="1198" spans="2:2" x14ac:dyDescent="0.2">
      <c r="B1198" s="2"/>
    </row>
    <row r="1199" spans="2:2" x14ac:dyDescent="0.2">
      <c r="B1199" s="2"/>
    </row>
    <row r="1200" spans="2:2" x14ac:dyDescent="0.2">
      <c r="B1200" s="2"/>
    </row>
    <row r="1201" spans="2:2" x14ac:dyDescent="0.2">
      <c r="B1201" s="2"/>
    </row>
    <row r="1202" spans="2:2" x14ac:dyDescent="0.2">
      <c r="B1202" s="2"/>
    </row>
    <row r="1203" spans="2:2" x14ac:dyDescent="0.2">
      <c r="B1203" s="2"/>
    </row>
    <row r="1204" spans="2:2" x14ac:dyDescent="0.2">
      <c r="B1204" s="2"/>
    </row>
    <row r="1205" spans="2:2" x14ac:dyDescent="0.2">
      <c r="B1205" s="2"/>
    </row>
    <row r="1206" spans="2:2" x14ac:dyDescent="0.2">
      <c r="B1206" s="2"/>
    </row>
    <row r="1207" spans="2:2" x14ac:dyDescent="0.2">
      <c r="B1207" s="2"/>
    </row>
    <row r="1208" spans="2:2" x14ac:dyDescent="0.2">
      <c r="B1208" s="2"/>
    </row>
    <row r="1209" spans="2:2" x14ac:dyDescent="0.2">
      <c r="B1209" s="2"/>
    </row>
    <row r="1210" spans="2:2" x14ac:dyDescent="0.2">
      <c r="B1210" s="2"/>
    </row>
    <row r="1211" spans="2:2" x14ac:dyDescent="0.2">
      <c r="B1211" s="2"/>
    </row>
    <row r="1212" spans="2:2" x14ac:dyDescent="0.2">
      <c r="B1212" s="2"/>
    </row>
    <row r="1213" spans="2:2" x14ac:dyDescent="0.2">
      <c r="B1213" s="2"/>
    </row>
    <row r="1214" spans="2:2" x14ac:dyDescent="0.2">
      <c r="B1214" s="2"/>
    </row>
    <row r="1215" spans="2:2" x14ac:dyDescent="0.2">
      <c r="B1215" s="2"/>
    </row>
    <row r="1216" spans="2:2" x14ac:dyDescent="0.2">
      <c r="B1216" s="2"/>
    </row>
    <row r="1217" spans="2:2" x14ac:dyDescent="0.2">
      <c r="B1217" s="2"/>
    </row>
    <row r="1218" spans="2:2" x14ac:dyDescent="0.2">
      <c r="B1218" s="2"/>
    </row>
    <row r="1219" spans="2:2" x14ac:dyDescent="0.2">
      <c r="B1219" s="2"/>
    </row>
    <row r="1220" spans="2:2" x14ac:dyDescent="0.2">
      <c r="B1220" s="2"/>
    </row>
    <row r="1221" spans="2:2" x14ac:dyDescent="0.2">
      <c r="B1221" s="2"/>
    </row>
    <row r="1222" spans="2:2" x14ac:dyDescent="0.2">
      <c r="B1222" s="2"/>
    </row>
    <row r="1223" spans="2:2" x14ac:dyDescent="0.2">
      <c r="B1223" s="2"/>
    </row>
    <row r="1224" spans="2:2" x14ac:dyDescent="0.2">
      <c r="B1224" s="2"/>
    </row>
    <row r="1225" spans="2:2" x14ac:dyDescent="0.2">
      <c r="B1225" s="2"/>
    </row>
    <row r="1226" spans="2:2" x14ac:dyDescent="0.2">
      <c r="B1226" s="2"/>
    </row>
    <row r="1227" spans="2:2" x14ac:dyDescent="0.2">
      <c r="B1227" s="2"/>
    </row>
    <row r="1228" spans="2:2" x14ac:dyDescent="0.2">
      <c r="B1228" s="2"/>
    </row>
    <row r="1229" spans="2:2" x14ac:dyDescent="0.2">
      <c r="B1229" s="2"/>
    </row>
    <row r="1230" spans="2:2" x14ac:dyDescent="0.2">
      <c r="B1230" s="2"/>
    </row>
    <row r="1231" spans="2:2" x14ac:dyDescent="0.2">
      <c r="B1231" s="2"/>
    </row>
    <row r="1232" spans="2:2" x14ac:dyDescent="0.2">
      <c r="B1232" s="2"/>
    </row>
    <row r="1233" spans="2:2" x14ac:dyDescent="0.2">
      <c r="B1233" s="2"/>
    </row>
    <row r="1234" spans="2:2" x14ac:dyDescent="0.2">
      <c r="B1234" s="2"/>
    </row>
    <row r="1235" spans="2:2" x14ac:dyDescent="0.2">
      <c r="B1235" s="2"/>
    </row>
    <row r="1236" spans="2:2" x14ac:dyDescent="0.2">
      <c r="B1236" s="2"/>
    </row>
    <row r="1237" spans="2:2" x14ac:dyDescent="0.2">
      <c r="B1237" s="2"/>
    </row>
    <row r="1238" spans="2:2" x14ac:dyDescent="0.2">
      <c r="B1238" s="2"/>
    </row>
    <row r="1239" spans="2:2" x14ac:dyDescent="0.2">
      <c r="B1239" s="2"/>
    </row>
    <row r="1240" spans="2:2" x14ac:dyDescent="0.2">
      <c r="B1240" s="2"/>
    </row>
    <row r="1241" spans="2:2" x14ac:dyDescent="0.2">
      <c r="B1241" s="2"/>
    </row>
    <row r="1242" spans="2:2" x14ac:dyDescent="0.2">
      <c r="B1242" s="2"/>
    </row>
    <row r="1243" spans="2:2" x14ac:dyDescent="0.2">
      <c r="B1243" s="2"/>
    </row>
    <row r="1244" spans="2:2" x14ac:dyDescent="0.2">
      <c r="B1244" s="2"/>
    </row>
    <row r="1245" spans="2:2" x14ac:dyDescent="0.2">
      <c r="B1245" s="2"/>
    </row>
    <row r="1246" spans="2:2" x14ac:dyDescent="0.2">
      <c r="B1246" s="2"/>
    </row>
    <row r="1247" spans="2:2" x14ac:dyDescent="0.2">
      <c r="B1247" s="2"/>
    </row>
    <row r="1248" spans="2:2" x14ac:dyDescent="0.2">
      <c r="B1248" s="2"/>
    </row>
    <row r="1249" spans="2:2" x14ac:dyDescent="0.2">
      <c r="B1249" s="2"/>
    </row>
    <row r="1250" spans="2:2" x14ac:dyDescent="0.2">
      <c r="B1250" s="2"/>
    </row>
    <row r="1251" spans="2:2" x14ac:dyDescent="0.2">
      <c r="B1251" s="2"/>
    </row>
    <row r="1252" spans="2:2" x14ac:dyDescent="0.2">
      <c r="B1252" s="2"/>
    </row>
    <row r="1253" spans="2:2" x14ac:dyDescent="0.2">
      <c r="B1253" s="2"/>
    </row>
    <row r="1254" spans="2:2" x14ac:dyDescent="0.2">
      <c r="B1254" s="2"/>
    </row>
    <row r="1255" spans="2:2" x14ac:dyDescent="0.2">
      <c r="B1255" s="2"/>
    </row>
    <row r="1256" spans="2:2" x14ac:dyDescent="0.2">
      <c r="B1256" s="2"/>
    </row>
    <row r="1257" spans="2:2" x14ac:dyDescent="0.2">
      <c r="B1257" s="2"/>
    </row>
    <row r="1258" spans="2:2" x14ac:dyDescent="0.2">
      <c r="B1258" s="2"/>
    </row>
    <row r="1259" spans="2:2" x14ac:dyDescent="0.2">
      <c r="B1259" s="2"/>
    </row>
    <row r="1260" spans="2:2" x14ac:dyDescent="0.2">
      <c r="B1260" s="2"/>
    </row>
    <row r="1261" spans="2:2" x14ac:dyDescent="0.2">
      <c r="B1261" s="2"/>
    </row>
    <row r="1262" spans="2:2" x14ac:dyDescent="0.2">
      <c r="B1262" s="2"/>
    </row>
    <row r="1263" spans="2:2" x14ac:dyDescent="0.2">
      <c r="B1263" s="2"/>
    </row>
    <row r="1264" spans="2:2" x14ac:dyDescent="0.2">
      <c r="B1264" s="2"/>
    </row>
    <row r="1265" spans="2:2" x14ac:dyDescent="0.2">
      <c r="B1265" s="2"/>
    </row>
    <row r="1266" spans="2:2" x14ac:dyDescent="0.2">
      <c r="B1266" s="2"/>
    </row>
    <row r="1267" spans="2:2" x14ac:dyDescent="0.2">
      <c r="B1267" s="2"/>
    </row>
    <row r="1268" spans="2:2" x14ac:dyDescent="0.2">
      <c r="B1268" s="2"/>
    </row>
    <row r="1269" spans="2:2" x14ac:dyDescent="0.2">
      <c r="B1269" s="2"/>
    </row>
    <row r="1270" spans="2:2" x14ac:dyDescent="0.2">
      <c r="B1270" s="2"/>
    </row>
    <row r="1271" spans="2:2" x14ac:dyDescent="0.2">
      <c r="B1271" s="2"/>
    </row>
    <row r="1272" spans="2:2" x14ac:dyDescent="0.2">
      <c r="B1272" s="2"/>
    </row>
    <row r="1273" spans="2:2" x14ac:dyDescent="0.2">
      <c r="B1273" s="2"/>
    </row>
    <row r="1274" spans="2:2" x14ac:dyDescent="0.2">
      <c r="B1274" s="2"/>
    </row>
    <row r="1275" spans="2:2" x14ac:dyDescent="0.2">
      <c r="B1275" s="2"/>
    </row>
    <row r="1276" spans="2:2" x14ac:dyDescent="0.2">
      <c r="B1276" s="2"/>
    </row>
    <row r="1277" spans="2:2" x14ac:dyDescent="0.2">
      <c r="B1277" s="2"/>
    </row>
    <row r="1278" spans="2:2" x14ac:dyDescent="0.2">
      <c r="B1278" s="2"/>
    </row>
    <row r="1279" spans="2:2" x14ac:dyDescent="0.2">
      <c r="B1279" s="2"/>
    </row>
    <row r="1280" spans="2:2" x14ac:dyDescent="0.2">
      <c r="B1280" s="2"/>
    </row>
    <row r="1281" spans="2:2" x14ac:dyDescent="0.2">
      <c r="B1281" s="2"/>
    </row>
    <row r="1282" spans="2:2" x14ac:dyDescent="0.2">
      <c r="B1282" s="2"/>
    </row>
    <row r="1283" spans="2:2" x14ac:dyDescent="0.2">
      <c r="B1283" s="2"/>
    </row>
    <row r="1284" spans="2:2" x14ac:dyDescent="0.2">
      <c r="B1284" s="2"/>
    </row>
    <row r="1285" spans="2:2" x14ac:dyDescent="0.2">
      <c r="B1285" s="2"/>
    </row>
    <row r="1286" spans="2:2" x14ac:dyDescent="0.2">
      <c r="B1286" s="2"/>
    </row>
    <row r="1287" spans="2:2" x14ac:dyDescent="0.2">
      <c r="B1287" s="2"/>
    </row>
    <row r="1288" spans="2:2" x14ac:dyDescent="0.2">
      <c r="B1288" s="2"/>
    </row>
    <row r="1289" spans="2:2" x14ac:dyDescent="0.2">
      <c r="B1289" s="2"/>
    </row>
    <row r="1290" spans="2:2" x14ac:dyDescent="0.2">
      <c r="B1290" s="2"/>
    </row>
    <row r="1291" spans="2:2" x14ac:dyDescent="0.2">
      <c r="B1291" s="2"/>
    </row>
    <row r="1292" spans="2:2" x14ac:dyDescent="0.2">
      <c r="B1292" s="2"/>
    </row>
    <row r="1293" spans="2:2" x14ac:dyDescent="0.2">
      <c r="B1293" s="2"/>
    </row>
    <row r="1294" spans="2:2" x14ac:dyDescent="0.2">
      <c r="B1294" s="2"/>
    </row>
    <row r="1295" spans="2:2" x14ac:dyDescent="0.2">
      <c r="B1295" s="2"/>
    </row>
    <row r="1296" spans="2:2" x14ac:dyDescent="0.2">
      <c r="B1296" s="2"/>
    </row>
    <row r="1297" spans="2:2" x14ac:dyDescent="0.2">
      <c r="B1297" s="2"/>
    </row>
    <row r="1298" spans="2:2" x14ac:dyDescent="0.2">
      <c r="B1298" s="2"/>
    </row>
    <row r="1299" spans="2:2" x14ac:dyDescent="0.2">
      <c r="B1299" s="2"/>
    </row>
    <row r="1300" spans="2:2" x14ac:dyDescent="0.2">
      <c r="B1300" s="2"/>
    </row>
    <row r="1301" spans="2:2" x14ac:dyDescent="0.2">
      <c r="B1301" s="2"/>
    </row>
    <row r="1302" spans="2:2" x14ac:dyDescent="0.2">
      <c r="B1302" s="2"/>
    </row>
    <row r="1303" spans="2:2" x14ac:dyDescent="0.2">
      <c r="B1303" s="2"/>
    </row>
    <row r="1304" spans="2:2" x14ac:dyDescent="0.2">
      <c r="B1304" s="2"/>
    </row>
    <row r="1305" spans="2:2" x14ac:dyDescent="0.2">
      <c r="B1305" s="2"/>
    </row>
    <row r="1306" spans="2:2" x14ac:dyDescent="0.2">
      <c r="B1306" s="2"/>
    </row>
    <row r="1307" spans="2:2" x14ac:dyDescent="0.2">
      <c r="B1307" s="2"/>
    </row>
    <row r="1308" spans="2:2" x14ac:dyDescent="0.2">
      <c r="B1308" s="2"/>
    </row>
    <row r="1309" spans="2:2" x14ac:dyDescent="0.2">
      <c r="B1309" s="2"/>
    </row>
    <row r="1310" spans="2:2" x14ac:dyDescent="0.2">
      <c r="B1310" s="2"/>
    </row>
    <row r="1311" spans="2:2" x14ac:dyDescent="0.2">
      <c r="B1311" s="2"/>
    </row>
    <row r="1312" spans="2:2" x14ac:dyDescent="0.2">
      <c r="B1312" s="2"/>
    </row>
    <row r="1313" spans="2:2" x14ac:dyDescent="0.2">
      <c r="B1313" s="2"/>
    </row>
    <row r="1314" spans="2:2" x14ac:dyDescent="0.2">
      <c r="B1314" s="2"/>
    </row>
    <row r="1315" spans="2:2" x14ac:dyDescent="0.2">
      <c r="B1315" s="2"/>
    </row>
    <row r="1316" spans="2:2" x14ac:dyDescent="0.2">
      <c r="B1316" s="2"/>
    </row>
    <row r="1317" spans="2:2" x14ac:dyDescent="0.2">
      <c r="B1317" s="2"/>
    </row>
    <row r="1318" spans="2:2" x14ac:dyDescent="0.2">
      <c r="B1318" s="2"/>
    </row>
    <row r="1319" spans="2:2" x14ac:dyDescent="0.2">
      <c r="B1319" s="2"/>
    </row>
    <row r="1320" spans="2:2" x14ac:dyDescent="0.2">
      <c r="B1320" s="2"/>
    </row>
    <row r="1321" spans="2:2" x14ac:dyDescent="0.2">
      <c r="B1321" s="2"/>
    </row>
    <row r="1322" spans="2:2" x14ac:dyDescent="0.2">
      <c r="B1322" s="2"/>
    </row>
    <row r="1323" spans="2:2" x14ac:dyDescent="0.2">
      <c r="B1323" s="2"/>
    </row>
    <row r="1324" spans="2:2" x14ac:dyDescent="0.2">
      <c r="B1324" s="2"/>
    </row>
    <row r="1325" spans="2:2" x14ac:dyDescent="0.2">
      <c r="B1325" s="2"/>
    </row>
    <row r="1326" spans="2:2" x14ac:dyDescent="0.2">
      <c r="B1326" s="2"/>
    </row>
    <row r="1327" spans="2:2" x14ac:dyDescent="0.2">
      <c r="B1327" s="2"/>
    </row>
    <row r="1328" spans="2:2" x14ac:dyDescent="0.2">
      <c r="B1328" s="2"/>
    </row>
    <row r="1329" spans="2:2" x14ac:dyDescent="0.2">
      <c r="B1329" s="2"/>
    </row>
    <row r="1330" spans="2:2" x14ac:dyDescent="0.2">
      <c r="B1330" s="2"/>
    </row>
    <row r="1331" spans="2:2" x14ac:dyDescent="0.2">
      <c r="B1331" s="2"/>
    </row>
    <row r="1332" spans="2:2" x14ac:dyDescent="0.2">
      <c r="B1332" s="2"/>
    </row>
    <row r="1333" spans="2:2" x14ac:dyDescent="0.2">
      <c r="B1333" s="2"/>
    </row>
    <row r="1334" spans="2:2" x14ac:dyDescent="0.2">
      <c r="B1334" s="2"/>
    </row>
    <row r="1335" spans="2:2" x14ac:dyDescent="0.2">
      <c r="B1335" s="2"/>
    </row>
    <row r="1336" spans="2:2" x14ac:dyDescent="0.2">
      <c r="B1336" s="2"/>
    </row>
    <row r="1337" spans="2:2" x14ac:dyDescent="0.2">
      <c r="B1337" s="2"/>
    </row>
    <row r="1338" spans="2:2" x14ac:dyDescent="0.2">
      <c r="B1338" s="2"/>
    </row>
    <row r="1339" spans="2:2" x14ac:dyDescent="0.2">
      <c r="B1339" s="2"/>
    </row>
    <row r="1340" spans="2:2" x14ac:dyDescent="0.2">
      <c r="B1340" s="2"/>
    </row>
    <row r="1341" spans="2:2" x14ac:dyDescent="0.2">
      <c r="B1341" s="2"/>
    </row>
    <row r="1342" spans="2:2" x14ac:dyDescent="0.2">
      <c r="B1342" s="2"/>
    </row>
    <row r="1343" spans="2:2" x14ac:dyDescent="0.2">
      <c r="B1343" s="2"/>
    </row>
    <row r="1344" spans="2:2" x14ac:dyDescent="0.2">
      <c r="B1344" s="2"/>
    </row>
    <row r="1345" spans="2:2" x14ac:dyDescent="0.2">
      <c r="B1345" s="2"/>
    </row>
    <row r="1346" spans="2:2" x14ac:dyDescent="0.2">
      <c r="B1346" s="2"/>
    </row>
    <row r="1347" spans="2:2" x14ac:dyDescent="0.2">
      <c r="B1347" s="2"/>
    </row>
    <row r="1348" spans="2:2" x14ac:dyDescent="0.2">
      <c r="B1348" s="2"/>
    </row>
    <row r="1349" spans="2:2" x14ac:dyDescent="0.2">
      <c r="B1349" s="2"/>
    </row>
    <row r="1350" spans="2:2" x14ac:dyDescent="0.2">
      <c r="B1350" s="2"/>
    </row>
    <row r="1351" spans="2:2" x14ac:dyDescent="0.2">
      <c r="B1351" s="2"/>
    </row>
    <row r="1352" spans="2:2" x14ac:dyDescent="0.2">
      <c r="B1352" s="2"/>
    </row>
    <row r="1353" spans="2:2" x14ac:dyDescent="0.2">
      <c r="B1353" s="2"/>
    </row>
    <row r="1354" spans="2:2" x14ac:dyDescent="0.2">
      <c r="B1354" s="2"/>
    </row>
    <row r="1355" spans="2:2" x14ac:dyDescent="0.2">
      <c r="B1355" s="2"/>
    </row>
    <row r="1356" spans="2:2" x14ac:dyDescent="0.2">
      <c r="B1356" s="2"/>
    </row>
    <row r="1357" spans="2:2" x14ac:dyDescent="0.2">
      <c r="B1357" s="2"/>
    </row>
    <row r="1358" spans="2:2" x14ac:dyDescent="0.2">
      <c r="B1358" s="2"/>
    </row>
    <row r="1359" spans="2:2" x14ac:dyDescent="0.2">
      <c r="B1359" s="2"/>
    </row>
    <row r="1360" spans="2:2" x14ac:dyDescent="0.2">
      <c r="B1360" s="2"/>
    </row>
    <row r="1361" spans="2:2" x14ac:dyDescent="0.2">
      <c r="B1361" s="2"/>
    </row>
    <row r="1362" spans="2:2" x14ac:dyDescent="0.2">
      <c r="B1362" s="2"/>
    </row>
    <row r="1363" spans="2:2" x14ac:dyDescent="0.2">
      <c r="B1363" s="2"/>
    </row>
    <row r="1364" spans="2:2" x14ac:dyDescent="0.2">
      <c r="B1364" s="2"/>
    </row>
    <row r="1365" spans="2:2" x14ac:dyDescent="0.2">
      <c r="B1365" s="2"/>
    </row>
    <row r="1366" spans="2:2" x14ac:dyDescent="0.2">
      <c r="B1366" s="2"/>
    </row>
    <row r="1367" spans="2:2" x14ac:dyDescent="0.2">
      <c r="B1367" s="2"/>
    </row>
    <row r="1368" spans="2:2" x14ac:dyDescent="0.2">
      <c r="B1368" s="2"/>
    </row>
    <row r="1369" spans="2:2" x14ac:dyDescent="0.2">
      <c r="B1369" s="2"/>
    </row>
    <row r="1370" spans="2:2" x14ac:dyDescent="0.2">
      <c r="B1370" s="2"/>
    </row>
    <row r="1371" spans="2:2" x14ac:dyDescent="0.2">
      <c r="B1371" s="2"/>
    </row>
    <row r="1372" spans="2:2" x14ac:dyDescent="0.2">
      <c r="B1372" s="2"/>
    </row>
    <row r="1373" spans="2:2" x14ac:dyDescent="0.2">
      <c r="B1373" s="2"/>
    </row>
    <row r="1374" spans="2:2" x14ac:dyDescent="0.2">
      <c r="B1374" s="2"/>
    </row>
    <row r="1375" spans="2:2" x14ac:dyDescent="0.2">
      <c r="B1375" s="2"/>
    </row>
    <row r="1376" spans="2:2" x14ac:dyDescent="0.2">
      <c r="B1376" s="2"/>
    </row>
    <row r="1377" spans="2:2" x14ac:dyDescent="0.2">
      <c r="B1377" s="2"/>
    </row>
    <row r="1378" spans="2:2" x14ac:dyDescent="0.2">
      <c r="B1378" s="2"/>
    </row>
    <row r="1379" spans="2:2" x14ac:dyDescent="0.2">
      <c r="B1379" s="2"/>
    </row>
    <row r="1380" spans="2:2" x14ac:dyDescent="0.2">
      <c r="B1380" s="2"/>
    </row>
    <row r="1381" spans="2:2" x14ac:dyDescent="0.2">
      <c r="B1381" s="2"/>
    </row>
    <row r="1382" spans="2:2" x14ac:dyDescent="0.2">
      <c r="B1382" s="2"/>
    </row>
    <row r="1383" spans="2:2" x14ac:dyDescent="0.2">
      <c r="B1383" s="2"/>
    </row>
    <row r="1384" spans="2:2" x14ac:dyDescent="0.2">
      <c r="B1384" s="2"/>
    </row>
    <row r="1385" spans="2:2" x14ac:dyDescent="0.2">
      <c r="B1385" s="2"/>
    </row>
    <row r="1386" spans="2:2" x14ac:dyDescent="0.2">
      <c r="B1386" s="2"/>
    </row>
    <row r="1387" spans="2:2" x14ac:dyDescent="0.2">
      <c r="B1387" s="2"/>
    </row>
    <row r="1388" spans="2:2" x14ac:dyDescent="0.2">
      <c r="B1388" s="2"/>
    </row>
    <row r="1389" spans="2:2" x14ac:dyDescent="0.2">
      <c r="B1389" s="2"/>
    </row>
    <row r="1390" spans="2:2" x14ac:dyDescent="0.2">
      <c r="B1390" s="2"/>
    </row>
    <row r="1391" spans="2:2" x14ac:dyDescent="0.2">
      <c r="B1391" s="2"/>
    </row>
    <row r="1392" spans="2:2" x14ac:dyDescent="0.2">
      <c r="B1392" s="2"/>
    </row>
    <row r="1393" spans="2:2" x14ac:dyDescent="0.2">
      <c r="B1393" s="2"/>
    </row>
    <row r="1394" spans="2:2" x14ac:dyDescent="0.2">
      <c r="B1394" s="2"/>
    </row>
    <row r="1395" spans="2:2" x14ac:dyDescent="0.2">
      <c r="B1395" s="2"/>
    </row>
    <row r="1396" spans="2:2" x14ac:dyDescent="0.2">
      <c r="B1396" s="2"/>
    </row>
    <row r="1397" spans="2:2" x14ac:dyDescent="0.2">
      <c r="B1397" s="2"/>
    </row>
    <row r="1398" spans="2:2" x14ac:dyDescent="0.2">
      <c r="B1398" s="2"/>
    </row>
    <row r="1399" spans="2:2" x14ac:dyDescent="0.2">
      <c r="B1399" s="2"/>
    </row>
    <row r="1400" spans="2:2" x14ac:dyDescent="0.2">
      <c r="B1400" s="2"/>
    </row>
    <row r="1401" spans="2:2" x14ac:dyDescent="0.2">
      <c r="B1401" s="2"/>
    </row>
    <row r="1402" spans="2:2" x14ac:dyDescent="0.2">
      <c r="B1402" s="2"/>
    </row>
    <row r="1403" spans="2:2" x14ac:dyDescent="0.2">
      <c r="B1403" s="2"/>
    </row>
    <row r="1404" spans="2:2" x14ac:dyDescent="0.2">
      <c r="B1404" s="2"/>
    </row>
    <row r="1405" spans="2:2" x14ac:dyDescent="0.2">
      <c r="B1405" s="2"/>
    </row>
    <row r="1406" spans="2:2" x14ac:dyDescent="0.2">
      <c r="B1406" s="2"/>
    </row>
    <row r="1407" spans="2:2" x14ac:dyDescent="0.2">
      <c r="B1407" s="2"/>
    </row>
    <row r="1408" spans="2:2" x14ac:dyDescent="0.2">
      <c r="B1408" s="2"/>
    </row>
    <row r="1409" spans="2:2" x14ac:dyDescent="0.2">
      <c r="B1409" s="2"/>
    </row>
    <row r="1410" spans="2:2" x14ac:dyDescent="0.2">
      <c r="B1410" s="2"/>
    </row>
    <row r="1411" spans="2:2" x14ac:dyDescent="0.2">
      <c r="B1411" s="2"/>
    </row>
    <row r="1412" spans="2:2" x14ac:dyDescent="0.2">
      <c r="B1412" s="2"/>
    </row>
    <row r="1413" spans="2:2" x14ac:dyDescent="0.2">
      <c r="B1413" s="2"/>
    </row>
    <row r="1414" spans="2:2" x14ac:dyDescent="0.2">
      <c r="B1414" s="2"/>
    </row>
    <row r="1415" spans="2:2" x14ac:dyDescent="0.2">
      <c r="B1415" s="2"/>
    </row>
    <row r="1416" spans="2:2" x14ac:dyDescent="0.2">
      <c r="B1416" s="2"/>
    </row>
    <row r="1417" spans="2:2" x14ac:dyDescent="0.2">
      <c r="B1417" s="2"/>
    </row>
    <row r="1418" spans="2:2" x14ac:dyDescent="0.2">
      <c r="B1418" s="2"/>
    </row>
    <row r="1419" spans="2:2" x14ac:dyDescent="0.2">
      <c r="B1419" s="2"/>
    </row>
    <row r="1420" spans="2:2" x14ac:dyDescent="0.2">
      <c r="B1420" s="2"/>
    </row>
    <row r="1421" spans="2:2" x14ac:dyDescent="0.2">
      <c r="B1421" s="2"/>
    </row>
    <row r="1422" spans="2:2" x14ac:dyDescent="0.2">
      <c r="B1422" s="2"/>
    </row>
    <row r="1423" spans="2:2" x14ac:dyDescent="0.2">
      <c r="B1423" s="2"/>
    </row>
    <row r="1424" spans="2:2" x14ac:dyDescent="0.2">
      <c r="B1424" s="2"/>
    </row>
    <row r="1425" spans="2:2" x14ac:dyDescent="0.2">
      <c r="B1425" s="2"/>
    </row>
    <row r="1426" spans="2:2" x14ac:dyDescent="0.2">
      <c r="B1426" s="2"/>
    </row>
    <row r="1427" spans="2:2" x14ac:dyDescent="0.2">
      <c r="B1427" s="2"/>
    </row>
    <row r="1428" spans="2:2" x14ac:dyDescent="0.2">
      <c r="B1428" s="2"/>
    </row>
    <row r="1429" spans="2:2" x14ac:dyDescent="0.2">
      <c r="B1429" s="2"/>
    </row>
    <row r="1430" spans="2:2" x14ac:dyDescent="0.2">
      <c r="B1430" s="2"/>
    </row>
    <row r="1431" spans="2:2" x14ac:dyDescent="0.2">
      <c r="B1431" s="2"/>
    </row>
    <row r="1432" spans="2:2" x14ac:dyDescent="0.2">
      <c r="B1432" s="2"/>
    </row>
    <row r="1433" spans="2:2" x14ac:dyDescent="0.2">
      <c r="B1433" s="2"/>
    </row>
    <row r="1434" spans="2:2" x14ac:dyDescent="0.2">
      <c r="B1434" s="2"/>
    </row>
    <row r="1435" spans="2:2" x14ac:dyDescent="0.2">
      <c r="B1435" s="2"/>
    </row>
    <row r="1436" spans="2:2" x14ac:dyDescent="0.2">
      <c r="B1436" s="2"/>
    </row>
    <row r="1437" spans="2:2" x14ac:dyDescent="0.2">
      <c r="B1437" s="2"/>
    </row>
    <row r="1438" spans="2:2" x14ac:dyDescent="0.2">
      <c r="B1438" s="2"/>
    </row>
    <row r="1439" spans="2:2" x14ac:dyDescent="0.2">
      <c r="B1439" s="2"/>
    </row>
    <row r="1440" spans="2:2" x14ac:dyDescent="0.2">
      <c r="B1440" s="2"/>
    </row>
    <row r="1441" spans="2:2" x14ac:dyDescent="0.2">
      <c r="B1441" s="2"/>
    </row>
    <row r="1442" spans="2:2" x14ac:dyDescent="0.2">
      <c r="B1442" s="2"/>
    </row>
    <row r="1443" spans="2:2" x14ac:dyDescent="0.2">
      <c r="B1443" s="2"/>
    </row>
    <row r="1444" spans="2:2" x14ac:dyDescent="0.2">
      <c r="B1444" s="2"/>
    </row>
    <row r="1445" spans="2:2" x14ac:dyDescent="0.2">
      <c r="B1445" s="2"/>
    </row>
    <row r="1446" spans="2:2" x14ac:dyDescent="0.2">
      <c r="B1446" s="2"/>
    </row>
    <row r="1447" spans="2:2" x14ac:dyDescent="0.2">
      <c r="B1447" s="2"/>
    </row>
    <row r="1448" spans="2:2" x14ac:dyDescent="0.2">
      <c r="B1448" s="2"/>
    </row>
    <row r="1449" spans="2:2" x14ac:dyDescent="0.2">
      <c r="B1449" s="2"/>
    </row>
    <row r="1450" spans="2:2" x14ac:dyDescent="0.2">
      <c r="B1450" s="2"/>
    </row>
    <row r="1451" spans="2:2" x14ac:dyDescent="0.2">
      <c r="B1451" s="2"/>
    </row>
    <row r="1452" spans="2:2" x14ac:dyDescent="0.2">
      <c r="B1452" s="2"/>
    </row>
    <row r="1453" spans="2:2" x14ac:dyDescent="0.2">
      <c r="B1453" s="2"/>
    </row>
    <row r="1454" spans="2:2" x14ac:dyDescent="0.2">
      <c r="B1454" s="2"/>
    </row>
    <row r="1455" spans="2:2" x14ac:dyDescent="0.2">
      <c r="B1455" s="2"/>
    </row>
    <row r="1456" spans="2:2" x14ac:dyDescent="0.2">
      <c r="B1456" s="2"/>
    </row>
    <row r="1457" spans="2:2" x14ac:dyDescent="0.2">
      <c r="B1457" s="2"/>
    </row>
    <row r="1458" spans="2:2" x14ac:dyDescent="0.2">
      <c r="B1458" s="2"/>
    </row>
    <row r="1459" spans="2:2" x14ac:dyDescent="0.2">
      <c r="B1459" s="2"/>
    </row>
    <row r="1460" spans="2:2" x14ac:dyDescent="0.2">
      <c r="B1460" s="2"/>
    </row>
    <row r="1461" spans="2:2" x14ac:dyDescent="0.2">
      <c r="B1461" s="2"/>
    </row>
    <row r="1462" spans="2:2" x14ac:dyDescent="0.2">
      <c r="B1462" s="2"/>
    </row>
    <row r="1463" spans="2:2" x14ac:dyDescent="0.2">
      <c r="B1463" s="2"/>
    </row>
    <row r="1464" spans="2:2" x14ac:dyDescent="0.2">
      <c r="B1464" s="2"/>
    </row>
    <row r="1465" spans="2:2" x14ac:dyDescent="0.2">
      <c r="B1465" s="2"/>
    </row>
    <row r="1466" spans="2:2" x14ac:dyDescent="0.2">
      <c r="B1466" s="2"/>
    </row>
    <row r="1467" spans="2:2" x14ac:dyDescent="0.2">
      <c r="B1467" s="2"/>
    </row>
    <row r="1468" spans="2:2" x14ac:dyDescent="0.2">
      <c r="B1468" s="2"/>
    </row>
    <row r="1469" spans="2:2" x14ac:dyDescent="0.2">
      <c r="B1469" s="2"/>
    </row>
    <row r="1470" spans="2:2" x14ac:dyDescent="0.2">
      <c r="B1470" s="2"/>
    </row>
    <row r="1471" spans="2:2" x14ac:dyDescent="0.2">
      <c r="B1471" s="2"/>
    </row>
    <row r="1472" spans="2:2" x14ac:dyDescent="0.2">
      <c r="B1472" s="2"/>
    </row>
    <row r="1473" spans="2:2" x14ac:dyDescent="0.2">
      <c r="B1473" s="2"/>
    </row>
    <row r="1474" spans="2:2" x14ac:dyDescent="0.2">
      <c r="B1474" s="2"/>
    </row>
    <row r="1475" spans="2:2" x14ac:dyDescent="0.2">
      <c r="B1475" s="2"/>
    </row>
    <row r="1476" spans="2:2" x14ac:dyDescent="0.2">
      <c r="B1476" s="2"/>
    </row>
    <row r="1477" spans="2:2" x14ac:dyDescent="0.2">
      <c r="B1477" s="2"/>
    </row>
    <row r="1478" spans="2:2" x14ac:dyDescent="0.2">
      <c r="B1478" s="2"/>
    </row>
    <row r="1479" spans="2:2" x14ac:dyDescent="0.2">
      <c r="B1479" s="2"/>
    </row>
    <row r="1480" spans="2:2" x14ac:dyDescent="0.2">
      <c r="B1480" s="2"/>
    </row>
    <row r="1481" spans="2:2" x14ac:dyDescent="0.2">
      <c r="B1481" s="2"/>
    </row>
    <row r="1482" spans="2:2" x14ac:dyDescent="0.2">
      <c r="B1482" s="2"/>
    </row>
    <row r="1483" spans="2:2" x14ac:dyDescent="0.2">
      <c r="B1483" s="2"/>
    </row>
    <row r="1484" spans="2:2" x14ac:dyDescent="0.2">
      <c r="B1484" s="2"/>
    </row>
    <row r="1485" spans="2:2" x14ac:dyDescent="0.2">
      <c r="B1485" s="2"/>
    </row>
    <row r="1486" spans="2:2" x14ac:dyDescent="0.2">
      <c r="B1486" s="2"/>
    </row>
    <row r="1487" spans="2:2" x14ac:dyDescent="0.2">
      <c r="B1487" s="2"/>
    </row>
    <row r="1488" spans="2:2" x14ac:dyDescent="0.2">
      <c r="B1488" s="2"/>
    </row>
    <row r="1489" spans="2:2" x14ac:dyDescent="0.2">
      <c r="B1489" s="2"/>
    </row>
    <row r="1490" spans="2:2" x14ac:dyDescent="0.2">
      <c r="B1490" s="2"/>
    </row>
    <row r="1491" spans="2:2" x14ac:dyDescent="0.2">
      <c r="B1491" s="2"/>
    </row>
    <row r="1492" spans="2:2" x14ac:dyDescent="0.2">
      <c r="B1492" s="2"/>
    </row>
    <row r="1493" spans="2:2" x14ac:dyDescent="0.2">
      <c r="B1493" s="2"/>
    </row>
    <row r="1494" spans="2:2" x14ac:dyDescent="0.2">
      <c r="B1494" s="2"/>
    </row>
    <row r="1495" spans="2:2" x14ac:dyDescent="0.2">
      <c r="B1495" s="2"/>
    </row>
    <row r="1496" spans="2:2" x14ac:dyDescent="0.2">
      <c r="B1496" s="2"/>
    </row>
    <row r="1497" spans="2:2" x14ac:dyDescent="0.2">
      <c r="B1497" s="2"/>
    </row>
    <row r="1498" spans="2:2" x14ac:dyDescent="0.2">
      <c r="B1498" s="2"/>
    </row>
    <row r="1499" spans="2:2" x14ac:dyDescent="0.2">
      <c r="B1499" s="2"/>
    </row>
    <row r="1500" spans="2:2" x14ac:dyDescent="0.2">
      <c r="B1500" s="2"/>
    </row>
    <row r="1501" spans="2:2" x14ac:dyDescent="0.2">
      <c r="B1501" s="2"/>
    </row>
    <row r="1502" spans="2:2" x14ac:dyDescent="0.2">
      <c r="B1502" s="2"/>
    </row>
    <row r="1503" spans="2:2" x14ac:dyDescent="0.2">
      <c r="B1503" s="2"/>
    </row>
    <row r="1504" spans="2:2" x14ac:dyDescent="0.2">
      <c r="B1504" s="2"/>
    </row>
    <row r="1505" spans="2:2" x14ac:dyDescent="0.2">
      <c r="B1505" s="2"/>
    </row>
    <row r="1506" spans="2:2" x14ac:dyDescent="0.2">
      <c r="B1506" s="2"/>
    </row>
    <row r="1507" spans="2:2" x14ac:dyDescent="0.2">
      <c r="B1507" s="2"/>
    </row>
    <row r="1508" spans="2:2" x14ac:dyDescent="0.2">
      <c r="B1508" s="2"/>
    </row>
    <row r="1509" spans="2:2" x14ac:dyDescent="0.2">
      <c r="B1509" s="2"/>
    </row>
    <row r="1510" spans="2:2" x14ac:dyDescent="0.2">
      <c r="B1510" s="2"/>
    </row>
    <row r="1511" spans="2:2" x14ac:dyDescent="0.2">
      <c r="B1511" s="2"/>
    </row>
    <row r="1512" spans="2:2" x14ac:dyDescent="0.2">
      <c r="B1512" s="2"/>
    </row>
    <row r="1513" spans="2:2" x14ac:dyDescent="0.2">
      <c r="B1513" s="2"/>
    </row>
    <row r="1514" spans="2:2" x14ac:dyDescent="0.2">
      <c r="B1514" s="2"/>
    </row>
    <row r="1515" spans="2:2" x14ac:dyDescent="0.2">
      <c r="B1515" s="2"/>
    </row>
    <row r="1516" spans="2:2" x14ac:dyDescent="0.2">
      <c r="B1516" s="2"/>
    </row>
    <row r="1517" spans="2:2" x14ac:dyDescent="0.2">
      <c r="B1517" s="2"/>
    </row>
    <row r="1518" spans="2:2" x14ac:dyDescent="0.2">
      <c r="B1518" s="2"/>
    </row>
    <row r="1519" spans="2:2" x14ac:dyDescent="0.2">
      <c r="B1519" s="2"/>
    </row>
    <row r="1520" spans="2:2" x14ac:dyDescent="0.2">
      <c r="B1520" s="2"/>
    </row>
    <row r="1521" spans="2:2" x14ac:dyDescent="0.2">
      <c r="B1521" s="2"/>
    </row>
    <row r="1522" spans="2:2" x14ac:dyDescent="0.2">
      <c r="B1522" s="2"/>
    </row>
    <row r="1523" spans="2:2" x14ac:dyDescent="0.2">
      <c r="B1523" s="2"/>
    </row>
    <row r="1524" spans="2:2" x14ac:dyDescent="0.2">
      <c r="B1524" s="2"/>
    </row>
    <row r="1525" spans="2:2" x14ac:dyDescent="0.2">
      <c r="B1525" s="2"/>
    </row>
    <row r="1526" spans="2:2" x14ac:dyDescent="0.2">
      <c r="B1526" s="2"/>
    </row>
    <row r="1527" spans="2:2" x14ac:dyDescent="0.2">
      <c r="B1527" s="2"/>
    </row>
    <row r="1528" spans="2:2" x14ac:dyDescent="0.2">
      <c r="B1528" s="2"/>
    </row>
    <row r="1529" spans="2:2" x14ac:dyDescent="0.2">
      <c r="B1529" s="2"/>
    </row>
    <row r="1530" spans="2:2" x14ac:dyDescent="0.2">
      <c r="B1530" s="2"/>
    </row>
    <row r="1531" spans="2:2" x14ac:dyDescent="0.2">
      <c r="B1531" s="2"/>
    </row>
    <row r="1532" spans="2:2" x14ac:dyDescent="0.2">
      <c r="B1532" s="2"/>
    </row>
    <row r="1533" spans="2:2" x14ac:dyDescent="0.2">
      <c r="B1533" s="2"/>
    </row>
    <row r="1534" spans="2:2" x14ac:dyDescent="0.2">
      <c r="B1534" s="2"/>
    </row>
    <row r="1535" spans="2:2" x14ac:dyDescent="0.2">
      <c r="B1535" s="2"/>
    </row>
    <row r="1536" spans="2:2" x14ac:dyDescent="0.2">
      <c r="B1536" s="2"/>
    </row>
    <row r="1537" spans="2:2" x14ac:dyDescent="0.2">
      <c r="B1537" s="2"/>
    </row>
    <row r="1538" spans="2:2" x14ac:dyDescent="0.2">
      <c r="B1538" s="2"/>
    </row>
    <row r="1539" spans="2:2" x14ac:dyDescent="0.2">
      <c r="B1539" s="2"/>
    </row>
    <row r="1540" spans="2:2" x14ac:dyDescent="0.2">
      <c r="B1540" s="2"/>
    </row>
    <row r="1541" spans="2:2" x14ac:dyDescent="0.2">
      <c r="B1541" s="2"/>
    </row>
    <row r="1542" spans="2:2" x14ac:dyDescent="0.2">
      <c r="B1542" s="2"/>
    </row>
    <row r="1543" spans="2:2" x14ac:dyDescent="0.2">
      <c r="B1543" s="2"/>
    </row>
    <row r="1544" spans="2:2" x14ac:dyDescent="0.2">
      <c r="B1544" s="2"/>
    </row>
    <row r="1545" spans="2:2" x14ac:dyDescent="0.2">
      <c r="B1545" s="2"/>
    </row>
    <row r="1546" spans="2:2" x14ac:dyDescent="0.2">
      <c r="B1546" s="2"/>
    </row>
    <row r="1547" spans="2:2" x14ac:dyDescent="0.2">
      <c r="B1547" s="2"/>
    </row>
    <row r="1548" spans="2:2" x14ac:dyDescent="0.2">
      <c r="B1548" s="2"/>
    </row>
    <row r="1549" spans="2:2" x14ac:dyDescent="0.2">
      <c r="B1549" s="2"/>
    </row>
    <row r="1550" spans="2:2" x14ac:dyDescent="0.2">
      <c r="B1550" s="2"/>
    </row>
    <row r="1551" spans="2:2" x14ac:dyDescent="0.2">
      <c r="B1551" s="2"/>
    </row>
    <row r="1552" spans="2:2" x14ac:dyDescent="0.2">
      <c r="B1552" s="2"/>
    </row>
    <row r="1553" spans="2:2" x14ac:dyDescent="0.2">
      <c r="B1553" s="2"/>
    </row>
    <row r="1554" spans="2:2" x14ac:dyDescent="0.2">
      <c r="B1554" s="2"/>
    </row>
    <row r="1555" spans="2:2" x14ac:dyDescent="0.2">
      <c r="B1555" s="2"/>
    </row>
    <row r="1556" spans="2:2" x14ac:dyDescent="0.2">
      <c r="B1556" s="2"/>
    </row>
    <row r="1557" spans="2:2" x14ac:dyDescent="0.2">
      <c r="B1557" s="2"/>
    </row>
    <row r="1558" spans="2:2" x14ac:dyDescent="0.2">
      <c r="B1558" s="2"/>
    </row>
    <row r="1559" spans="2:2" x14ac:dyDescent="0.2">
      <c r="B1559" s="2"/>
    </row>
    <row r="1560" spans="2:2" x14ac:dyDescent="0.2">
      <c r="B1560" s="2"/>
    </row>
    <row r="1561" spans="2:2" x14ac:dyDescent="0.2">
      <c r="B1561" s="2"/>
    </row>
    <row r="1562" spans="2:2" x14ac:dyDescent="0.2">
      <c r="B1562" s="2"/>
    </row>
    <row r="1563" spans="2:2" x14ac:dyDescent="0.2">
      <c r="B1563" s="2"/>
    </row>
    <row r="1564" spans="2:2" x14ac:dyDescent="0.2">
      <c r="B1564" s="2"/>
    </row>
    <row r="1565" spans="2:2" x14ac:dyDescent="0.2">
      <c r="B1565" s="2"/>
    </row>
    <row r="1566" spans="2:2" x14ac:dyDescent="0.2">
      <c r="B1566" s="2"/>
    </row>
    <row r="1567" spans="2:2" x14ac:dyDescent="0.2">
      <c r="B1567" s="2"/>
    </row>
    <row r="1568" spans="2:2" x14ac:dyDescent="0.2">
      <c r="B1568" s="2"/>
    </row>
    <row r="1569" spans="2:2" x14ac:dyDescent="0.2">
      <c r="B1569" s="2"/>
    </row>
    <row r="1570" spans="2:2" x14ac:dyDescent="0.2">
      <c r="B1570" s="2"/>
    </row>
    <row r="1571" spans="2:2" x14ac:dyDescent="0.2">
      <c r="B1571" s="2"/>
    </row>
    <row r="1572" spans="2:2" x14ac:dyDescent="0.2">
      <c r="B1572" s="2"/>
    </row>
    <row r="1573" spans="2:2" x14ac:dyDescent="0.2">
      <c r="B1573" s="2"/>
    </row>
    <row r="1574" spans="2:2" x14ac:dyDescent="0.2">
      <c r="B1574" s="2"/>
    </row>
    <row r="1575" spans="2:2" x14ac:dyDescent="0.2">
      <c r="B1575" s="2"/>
    </row>
    <row r="1576" spans="2:2" x14ac:dyDescent="0.2">
      <c r="B1576" s="2"/>
    </row>
    <row r="1577" spans="2:2" x14ac:dyDescent="0.2">
      <c r="B1577" s="2"/>
    </row>
    <row r="1578" spans="2:2" x14ac:dyDescent="0.2">
      <c r="B1578" s="2"/>
    </row>
    <row r="1579" spans="2:2" x14ac:dyDescent="0.2">
      <c r="B1579" s="2"/>
    </row>
    <row r="1580" spans="2:2" x14ac:dyDescent="0.2">
      <c r="B1580" s="2"/>
    </row>
    <row r="1581" spans="2:2" x14ac:dyDescent="0.2">
      <c r="B1581" s="2"/>
    </row>
    <row r="1582" spans="2:2" x14ac:dyDescent="0.2">
      <c r="B1582" s="2"/>
    </row>
    <row r="1583" spans="2:2" x14ac:dyDescent="0.2">
      <c r="B1583" s="2"/>
    </row>
    <row r="1584" spans="2:2" x14ac:dyDescent="0.2">
      <c r="B1584" s="2"/>
    </row>
    <row r="1585" spans="2:2" x14ac:dyDescent="0.2">
      <c r="B1585" s="2"/>
    </row>
    <row r="1586" spans="2:2" x14ac:dyDescent="0.2">
      <c r="B1586" s="2"/>
    </row>
    <row r="1587" spans="2:2" x14ac:dyDescent="0.2">
      <c r="B1587" s="2"/>
    </row>
    <row r="1588" spans="2:2" x14ac:dyDescent="0.2">
      <c r="B1588" s="2"/>
    </row>
    <row r="1589" spans="2:2" x14ac:dyDescent="0.2">
      <c r="B1589" s="2"/>
    </row>
    <row r="1590" spans="2:2" x14ac:dyDescent="0.2">
      <c r="B1590" s="2"/>
    </row>
    <row r="1591" spans="2:2" x14ac:dyDescent="0.2">
      <c r="B1591" s="2"/>
    </row>
    <row r="1592" spans="2:2" x14ac:dyDescent="0.2">
      <c r="B1592" s="2"/>
    </row>
    <row r="1593" spans="2:2" x14ac:dyDescent="0.2">
      <c r="B1593" s="2"/>
    </row>
    <row r="1594" spans="2:2" x14ac:dyDescent="0.2">
      <c r="B1594" s="2"/>
    </row>
    <row r="1595" spans="2:2" x14ac:dyDescent="0.2">
      <c r="B1595" s="2"/>
    </row>
    <row r="1596" spans="2:2" x14ac:dyDescent="0.2">
      <c r="B1596" s="2"/>
    </row>
    <row r="1597" spans="2:2" x14ac:dyDescent="0.2">
      <c r="B1597" s="2"/>
    </row>
    <row r="1598" spans="2:2" x14ac:dyDescent="0.2">
      <c r="B1598" s="2"/>
    </row>
    <row r="1599" spans="2:2" x14ac:dyDescent="0.2">
      <c r="B1599" s="2"/>
    </row>
    <row r="1600" spans="2:2" x14ac:dyDescent="0.2">
      <c r="B1600" s="2"/>
    </row>
    <row r="1601" spans="2:2" x14ac:dyDescent="0.2">
      <c r="B1601" s="2"/>
    </row>
    <row r="1602" spans="2:2" x14ac:dyDescent="0.2">
      <c r="B1602" s="2"/>
    </row>
    <row r="1603" spans="2:2" x14ac:dyDescent="0.2">
      <c r="B1603" s="2"/>
    </row>
    <row r="1604" spans="2:2" x14ac:dyDescent="0.2">
      <c r="B1604" s="2"/>
    </row>
    <row r="1605" spans="2:2" x14ac:dyDescent="0.2">
      <c r="B1605" s="2"/>
    </row>
    <row r="1606" spans="2:2" x14ac:dyDescent="0.2">
      <c r="B1606" s="2"/>
    </row>
    <row r="1607" spans="2:2" x14ac:dyDescent="0.2">
      <c r="B1607" s="2"/>
    </row>
    <row r="1608" spans="2:2" x14ac:dyDescent="0.2">
      <c r="B1608" s="2"/>
    </row>
    <row r="1609" spans="2:2" x14ac:dyDescent="0.2">
      <c r="B1609" s="2"/>
    </row>
    <row r="1610" spans="2:2" x14ac:dyDescent="0.2">
      <c r="B1610" s="2"/>
    </row>
    <row r="1611" spans="2:2" x14ac:dyDescent="0.2">
      <c r="B1611" s="2"/>
    </row>
    <row r="1612" spans="2:2" x14ac:dyDescent="0.2">
      <c r="B1612" s="2"/>
    </row>
    <row r="1613" spans="2:2" x14ac:dyDescent="0.2">
      <c r="B1613" s="2"/>
    </row>
    <row r="1614" spans="2:2" x14ac:dyDescent="0.2">
      <c r="B1614" s="2"/>
    </row>
    <row r="1615" spans="2:2" x14ac:dyDescent="0.2">
      <c r="B1615" s="2"/>
    </row>
    <row r="1616" spans="2:2" x14ac:dyDescent="0.2">
      <c r="B1616" s="2"/>
    </row>
    <row r="1617" spans="2:2" x14ac:dyDescent="0.2">
      <c r="B1617" s="2"/>
    </row>
    <row r="1618" spans="2:2" x14ac:dyDescent="0.2">
      <c r="B1618" s="2"/>
    </row>
    <row r="1619" spans="2:2" x14ac:dyDescent="0.2">
      <c r="B1619" s="2"/>
    </row>
    <row r="1620" spans="2:2" x14ac:dyDescent="0.2">
      <c r="B1620" s="2"/>
    </row>
    <row r="1621" spans="2:2" x14ac:dyDescent="0.2">
      <c r="B1621" s="2"/>
    </row>
    <row r="1622" spans="2:2" x14ac:dyDescent="0.2">
      <c r="B1622" s="2"/>
    </row>
    <row r="1623" spans="2:2" x14ac:dyDescent="0.2">
      <c r="B1623" s="2"/>
    </row>
    <row r="1624" spans="2:2" x14ac:dyDescent="0.2">
      <c r="B1624" s="2"/>
    </row>
    <row r="1625" spans="2:2" x14ac:dyDescent="0.2">
      <c r="B1625" s="2"/>
    </row>
    <row r="1626" spans="2:2" x14ac:dyDescent="0.2">
      <c r="B1626" s="2"/>
    </row>
    <row r="1627" spans="2:2" x14ac:dyDescent="0.2">
      <c r="B1627" s="2"/>
    </row>
    <row r="1628" spans="2:2" x14ac:dyDescent="0.2">
      <c r="B1628" s="2"/>
    </row>
    <row r="1629" spans="2:2" x14ac:dyDescent="0.2">
      <c r="B1629" s="2"/>
    </row>
    <row r="1630" spans="2:2" x14ac:dyDescent="0.2">
      <c r="B1630" s="2"/>
    </row>
    <row r="1631" spans="2:2" x14ac:dyDescent="0.2">
      <c r="B1631" s="2"/>
    </row>
    <row r="1632" spans="2:2" x14ac:dyDescent="0.2">
      <c r="B1632" s="2"/>
    </row>
    <row r="1633" spans="2:2" x14ac:dyDescent="0.2">
      <c r="B1633" s="2"/>
    </row>
    <row r="1634" spans="2:2" x14ac:dyDescent="0.2">
      <c r="B1634" s="2"/>
    </row>
    <row r="1635" spans="2:2" x14ac:dyDescent="0.2">
      <c r="B1635" s="2"/>
    </row>
    <row r="1636" spans="2:2" x14ac:dyDescent="0.2">
      <c r="B1636" s="2"/>
    </row>
    <row r="1637" spans="2:2" x14ac:dyDescent="0.2">
      <c r="B1637" s="2"/>
    </row>
    <row r="1638" spans="2:2" x14ac:dyDescent="0.2">
      <c r="B1638" s="2"/>
    </row>
    <row r="1639" spans="2:2" x14ac:dyDescent="0.2">
      <c r="B1639" s="2"/>
    </row>
    <row r="1640" spans="2:2" x14ac:dyDescent="0.2">
      <c r="B1640" s="2"/>
    </row>
    <row r="1641" spans="2:2" x14ac:dyDescent="0.2">
      <c r="B1641" s="2"/>
    </row>
    <row r="1642" spans="2:2" x14ac:dyDescent="0.2">
      <c r="B1642" s="2"/>
    </row>
    <row r="1643" spans="2:2" x14ac:dyDescent="0.2">
      <c r="B1643" s="2"/>
    </row>
    <row r="1644" spans="2:2" x14ac:dyDescent="0.2">
      <c r="B1644" s="2"/>
    </row>
    <row r="1645" spans="2:2" x14ac:dyDescent="0.2">
      <c r="B1645" s="2"/>
    </row>
    <row r="1646" spans="2:2" x14ac:dyDescent="0.2">
      <c r="B1646" s="2"/>
    </row>
    <row r="1647" spans="2:2" x14ac:dyDescent="0.2">
      <c r="B1647" s="2"/>
    </row>
    <row r="1648" spans="2:2" x14ac:dyDescent="0.2">
      <c r="B1648" s="2"/>
    </row>
    <row r="1649" spans="2:2" x14ac:dyDescent="0.2">
      <c r="B1649" s="2"/>
    </row>
    <row r="1650" spans="2:2" x14ac:dyDescent="0.2">
      <c r="B1650" s="2"/>
    </row>
    <row r="1651" spans="2:2" x14ac:dyDescent="0.2">
      <c r="B1651" s="2"/>
    </row>
    <row r="1652" spans="2:2" x14ac:dyDescent="0.2">
      <c r="B1652" s="2"/>
    </row>
    <row r="1653" spans="2:2" x14ac:dyDescent="0.2">
      <c r="B1653" s="2"/>
    </row>
    <row r="1654" spans="2:2" x14ac:dyDescent="0.2">
      <c r="B1654" s="2"/>
    </row>
    <row r="1655" spans="2:2" x14ac:dyDescent="0.2">
      <c r="B1655" s="2"/>
    </row>
    <row r="1656" spans="2:2" x14ac:dyDescent="0.2">
      <c r="B1656" s="2"/>
    </row>
    <row r="1657" spans="2:2" x14ac:dyDescent="0.2">
      <c r="B1657" s="2"/>
    </row>
    <row r="1658" spans="2:2" x14ac:dyDescent="0.2">
      <c r="B1658" s="2"/>
    </row>
    <row r="1659" spans="2:2" x14ac:dyDescent="0.2">
      <c r="B1659" s="2"/>
    </row>
    <row r="1660" spans="2:2" x14ac:dyDescent="0.2">
      <c r="B1660" s="2"/>
    </row>
    <row r="1661" spans="2:2" x14ac:dyDescent="0.2">
      <c r="B1661" s="2"/>
    </row>
    <row r="1662" spans="2:2" x14ac:dyDescent="0.2">
      <c r="B1662" s="2"/>
    </row>
    <row r="1663" spans="2:2" x14ac:dyDescent="0.2">
      <c r="B1663" s="2"/>
    </row>
    <row r="1664" spans="2:2" x14ac:dyDescent="0.2">
      <c r="B1664" s="2"/>
    </row>
    <row r="1665" spans="2:2" x14ac:dyDescent="0.2">
      <c r="B1665" s="2"/>
    </row>
    <row r="1666" spans="2:2" x14ac:dyDescent="0.2">
      <c r="B1666" s="2"/>
    </row>
    <row r="1667" spans="2:2" x14ac:dyDescent="0.2">
      <c r="B1667" s="2"/>
    </row>
    <row r="1668" spans="2:2" x14ac:dyDescent="0.2">
      <c r="B1668" s="2"/>
    </row>
    <row r="1669" spans="2:2" x14ac:dyDescent="0.2">
      <c r="B1669" s="2"/>
    </row>
    <row r="1670" spans="2:2" x14ac:dyDescent="0.2">
      <c r="B1670" s="2"/>
    </row>
    <row r="1671" spans="2:2" x14ac:dyDescent="0.2">
      <c r="B1671" s="2"/>
    </row>
    <row r="1672" spans="2:2" x14ac:dyDescent="0.2">
      <c r="B1672" s="2"/>
    </row>
    <row r="1673" spans="2:2" x14ac:dyDescent="0.2">
      <c r="B1673" s="2"/>
    </row>
    <row r="1674" spans="2:2" x14ac:dyDescent="0.2">
      <c r="B1674" s="2"/>
    </row>
    <row r="1675" spans="2:2" x14ac:dyDescent="0.2">
      <c r="B1675" s="2"/>
    </row>
    <row r="1676" spans="2:2" x14ac:dyDescent="0.2">
      <c r="B1676" s="2"/>
    </row>
    <row r="1677" spans="2:2" x14ac:dyDescent="0.2">
      <c r="B1677" s="2"/>
    </row>
    <row r="1678" spans="2:2" x14ac:dyDescent="0.2">
      <c r="B1678" s="2"/>
    </row>
    <row r="1679" spans="2:2" x14ac:dyDescent="0.2">
      <c r="B1679" s="2"/>
    </row>
    <row r="1680" spans="2:2" x14ac:dyDescent="0.2">
      <c r="B1680" s="2"/>
    </row>
    <row r="1681" spans="2:2" x14ac:dyDescent="0.2">
      <c r="B1681" s="2"/>
    </row>
    <row r="1682" spans="2:2" x14ac:dyDescent="0.2">
      <c r="B1682" s="2"/>
    </row>
    <row r="1683" spans="2:2" x14ac:dyDescent="0.2">
      <c r="B1683" s="2"/>
    </row>
    <row r="1684" spans="2:2" x14ac:dyDescent="0.2">
      <c r="B1684" s="2"/>
    </row>
    <row r="1685" spans="2:2" x14ac:dyDescent="0.2">
      <c r="B1685" s="2"/>
    </row>
    <row r="1686" spans="2:2" x14ac:dyDescent="0.2">
      <c r="B1686" s="2"/>
    </row>
    <row r="1687" spans="2:2" x14ac:dyDescent="0.2">
      <c r="B1687" s="2"/>
    </row>
    <row r="1688" spans="2:2" x14ac:dyDescent="0.2">
      <c r="B1688" s="2"/>
    </row>
    <row r="1689" spans="2:2" x14ac:dyDescent="0.2">
      <c r="B1689" s="2"/>
    </row>
    <row r="1690" spans="2:2" x14ac:dyDescent="0.2">
      <c r="B1690" s="2"/>
    </row>
    <row r="1691" spans="2:2" x14ac:dyDescent="0.2">
      <c r="B1691" s="2"/>
    </row>
    <row r="1692" spans="2:2" x14ac:dyDescent="0.2">
      <c r="B1692" s="2"/>
    </row>
    <row r="1693" spans="2:2" x14ac:dyDescent="0.2">
      <c r="B1693" s="2"/>
    </row>
    <row r="1694" spans="2:2" x14ac:dyDescent="0.2">
      <c r="B1694" s="2"/>
    </row>
    <row r="1695" spans="2:2" x14ac:dyDescent="0.2">
      <c r="B1695" s="2"/>
    </row>
    <row r="1696" spans="2:2" x14ac:dyDescent="0.2">
      <c r="B1696" s="2"/>
    </row>
    <row r="1697" spans="2:2" x14ac:dyDescent="0.2">
      <c r="B1697" s="2"/>
    </row>
    <row r="1698" spans="2:2" x14ac:dyDescent="0.2">
      <c r="B1698" s="2"/>
    </row>
    <row r="1699" spans="2:2" x14ac:dyDescent="0.2">
      <c r="B1699" s="2"/>
    </row>
    <row r="1700" spans="2:2" x14ac:dyDescent="0.2">
      <c r="B1700" s="2"/>
    </row>
    <row r="1701" spans="2:2" x14ac:dyDescent="0.2">
      <c r="B1701" s="2"/>
    </row>
    <row r="1702" spans="2:2" x14ac:dyDescent="0.2">
      <c r="B1702" s="2"/>
    </row>
    <row r="1703" spans="2:2" x14ac:dyDescent="0.2">
      <c r="B1703" s="2"/>
    </row>
    <row r="1704" spans="2:2" x14ac:dyDescent="0.2">
      <c r="B1704" s="2"/>
    </row>
    <row r="1705" spans="2:2" x14ac:dyDescent="0.2">
      <c r="B1705" s="2"/>
    </row>
    <row r="1706" spans="2:2" x14ac:dyDescent="0.2">
      <c r="B1706" s="2"/>
    </row>
    <row r="1707" spans="2:2" x14ac:dyDescent="0.2">
      <c r="B1707" s="2"/>
    </row>
    <row r="1708" spans="2:2" x14ac:dyDescent="0.2">
      <c r="B1708" s="2"/>
    </row>
    <row r="1709" spans="2:2" x14ac:dyDescent="0.2">
      <c r="B1709" s="2"/>
    </row>
    <row r="1710" spans="2:2" x14ac:dyDescent="0.2">
      <c r="B1710" s="2"/>
    </row>
    <row r="1711" spans="2:2" x14ac:dyDescent="0.2">
      <c r="B1711" s="2"/>
    </row>
    <row r="1712" spans="2:2" x14ac:dyDescent="0.2">
      <c r="B1712" s="2"/>
    </row>
    <row r="1713" spans="2:2" x14ac:dyDescent="0.2">
      <c r="B1713" s="2"/>
    </row>
    <row r="1714" spans="2:2" x14ac:dyDescent="0.2">
      <c r="B1714" s="2"/>
    </row>
    <row r="1715" spans="2:2" x14ac:dyDescent="0.2">
      <c r="B1715" s="2"/>
    </row>
    <row r="1716" spans="2:2" x14ac:dyDescent="0.2">
      <c r="B1716" s="2"/>
    </row>
    <row r="1717" spans="2:2" x14ac:dyDescent="0.2">
      <c r="B1717" s="2"/>
    </row>
    <row r="1718" spans="2:2" x14ac:dyDescent="0.2">
      <c r="B1718" s="2"/>
    </row>
    <row r="1719" spans="2:2" x14ac:dyDescent="0.2">
      <c r="B1719" s="2"/>
    </row>
    <row r="1720" spans="2:2" x14ac:dyDescent="0.2">
      <c r="B1720" s="2"/>
    </row>
    <row r="1721" spans="2:2" x14ac:dyDescent="0.2">
      <c r="B1721" s="2"/>
    </row>
    <row r="1722" spans="2:2" x14ac:dyDescent="0.2">
      <c r="B1722" s="2"/>
    </row>
    <row r="1723" spans="2:2" x14ac:dyDescent="0.2">
      <c r="B1723" s="2"/>
    </row>
    <row r="1724" spans="2:2" x14ac:dyDescent="0.2">
      <c r="B1724" s="2"/>
    </row>
    <row r="1725" spans="2:2" x14ac:dyDescent="0.2">
      <c r="B1725" s="2"/>
    </row>
    <row r="1726" spans="2:2" x14ac:dyDescent="0.2">
      <c r="B1726" s="2"/>
    </row>
    <row r="1727" spans="2:2" x14ac:dyDescent="0.2">
      <c r="B1727" s="2"/>
    </row>
    <row r="1728" spans="2:2" x14ac:dyDescent="0.2">
      <c r="B1728" s="2"/>
    </row>
    <row r="1729" spans="2:2" x14ac:dyDescent="0.2">
      <c r="B1729" s="2"/>
    </row>
    <row r="1730" spans="2:2" x14ac:dyDescent="0.2">
      <c r="B1730" s="2"/>
    </row>
    <row r="1731" spans="2:2" x14ac:dyDescent="0.2">
      <c r="B1731" s="2"/>
    </row>
    <row r="1732" spans="2:2" x14ac:dyDescent="0.2">
      <c r="B1732" s="2"/>
    </row>
    <row r="1733" spans="2:2" x14ac:dyDescent="0.2">
      <c r="B1733" s="2"/>
    </row>
    <row r="1734" spans="2:2" x14ac:dyDescent="0.2">
      <c r="B1734" s="2"/>
    </row>
    <row r="1735" spans="2:2" x14ac:dyDescent="0.2">
      <c r="B1735" s="2"/>
    </row>
    <row r="1736" spans="2:2" x14ac:dyDescent="0.2">
      <c r="B1736" s="2"/>
    </row>
    <row r="1737" spans="2:2" x14ac:dyDescent="0.2">
      <c r="B1737" s="2"/>
    </row>
    <row r="1738" spans="2:2" x14ac:dyDescent="0.2">
      <c r="B1738" s="2"/>
    </row>
    <row r="1739" spans="2:2" x14ac:dyDescent="0.2">
      <c r="B1739" s="2"/>
    </row>
    <row r="1740" spans="2:2" x14ac:dyDescent="0.2">
      <c r="B1740" s="2"/>
    </row>
    <row r="1741" spans="2:2" x14ac:dyDescent="0.2">
      <c r="B1741" s="2"/>
    </row>
    <row r="1742" spans="2:2" x14ac:dyDescent="0.2">
      <c r="B1742" s="2"/>
    </row>
    <row r="1743" spans="2:2" x14ac:dyDescent="0.2">
      <c r="B1743" s="2"/>
    </row>
    <row r="1744" spans="2:2" x14ac:dyDescent="0.2">
      <c r="B1744" s="2"/>
    </row>
    <row r="1745" spans="2:2" x14ac:dyDescent="0.2">
      <c r="B1745" s="2"/>
    </row>
    <row r="1746" spans="2:2" x14ac:dyDescent="0.2">
      <c r="B1746" s="2"/>
    </row>
    <row r="1747" spans="2:2" x14ac:dyDescent="0.2">
      <c r="B1747" s="2"/>
    </row>
    <row r="1748" spans="2:2" x14ac:dyDescent="0.2">
      <c r="B1748" s="2"/>
    </row>
    <row r="1749" spans="2:2" x14ac:dyDescent="0.2">
      <c r="B1749" s="2"/>
    </row>
    <row r="1750" spans="2:2" x14ac:dyDescent="0.2">
      <c r="B1750" s="2"/>
    </row>
    <row r="1751" spans="2:2" x14ac:dyDescent="0.2">
      <c r="B1751" s="2"/>
    </row>
    <row r="1752" spans="2:2" x14ac:dyDescent="0.2">
      <c r="B1752" s="2"/>
    </row>
    <row r="1753" spans="2:2" x14ac:dyDescent="0.2">
      <c r="B1753" s="2"/>
    </row>
    <row r="1754" spans="2:2" x14ac:dyDescent="0.2">
      <c r="B1754" s="2"/>
    </row>
    <row r="1755" spans="2:2" x14ac:dyDescent="0.2">
      <c r="B1755" s="2"/>
    </row>
    <row r="1756" spans="2:2" x14ac:dyDescent="0.2">
      <c r="B1756" s="2"/>
    </row>
    <row r="1757" spans="2:2" x14ac:dyDescent="0.2">
      <c r="B1757" s="2"/>
    </row>
    <row r="1758" spans="2:2" x14ac:dyDescent="0.2">
      <c r="B1758" s="2"/>
    </row>
    <row r="1759" spans="2:2" x14ac:dyDescent="0.2">
      <c r="B1759" s="2"/>
    </row>
    <row r="1760" spans="2:2" x14ac:dyDescent="0.2">
      <c r="B1760" s="2"/>
    </row>
    <row r="1761" spans="2:2" x14ac:dyDescent="0.2">
      <c r="B1761" s="2"/>
    </row>
    <row r="1762" spans="2:2" x14ac:dyDescent="0.2">
      <c r="B1762" s="2"/>
    </row>
    <row r="1763" spans="2:2" x14ac:dyDescent="0.2">
      <c r="B1763" s="2"/>
    </row>
    <row r="1764" spans="2:2" x14ac:dyDescent="0.2">
      <c r="B1764" s="2"/>
    </row>
    <row r="1765" spans="2:2" x14ac:dyDescent="0.2">
      <c r="B1765" s="2"/>
    </row>
    <row r="1766" spans="2:2" x14ac:dyDescent="0.2">
      <c r="B1766" s="2"/>
    </row>
    <row r="1767" spans="2:2" x14ac:dyDescent="0.2">
      <c r="B1767" s="2"/>
    </row>
    <row r="1768" spans="2:2" x14ac:dyDescent="0.2">
      <c r="B1768" s="2"/>
    </row>
    <row r="1769" spans="2:2" x14ac:dyDescent="0.2">
      <c r="B1769" s="2"/>
    </row>
    <row r="1770" spans="2:2" x14ac:dyDescent="0.2">
      <c r="B1770" s="2"/>
    </row>
    <row r="1771" spans="2:2" x14ac:dyDescent="0.2">
      <c r="B1771" s="2"/>
    </row>
    <row r="1772" spans="2:2" x14ac:dyDescent="0.2">
      <c r="B1772" s="2"/>
    </row>
    <row r="1773" spans="2:2" x14ac:dyDescent="0.2">
      <c r="B1773" s="2"/>
    </row>
    <row r="1774" spans="2:2" x14ac:dyDescent="0.2">
      <c r="B1774" s="2"/>
    </row>
    <row r="1775" spans="2:2" x14ac:dyDescent="0.2">
      <c r="B1775" s="2"/>
    </row>
    <row r="1776" spans="2:2" x14ac:dyDescent="0.2">
      <c r="B1776" s="2"/>
    </row>
    <row r="1777" spans="2:2" x14ac:dyDescent="0.2">
      <c r="B1777" s="2"/>
    </row>
    <row r="1778" spans="2:2" x14ac:dyDescent="0.2">
      <c r="B1778" s="2"/>
    </row>
    <row r="1779" spans="2:2" x14ac:dyDescent="0.2">
      <c r="B1779" s="2"/>
    </row>
    <row r="1780" spans="2:2" x14ac:dyDescent="0.2">
      <c r="B1780" s="2"/>
    </row>
    <row r="1781" spans="2:2" x14ac:dyDescent="0.2">
      <c r="B1781" s="2"/>
    </row>
    <row r="1782" spans="2:2" x14ac:dyDescent="0.2">
      <c r="B1782" s="2"/>
    </row>
    <row r="1783" spans="2:2" x14ac:dyDescent="0.2">
      <c r="B1783" s="2"/>
    </row>
    <row r="1784" spans="2:2" x14ac:dyDescent="0.2">
      <c r="B1784" s="2"/>
    </row>
    <row r="1785" spans="2:2" x14ac:dyDescent="0.2">
      <c r="B1785" s="2"/>
    </row>
    <row r="1786" spans="2:2" x14ac:dyDescent="0.2">
      <c r="B1786" s="2"/>
    </row>
    <row r="1787" spans="2:2" x14ac:dyDescent="0.2">
      <c r="B1787" s="2"/>
    </row>
    <row r="1788" spans="2:2" x14ac:dyDescent="0.2">
      <c r="B1788" s="2"/>
    </row>
    <row r="1789" spans="2:2" x14ac:dyDescent="0.2">
      <c r="B1789" s="2"/>
    </row>
    <row r="1790" spans="2:2" x14ac:dyDescent="0.2">
      <c r="B1790" s="2"/>
    </row>
    <row r="1791" spans="2:2" x14ac:dyDescent="0.2">
      <c r="B1791" s="2"/>
    </row>
    <row r="1792" spans="2:2" x14ac:dyDescent="0.2">
      <c r="B1792" s="2"/>
    </row>
    <row r="1793" spans="2:2" x14ac:dyDescent="0.2">
      <c r="B1793" s="2"/>
    </row>
    <row r="1794" spans="2:2" x14ac:dyDescent="0.2">
      <c r="B1794" s="2"/>
    </row>
    <row r="1795" spans="2:2" x14ac:dyDescent="0.2">
      <c r="B1795" s="2"/>
    </row>
    <row r="1796" spans="2:2" x14ac:dyDescent="0.2">
      <c r="B1796" s="2"/>
    </row>
    <row r="1797" spans="2:2" x14ac:dyDescent="0.2">
      <c r="B1797" s="2"/>
    </row>
    <row r="1798" spans="2:2" x14ac:dyDescent="0.2">
      <c r="B1798" s="2"/>
    </row>
    <row r="1799" spans="2:2" x14ac:dyDescent="0.2">
      <c r="B1799" s="2"/>
    </row>
    <row r="1800" spans="2:2" x14ac:dyDescent="0.2">
      <c r="B1800" s="2"/>
    </row>
    <row r="1801" spans="2:2" x14ac:dyDescent="0.2">
      <c r="B1801" s="2"/>
    </row>
    <row r="1802" spans="2:2" x14ac:dyDescent="0.2">
      <c r="B1802" s="2"/>
    </row>
    <row r="1803" spans="2:2" x14ac:dyDescent="0.2">
      <c r="B1803" s="2"/>
    </row>
    <row r="1804" spans="2:2" x14ac:dyDescent="0.2">
      <c r="B1804" s="2"/>
    </row>
    <row r="1805" spans="2:2" x14ac:dyDescent="0.2">
      <c r="B1805" s="2"/>
    </row>
    <row r="1806" spans="2:2" x14ac:dyDescent="0.2">
      <c r="B1806" s="2"/>
    </row>
    <row r="1807" spans="2:2" x14ac:dyDescent="0.2">
      <c r="B1807" s="2"/>
    </row>
    <row r="1808" spans="2:2" x14ac:dyDescent="0.2">
      <c r="B1808" s="2"/>
    </row>
    <row r="1809" spans="2:2" x14ac:dyDescent="0.2">
      <c r="B1809" s="2"/>
    </row>
    <row r="1810" spans="2:2" x14ac:dyDescent="0.2">
      <c r="B1810" s="2"/>
    </row>
    <row r="1811" spans="2:2" x14ac:dyDescent="0.2">
      <c r="B1811" s="2"/>
    </row>
    <row r="1812" spans="2:2" x14ac:dyDescent="0.2">
      <c r="B1812" s="2"/>
    </row>
    <row r="1813" spans="2:2" x14ac:dyDescent="0.2">
      <c r="B1813" s="2"/>
    </row>
    <row r="1814" spans="2:2" x14ac:dyDescent="0.2">
      <c r="B1814" s="2"/>
    </row>
    <row r="1815" spans="2:2" x14ac:dyDescent="0.2">
      <c r="B1815" s="2"/>
    </row>
    <row r="1816" spans="2:2" x14ac:dyDescent="0.2">
      <c r="B1816" s="2"/>
    </row>
    <row r="1817" spans="2:2" x14ac:dyDescent="0.2">
      <c r="B1817" s="2"/>
    </row>
    <row r="1818" spans="2:2" x14ac:dyDescent="0.2">
      <c r="B1818" s="2"/>
    </row>
    <row r="1819" spans="2:2" x14ac:dyDescent="0.2">
      <c r="B1819" s="2"/>
    </row>
    <row r="1820" spans="2:2" x14ac:dyDescent="0.2">
      <c r="B1820" s="2"/>
    </row>
    <row r="1821" spans="2:2" x14ac:dyDescent="0.2">
      <c r="B1821" s="2"/>
    </row>
    <row r="1822" spans="2:2" x14ac:dyDescent="0.2">
      <c r="B1822" s="2"/>
    </row>
    <row r="1823" spans="2:2" x14ac:dyDescent="0.2">
      <c r="B1823" s="2"/>
    </row>
    <row r="1824" spans="2:2" x14ac:dyDescent="0.2">
      <c r="B1824" s="2"/>
    </row>
    <row r="1825" spans="2:2" x14ac:dyDescent="0.2">
      <c r="B1825" s="2"/>
    </row>
    <row r="1826" spans="2:2" x14ac:dyDescent="0.2">
      <c r="B1826" s="2"/>
    </row>
    <row r="1827" spans="2:2" x14ac:dyDescent="0.2">
      <c r="B1827" s="2"/>
    </row>
    <row r="1828" spans="2:2" x14ac:dyDescent="0.2">
      <c r="B1828" s="2"/>
    </row>
    <row r="1829" spans="2:2" x14ac:dyDescent="0.2">
      <c r="B1829" s="2"/>
    </row>
    <row r="1830" spans="2:2" x14ac:dyDescent="0.2">
      <c r="B1830" s="2"/>
    </row>
    <row r="1831" spans="2:2" x14ac:dyDescent="0.2">
      <c r="B1831" s="2"/>
    </row>
    <row r="1832" spans="2:2" x14ac:dyDescent="0.2">
      <c r="B1832" s="2"/>
    </row>
    <row r="1833" spans="2:2" x14ac:dyDescent="0.2">
      <c r="B1833" s="2"/>
    </row>
    <row r="1834" spans="2:2" x14ac:dyDescent="0.2">
      <c r="B1834" s="2"/>
    </row>
    <row r="1835" spans="2:2" x14ac:dyDescent="0.2">
      <c r="B1835" s="2"/>
    </row>
    <row r="1836" spans="2:2" x14ac:dyDescent="0.2">
      <c r="B1836" s="2"/>
    </row>
    <row r="1837" spans="2:2" x14ac:dyDescent="0.2">
      <c r="B1837" s="2"/>
    </row>
    <row r="1838" spans="2:2" x14ac:dyDescent="0.2">
      <c r="B1838" s="2"/>
    </row>
    <row r="1839" spans="2:2" x14ac:dyDescent="0.2">
      <c r="B1839" s="2"/>
    </row>
    <row r="1840" spans="2:2" x14ac:dyDescent="0.2">
      <c r="B1840" s="2"/>
    </row>
    <row r="1841" spans="2:2" x14ac:dyDescent="0.2">
      <c r="B1841" s="2"/>
    </row>
    <row r="1842" spans="2:2" x14ac:dyDescent="0.2">
      <c r="B1842" s="2"/>
    </row>
    <row r="1843" spans="2:2" x14ac:dyDescent="0.2">
      <c r="B1843" s="2"/>
    </row>
    <row r="1844" spans="2:2" x14ac:dyDescent="0.2">
      <c r="B1844" s="2"/>
    </row>
    <row r="1845" spans="2:2" x14ac:dyDescent="0.2">
      <c r="B1845" s="2"/>
    </row>
    <row r="1846" spans="2:2" x14ac:dyDescent="0.2">
      <c r="B1846" s="2"/>
    </row>
    <row r="1847" spans="2:2" x14ac:dyDescent="0.2">
      <c r="B1847" s="2"/>
    </row>
    <row r="1848" spans="2:2" x14ac:dyDescent="0.2">
      <c r="B1848" s="2"/>
    </row>
    <row r="1849" spans="2:2" x14ac:dyDescent="0.2">
      <c r="B1849" s="2"/>
    </row>
    <row r="1850" spans="2:2" x14ac:dyDescent="0.2">
      <c r="B1850" s="2"/>
    </row>
    <row r="1851" spans="2:2" x14ac:dyDescent="0.2">
      <c r="B1851" s="2"/>
    </row>
    <row r="1852" spans="2:2" x14ac:dyDescent="0.2">
      <c r="B1852" s="2"/>
    </row>
    <row r="1853" spans="2:2" x14ac:dyDescent="0.2">
      <c r="B1853" s="2"/>
    </row>
    <row r="1854" spans="2:2" x14ac:dyDescent="0.2">
      <c r="B1854" s="2"/>
    </row>
    <row r="1855" spans="2:2" x14ac:dyDescent="0.2">
      <c r="B1855" s="2"/>
    </row>
    <row r="1856" spans="2:2" x14ac:dyDescent="0.2">
      <c r="B1856" s="2"/>
    </row>
    <row r="1857" spans="2:2" x14ac:dyDescent="0.2">
      <c r="B1857" s="2"/>
    </row>
    <row r="1858" spans="2:2" x14ac:dyDescent="0.2">
      <c r="B1858" s="2"/>
    </row>
    <row r="1859" spans="2:2" x14ac:dyDescent="0.2">
      <c r="B1859" s="2"/>
    </row>
    <row r="1860" spans="2:2" x14ac:dyDescent="0.2">
      <c r="B1860" s="2"/>
    </row>
    <row r="1861" spans="2:2" x14ac:dyDescent="0.2">
      <c r="B1861" s="2"/>
    </row>
    <row r="1862" spans="2:2" x14ac:dyDescent="0.2">
      <c r="B1862" s="2"/>
    </row>
    <row r="1863" spans="2:2" x14ac:dyDescent="0.2">
      <c r="B1863" s="2"/>
    </row>
    <row r="1864" spans="2:2" x14ac:dyDescent="0.2">
      <c r="B1864" s="2"/>
    </row>
    <row r="1865" spans="2:2" x14ac:dyDescent="0.2">
      <c r="B1865" s="2"/>
    </row>
    <row r="1866" spans="2:2" x14ac:dyDescent="0.2">
      <c r="B1866" s="2"/>
    </row>
    <row r="1867" spans="2:2" x14ac:dyDescent="0.2">
      <c r="B1867" s="2"/>
    </row>
    <row r="1868" spans="2:2" x14ac:dyDescent="0.2">
      <c r="B1868" s="2"/>
    </row>
    <row r="1869" spans="2:2" x14ac:dyDescent="0.2">
      <c r="B1869" s="2"/>
    </row>
    <row r="1870" spans="2:2" x14ac:dyDescent="0.2">
      <c r="B1870" s="2"/>
    </row>
    <row r="1871" spans="2:2" x14ac:dyDescent="0.2">
      <c r="B1871" s="2"/>
    </row>
    <row r="1872" spans="2:2" x14ac:dyDescent="0.2">
      <c r="B1872" s="2"/>
    </row>
    <row r="1873" spans="2:2" x14ac:dyDescent="0.2">
      <c r="B1873" s="2"/>
    </row>
    <row r="1874" spans="2:2" x14ac:dyDescent="0.2">
      <c r="B1874" s="2"/>
    </row>
    <row r="1875" spans="2:2" x14ac:dyDescent="0.2">
      <c r="B1875" s="2"/>
    </row>
    <row r="1876" spans="2:2" x14ac:dyDescent="0.2">
      <c r="B1876" s="2"/>
    </row>
    <row r="1877" spans="2:2" x14ac:dyDescent="0.2">
      <c r="B1877" s="2"/>
    </row>
    <row r="1878" spans="2:2" x14ac:dyDescent="0.2">
      <c r="B1878" s="2"/>
    </row>
    <row r="1879" spans="2:2" x14ac:dyDescent="0.2">
      <c r="B1879" s="2"/>
    </row>
    <row r="1880" spans="2:2" x14ac:dyDescent="0.2">
      <c r="B1880" s="2"/>
    </row>
    <row r="1881" spans="2:2" x14ac:dyDescent="0.2">
      <c r="B1881" s="2"/>
    </row>
    <row r="1882" spans="2:2" x14ac:dyDescent="0.2">
      <c r="B1882" s="2"/>
    </row>
    <row r="1883" spans="2:2" x14ac:dyDescent="0.2">
      <c r="B1883" s="2"/>
    </row>
    <row r="1884" spans="2:2" x14ac:dyDescent="0.2">
      <c r="B1884" s="2"/>
    </row>
    <row r="1885" spans="2:2" x14ac:dyDescent="0.2">
      <c r="B1885" s="2"/>
    </row>
    <row r="1886" spans="2:2" x14ac:dyDescent="0.2">
      <c r="B1886" s="2"/>
    </row>
    <row r="1887" spans="2:2" x14ac:dyDescent="0.2">
      <c r="B1887" s="2"/>
    </row>
    <row r="1888" spans="2:2" x14ac:dyDescent="0.2">
      <c r="B1888" s="2"/>
    </row>
    <row r="1889" spans="2:2" x14ac:dyDescent="0.2">
      <c r="B1889" s="2"/>
    </row>
    <row r="1890" spans="2:2" x14ac:dyDescent="0.2">
      <c r="B1890" s="2"/>
    </row>
    <row r="1891" spans="2:2" x14ac:dyDescent="0.2">
      <c r="B1891" s="2"/>
    </row>
    <row r="1892" spans="2:2" x14ac:dyDescent="0.2">
      <c r="B1892" s="2"/>
    </row>
    <row r="1893" spans="2:2" x14ac:dyDescent="0.2">
      <c r="B1893" s="2"/>
    </row>
    <row r="1894" spans="2:2" x14ac:dyDescent="0.2">
      <c r="B1894" s="2"/>
    </row>
    <row r="1895" spans="2:2" x14ac:dyDescent="0.2">
      <c r="B1895" s="2"/>
    </row>
    <row r="1896" spans="2:2" x14ac:dyDescent="0.2">
      <c r="B1896" s="2"/>
    </row>
    <row r="1897" spans="2:2" x14ac:dyDescent="0.2">
      <c r="B1897" s="2"/>
    </row>
    <row r="1898" spans="2:2" x14ac:dyDescent="0.2">
      <c r="B1898" s="2"/>
    </row>
    <row r="1899" spans="2:2" x14ac:dyDescent="0.2">
      <c r="B1899" s="2"/>
    </row>
    <row r="1900" spans="2:2" x14ac:dyDescent="0.2">
      <c r="B1900" s="2"/>
    </row>
    <row r="1901" spans="2:2" x14ac:dyDescent="0.2">
      <c r="B1901" s="2"/>
    </row>
    <row r="1902" spans="2:2" x14ac:dyDescent="0.2">
      <c r="B1902" s="2"/>
    </row>
    <row r="1903" spans="2:2" x14ac:dyDescent="0.2">
      <c r="B1903" s="2"/>
    </row>
    <row r="1904" spans="2:2" x14ac:dyDescent="0.2">
      <c r="B1904" s="2"/>
    </row>
    <row r="1905" spans="2:2" x14ac:dyDescent="0.2">
      <c r="B1905" s="2"/>
    </row>
    <row r="1906" spans="2:2" x14ac:dyDescent="0.2">
      <c r="B1906" s="2"/>
    </row>
    <row r="1907" spans="2:2" x14ac:dyDescent="0.2">
      <c r="B1907" s="2"/>
    </row>
    <row r="1908" spans="2:2" x14ac:dyDescent="0.2">
      <c r="B1908" s="2"/>
    </row>
    <row r="1909" spans="2:2" x14ac:dyDescent="0.2">
      <c r="B1909" s="2"/>
    </row>
    <row r="1910" spans="2:2" x14ac:dyDescent="0.2">
      <c r="B1910" s="2"/>
    </row>
    <row r="1911" spans="2:2" x14ac:dyDescent="0.2">
      <c r="B1911" s="2"/>
    </row>
    <row r="1912" spans="2:2" x14ac:dyDescent="0.2">
      <c r="B1912" s="2"/>
    </row>
    <row r="1913" spans="2:2" x14ac:dyDescent="0.2">
      <c r="B1913" s="2"/>
    </row>
    <row r="1914" spans="2:2" x14ac:dyDescent="0.2">
      <c r="B1914" s="2"/>
    </row>
    <row r="1915" spans="2:2" x14ac:dyDescent="0.2">
      <c r="B1915" s="2"/>
    </row>
    <row r="1916" spans="2:2" x14ac:dyDescent="0.2">
      <c r="B1916" s="2"/>
    </row>
    <row r="1917" spans="2:2" x14ac:dyDescent="0.2">
      <c r="B1917" s="2"/>
    </row>
    <row r="1918" spans="2:2" x14ac:dyDescent="0.2">
      <c r="B1918" s="2"/>
    </row>
    <row r="1919" spans="2:2" x14ac:dyDescent="0.2">
      <c r="B1919" s="2"/>
    </row>
    <row r="1920" spans="2:2" x14ac:dyDescent="0.2">
      <c r="B1920" s="2"/>
    </row>
    <row r="1921" spans="2:2" x14ac:dyDescent="0.2">
      <c r="B1921" s="2"/>
    </row>
    <row r="1922" spans="2:2" x14ac:dyDescent="0.2">
      <c r="B1922" s="2"/>
    </row>
    <row r="1923" spans="2:2" x14ac:dyDescent="0.2">
      <c r="B1923" s="2"/>
    </row>
    <row r="1924" spans="2:2" x14ac:dyDescent="0.2">
      <c r="B1924" s="2"/>
    </row>
    <row r="1925" spans="2:2" x14ac:dyDescent="0.2">
      <c r="B1925" s="2"/>
    </row>
    <row r="1926" spans="2:2" x14ac:dyDescent="0.2">
      <c r="B1926" s="2"/>
    </row>
    <row r="1927" spans="2:2" x14ac:dyDescent="0.2">
      <c r="B1927" s="2"/>
    </row>
    <row r="1928" spans="2:2" x14ac:dyDescent="0.2">
      <c r="B1928" s="2"/>
    </row>
    <row r="1929" spans="2:2" x14ac:dyDescent="0.2">
      <c r="B1929" s="2"/>
    </row>
    <row r="1930" spans="2:2" x14ac:dyDescent="0.2">
      <c r="B1930" s="2"/>
    </row>
    <row r="1931" spans="2:2" x14ac:dyDescent="0.2">
      <c r="B1931" s="2"/>
    </row>
    <row r="1932" spans="2:2" x14ac:dyDescent="0.2">
      <c r="B1932" s="2"/>
    </row>
    <row r="1933" spans="2:2" x14ac:dyDescent="0.2">
      <c r="B1933" s="2"/>
    </row>
    <row r="1934" spans="2:2" x14ac:dyDescent="0.2">
      <c r="B1934" s="2"/>
    </row>
    <row r="1935" spans="2:2" x14ac:dyDescent="0.2">
      <c r="B1935" s="2"/>
    </row>
    <row r="1936" spans="2:2" x14ac:dyDescent="0.2">
      <c r="B1936" s="2"/>
    </row>
    <row r="1937" spans="2:2" x14ac:dyDescent="0.2">
      <c r="B1937" s="2"/>
    </row>
    <row r="1938" spans="2:2" x14ac:dyDescent="0.2">
      <c r="B1938" s="2"/>
    </row>
    <row r="1939" spans="2:2" x14ac:dyDescent="0.2">
      <c r="B1939" s="2"/>
    </row>
    <row r="1940" spans="2:2" x14ac:dyDescent="0.2">
      <c r="B1940" s="2"/>
    </row>
    <row r="1941" spans="2:2" x14ac:dyDescent="0.2">
      <c r="B1941" s="2"/>
    </row>
    <row r="1942" spans="2:2" x14ac:dyDescent="0.2">
      <c r="B1942" s="2"/>
    </row>
    <row r="1943" spans="2:2" x14ac:dyDescent="0.2">
      <c r="B1943" s="2"/>
    </row>
    <row r="1944" spans="2:2" x14ac:dyDescent="0.2">
      <c r="B1944" s="2"/>
    </row>
    <row r="1945" spans="2:2" x14ac:dyDescent="0.2">
      <c r="B1945" s="2"/>
    </row>
    <row r="1946" spans="2:2" x14ac:dyDescent="0.2">
      <c r="B1946" s="2"/>
    </row>
    <row r="1947" spans="2:2" x14ac:dyDescent="0.2">
      <c r="B1947" s="2"/>
    </row>
    <row r="1948" spans="2:2" x14ac:dyDescent="0.2">
      <c r="B1948" s="2"/>
    </row>
    <row r="1949" spans="2:2" x14ac:dyDescent="0.2">
      <c r="B1949" s="2"/>
    </row>
    <row r="1950" spans="2:2" x14ac:dyDescent="0.2">
      <c r="B1950" s="2"/>
    </row>
    <row r="1951" spans="2:2" x14ac:dyDescent="0.2">
      <c r="B1951" s="2"/>
    </row>
    <row r="1952" spans="2:2" x14ac:dyDescent="0.2">
      <c r="B1952" s="2"/>
    </row>
    <row r="1953" spans="2:2" x14ac:dyDescent="0.2">
      <c r="B1953" s="2"/>
    </row>
    <row r="1954" spans="2:2" x14ac:dyDescent="0.2">
      <c r="B1954" s="2"/>
    </row>
    <row r="1955" spans="2:2" x14ac:dyDescent="0.2">
      <c r="B1955" s="2"/>
    </row>
    <row r="1956" spans="2:2" x14ac:dyDescent="0.2">
      <c r="B1956" s="2"/>
    </row>
    <row r="1957" spans="2:2" x14ac:dyDescent="0.2">
      <c r="B1957" s="2"/>
    </row>
    <row r="1958" spans="2:2" x14ac:dyDescent="0.2">
      <c r="B1958" s="2"/>
    </row>
    <row r="1959" spans="2:2" x14ac:dyDescent="0.2">
      <c r="B1959" s="2"/>
    </row>
    <row r="1960" spans="2:2" x14ac:dyDescent="0.2">
      <c r="B1960" s="2"/>
    </row>
    <row r="1961" spans="2:2" x14ac:dyDescent="0.2">
      <c r="B1961" s="2"/>
    </row>
    <row r="1962" spans="2:2" x14ac:dyDescent="0.2">
      <c r="B1962" s="2"/>
    </row>
    <row r="1963" spans="2:2" x14ac:dyDescent="0.2">
      <c r="B1963" s="2"/>
    </row>
    <row r="1964" spans="2:2" x14ac:dyDescent="0.2">
      <c r="B1964" s="2"/>
    </row>
    <row r="1965" spans="2:2" x14ac:dyDescent="0.2">
      <c r="B1965" s="2"/>
    </row>
    <row r="1966" spans="2:2" x14ac:dyDescent="0.2">
      <c r="B1966" s="2"/>
    </row>
    <row r="1967" spans="2:2" x14ac:dyDescent="0.2">
      <c r="B1967" s="2"/>
    </row>
    <row r="1968" spans="2:2" x14ac:dyDescent="0.2">
      <c r="B1968" s="2"/>
    </row>
    <row r="1969" spans="2:2" x14ac:dyDescent="0.2">
      <c r="B1969" s="2"/>
    </row>
    <row r="1970" spans="2:2" x14ac:dyDescent="0.2">
      <c r="B1970" s="2"/>
    </row>
    <row r="1971" spans="2:2" x14ac:dyDescent="0.2">
      <c r="B1971" s="2"/>
    </row>
    <row r="1972" spans="2:2" x14ac:dyDescent="0.2">
      <c r="B1972" s="2"/>
    </row>
    <row r="1973" spans="2:2" x14ac:dyDescent="0.2">
      <c r="B1973" s="2"/>
    </row>
    <row r="1974" spans="2:2" x14ac:dyDescent="0.2">
      <c r="B1974" s="2"/>
    </row>
    <row r="1975" spans="2:2" x14ac:dyDescent="0.2">
      <c r="B1975" s="2"/>
    </row>
    <row r="1976" spans="2:2" x14ac:dyDescent="0.2">
      <c r="B1976" s="2"/>
    </row>
    <row r="1977" spans="2:2" x14ac:dyDescent="0.2">
      <c r="B1977" s="2"/>
    </row>
    <row r="1978" spans="2:2" x14ac:dyDescent="0.2">
      <c r="B1978" s="2"/>
    </row>
    <row r="1979" spans="2:2" x14ac:dyDescent="0.2">
      <c r="B1979" s="2"/>
    </row>
    <row r="1980" spans="2:2" x14ac:dyDescent="0.2">
      <c r="B1980" s="2"/>
    </row>
    <row r="1981" spans="2:2" x14ac:dyDescent="0.2">
      <c r="B1981" s="2"/>
    </row>
    <row r="1982" spans="2:2" x14ac:dyDescent="0.2">
      <c r="B1982" s="2"/>
    </row>
    <row r="1983" spans="2:2" x14ac:dyDescent="0.2">
      <c r="B1983" s="2"/>
    </row>
    <row r="1984" spans="2:2" x14ac:dyDescent="0.2">
      <c r="B1984" s="2"/>
    </row>
    <row r="1985" spans="2:2" x14ac:dyDescent="0.2">
      <c r="B1985" s="2"/>
    </row>
    <row r="1986" spans="2:2" x14ac:dyDescent="0.2">
      <c r="B1986" s="2"/>
    </row>
    <row r="1987" spans="2:2" x14ac:dyDescent="0.2">
      <c r="B1987" s="2"/>
    </row>
    <row r="1988" spans="2:2" x14ac:dyDescent="0.2">
      <c r="B1988" s="2"/>
    </row>
    <row r="1989" spans="2:2" x14ac:dyDescent="0.2">
      <c r="B1989" s="2"/>
    </row>
    <row r="1990" spans="2:2" x14ac:dyDescent="0.2">
      <c r="B1990" s="2"/>
    </row>
    <row r="1991" spans="2:2" x14ac:dyDescent="0.2">
      <c r="B1991" s="2"/>
    </row>
    <row r="1992" spans="2:2" x14ac:dyDescent="0.2">
      <c r="B1992" s="2"/>
    </row>
    <row r="1993" spans="2:2" x14ac:dyDescent="0.2">
      <c r="B1993" s="2"/>
    </row>
    <row r="1994" spans="2:2" x14ac:dyDescent="0.2">
      <c r="B1994" s="2"/>
    </row>
    <row r="1995" spans="2:2" x14ac:dyDescent="0.2">
      <c r="B1995" s="2"/>
    </row>
    <row r="1996" spans="2:2" x14ac:dyDescent="0.2">
      <c r="B1996" s="2"/>
    </row>
    <row r="1997" spans="2:2" x14ac:dyDescent="0.2">
      <c r="B1997" s="2"/>
    </row>
    <row r="1998" spans="2:2" x14ac:dyDescent="0.2">
      <c r="B1998" s="2"/>
    </row>
    <row r="1999" spans="2:2" x14ac:dyDescent="0.2">
      <c r="B1999" s="2"/>
    </row>
    <row r="2000" spans="2:2" x14ac:dyDescent="0.2">
      <c r="B2000" s="2"/>
    </row>
    <row r="2001" spans="2:2" x14ac:dyDescent="0.2">
      <c r="B2001" s="2"/>
    </row>
    <row r="2002" spans="2:2" x14ac:dyDescent="0.2">
      <c r="B2002" s="2"/>
    </row>
    <row r="2003" spans="2:2" x14ac:dyDescent="0.2">
      <c r="B2003" s="2"/>
    </row>
    <row r="2004" spans="2:2" x14ac:dyDescent="0.2">
      <c r="B2004" s="2"/>
    </row>
    <row r="2005" spans="2:2" x14ac:dyDescent="0.2">
      <c r="B2005" s="2"/>
    </row>
    <row r="2006" spans="2:2" x14ac:dyDescent="0.2">
      <c r="B2006" s="2"/>
    </row>
    <row r="2007" spans="2:2" x14ac:dyDescent="0.2">
      <c r="B2007" s="2"/>
    </row>
    <row r="2008" spans="2:2" x14ac:dyDescent="0.2">
      <c r="B2008" s="2"/>
    </row>
    <row r="2009" spans="2:2" x14ac:dyDescent="0.2">
      <c r="B2009" s="2"/>
    </row>
    <row r="2010" spans="2:2" x14ac:dyDescent="0.2">
      <c r="B2010" s="2"/>
    </row>
    <row r="2011" spans="2:2" x14ac:dyDescent="0.2">
      <c r="B2011" s="2"/>
    </row>
    <row r="2012" spans="2:2" x14ac:dyDescent="0.2">
      <c r="B2012" s="2"/>
    </row>
    <row r="2013" spans="2:2" x14ac:dyDescent="0.2">
      <c r="B2013" s="2"/>
    </row>
    <row r="2014" spans="2:2" x14ac:dyDescent="0.2">
      <c r="B2014" s="2"/>
    </row>
    <row r="2015" spans="2:2" x14ac:dyDescent="0.2">
      <c r="B2015" s="2"/>
    </row>
    <row r="2016" spans="2:2" x14ac:dyDescent="0.2">
      <c r="B2016" s="2"/>
    </row>
    <row r="2017" spans="2:2" x14ac:dyDescent="0.2">
      <c r="B2017" s="2"/>
    </row>
    <row r="2018" spans="2:2" x14ac:dyDescent="0.2">
      <c r="B2018" s="2"/>
    </row>
    <row r="2019" spans="2:2" x14ac:dyDescent="0.2">
      <c r="B2019" s="2"/>
    </row>
    <row r="2020" spans="2:2" x14ac:dyDescent="0.2">
      <c r="B2020" s="2"/>
    </row>
    <row r="2021" spans="2:2" x14ac:dyDescent="0.2">
      <c r="B2021" s="2"/>
    </row>
    <row r="2022" spans="2:2" x14ac:dyDescent="0.2">
      <c r="B2022" s="2"/>
    </row>
    <row r="2023" spans="2:2" x14ac:dyDescent="0.2">
      <c r="B2023" s="2"/>
    </row>
    <row r="2024" spans="2:2" x14ac:dyDescent="0.2">
      <c r="B2024" s="2"/>
    </row>
    <row r="2025" spans="2:2" x14ac:dyDescent="0.2">
      <c r="B2025" s="2"/>
    </row>
    <row r="2026" spans="2:2" x14ac:dyDescent="0.2">
      <c r="B2026" s="2"/>
    </row>
    <row r="2027" spans="2:2" x14ac:dyDescent="0.2">
      <c r="B2027" s="2"/>
    </row>
    <row r="2028" spans="2:2" x14ac:dyDescent="0.2">
      <c r="B2028" s="2"/>
    </row>
    <row r="2029" spans="2:2" x14ac:dyDescent="0.2">
      <c r="B2029" s="2"/>
    </row>
    <row r="2030" spans="2:2" x14ac:dyDescent="0.2">
      <c r="B2030" s="2"/>
    </row>
    <row r="2031" spans="2:2" x14ac:dyDescent="0.2">
      <c r="B2031" s="2"/>
    </row>
    <row r="2032" spans="2:2" x14ac:dyDescent="0.2">
      <c r="B2032" s="2"/>
    </row>
    <row r="2033" spans="2:2" x14ac:dyDescent="0.2">
      <c r="B2033" s="2"/>
    </row>
    <row r="2034" spans="2:2" x14ac:dyDescent="0.2">
      <c r="B2034" s="2"/>
    </row>
    <row r="2035" spans="2:2" x14ac:dyDescent="0.2">
      <c r="B2035" s="2"/>
    </row>
    <row r="2036" spans="2:2" x14ac:dyDescent="0.2">
      <c r="B2036" s="2"/>
    </row>
    <row r="2037" spans="2:2" x14ac:dyDescent="0.2">
      <c r="B2037" s="2"/>
    </row>
    <row r="2038" spans="2:2" x14ac:dyDescent="0.2">
      <c r="B2038" s="2"/>
    </row>
    <row r="2039" spans="2:2" x14ac:dyDescent="0.2">
      <c r="B2039" s="2"/>
    </row>
    <row r="2040" spans="2:2" x14ac:dyDescent="0.2">
      <c r="B2040" s="2"/>
    </row>
    <row r="2041" spans="2:2" x14ac:dyDescent="0.2">
      <c r="B2041" s="2"/>
    </row>
    <row r="2042" spans="2:2" x14ac:dyDescent="0.2">
      <c r="B2042" s="2"/>
    </row>
    <row r="2043" spans="2:2" x14ac:dyDescent="0.2">
      <c r="B2043" s="2"/>
    </row>
    <row r="2044" spans="2:2" x14ac:dyDescent="0.2">
      <c r="B2044" s="2"/>
    </row>
    <row r="2045" spans="2:2" x14ac:dyDescent="0.2">
      <c r="B2045" s="2"/>
    </row>
    <row r="2046" spans="2:2" x14ac:dyDescent="0.2">
      <c r="B2046" s="2"/>
    </row>
    <row r="2047" spans="2:2" x14ac:dyDescent="0.2">
      <c r="B2047" s="2"/>
    </row>
    <row r="2048" spans="2:2" x14ac:dyDescent="0.2">
      <c r="B2048" s="2"/>
    </row>
    <row r="2049" spans="2:2" x14ac:dyDescent="0.2">
      <c r="B2049" s="2"/>
    </row>
    <row r="2050" spans="2:2" x14ac:dyDescent="0.2">
      <c r="B2050" s="2"/>
    </row>
    <row r="2051" spans="2:2" x14ac:dyDescent="0.2">
      <c r="B2051" s="2"/>
    </row>
    <row r="2052" spans="2:2" x14ac:dyDescent="0.2">
      <c r="B2052" s="2"/>
    </row>
    <row r="2053" spans="2:2" x14ac:dyDescent="0.2">
      <c r="B2053" s="2"/>
    </row>
    <row r="2054" spans="2:2" x14ac:dyDescent="0.2">
      <c r="B2054" s="2"/>
    </row>
    <row r="2055" spans="2:2" x14ac:dyDescent="0.2">
      <c r="B2055" s="2"/>
    </row>
    <row r="2056" spans="2:2" x14ac:dyDescent="0.2">
      <c r="B2056" s="2"/>
    </row>
    <row r="2057" spans="2:2" x14ac:dyDescent="0.2">
      <c r="B2057" s="2"/>
    </row>
    <row r="2058" spans="2:2" x14ac:dyDescent="0.2">
      <c r="B2058" s="2"/>
    </row>
    <row r="2059" spans="2:2" x14ac:dyDescent="0.2">
      <c r="B2059" s="2"/>
    </row>
    <row r="2060" spans="2:2" x14ac:dyDescent="0.2">
      <c r="B2060" s="2"/>
    </row>
    <row r="2061" spans="2:2" x14ac:dyDescent="0.2">
      <c r="B2061" s="2"/>
    </row>
    <row r="2062" spans="2:2" x14ac:dyDescent="0.2">
      <c r="B2062" s="2"/>
    </row>
    <row r="2063" spans="2:2" x14ac:dyDescent="0.2">
      <c r="B2063" s="2"/>
    </row>
    <row r="2064" spans="2:2" x14ac:dyDescent="0.2">
      <c r="B2064" s="2"/>
    </row>
    <row r="2065" spans="2:2" x14ac:dyDescent="0.2">
      <c r="B2065" s="2"/>
    </row>
    <row r="2066" spans="2:2" x14ac:dyDescent="0.2">
      <c r="B2066" s="2"/>
    </row>
    <row r="2067" spans="2:2" x14ac:dyDescent="0.2">
      <c r="B2067" s="2"/>
    </row>
    <row r="2068" spans="2:2" x14ac:dyDescent="0.2">
      <c r="B2068" s="2"/>
    </row>
    <row r="2069" spans="2:2" x14ac:dyDescent="0.2">
      <c r="B2069" s="2"/>
    </row>
    <row r="2070" spans="2:2" x14ac:dyDescent="0.2">
      <c r="B2070" s="2"/>
    </row>
    <row r="2071" spans="2:2" x14ac:dyDescent="0.2">
      <c r="B2071" s="2"/>
    </row>
    <row r="2072" spans="2:2" x14ac:dyDescent="0.2">
      <c r="B2072" s="2"/>
    </row>
    <row r="2073" spans="2:2" x14ac:dyDescent="0.2">
      <c r="B2073" s="2"/>
    </row>
    <row r="2074" spans="2:2" x14ac:dyDescent="0.2">
      <c r="B2074" s="2"/>
    </row>
    <row r="2075" spans="2:2" x14ac:dyDescent="0.2">
      <c r="B2075" s="2"/>
    </row>
    <row r="2076" spans="2:2" x14ac:dyDescent="0.2">
      <c r="B2076" s="2"/>
    </row>
    <row r="2077" spans="2:2" x14ac:dyDescent="0.2">
      <c r="B2077" s="2"/>
    </row>
    <row r="2078" spans="2:2" x14ac:dyDescent="0.2">
      <c r="B2078" s="2"/>
    </row>
    <row r="2079" spans="2:2" x14ac:dyDescent="0.2">
      <c r="B2079" s="2"/>
    </row>
    <row r="2080" spans="2:2" x14ac:dyDescent="0.2">
      <c r="B2080" s="2"/>
    </row>
    <row r="2081" spans="2:2" x14ac:dyDescent="0.2">
      <c r="B2081" s="2"/>
    </row>
    <row r="2082" spans="2:2" x14ac:dyDescent="0.2">
      <c r="B2082" s="2"/>
    </row>
    <row r="2083" spans="2:2" x14ac:dyDescent="0.2">
      <c r="B2083" s="2"/>
    </row>
    <row r="2084" spans="2:2" x14ac:dyDescent="0.2">
      <c r="B2084" s="2"/>
    </row>
    <row r="2085" spans="2:2" x14ac:dyDescent="0.2">
      <c r="B2085" s="2"/>
    </row>
    <row r="2086" spans="2:2" x14ac:dyDescent="0.2">
      <c r="B2086" s="2"/>
    </row>
    <row r="2087" spans="2:2" x14ac:dyDescent="0.2">
      <c r="B2087" s="2"/>
    </row>
    <row r="2088" spans="2:2" x14ac:dyDescent="0.2">
      <c r="B2088" s="2"/>
    </row>
    <row r="2089" spans="2:2" x14ac:dyDescent="0.2">
      <c r="B2089" s="2"/>
    </row>
    <row r="2090" spans="2:2" x14ac:dyDescent="0.2">
      <c r="B2090" s="2"/>
    </row>
    <row r="2091" spans="2:2" x14ac:dyDescent="0.2">
      <c r="B2091" s="2"/>
    </row>
    <row r="2092" spans="2:2" x14ac:dyDescent="0.2">
      <c r="B2092" s="2"/>
    </row>
    <row r="2093" spans="2:2" x14ac:dyDescent="0.2">
      <c r="B2093" s="2"/>
    </row>
    <row r="2094" spans="2:2" x14ac:dyDescent="0.2">
      <c r="B2094" s="2"/>
    </row>
    <row r="2095" spans="2:2" x14ac:dyDescent="0.2">
      <c r="B2095" s="2"/>
    </row>
    <row r="2096" spans="2:2" x14ac:dyDescent="0.2">
      <c r="B2096" s="2"/>
    </row>
    <row r="2097" spans="2:2" x14ac:dyDescent="0.2">
      <c r="B2097" s="2"/>
    </row>
    <row r="2098" spans="2:2" x14ac:dyDescent="0.2">
      <c r="B2098" s="2"/>
    </row>
    <row r="2099" spans="2:2" x14ac:dyDescent="0.2">
      <c r="B2099" s="2"/>
    </row>
    <row r="2100" spans="2:2" x14ac:dyDescent="0.2">
      <c r="B2100" s="2"/>
    </row>
    <row r="2101" spans="2:2" x14ac:dyDescent="0.2">
      <c r="B2101" s="2"/>
    </row>
    <row r="2102" spans="2:2" x14ac:dyDescent="0.2">
      <c r="B2102" s="2"/>
    </row>
    <row r="2103" spans="2:2" x14ac:dyDescent="0.2">
      <c r="B2103" s="2"/>
    </row>
    <row r="2104" spans="2:2" x14ac:dyDescent="0.2">
      <c r="B2104" s="2"/>
    </row>
    <row r="2105" spans="2:2" x14ac:dyDescent="0.2">
      <c r="B2105" s="2"/>
    </row>
    <row r="2106" spans="2:2" x14ac:dyDescent="0.2">
      <c r="B2106" s="2"/>
    </row>
    <row r="2107" spans="2:2" x14ac:dyDescent="0.2">
      <c r="B2107" s="2"/>
    </row>
    <row r="2108" spans="2:2" x14ac:dyDescent="0.2">
      <c r="B2108" s="2"/>
    </row>
    <row r="2109" spans="2:2" x14ac:dyDescent="0.2">
      <c r="B2109" s="2"/>
    </row>
    <row r="2110" spans="2:2" x14ac:dyDescent="0.2">
      <c r="B2110" s="2"/>
    </row>
    <row r="2111" spans="2:2" x14ac:dyDescent="0.2">
      <c r="B2111" s="2"/>
    </row>
    <row r="2112" spans="2:2" x14ac:dyDescent="0.2">
      <c r="B2112" s="2"/>
    </row>
    <row r="2113" spans="2:2" x14ac:dyDescent="0.2">
      <c r="B2113" s="2"/>
    </row>
    <row r="2114" spans="2:2" x14ac:dyDescent="0.2">
      <c r="B2114" s="2"/>
    </row>
    <row r="2115" spans="2:2" x14ac:dyDescent="0.2">
      <c r="B2115" s="2"/>
    </row>
    <row r="2116" spans="2:2" x14ac:dyDescent="0.2">
      <c r="B2116" s="2"/>
    </row>
    <row r="2117" spans="2:2" x14ac:dyDescent="0.2">
      <c r="B2117" s="2"/>
    </row>
    <row r="2118" spans="2:2" x14ac:dyDescent="0.2">
      <c r="B2118" s="2"/>
    </row>
    <row r="2119" spans="2:2" x14ac:dyDescent="0.2">
      <c r="B2119" s="2"/>
    </row>
    <row r="2120" spans="2:2" x14ac:dyDescent="0.2">
      <c r="B2120" s="2"/>
    </row>
    <row r="2121" spans="2:2" x14ac:dyDescent="0.2">
      <c r="B2121" s="2"/>
    </row>
    <row r="2122" spans="2:2" x14ac:dyDescent="0.2">
      <c r="B2122" s="2"/>
    </row>
    <row r="2123" spans="2:2" x14ac:dyDescent="0.2">
      <c r="B2123" s="2"/>
    </row>
    <row r="2124" spans="2:2" x14ac:dyDescent="0.2">
      <c r="B2124" s="2"/>
    </row>
    <row r="2125" spans="2:2" x14ac:dyDescent="0.2">
      <c r="B2125" s="2"/>
    </row>
    <row r="2126" spans="2:2" x14ac:dyDescent="0.2">
      <c r="B2126" s="2"/>
    </row>
    <row r="2127" spans="2:2" x14ac:dyDescent="0.2">
      <c r="B2127" s="2"/>
    </row>
    <row r="2128" spans="2:2" x14ac:dyDescent="0.2">
      <c r="B2128" s="2"/>
    </row>
    <row r="2129" spans="2:2" x14ac:dyDescent="0.2">
      <c r="B2129" s="2"/>
    </row>
    <row r="2130" spans="2:2" x14ac:dyDescent="0.2">
      <c r="B2130" s="2"/>
    </row>
    <row r="2131" spans="2:2" x14ac:dyDescent="0.2">
      <c r="B2131" s="2"/>
    </row>
    <row r="2132" spans="2:2" x14ac:dyDescent="0.2">
      <c r="B2132" s="2"/>
    </row>
    <row r="2133" spans="2:2" x14ac:dyDescent="0.2">
      <c r="B2133" s="2"/>
    </row>
    <row r="2134" spans="2:2" x14ac:dyDescent="0.2">
      <c r="B2134" s="2"/>
    </row>
    <row r="2135" spans="2:2" x14ac:dyDescent="0.2">
      <c r="B2135" s="2"/>
    </row>
    <row r="2136" spans="2:2" x14ac:dyDescent="0.2">
      <c r="B2136" s="2"/>
    </row>
    <row r="2137" spans="2:2" x14ac:dyDescent="0.2">
      <c r="B2137" s="2"/>
    </row>
    <row r="2138" spans="2:2" x14ac:dyDescent="0.2">
      <c r="B2138" s="2"/>
    </row>
    <row r="2139" spans="2:2" x14ac:dyDescent="0.2">
      <c r="B2139" s="2"/>
    </row>
    <row r="2140" spans="2:2" x14ac:dyDescent="0.2">
      <c r="B2140" s="2"/>
    </row>
    <row r="2141" spans="2:2" x14ac:dyDescent="0.2">
      <c r="B2141" s="2"/>
    </row>
    <row r="2142" spans="2:2" x14ac:dyDescent="0.2">
      <c r="B2142" s="2"/>
    </row>
    <row r="2143" spans="2:2" x14ac:dyDescent="0.2">
      <c r="B2143" s="2"/>
    </row>
    <row r="2144" spans="2:2" x14ac:dyDescent="0.2">
      <c r="B2144" s="2"/>
    </row>
    <row r="2145" spans="2:2" x14ac:dyDescent="0.2">
      <c r="B2145" s="2"/>
    </row>
    <row r="2146" spans="2:2" x14ac:dyDescent="0.2">
      <c r="B2146" s="2"/>
    </row>
    <row r="2147" spans="2:2" x14ac:dyDescent="0.2">
      <c r="B2147" s="2"/>
    </row>
    <row r="2148" spans="2:2" x14ac:dyDescent="0.2">
      <c r="B2148" s="2"/>
    </row>
    <row r="2149" spans="2:2" x14ac:dyDescent="0.2">
      <c r="B2149" s="2"/>
    </row>
    <row r="2150" spans="2:2" x14ac:dyDescent="0.2">
      <c r="B2150" s="2"/>
    </row>
    <row r="2151" spans="2:2" x14ac:dyDescent="0.2">
      <c r="B2151" s="2"/>
    </row>
    <row r="2152" spans="2:2" x14ac:dyDescent="0.2">
      <c r="B2152" s="2"/>
    </row>
    <row r="2153" spans="2:2" x14ac:dyDescent="0.2">
      <c r="B2153" s="2"/>
    </row>
    <row r="2154" spans="2:2" x14ac:dyDescent="0.2">
      <c r="B2154" s="2"/>
    </row>
    <row r="2155" spans="2:2" x14ac:dyDescent="0.2">
      <c r="B2155" s="2"/>
    </row>
    <row r="2156" spans="2:2" x14ac:dyDescent="0.2">
      <c r="B2156" s="2"/>
    </row>
    <row r="2157" spans="2:2" x14ac:dyDescent="0.2">
      <c r="B2157" s="2"/>
    </row>
    <row r="2158" spans="2:2" x14ac:dyDescent="0.2">
      <c r="B2158" s="2"/>
    </row>
    <row r="2159" spans="2:2" x14ac:dyDescent="0.2">
      <c r="B2159" s="2"/>
    </row>
    <row r="2160" spans="2:2" x14ac:dyDescent="0.2">
      <c r="B2160" s="2"/>
    </row>
    <row r="2161" spans="2:2" x14ac:dyDescent="0.2">
      <c r="B2161" s="2"/>
    </row>
    <row r="2162" spans="2:2" x14ac:dyDescent="0.2">
      <c r="B2162" s="2"/>
    </row>
    <row r="2163" spans="2:2" x14ac:dyDescent="0.2">
      <c r="B2163" s="2"/>
    </row>
    <row r="2164" spans="2:2" x14ac:dyDescent="0.2">
      <c r="B2164" s="2"/>
    </row>
    <row r="2165" spans="2:2" x14ac:dyDescent="0.2">
      <c r="B2165" s="2"/>
    </row>
    <row r="2166" spans="2:2" x14ac:dyDescent="0.2">
      <c r="B2166" s="2"/>
    </row>
    <row r="2167" spans="2:2" x14ac:dyDescent="0.2">
      <c r="B2167" s="2"/>
    </row>
    <row r="2168" spans="2:2" x14ac:dyDescent="0.2">
      <c r="B2168" s="2"/>
    </row>
    <row r="2169" spans="2:2" x14ac:dyDescent="0.2">
      <c r="B2169" s="2"/>
    </row>
    <row r="2170" spans="2:2" x14ac:dyDescent="0.2">
      <c r="B2170" s="2"/>
    </row>
    <row r="2171" spans="2:2" x14ac:dyDescent="0.2">
      <c r="B2171" s="2"/>
    </row>
    <row r="2172" spans="2:2" x14ac:dyDescent="0.2">
      <c r="B2172" s="2"/>
    </row>
    <row r="2173" spans="2:2" x14ac:dyDescent="0.2">
      <c r="B2173" s="2"/>
    </row>
    <row r="2174" spans="2:2" x14ac:dyDescent="0.2">
      <c r="B2174" s="2"/>
    </row>
    <row r="2175" spans="2:2" x14ac:dyDescent="0.2">
      <c r="B2175" s="2"/>
    </row>
    <row r="2176" spans="2:2" x14ac:dyDescent="0.2">
      <c r="B2176" s="2"/>
    </row>
    <row r="2177" spans="2:2" x14ac:dyDescent="0.2">
      <c r="B2177" s="2"/>
    </row>
    <row r="2178" spans="2:2" x14ac:dyDescent="0.2">
      <c r="B2178" s="2"/>
    </row>
    <row r="2179" spans="2:2" x14ac:dyDescent="0.2">
      <c r="B2179" s="2"/>
    </row>
    <row r="2180" spans="2:2" x14ac:dyDescent="0.2">
      <c r="B2180" s="2"/>
    </row>
    <row r="2181" spans="2:2" x14ac:dyDescent="0.2">
      <c r="B2181" s="2"/>
    </row>
    <row r="2182" spans="2:2" x14ac:dyDescent="0.2">
      <c r="B2182" s="2"/>
    </row>
    <row r="2183" spans="2:2" x14ac:dyDescent="0.2">
      <c r="B2183" s="2"/>
    </row>
    <row r="2184" spans="2:2" x14ac:dyDescent="0.2">
      <c r="B2184" s="2"/>
    </row>
    <row r="2185" spans="2:2" x14ac:dyDescent="0.2">
      <c r="B2185" s="2"/>
    </row>
    <row r="2186" spans="2:2" x14ac:dyDescent="0.2">
      <c r="B2186" s="2"/>
    </row>
    <row r="2187" spans="2:2" x14ac:dyDescent="0.2">
      <c r="B2187" s="2"/>
    </row>
    <row r="2188" spans="2:2" x14ac:dyDescent="0.2">
      <c r="B2188" s="2"/>
    </row>
    <row r="2189" spans="2:2" x14ac:dyDescent="0.2">
      <c r="B2189" s="2"/>
    </row>
    <row r="2190" spans="2:2" x14ac:dyDescent="0.2">
      <c r="B2190" s="2"/>
    </row>
    <row r="2191" spans="2:2" x14ac:dyDescent="0.2">
      <c r="B2191" s="2"/>
    </row>
    <row r="2192" spans="2:2" x14ac:dyDescent="0.2">
      <c r="B2192" s="2"/>
    </row>
    <row r="2193" spans="2:2" x14ac:dyDescent="0.2">
      <c r="B2193" s="2"/>
    </row>
    <row r="2194" spans="2:2" x14ac:dyDescent="0.2">
      <c r="B2194" s="2"/>
    </row>
    <row r="2195" spans="2:2" x14ac:dyDescent="0.2">
      <c r="B2195" s="2"/>
    </row>
    <row r="2196" spans="2:2" x14ac:dyDescent="0.2">
      <c r="B2196" s="2"/>
    </row>
    <row r="2197" spans="2:2" x14ac:dyDescent="0.2">
      <c r="B2197" s="2"/>
    </row>
    <row r="2198" spans="2:2" x14ac:dyDescent="0.2">
      <c r="B2198" s="2"/>
    </row>
    <row r="2199" spans="2:2" x14ac:dyDescent="0.2">
      <c r="B2199" s="2"/>
    </row>
    <row r="2200" spans="2:2" x14ac:dyDescent="0.2">
      <c r="B2200" s="2"/>
    </row>
    <row r="2201" spans="2:2" x14ac:dyDescent="0.2">
      <c r="B2201" s="2"/>
    </row>
    <row r="2202" spans="2:2" x14ac:dyDescent="0.2">
      <c r="B2202" s="2"/>
    </row>
    <row r="2203" spans="2:2" x14ac:dyDescent="0.2">
      <c r="B2203" s="2"/>
    </row>
    <row r="2204" spans="2:2" x14ac:dyDescent="0.2">
      <c r="B2204" s="2"/>
    </row>
    <row r="2205" spans="2:2" x14ac:dyDescent="0.2">
      <c r="B2205" s="2"/>
    </row>
    <row r="2206" spans="2:2" x14ac:dyDescent="0.2">
      <c r="B2206" s="2"/>
    </row>
    <row r="2207" spans="2:2" x14ac:dyDescent="0.2">
      <c r="B2207" s="2"/>
    </row>
    <row r="2208" spans="2:2" x14ac:dyDescent="0.2">
      <c r="B2208" s="2"/>
    </row>
    <row r="2209" spans="2:2" x14ac:dyDescent="0.2">
      <c r="B2209" s="2"/>
    </row>
    <row r="2210" spans="2:2" x14ac:dyDescent="0.2">
      <c r="B2210" s="2"/>
    </row>
    <row r="2211" spans="2:2" x14ac:dyDescent="0.2">
      <c r="B2211" s="2"/>
    </row>
    <row r="2212" spans="2:2" x14ac:dyDescent="0.2">
      <c r="B2212" s="2"/>
    </row>
    <row r="2213" spans="2:2" x14ac:dyDescent="0.2">
      <c r="B2213" s="2"/>
    </row>
    <row r="2214" spans="2:2" x14ac:dyDescent="0.2">
      <c r="B2214" s="2"/>
    </row>
    <row r="2215" spans="2:2" x14ac:dyDescent="0.2">
      <c r="B2215" s="2"/>
    </row>
    <row r="2216" spans="2:2" x14ac:dyDescent="0.2">
      <c r="B2216" s="2"/>
    </row>
    <row r="2217" spans="2:2" x14ac:dyDescent="0.2">
      <c r="B2217" s="2"/>
    </row>
    <row r="2218" spans="2:2" x14ac:dyDescent="0.2">
      <c r="B2218" s="2"/>
    </row>
    <row r="2219" spans="2:2" x14ac:dyDescent="0.2">
      <c r="B2219" s="2"/>
    </row>
    <row r="2220" spans="2:2" x14ac:dyDescent="0.2">
      <c r="B2220" s="2"/>
    </row>
    <row r="2221" spans="2:2" x14ac:dyDescent="0.2">
      <c r="B2221" s="2"/>
    </row>
    <row r="2222" spans="2:2" x14ac:dyDescent="0.2">
      <c r="B2222" s="2"/>
    </row>
    <row r="2223" spans="2:2" x14ac:dyDescent="0.2">
      <c r="B2223" s="2"/>
    </row>
    <row r="2224" spans="2:2" x14ac:dyDescent="0.2">
      <c r="B2224" s="2"/>
    </row>
    <row r="2225" spans="2:2" x14ac:dyDescent="0.2">
      <c r="B2225" s="2"/>
    </row>
    <row r="2226" spans="2:2" x14ac:dyDescent="0.2">
      <c r="B2226" s="2"/>
    </row>
    <row r="2227" spans="2:2" x14ac:dyDescent="0.2">
      <c r="B2227" s="2"/>
    </row>
    <row r="2228" spans="2:2" x14ac:dyDescent="0.2">
      <c r="B2228" s="2"/>
    </row>
    <row r="2229" spans="2:2" x14ac:dyDescent="0.2">
      <c r="B2229" s="2"/>
    </row>
    <row r="2230" spans="2:2" x14ac:dyDescent="0.2">
      <c r="B2230" s="2"/>
    </row>
    <row r="2231" spans="2:2" x14ac:dyDescent="0.2">
      <c r="B2231" s="2"/>
    </row>
    <row r="2232" spans="2:2" x14ac:dyDescent="0.2">
      <c r="B2232" s="2"/>
    </row>
    <row r="2233" spans="2:2" x14ac:dyDescent="0.2">
      <c r="B2233" s="2"/>
    </row>
    <row r="2234" spans="2:2" x14ac:dyDescent="0.2">
      <c r="B2234" s="2"/>
    </row>
    <row r="2235" spans="2:2" x14ac:dyDescent="0.2">
      <c r="B2235" s="2"/>
    </row>
    <row r="2236" spans="2:2" x14ac:dyDescent="0.2">
      <c r="B2236" s="2"/>
    </row>
    <row r="2237" spans="2:2" x14ac:dyDescent="0.2">
      <c r="B2237" s="2"/>
    </row>
    <row r="2238" spans="2:2" x14ac:dyDescent="0.2">
      <c r="B2238" s="2"/>
    </row>
    <row r="2239" spans="2:2" x14ac:dyDescent="0.2">
      <c r="B2239" s="2"/>
    </row>
    <row r="2240" spans="2:2" x14ac:dyDescent="0.2">
      <c r="B2240" s="2"/>
    </row>
    <row r="2241" spans="2:2" x14ac:dyDescent="0.2">
      <c r="B2241" s="2"/>
    </row>
    <row r="2242" spans="2:2" x14ac:dyDescent="0.2">
      <c r="B2242" s="2"/>
    </row>
    <row r="2243" spans="2:2" x14ac:dyDescent="0.2">
      <c r="B2243" s="2"/>
    </row>
    <row r="2244" spans="2:2" x14ac:dyDescent="0.2">
      <c r="B2244" s="2"/>
    </row>
    <row r="2245" spans="2:2" x14ac:dyDescent="0.2">
      <c r="B2245" s="2"/>
    </row>
    <row r="2246" spans="2:2" x14ac:dyDescent="0.2">
      <c r="B2246" s="2"/>
    </row>
    <row r="2247" spans="2:2" x14ac:dyDescent="0.2">
      <c r="B2247" s="2"/>
    </row>
    <row r="2248" spans="2:2" x14ac:dyDescent="0.2">
      <c r="B2248" s="2"/>
    </row>
    <row r="2249" spans="2:2" x14ac:dyDescent="0.2">
      <c r="B2249" s="2"/>
    </row>
    <row r="2250" spans="2:2" x14ac:dyDescent="0.2">
      <c r="B2250" s="2"/>
    </row>
    <row r="2251" spans="2:2" x14ac:dyDescent="0.2">
      <c r="B2251" s="2"/>
    </row>
    <row r="2252" spans="2:2" x14ac:dyDescent="0.2">
      <c r="B2252" s="2"/>
    </row>
    <row r="2253" spans="2:2" x14ac:dyDescent="0.2">
      <c r="B2253" s="2"/>
    </row>
    <row r="2254" spans="2:2" x14ac:dyDescent="0.2">
      <c r="B2254" s="2"/>
    </row>
    <row r="2255" spans="2:2" x14ac:dyDescent="0.2">
      <c r="B2255" s="2"/>
    </row>
    <row r="2256" spans="2:2" x14ac:dyDescent="0.2">
      <c r="B2256" s="2"/>
    </row>
    <row r="2257" spans="2:2" x14ac:dyDescent="0.2">
      <c r="B2257" s="2"/>
    </row>
    <row r="2258" spans="2:2" x14ac:dyDescent="0.2">
      <c r="B2258" s="2"/>
    </row>
    <row r="2259" spans="2:2" x14ac:dyDescent="0.2">
      <c r="B2259" s="2"/>
    </row>
    <row r="2260" spans="2:2" x14ac:dyDescent="0.2">
      <c r="B2260" s="2"/>
    </row>
    <row r="2261" spans="2:2" x14ac:dyDescent="0.2">
      <c r="B2261" s="2"/>
    </row>
    <row r="2262" spans="2:2" x14ac:dyDescent="0.2">
      <c r="B2262" s="2"/>
    </row>
    <row r="2263" spans="2:2" x14ac:dyDescent="0.2">
      <c r="B2263" s="2"/>
    </row>
    <row r="2264" spans="2:2" x14ac:dyDescent="0.2">
      <c r="B2264" s="2"/>
    </row>
    <row r="2265" spans="2:2" x14ac:dyDescent="0.2">
      <c r="B2265" s="2"/>
    </row>
    <row r="2266" spans="2:2" x14ac:dyDescent="0.2">
      <c r="B2266" s="2"/>
    </row>
    <row r="2267" spans="2:2" x14ac:dyDescent="0.2">
      <c r="B2267" s="2"/>
    </row>
    <row r="2268" spans="2:2" x14ac:dyDescent="0.2">
      <c r="B2268" s="2"/>
    </row>
    <row r="2269" spans="2:2" x14ac:dyDescent="0.2">
      <c r="B2269" s="2"/>
    </row>
    <row r="2270" spans="2:2" x14ac:dyDescent="0.2">
      <c r="B2270" s="2"/>
    </row>
    <row r="2271" spans="2:2" x14ac:dyDescent="0.2">
      <c r="B2271" s="2"/>
    </row>
    <row r="2272" spans="2:2" x14ac:dyDescent="0.2">
      <c r="B2272" s="2"/>
    </row>
    <row r="2273" spans="2:2" x14ac:dyDescent="0.2">
      <c r="B2273" s="2"/>
    </row>
    <row r="2274" spans="2:2" x14ac:dyDescent="0.2">
      <c r="B2274" s="2"/>
    </row>
    <row r="2275" spans="2:2" x14ac:dyDescent="0.2">
      <c r="B2275" s="2"/>
    </row>
    <row r="2276" spans="2:2" x14ac:dyDescent="0.2">
      <c r="B2276" s="2"/>
    </row>
    <row r="2277" spans="2:2" x14ac:dyDescent="0.2">
      <c r="B2277" s="2"/>
    </row>
    <row r="2278" spans="2:2" x14ac:dyDescent="0.2">
      <c r="B2278" s="2"/>
    </row>
    <row r="2279" spans="2:2" x14ac:dyDescent="0.2">
      <c r="B2279" s="2"/>
    </row>
    <row r="2280" spans="2:2" x14ac:dyDescent="0.2">
      <c r="B2280" s="2"/>
    </row>
    <row r="2281" spans="2:2" x14ac:dyDescent="0.2">
      <c r="B2281" s="2"/>
    </row>
    <row r="2282" spans="2:2" x14ac:dyDescent="0.2">
      <c r="B2282" s="2"/>
    </row>
    <row r="2283" spans="2:2" x14ac:dyDescent="0.2">
      <c r="B2283" s="2"/>
    </row>
    <row r="2284" spans="2:2" x14ac:dyDescent="0.2">
      <c r="B2284" s="2"/>
    </row>
    <row r="2285" spans="2:2" x14ac:dyDescent="0.2">
      <c r="B2285" s="2"/>
    </row>
    <row r="2286" spans="2:2" x14ac:dyDescent="0.2">
      <c r="B2286" s="2"/>
    </row>
    <row r="2287" spans="2:2" x14ac:dyDescent="0.2">
      <c r="B2287" s="2"/>
    </row>
    <row r="2288" spans="2:2" x14ac:dyDescent="0.2">
      <c r="B2288" s="2"/>
    </row>
    <row r="2289" spans="2:2" x14ac:dyDescent="0.2">
      <c r="B2289" s="2"/>
    </row>
    <row r="2290" spans="2:2" x14ac:dyDescent="0.2">
      <c r="B2290" s="2"/>
    </row>
    <row r="2291" spans="2:2" x14ac:dyDescent="0.2">
      <c r="B2291" s="2"/>
    </row>
    <row r="2292" spans="2:2" x14ac:dyDescent="0.2">
      <c r="B2292" s="2"/>
    </row>
    <row r="2293" spans="2:2" x14ac:dyDescent="0.2">
      <c r="B2293" s="2"/>
    </row>
    <row r="2294" spans="2:2" x14ac:dyDescent="0.2">
      <c r="B2294" s="2"/>
    </row>
    <row r="2295" spans="2:2" x14ac:dyDescent="0.2">
      <c r="B2295" s="2"/>
    </row>
    <row r="2296" spans="2:2" x14ac:dyDescent="0.2">
      <c r="B2296" s="2"/>
    </row>
    <row r="2297" spans="2:2" x14ac:dyDescent="0.2">
      <c r="B2297" s="2"/>
    </row>
    <row r="2298" spans="2:2" x14ac:dyDescent="0.2">
      <c r="B2298" s="2"/>
    </row>
    <row r="2299" spans="2:2" x14ac:dyDescent="0.2">
      <c r="B2299" s="2"/>
    </row>
    <row r="2300" spans="2:2" x14ac:dyDescent="0.2">
      <c r="B2300" s="2"/>
    </row>
    <row r="2301" spans="2:2" x14ac:dyDescent="0.2">
      <c r="B2301" s="2"/>
    </row>
    <row r="2302" spans="2:2" x14ac:dyDescent="0.2">
      <c r="B2302" s="2"/>
    </row>
    <row r="2303" spans="2:2" x14ac:dyDescent="0.2">
      <c r="B2303" s="2"/>
    </row>
    <row r="2304" spans="2:2" x14ac:dyDescent="0.2">
      <c r="B2304" s="2"/>
    </row>
    <row r="2305" spans="2:2" x14ac:dyDescent="0.2">
      <c r="B2305" s="2"/>
    </row>
    <row r="2306" spans="2:2" x14ac:dyDescent="0.2">
      <c r="B2306" s="2"/>
    </row>
    <row r="2307" spans="2:2" x14ac:dyDescent="0.2">
      <c r="B2307" s="2"/>
    </row>
    <row r="2308" spans="2:2" x14ac:dyDescent="0.2">
      <c r="B2308" s="2"/>
    </row>
    <row r="2309" spans="2:2" x14ac:dyDescent="0.2">
      <c r="B2309" s="2"/>
    </row>
    <row r="2310" spans="2:2" x14ac:dyDescent="0.2">
      <c r="B2310" s="2"/>
    </row>
    <row r="2311" spans="2:2" x14ac:dyDescent="0.2">
      <c r="B2311" s="2"/>
    </row>
    <row r="2312" spans="2:2" x14ac:dyDescent="0.2">
      <c r="B2312" s="2"/>
    </row>
    <row r="2313" spans="2:2" x14ac:dyDescent="0.2">
      <c r="B2313" s="2"/>
    </row>
    <row r="2314" spans="2:2" x14ac:dyDescent="0.2">
      <c r="B2314" s="2"/>
    </row>
    <row r="2315" spans="2:2" x14ac:dyDescent="0.2">
      <c r="B2315" s="2"/>
    </row>
    <row r="2316" spans="2:2" x14ac:dyDescent="0.2">
      <c r="B2316" s="2"/>
    </row>
    <row r="2317" spans="2:2" x14ac:dyDescent="0.2">
      <c r="B2317" s="2"/>
    </row>
    <row r="2318" spans="2:2" x14ac:dyDescent="0.2">
      <c r="B2318" s="2"/>
    </row>
    <row r="2319" spans="2:2" x14ac:dyDescent="0.2">
      <c r="B2319" s="2"/>
    </row>
    <row r="2320" spans="2:2" x14ac:dyDescent="0.2">
      <c r="B2320" s="2"/>
    </row>
    <row r="2321" spans="2:2" x14ac:dyDescent="0.2">
      <c r="B2321" s="2"/>
    </row>
    <row r="2322" spans="2:2" x14ac:dyDescent="0.2">
      <c r="B2322" s="2"/>
    </row>
    <row r="2323" spans="2:2" x14ac:dyDescent="0.2">
      <c r="B2323" s="2"/>
    </row>
    <row r="2324" spans="2:2" x14ac:dyDescent="0.2">
      <c r="B2324" s="2"/>
    </row>
    <row r="2325" spans="2:2" x14ac:dyDescent="0.2">
      <c r="B2325" s="2"/>
    </row>
    <row r="2326" spans="2:2" x14ac:dyDescent="0.2">
      <c r="B2326" s="2"/>
    </row>
    <row r="2327" spans="2:2" x14ac:dyDescent="0.2">
      <c r="B2327" s="2"/>
    </row>
    <row r="2328" spans="2:2" x14ac:dyDescent="0.2">
      <c r="B2328" s="2"/>
    </row>
    <row r="2329" spans="2:2" x14ac:dyDescent="0.2">
      <c r="B2329" s="2"/>
    </row>
    <row r="2330" spans="2:2" x14ac:dyDescent="0.2">
      <c r="B2330" s="2"/>
    </row>
    <row r="2331" spans="2:2" x14ac:dyDescent="0.2">
      <c r="B2331" s="2"/>
    </row>
    <row r="2332" spans="2:2" x14ac:dyDescent="0.2">
      <c r="B2332" s="2"/>
    </row>
    <row r="2333" spans="2:2" x14ac:dyDescent="0.2">
      <c r="B2333" s="2"/>
    </row>
    <row r="2334" spans="2:2" x14ac:dyDescent="0.2">
      <c r="B2334" s="2"/>
    </row>
    <row r="2335" spans="2:2" x14ac:dyDescent="0.2">
      <c r="B2335" s="2"/>
    </row>
    <row r="2336" spans="2:2" x14ac:dyDescent="0.2">
      <c r="B2336" s="2"/>
    </row>
    <row r="2337" spans="2:2" x14ac:dyDescent="0.2">
      <c r="B2337" s="2"/>
    </row>
    <row r="2338" spans="2:2" x14ac:dyDescent="0.2">
      <c r="B2338" s="2"/>
    </row>
    <row r="2339" spans="2:2" x14ac:dyDescent="0.2">
      <c r="B2339" s="2"/>
    </row>
    <row r="2340" spans="2:2" x14ac:dyDescent="0.2">
      <c r="B2340" s="2"/>
    </row>
    <row r="2341" spans="2:2" x14ac:dyDescent="0.2">
      <c r="B2341" s="2"/>
    </row>
    <row r="2342" spans="2:2" x14ac:dyDescent="0.2">
      <c r="B2342" s="2"/>
    </row>
    <row r="2343" spans="2:2" x14ac:dyDescent="0.2">
      <c r="B2343" s="2"/>
    </row>
    <row r="2344" spans="2:2" x14ac:dyDescent="0.2">
      <c r="B2344" s="2"/>
    </row>
    <row r="2345" spans="2:2" x14ac:dyDescent="0.2">
      <c r="B2345" s="2"/>
    </row>
    <row r="2346" spans="2:2" x14ac:dyDescent="0.2">
      <c r="B2346" s="2"/>
    </row>
    <row r="2347" spans="2:2" x14ac:dyDescent="0.2">
      <c r="B2347" s="2"/>
    </row>
    <row r="2348" spans="2:2" x14ac:dyDescent="0.2">
      <c r="B2348" s="2"/>
    </row>
    <row r="2349" spans="2:2" x14ac:dyDescent="0.2">
      <c r="B2349" s="2"/>
    </row>
    <row r="2350" spans="2:2" x14ac:dyDescent="0.2">
      <c r="B2350" s="2"/>
    </row>
    <row r="2351" spans="2:2" x14ac:dyDescent="0.2">
      <c r="B2351" s="2"/>
    </row>
    <row r="2352" spans="2:2" x14ac:dyDescent="0.2">
      <c r="B2352" s="2"/>
    </row>
    <row r="2353" spans="2:2" x14ac:dyDescent="0.2">
      <c r="B2353" s="2"/>
    </row>
    <row r="2354" spans="2:2" x14ac:dyDescent="0.2">
      <c r="B2354" s="2"/>
    </row>
    <row r="2355" spans="2:2" x14ac:dyDescent="0.2">
      <c r="B2355" s="2"/>
    </row>
    <row r="2356" spans="2:2" x14ac:dyDescent="0.2">
      <c r="B2356" s="2"/>
    </row>
    <row r="2357" spans="2:2" x14ac:dyDescent="0.2">
      <c r="B2357" s="2"/>
    </row>
    <row r="2358" spans="2:2" x14ac:dyDescent="0.2">
      <c r="B2358" s="2"/>
    </row>
    <row r="2359" spans="2:2" x14ac:dyDescent="0.2">
      <c r="B2359" s="2"/>
    </row>
    <row r="2360" spans="2:2" x14ac:dyDescent="0.2">
      <c r="B2360" s="2"/>
    </row>
    <row r="2361" spans="2:2" x14ac:dyDescent="0.2">
      <c r="B2361" s="2"/>
    </row>
    <row r="2362" spans="2:2" x14ac:dyDescent="0.2">
      <c r="B2362" s="2"/>
    </row>
    <row r="2363" spans="2:2" x14ac:dyDescent="0.2">
      <c r="B2363" s="2"/>
    </row>
    <row r="2364" spans="2:2" x14ac:dyDescent="0.2">
      <c r="B2364" s="2"/>
    </row>
    <row r="2365" spans="2:2" x14ac:dyDescent="0.2">
      <c r="B2365" s="2"/>
    </row>
    <row r="2366" spans="2:2" x14ac:dyDescent="0.2">
      <c r="B2366" s="2"/>
    </row>
    <row r="2367" spans="2:2" x14ac:dyDescent="0.2">
      <c r="B2367" s="2"/>
    </row>
    <row r="2368" spans="2:2" x14ac:dyDescent="0.2">
      <c r="B2368" s="2"/>
    </row>
    <row r="2369" spans="2:2" x14ac:dyDescent="0.2">
      <c r="B2369" s="2"/>
    </row>
    <row r="2370" spans="2:2" x14ac:dyDescent="0.2">
      <c r="B2370" s="2"/>
    </row>
    <row r="2371" spans="2:2" x14ac:dyDescent="0.2">
      <c r="B2371" s="2"/>
    </row>
    <row r="2372" spans="2:2" x14ac:dyDescent="0.2">
      <c r="B2372" s="2"/>
    </row>
    <row r="2373" spans="2:2" x14ac:dyDescent="0.2">
      <c r="B2373" s="2"/>
    </row>
    <row r="2374" spans="2:2" x14ac:dyDescent="0.2">
      <c r="B2374" s="2"/>
    </row>
    <row r="2375" spans="2:2" x14ac:dyDescent="0.2">
      <c r="B2375" s="2"/>
    </row>
    <row r="2376" spans="2:2" x14ac:dyDescent="0.2">
      <c r="B2376" s="2"/>
    </row>
    <row r="2377" spans="2:2" x14ac:dyDescent="0.2">
      <c r="B2377" s="2"/>
    </row>
    <row r="2378" spans="2:2" x14ac:dyDescent="0.2">
      <c r="B2378" s="2"/>
    </row>
    <row r="2379" spans="2:2" x14ac:dyDescent="0.2">
      <c r="B2379" s="2"/>
    </row>
    <row r="2380" spans="2:2" x14ac:dyDescent="0.2">
      <c r="B2380" s="2"/>
    </row>
    <row r="2381" spans="2:2" x14ac:dyDescent="0.2">
      <c r="B2381" s="2"/>
    </row>
    <row r="2382" spans="2:2" x14ac:dyDescent="0.2">
      <c r="B2382" s="2"/>
    </row>
    <row r="2383" spans="2:2" x14ac:dyDescent="0.2">
      <c r="B2383" s="2"/>
    </row>
    <row r="2384" spans="2:2" x14ac:dyDescent="0.2">
      <c r="B2384" s="2"/>
    </row>
    <row r="2385" spans="2:2" x14ac:dyDescent="0.2">
      <c r="B2385" s="2"/>
    </row>
    <row r="2386" spans="2:2" x14ac:dyDescent="0.2">
      <c r="B2386" s="2"/>
    </row>
    <row r="2387" spans="2:2" x14ac:dyDescent="0.2">
      <c r="B2387" s="2"/>
    </row>
    <row r="2388" spans="2:2" x14ac:dyDescent="0.2">
      <c r="B2388" s="2"/>
    </row>
    <row r="2389" spans="2:2" x14ac:dyDescent="0.2">
      <c r="B2389" s="2"/>
    </row>
    <row r="2390" spans="2:2" x14ac:dyDescent="0.2">
      <c r="B2390" s="2"/>
    </row>
    <row r="2391" spans="2:2" x14ac:dyDescent="0.2">
      <c r="B2391" s="2"/>
    </row>
    <row r="2392" spans="2:2" x14ac:dyDescent="0.2">
      <c r="B2392" s="2"/>
    </row>
    <row r="2393" spans="2:2" x14ac:dyDescent="0.2">
      <c r="B2393" s="2"/>
    </row>
    <row r="2394" spans="2:2" x14ac:dyDescent="0.2">
      <c r="B2394" s="2"/>
    </row>
    <row r="2395" spans="2:2" x14ac:dyDescent="0.2">
      <c r="B2395" s="2"/>
    </row>
    <row r="2396" spans="2:2" x14ac:dyDescent="0.2">
      <c r="B2396" s="2"/>
    </row>
    <row r="2397" spans="2:2" x14ac:dyDescent="0.2">
      <c r="B2397" s="2"/>
    </row>
    <row r="2398" spans="2:2" x14ac:dyDescent="0.2">
      <c r="B2398" s="2"/>
    </row>
    <row r="2399" spans="2:2" x14ac:dyDescent="0.2">
      <c r="B2399" s="2"/>
    </row>
    <row r="2400" spans="2:2" x14ac:dyDescent="0.2">
      <c r="B2400" s="2"/>
    </row>
    <row r="2401" spans="2:2" x14ac:dyDescent="0.2">
      <c r="B2401" s="2"/>
    </row>
    <row r="2402" spans="2:2" x14ac:dyDescent="0.2">
      <c r="B2402" s="2"/>
    </row>
    <row r="2403" spans="2:2" x14ac:dyDescent="0.2">
      <c r="B2403" s="2"/>
    </row>
    <row r="2404" spans="2:2" x14ac:dyDescent="0.2">
      <c r="B2404" s="2"/>
    </row>
    <row r="2405" spans="2:2" x14ac:dyDescent="0.2">
      <c r="B2405" s="2"/>
    </row>
    <row r="2406" spans="2:2" x14ac:dyDescent="0.2">
      <c r="B2406" s="2"/>
    </row>
    <row r="2407" spans="2:2" x14ac:dyDescent="0.2">
      <c r="B2407" s="2"/>
    </row>
    <row r="2408" spans="2:2" x14ac:dyDescent="0.2">
      <c r="B2408" s="2"/>
    </row>
    <row r="2409" spans="2:2" x14ac:dyDescent="0.2">
      <c r="B2409" s="2"/>
    </row>
    <row r="2410" spans="2:2" x14ac:dyDescent="0.2">
      <c r="B2410" s="2"/>
    </row>
    <row r="2411" spans="2:2" x14ac:dyDescent="0.2">
      <c r="B2411" s="2"/>
    </row>
    <row r="2412" spans="2:2" x14ac:dyDescent="0.2">
      <c r="B2412" s="2"/>
    </row>
    <row r="2413" spans="2:2" x14ac:dyDescent="0.2">
      <c r="B2413" s="2"/>
    </row>
    <row r="2414" spans="2:2" x14ac:dyDescent="0.2">
      <c r="B2414" s="2"/>
    </row>
    <row r="2415" spans="2:2" x14ac:dyDescent="0.2">
      <c r="B2415" s="2"/>
    </row>
    <row r="2416" spans="2:2" x14ac:dyDescent="0.2">
      <c r="B2416" s="2"/>
    </row>
    <row r="2417" spans="2:2" x14ac:dyDescent="0.2">
      <c r="B2417" s="2"/>
    </row>
    <row r="2418" spans="2:2" x14ac:dyDescent="0.2">
      <c r="B2418" s="2"/>
    </row>
    <row r="2419" spans="2:2" x14ac:dyDescent="0.2">
      <c r="B2419" s="2"/>
    </row>
    <row r="2420" spans="2:2" x14ac:dyDescent="0.2">
      <c r="B2420" s="2"/>
    </row>
    <row r="2421" spans="2:2" x14ac:dyDescent="0.2">
      <c r="B2421" s="2"/>
    </row>
    <row r="2422" spans="2:2" x14ac:dyDescent="0.2">
      <c r="B2422" s="2"/>
    </row>
    <row r="2423" spans="2:2" x14ac:dyDescent="0.2">
      <c r="B2423" s="2"/>
    </row>
    <row r="2424" spans="2:2" x14ac:dyDescent="0.2">
      <c r="B2424" s="2"/>
    </row>
    <row r="2425" spans="2:2" x14ac:dyDescent="0.2">
      <c r="B2425" s="2"/>
    </row>
    <row r="2426" spans="2:2" x14ac:dyDescent="0.2">
      <c r="B2426" s="2"/>
    </row>
    <row r="2427" spans="2:2" x14ac:dyDescent="0.2">
      <c r="B2427" s="2"/>
    </row>
    <row r="2428" spans="2:2" x14ac:dyDescent="0.2">
      <c r="B2428" s="2"/>
    </row>
    <row r="2429" spans="2:2" x14ac:dyDescent="0.2">
      <c r="B2429" s="2"/>
    </row>
    <row r="2430" spans="2:2" x14ac:dyDescent="0.2">
      <c r="B2430" s="2"/>
    </row>
    <row r="2431" spans="2:2" x14ac:dyDescent="0.2">
      <c r="B2431" s="2"/>
    </row>
    <row r="2432" spans="2:2" x14ac:dyDescent="0.2">
      <c r="B2432" s="2"/>
    </row>
    <row r="2433" spans="2:2" x14ac:dyDescent="0.2">
      <c r="B2433" s="2"/>
    </row>
    <row r="2434" spans="2:2" x14ac:dyDescent="0.2">
      <c r="B2434" s="2"/>
    </row>
    <row r="2435" spans="2:2" x14ac:dyDescent="0.2">
      <c r="B2435" s="2"/>
    </row>
    <row r="2436" spans="2:2" x14ac:dyDescent="0.2">
      <c r="B2436" s="2"/>
    </row>
    <row r="2437" spans="2:2" x14ac:dyDescent="0.2">
      <c r="B2437" s="2"/>
    </row>
    <row r="2438" spans="2:2" x14ac:dyDescent="0.2">
      <c r="B2438" s="2"/>
    </row>
    <row r="2439" spans="2:2" x14ac:dyDescent="0.2">
      <c r="B2439" s="2"/>
    </row>
    <row r="2440" spans="2:2" x14ac:dyDescent="0.2">
      <c r="B2440" s="2"/>
    </row>
    <row r="2441" spans="2:2" x14ac:dyDescent="0.2">
      <c r="B2441" s="2"/>
    </row>
    <row r="2442" spans="2:2" x14ac:dyDescent="0.2">
      <c r="B2442" s="2"/>
    </row>
    <row r="2443" spans="2:2" x14ac:dyDescent="0.2">
      <c r="B2443" s="2"/>
    </row>
    <row r="2444" spans="2:2" x14ac:dyDescent="0.2">
      <c r="B2444" s="2"/>
    </row>
    <row r="2445" spans="2:2" x14ac:dyDescent="0.2">
      <c r="B2445" s="2"/>
    </row>
    <row r="2446" spans="2:2" x14ac:dyDescent="0.2">
      <c r="B2446" s="2"/>
    </row>
    <row r="2447" spans="2:2" x14ac:dyDescent="0.2">
      <c r="B2447" s="2"/>
    </row>
    <row r="2448" spans="2:2" x14ac:dyDescent="0.2">
      <c r="B2448" s="2"/>
    </row>
    <row r="2449" spans="2:2" x14ac:dyDescent="0.2">
      <c r="B2449" s="2"/>
    </row>
    <row r="2450" spans="2:2" x14ac:dyDescent="0.2">
      <c r="B2450" s="2"/>
    </row>
    <row r="2451" spans="2:2" x14ac:dyDescent="0.2">
      <c r="B2451" s="2"/>
    </row>
    <row r="2452" spans="2:2" x14ac:dyDescent="0.2">
      <c r="B2452" s="2"/>
    </row>
    <row r="2453" spans="2:2" x14ac:dyDescent="0.2">
      <c r="B2453" s="2"/>
    </row>
    <row r="2454" spans="2:2" x14ac:dyDescent="0.2">
      <c r="B2454" s="2"/>
    </row>
    <row r="2455" spans="2:2" x14ac:dyDescent="0.2">
      <c r="B2455" s="2"/>
    </row>
    <row r="2456" spans="2:2" x14ac:dyDescent="0.2">
      <c r="B2456" s="2"/>
    </row>
    <row r="2457" spans="2:2" x14ac:dyDescent="0.2">
      <c r="B2457" s="2"/>
    </row>
    <row r="2458" spans="2:2" x14ac:dyDescent="0.2">
      <c r="B2458" s="2"/>
    </row>
    <row r="2459" spans="2:2" x14ac:dyDescent="0.2">
      <c r="B2459" s="2"/>
    </row>
    <row r="2460" spans="2:2" x14ac:dyDescent="0.2">
      <c r="B2460" s="2"/>
    </row>
    <row r="2461" spans="2:2" x14ac:dyDescent="0.2">
      <c r="B2461" s="2"/>
    </row>
    <row r="2462" spans="2:2" x14ac:dyDescent="0.2">
      <c r="B2462" s="2"/>
    </row>
    <row r="2463" spans="2:2" x14ac:dyDescent="0.2">
      <c r="B2463" s="2"/>
    </row>
    <row r="2464" spans="2:2" x14ac:dyDescent="0.2">
      <c r="B2464" s="2"/>
    </row>
    <row r="2465" spans="2:2" x14ac:dyDescent="0.2">
      <c r="B2465" s="2"/>
    </row>
    <row r="2466" spans="2:2" x14ac:dyDescent="0.2">
      <c r="B2466" s="2"/>
    </row>
    <row r="2467" spans="2:2" x14ac:dyDescent="0.2">
      <c r="B2467" s="2"/>
    </row>
    <row r="2468" spans="2:2" x14ac:dyDescent="0.2">
      <c r="B2468" s="2"/>
    </row>
    <row r="2469" spans="2:2" x14ac:dyDescent="0.2">
      <c r="B2469" s="2"/>
    </row>
    <row r="2470" spans="2:2" x14ac:dyDescent="0.2">
      <c r="B2470" s="2"/>
    </row>
    <row r="2471" spans="2:2" x14ac:dyDescent="0.2">
      <c r="B2471" s="2"/>
    </row>
    <row r="2472" spans="2:2" x14ac:dyDescent="0.2">
      <c r="B2472" s="2"/>
    </row>
    <row r="2473" spans="2:2" x14ac:dyDescent="0.2">
      <c r="B2473" s="2"/>
    </row>
    <row r="2474" spans="2:2" x14ac:dyDescent="0.2">
      <c r="B2474" s="2"/>
    </row>
    <row r="2475" spans="2:2" x14ac:dyDescent="0.2">
      <c r="B2475" s="2"/>
    </row>
    <row r="2476" spans="2:2" x14ac:dyDescent="0.2">
      <c r="B2476" s="2"/>
    </row>
    <row r="2477" spans="2:2" x14ac:dyDescent="0.2">
      <c r="B2477" s="2"/>
    </row>
    <row r="2478" spans="2:2" x14ac:dyDescent="0.2">
      <c r="B2478" s="2"/>
    </row>
    <row r="2479" spans="2:2" x14ac:dyDescent="0.2">
      <c r="B2479" s="2"/>
    </row>
    <row r="2480" spans="2:2" x14ac:dyDescent="0.2">
      <c r="B2480" s="2"/>
    </row>
    <row r="2481" spans="2:2" x14ac:dyDescent="0.2">
      <c r="B2481" s="2"/>
    </row>
    <row r="2482" spans="2:2" x14ac:dyDescent="0.2">
      <c r="B2482" s="2"/>
    </row>
    <row r="2483" spans="2:2" x14ac:dyDescent="0.2">
      <c r="B2483" s="2"/>
    </row>
    <row r="2484" spans="2:2" x14ac:dyDescent="0.2">
      <c r="B2484" s="2"/>
    </row>
    <row r="2485" spans="2:2" x14ac:dyDescent="0.2">
      <c r="B2485" s="2"/>
    </row>
    <row r="2486" spans="2:2" x14ac:dyDescent="0.2">
      <c r="B2486" s="2"/>
    </row>
    <row r="2487" spans="2:2" x14ac:dyDescent="0.2">
      <c r="B2487" s="2"/>
    </row>
    <row r="2488" spans="2:2" x14ac:dyDescent="0.2">
      <c r="B2488" s="2"/>
    </row>
    <row r="2489" spans="2:2" x14ac:dyDescent="0.2">
      <c r="B2489" s="2"/>
    </row>
    <row r="2490" spans="2:2" x14ac:dyDescent="0.2">
      <c r="B2490" s="2"/>
    </row>
    <row r="2491" spans="2:2" x14ac:dyDescent="0.2">
      <c r="B2491" s="2"/>
    </row>
    <row r="2492" spans="2:2" x14ac:dyDescent="0.2">
      <c r="B2492" s="2"/>
    </row>
    <row r="2493" spans="2:2" x14ac:dyDescent="0.2">
      <c r="B2493" s="2"/>
    </row>
    <row r="2494" spans="2:2" x14ac:dyDescent="0.2">
      <c r="B2494" s="2"/>
    </row>
    <row r="2495" spans="2:2" x14ac:dyDescent="0.2">
      <c r="B2495" s="2"/>
    </row>
    <row r="2496" spans="2:2" x14ac:dyDescent="0.2">
      <c r="B2496" s="2"/>
    </row>
    <row r="2497" spans="2:2" x14ac:dyDescent="0.2">
      <c r="B2497" s="2"/>
    </row>
    <row r="2498" spans="2:2" x14ac:dyDescent="0.2">
      <c r="B2498" s="2"/>
    </row>
    <row r="2499" spans="2:2" x14ac:dyDescent="0.2">
      <c r="B2499" s="2"/>
    </row>
    <row r="2500" spans="2:2" x14ac:dyDescent="0.2">
      <c r="B2500" s="2"/>
    </row>
    <row r="2501" spans="2:2" x14ac:dyDescent="0.2">
      <c r="B2501" s="2"/>
    </row>
    <row r="2502" spans="2:2" x14ac:dyDescent="0.2">
      <c r="B2502" s="2"/>
    </row>
    <row r="2503" spans="2:2" x14ac:dyDescent="0.2">
      <c r="B2503" s="2"/>
    </row>
    <row r="2504" spans="2:2" x14ac:dyDescent="0.2">
      <c r="B2504" s="2"/>
    </row>
    <row r="2505" spans="2:2" x14ac:dyDescent="0.2">
      <c r="B2505" s="2"/>
    </row>
    <row r="2506" spans="2:2" x14ac:dyDescent="0.2">
      <c r="B2506" s="2"/>
    </row>
    <row r="2507" spans="2:2" x14ac:dyDescent="0.2">
      <c r="B2507" s="2"/>
    </row>
    <row r="2508" spans="2:2" x14ac:dyDescent="0.2">
      <c r="B2508" s="2"/>
    </row>
    <row r="2509" spans="2:2" x14ac:dyDescent="0.2">
      <c r="B2509" s="2"/>
    </row>
    <row r="2510" spans="2:2" x14ac:dyDescent="0.2">
      <c r="B2510" s="2"/>
    </row>
    <row r="2511" spans="2:2" x14ac:dyDescent="0.2">
      <c r="B2511" s="2"/>
    </row>
    <row r="2512" spans="2:2" x14ac:dyDescent="0.2">
      <c r="B2512" s="2"/>
    </row>
    <row r="2513" spans="2:2" x14ac:dyDescent="0.2">
      <c r="B2513" s="2"/>
    </row>
    <row r="2514" spans="2:2" x14ac:dyDescent="0.2">
      <c r="B2514" s="2"/>
    </row>
    <row r="2515" spans="2:2" x14ac:dyDescent="0.2">
      <c r="B2515" s="2"/>
    </row>
    <row r="2516" spans="2:2" x14ac:dyDescent="0.2">
      <c r="B2516" s="2"/>
    </row>
    <row r="2517" spans="2:2" x14ac:dyDescent="0.2">
      <c r="B2517" s="2"/>
    </row>
    <row r="2518" spans="2:2" x14ac:dyDescent="0.2">
      <c r="B2518" s="2"/>
    </row>
    <row r="2519" spans="2:2" x14ac:dyDescent="0.2">
      <c r="B2519" s="2"/>
    </row>
    <row r="2520" spans="2:2" x14ac:dyDescent="0.2">
      <c r="B2520" s="2"/>
    </row>
    <row r="2521" spans="2:2" x14ac:dyDescent="0.2">
      <c r="B2521" s="2"/>
    </row>
    <row r="2522" spans="2:2" x14ac:dyDescent="0.2">
      <c r="B2522" s="2"/>
    </row>
    <row r="2523" spans="2:2" x14ac:dyDescent="0.2">
      <c r="B2523" s="2"/>
    </row>
    <row r="2524" spans="2:2" x14ac:dyDescent="0.2">
      <c r="B2524" s="2"/>
    </row>
    <row r="2525" spans="2:2" x14ac:dyDescent="0.2">
      <c r="B2525" s="2"/>
    </row>
    <row r="2526" spans="2:2" x14ac:dyDescent="0.2">
      <c r="B2526" s="2"/>
    </row>
    <row r="2527" spans="2:2" x14ac:dyDescent="0.2">
      <c r="B2527" s="2"/>
    </row>
    <row r="2528" spans="2:2" x14ac:dyDescent="0.2">
      <c r="B2528" s="2"/>
    </row>
    <row r="2529" spans="2:2" x14ac:dyDescent="0.2">
      <c r="B2529" s="2"/>
    </row>
    <row r="2530" spans="2:2" x14ac:dyDescent="0.2">
      <c r="B2530" s="2"/>
    </row>
    <row r="2531" spans="2:2" x14ac:dyDescent="0.2">
      <c r="B2531" s="2"/>
    </row>
    <row r="2532" spans="2:2" x14ac:dyDescent="0.2">
      <c r="B2532" s="2"/>
    </row>
    <row r="2533" spans="2:2" x14ac:dyDescent="0.2">
      <c r="B2533" s="2"/>
    </row>
    <row r="2534" spans="2:2" x14ac:dyDescent="0.2">
      <c r="B2534" s="2"/>
    </row>
    <row r="2535" spans="2:2" x14ac:dyDescent="0.2">
      <c r="B2535" s="2"/>
    </row>
    <row r="2536" spans="2:2" x14ac:dyDescent="0.2">
      <c r="B2536" s="2"/>
    </row>
    <row r="2537" spans="2:2" x14ac:dyDescent="0.2">
      <c r="B2537" s="2"/>
    </row>
    <row r="2538" spans="2:2" x14ac:dyDescent="0.2">
      <c r="B2538" s="2"/>
    </row>
    <row r="2539" spans="2:2" x14ac:dyDescent="0.2">
      <c r="B2539" s="2"/>
    </row>
    <row r="2540" spans="2:2" x14ac:dyDescent="0.2">
      <c r="B2540" s="2"/>
    </row>
    <row r="2541" spans="2:2" x14ac:dyDescent="0.2">
      <c r="B2541" s="2"/>
    </row>
    <row r="2542" spans="2:2" x14ac:dyDescent="0.2">
      <c r="B2542" s="2"/>
    </row>
    <row r="2543" spans="2:2" x14ac:dyDescent="0.2">
      <c r="B2543" s="2"/>
    </row>
    <row r="2544" spans="2:2" x14ac:dyDescent="0.2">
      <c r="B2544" s="2"/>
    </row>
    <row r="2545" spans="2:2" x14ac:dyDescent="0.2">
      <c r="B2545" s="2"/>
    </row>
    <row r="2546" spans="2:2" x14ac:dyDescent="0.2">
      <c r="B2546" s="2"/>
    </row>
    <row r="2547" spans="2:2" x14ac:dyDescent="0.2">
      <c r="B2547" s="2"/>
    </row>
    <row r="2548" spans="2:2" x14ac:dyDescent="0.2">
      <c r="B2548" s="2"/>
    </row>
    <row r="2549" spans="2:2" x14ac:dyDescent="0.2">
      <c r="B2549" s="2"/>
    </row>
    <row r="2550" spans="2:2" x14ac:dyDescent="0.2">
      <c r="B2550" s="2"/>
    </row>
    <row r="2551" spans="2:2" x14ac:dyDescent="0.2">
      <c r="B2551" s="2"/>
    </row>
    <row r="2552" spans="2:2" x14ac:dyDescent="0.2">
      <c r="B2552" s="2"/>
    </row>
    <row r="2553" spans="2:2" x14ac:dyDescent="0.2">
      <c r="B2553" s="2"/>
    </row>
    <row r="2554" spans="2:2" x14ac:dyDescent="0.2">
      <c r="B2554" s="2"/>
    </row>
    <row r="2555" spans="2:2" x14ac:dyDescent="0.2">
      <c r="B2555" s="2"/>
    </row>
    <row r="2556" spans="2:2" x14ac:dyDescent="0.2">
      <c r="B2556" s="2"/>
    </row>
    <row r="2557" spans="2:2" x14ac:dyDescent="0.2">
      <c r="B2557" s="2"/>
    </row>
    <row r="2558" spans="2:2" x14ac:dyDescent="0.2">
      <c r="B2558" s="2"/>
    </row>
    <row r="2559" spans="2:2" x14ac:dyDescent="0.2">
      <c r="B2559" s="2"/>
    </row>
    <row r="2560" spans="2:2" x14ac:dyDescent="0.2">
      <c r="B2560" s="2"/>
    </row>
    <row r="2561" spans="2:2" x14ac:dyDescent="0.2">
      <c r="B2561" s="2"/>
    </row>
    <row r="2562" spans="2:2" x14ac:dyDescent="0.2">
      <c r="B2562" s="2"/>
    </row>
    <row r="2563" spans="2:2" x14ac:dyDescent="0.2">
      <c r="B2563" s="2"/>
    </row>
    <row r="2564" spans="2:2" x14ac:dyDescent="0.2">
      <c r="B2564" s="2"/>
    </row>
    <row r="2565" spans="2:2" x14ac:dyDescent="0.2">
      <c r="B2565" s="2"/>
    </row>
    <row r="2566" spans="2:2" x14ac:dyDescent="0.2">
      <c r="B2566" s="2"/>
    </row>
    <row r="2567" spans="2:2" x14ac:dyDescent="0.2">
      <c r="B2567" s="2"/>
    </row>
    <row r="2568" spans="2:2" x14ac:dyDescent="0.2">
      <c r="B2568" s="2"/>
    </row>
    <row r="2569" spans="2:2" x14ac:dyDescent="0.2">
      <c r="B2569" s="2"/>
    </row>
    <row r="2570" spans="2:2" x14ac:dyDescent="0.2">
      <c r="B2570" s="2"/>
    </row>
    <row r="2571" spans="2:2" x14ac:dyDescent="0.2">
      <c r="B2571" s="2"/>
    </row>
    <row r="2572" spans="2:2" x14ac:dyDescent="0.2">
      <c r="B2572" s="2"/>
    </row>
    <row r="2573" spans="2:2" x14ac:dyDescent="0.2">
      <c r="B2573" s="2"/>
    </row>
    <row r="2574" spans="2:2" x14ac:dyDescent="0.2">
      <c r="B2574" s="2"/>
    </row>
    <row r="2575" spans="2:2" x14ac:dyDescent="0.2">
      <c r="B2575" s="2"/>
    </row>
    <row r="2576" spans="2:2" x14ac:dyDescent="0.2">
      <c r="B2576" s="2"/>
    </row>
    <row r="2577" spans="2:2" x14ac:dyDescent="0.2">
      <c r="B2577" s="2"/>
    </row>
    <row r="2578" spans="2:2" x14ac:dyDescent="0.2">
      <c r="B2578" s="2"/>
    </row>
    <row r="2579" spans="2:2" x14ac:dyDescent="0.2">
      <c r="B2579" s="2"/>
    </row>
    <row r="2580" spans="2:2" x14ac:dyDescent="0.2">
      <c r="B2580" s="2"/>
    </row>
    <row r="2581" spans="2:2" x14ac:dyDescent="0.2">
      <c r="B2581" s="2"/>
    </row>
    <row r="2582" spans="2:2" x14ac:dyDescent="0.2">
      <c r="B2582" s="2"/>
    </row>
    <row r="2583" spans="2:2" x14ac:dyDescent="0.2">
      <c r="B2583" s="2"/>
    </row>
    <row r="2584" spans="2:2" x14ac:dyDescent="0.2">
      <c r="B2584" s="2"/>
    </row>
    <row r="2585" spans="2:2" x14ac:dyDescent="0.2">
      <c r="B2585" s="2"/>
    </row>
    <row r="2586" spans="2:2" x14ac:dyDescent="0.2">
      <c r="B2586" s="2"/>
    </row>
    <row r="2587" spans="2:2" x14ac:dyDescent="0.2">
      <c r="B2587" s="2"/>
    </row>
    <row r="2588" spans="2:2" x14ac:dyDescent="0.2">
      <c r="B2588" s="2"/>
    </row>
    <row r="2589" spans="2:2" x14ac:dyDescent="0.2">
      <c r="B2589" s="2"/>
    </row>
    <row r="2590" spans="2:2" x14ac:dyDescent="0.2">
      <c r="B2590" s="2"/>
    </row>
    <row r="2591" spans="2:2" x14ac:dyDescent="0.2">
      <c r="B2591" s="2"/>
    </row>
    <row r="2592" spans="2:2" x14ac:dyDescent="0.2">
      <c r="B2592" s="2"/>
    </row>
    <row r="2593" spans="2:2" x14ac:dyDescent="0.2">
      <c r="B2593" s="2"/>
    </row>
    <row r="2594" spans="2:2" x14ac:dyDescent="0.2">
      <c r="B2594" s="2"/>
    </row>
    <row r="2595" spans="2:2" x14ac:dyDescent="0.2">
      <c r="B2595" s="2"/>
    </row>
    <row r="2596" spans="2:2" x14ac:dyDescent="0.2">
      <c r="B2596" s="2"/>
    </row>
    <row r="2597" spans="2:2" x14ac:dyDescent="0.2">
      <c r="B2597" s="2"/>
    </row>
    <row r="2598" spans="2:2" x14ac:dyDescent="0.2">
      <c r="B2598" s="2"/>
    </row>
    <row r="2599" spans="2:2" x14ac:dyDescent="0.2">
      <c r="B2599" s="2"/>
    </row>
    <row r="2600" spans="2:2" x14ac:dyDescent="0.2">
      <c r="B2600" s="2"/>
    </row>
    <row r="2601" spans="2:2" x14ac:dyDescent="0.2">
      <c r="B2601" s="2"/>
    </row>
    <row r="2602" spans="2:2" x14ac:dyDescent="0.2">
      <c r="B2602" s="2"/>
    </row>
    <row r="2603" spans="2:2" x14ac:dyDescent="0.2">
      <c r="B2603" s="2"/>
    </row>
    <row r="2604" spans="2:2" x14ac:dyDescent="0.2">
      <c r="B2604" s="2"/>
    </row>
    <row r="2605" spans="2:2" x14ac:dyDescent="0.2">
      <c r="B2605" s="2"/>
    </row>
    <row r="2606" spans="2:2" x14ac:dyDescent="0.2">
      <c r="B2606" s="2"/>
    </row>
    <row r="2607" spans="2:2" x14ac:dyDescent="0.2">
      <c r="B2607" s="2"/>
    </row>
    <row r="2608" spans="2:2" x14ac:dyDescent="0.2">
      <c r="B2608" s="2"/>
    </row>
    <row r="2609" spans="2:2" x14ac:dyDescent="0.2">
      <c r="B2609" s="2"/>
    </row>
    <row r="2610" spans="2:2" x14ac:dyDescent="0.2">
      <c r="B2610" s="2"/>
    </row>
    <row r="2611" spans="2:2" x14ac:dyDescent="0.2">
      <c r="B2611" s="2"/>
    </row>
    <row r="2612" spans="2:2" x14ac:dyDescent="0.2">
      <c r="B2612" s="2"/>
    </row>
    <row r="2613" spans="2:2" x14ac:dyDescent="0.2">
      <c r="B2613" s="2"/>
    </row>
    <row r="2614" spans="2:2" x14ac:dyDescent="0.2">
      <c r="B2614" s="2"/>
    </row>
    <row r="2615" spans="2:2" x14ac:dyDescent="0.2">
      <c r="B2615" s="2"/>
    </row>
    <row r="2616" spans="2:2" x14ac:dyDescent="0.2">
      <c r="B2616" s="2"/>
    </row>
    <row r="2617" spans="2:2" x14ac:dyDescent="0.2">
      <c r="B2617" s="2"/>
    </row>
    <row r="2618" spans="2:2" x14ac:dyDescent="0.2">
      <c r="B2618" s="2"/>
    </row>
    <row r="2619" spans="2:2" x14ac:dyDescent="0.2">
      <c r="B2619" s="2"/>
    </row>
    <row r="2620" spans="2:2" x14ac:dyDescent="0.2">
      <c r="B2620" s="2"/>
    </row>
    <row r="2621" spans="2:2" x14ac:dyDescent="0.2">
      <c r="B2621" s="2"/>
    </row>
    <row r="2622" spans="2:2" x14ac:dyDescent="0.2">
      <c r="B2622" s="2"/>
    </row>
    <row r="2623" spans="2:2" x14ac:dyDescent="0.2">
      <c r="B2623" s="2"/>
    </row>
    <row r="2624" spans="2:2" x14ac:dyDescent="0.2">
      <c r="B2624" s="2"/>
    </row>
    <row r="2625" spans="2:2" x14ac:dyDescent="0.2">
      <c r="B2625" s="2"/>
    </row>
    <row r="2626" spans="2:2" x14ac:dyDescent="0.2">
      <c r="B2626" s="2"/>
    </row>
    <row r="2627" spans="2:2" x14ac:dyDescent="0.2">
      <c r="B2627" s="2"/>
    </row>
    <row r="2628" spans="2:2" x14ac:dyDescent="0.2">
      <c r="B2628" s="2"/>
    </row>
    <row r="2629" spans="2:2" x14ac:dyDescent="0.2">
      <c r="B2629" s="2"/>
    </row>
    <row r="2630" spans="2:2" x14ac:dyDescent="0.2">
      <c r="B2630" s="2"/>
    </row>
    <row r="2631" spans="2:2" x14ac:dyDescent="0.2">
      <c r="B2631" s="2"/>
    </row>
    <row r="2632" spans="2:2" x14ac:dyDescent="0.2">
      <c r="B2632" s="2"/>
    </row>
    <row r="2633" spans="2:2" x14ac:dyDescent="0.2">
      <c r="B2633" s="2"/>
    </row>
    <row r="2634" spans="2:2" x14ac:dyDescent="0.2">
      <c r="B2634" s="2"/>
    </row>
    <row r="2635" spans="2:2" x14ac:dyDescent="0.2">
      <c r="B2635" s="2"/>
    </row>
    <row r="2636" spans="2:2" x14ac:dyDescent="0.2">
      <c r="B2636" s="2"/>
    </row>
    <row r="2637" spans="2:2" x14ac:dyDescent="0.2">
      <c r="B2637" s="2"/>
    </row>
    <row r="2638" spans="2:2" x14ac:dyDescent="0.2">
      <c r="B2638" s="2"/>
    </row>
    <row r="2639" spans="2:2" x14ac:dyDescent="0.2">
      <c r="B2639" s="2"/>
    </row>
    <row r="2640" spans="2:2" x14ac:dyDescent="0.2">
      <c r="B2640" s="2"/>
    </row>
    <row r="2641" spans="2:2" x14ac:dyDescent="0.2">
      <c r="B2641" s="2"/>
    </row>
    <row r="2642" spans="2:2" x14ac:dyDescent="0.2">
      <c r="B2642" s="2"/>
    </row>
    <row r="2643" spans="2:2" x14ac:dyDescent="0.2">
      <c r="B2643" s="2"/>
    </row>
    <row r="2644" spans="2:2" x14ac:dyDescent="0.2">
      <c r="B2644" s="2"/>
    </row>
    <row r="2645" spans="2:2" x14ac:dyDescent="0.2">
      <c r="B2645" s="2"/>
    </row>
    <row r="2646" spans="2:2" x14ac:dyDescent="0.2">
      <c r="B2646" s="2"/>
    </row>
    <row r="2647" spans="2:2" x14ac:dyDescent="0.2">
      <c r="B2647" s="2"/>
    </row>
    <row r="2648" spans="2:2" x14ac:dyDescent="0.2">
      <c r="B2648" s="2"/>
    </row>
    <row r="2649" spans="2:2" x14ac:dyDescent="0.2">
      <c r="B2649" s="2"/>
    </row>
    <row r="2650" spans="2:2" x14ac:dyDescent="0.2">
      <c r="B2650" s="2"/>
    </row>
    <row r="2651" spans="2:2" x14ac:dyDescent="0.2">
      <c r="B2651" s="2"/>
    </row>
    <row r="2652" spans="2:2" x14ac:dyDescent="0.2">
      <c r="B2652" s="2"/>
    </row>
    <row r="2653" spans="2:2" x14ac:dyDescent="0.2">
      <c r="B2653" s="2"/>
    </row>
    <row r="2654" spans="2:2" x14ac:dyDescent="0.2">
      <c r="B2654" s="2"/>
    </row>
    <row r="2655" spans="2:2" x14ac:dyDescent="0.2">
      <c r="B2655" s="2"/>
    </row>
    <row r="2656" spans="2:2" x14ac:dyDescent="0.2">
      <c r="B2656" s="2"/>
    </row>
    <row r="2657" spans="2:2" x14ac:dyDescent="0.2">
      <c r="B2657" s="2"/>
    </row>
    <row r="2658" spans="2:2" x14ac:dyDescent="0.2">
      <c r="B2658" s="2"/>
    </row>
    <row r="2659" spans="2:2" x14ac:dyDescent="0.2">
      <c r="B2659" s="2"/>
    </row>
    <row r="2660" spans="2:2" x14ac:dyDescent="0.2">
      <c r="B2660" s="2"/>
    </row>
    <row r="2661" spans="2:2" x14ac:dyDescent="0.2">
      <c r="B2661" s="2"/>
    </row>
    <row r="2662" spans="2:2" x14ac:dyDescent="0.2">
      <c r="B2662" s="2"/>
    </row>
    <row r="2663" spans="2:2" x14ac:dyDescent="0.2">
      <c r="B2663" s="2"/>
    </row>
    <row r="2664" spans="2:2" x14ac:dyDescent="0.2">
      <c r="B2664" s="2"/>
    </row>
    <row r="2665" spans="2:2" x14ac:dyDescent="0.2">
      <c r="B2665" s="2"/>
    </row>
    <row r="2666" spans="2:2" x14ac:dyDescent="0.2">
      <c r="B2666" s="2"/>
    </row>
    <row r="2667" spans="2:2" x14ac:dyDescent="0.2">
      <c r="B2667" s="2"/>
    </row>
    <row r="2668" spans="2:2" x14ac:dyDescent="0.2">
      <c r="B2668" s="2"/>
    </row>
    <row r="2669" spans="2:2" x14ac:dyDescent="0.2">
      <c r="B2669" s="2"/>
    </row>
    <row r="2670" spans="2:2" x14ac:dyDescent="0.2">
      <c r="B2670" s="2"/>
    </row>
    <row r="2671" spans="2:2" x14ac:dyDescent="0.2">
      <c r="B2671" s="2"/>
    </row>
    <row r="2672" spans="2:2" x14ac:dyDescent="0.2">
      <c r="B2672" s="2"/>
    </row>
    <row r="2673" spans="2:2" x14ac:dyDescent="0.2">
      <c r="B2673" s="2"/>
    </row>
    <row r="2674" spans="2:2" x14ac:dyDescent="0.2">
      <c r="B2674" s="2"/>
    </row>
    <row r="2675" spans="2:2" x14ac:dyDescent="0.2">
      <c r="B2675" s="2"/>
    </row>
    <row r="2676" spans="2:2" x14ac:dyDescent="0.2">
      <c r="B2676" s="2"/>
    </row>
    <row r="2677" spans="2:2" x14ac:dyDescent="0.2">
      <c r="B2677" s="2"/>
    </row>
    <row r="2678" spans="2:2" x14ac:dyDescent="0.2">
      <c r="B2678" s="2"/>
    </row>
    <row r="2679" spans="2:2" x14ac:dyDescent="0.2">
      <c r="B2679" s="2"/>
    </row>
    <row r="2680" spans="2:2" x14ac:dyDescent="0.2">
      <c r="B2680" s="2"/>
    </row>
    <row r="2681" spans="2:2" x14ac:dyDescent="0.2">
      <c r="B2681" s="2"/>
    </row>
    <row r="2682" spans="2:2" x14ac:dyDescent="0.2">
      <c r="B2682" s="2"/>
    </row>
    <row r="2683" spans="2:2" x14ac:dyDescent="0.2">
      <c r="B2683" s="2"/>
    </row>
    <row r="2684" spans="2:2" x14ac:dyDescent="0.2">
      <c r="B2684" s="2"/>
    </row>
    <row r="2685" spans="2:2" x14ac:dyDescent="0.2">
      <c r="B2685" s="2"/>
    </row>
    <row r="2686" spans="2:2" x14ac:dyDescent="0.2">
      <c r="B2686" s="2"/>
    </row>
    <row r="2687" spans="2:2" x14ac:dyDescent="0.2">
      <c r="B2687" s="2"/>
    </row>
    <row r="2688" spans="2:2" x14ac:dyDescent="0.2">
      <c r="B2688" s="2"/>
    </row>
    <row r="2689" spans="2:2" x14ac:dyDescent="0.2">
      <c r="B2689" s="2"/>
    </row>
    <row r="2690" spans="2:2" x14ac:dyDescent="0.2">
      <c r="B2690" s="2"/>
    </row>
    <row r="2691" spans="2:2" x14ac:dyDescent="0.2">
      <c r="B2691" s="2"/>
    </row>
    <row r="2692" spans="2:2" x14ac:dyDescent="0.2">
      <c r="B2692" s="2"/>
    </row>
    <row r="2693" spans="2:2" x14ac:dyDescent="0.2">
      <c r="B2693" s="2"/>
    </row>
    <row r="2694" spans="2:2" x14ac:dyDescent="0.2">
      <c r="B2694" s="2"/>
    </row>
    <row r="2695" spans="2:2" x14ac:dyDescent="0.2">
      <c r="B2695" s="2"/>
    </row>
    <row r="2696" spans="2:2" x14ac:dyDescent="0.2">
      <c r="B2696" s="2"/>
    </row>
    <row r="2697" spans="2:2" x14ac:dyDescent="0.2">
      <c r="B2697" s="2"/>
    </row>
    <row r="2698" spans="2:2" x14ac:dyDescent="0.2">
      <c r="B2698" s="2"/>
    </row>
    <row r="2699" spans="2:2" x14ac:dyDescent="0.2">
      <c r="B2699" s="2"/>
    </row>
    <row r="2700" spans="2:2" x14ac:dyDescent="0.2">
      <c r="B2700" s="2"/>
    </row>
    <row r="2701" spans="2:2" x14ac:dyDescent="0.2">
      <c r="B2701" s="2"/>
    </row>
    <row r="2702" spans="2:2" x14ac:dyDescent="0.2">
      <c r="B2702" s="2"/>
    </row>
    <row r="2703" spans="2:2" x14ac:dyDescent="0.2">
      <c r="B2703" s="2"/>
    </row>
    <row r="2704" spans="2:2" x14ac:dyDescent="0.2">
      <c r="B2704" s="2"/>
    </row>
    <row r="2705" spans="2:2" x14ac:dyDescent="0.2">
      <c r="B2705" s="2"/>
    </row>
    <row r="2706" spans="2:2" x14ac:dyDescent="0.2">
      <c r="B2706" s="2"/>
    </row>
    <row r="2707" spans="2:2" x14ac:dyDescent="0.2">
      <c r="B2707" s="2"/>
    </row>
    <row r="2708" spans="2:2" x14ac:dyDescent="0.2">
      <c r="B2708" s="2"/>
    </row>
    <row r="2709" spans="2:2" x14ac:dyDescent="0.2">
      <c r="B2709" s="2"/>
    </row>
    <row r="2710" spans="2:2" x14ac:dyDescent="0.2">
      <c r="B2710" s="2"/>
    </row>
    <row r="2711" spans="2:2" x14ac:dyDescent="0.2">
      <c r="B2711" s="2"/>
    </row>
    <row r="2712" spans="2:2" x14ac:dyDescent="0.2">
      <c r="B2712" s="2"/>
    </row>
    <row r="2713" spans="2:2" x14ac:dyDescent="0.2">
      <c r="B2713" s="2"/>
    </row>
    <row r="2714" spans="2:2" x14ac:dyDescent="0.2">
      <c r="B2714" s="2"/>
    </row>
    <row r="2715" spans="2:2" x14ac:dyDescent="0.2">
      <c r="B2715" s="2"/>
    </row>
    <row r="2716" spans="2:2" x14ac:dyDescent="0.2">
      <c r="B2716" s="2"/>
    </row>
    <row r="2717" spans="2:2" x14ac:dyDescent="0.2">
      <c r="B2717" s="2"/>
    </row>
    <row r="2718" spans="2:2" x14ac:dyDescent="0.2">
      <c r="B2718" s="2"/>
    </row>
    <row r="2719" spans="2:2" x14ac:dyDescent="0.2">
      <c r="B2719" s="2"/>
    </row>
    <row r="2720" spans="2:2" x14ac:dyDescent="0.2">
      <c r="B2720" s="2"/>
    </row>
    <row r="2721" spans="2:2" x14ac:dyDescent="0.2">
      <c r="B2721" s="2"/>
    </row>
    <row r="2722" spans="2:2" x14ac:dyDescent="0.2">
      <c r="B2722" s="2"/>
    </row>
    <row r="2723" spans="2:2" x14ac:dyDescent="0.2">
      <c r="B2723" s="2"/>
    </row>
    <row r="2724" spans="2:2" x14ac:dyDescent="0.2">
      <c r="B2724" s="2"/>
    </row>
    <row r="2725" spans="2:2" x14ac:dyDescent="0.2">
      <c r="B2725" s="2"/>
    </row>
    <row r="2726" spans="2:2" x14ac:dyDescent="0.2">
      <c r="B2726" s="2"/>
    </row>
    <row r="2727" spans="2:2" x14ac:dyDescent="0.2">
      <c r="B2727" s="2"/>
    </row>
    <row r="2728" spans="2:2" x14ac:dyDescent="0.2">
      <c r="B2728" s="2"/>
    </row>
    <row r="2729" spans="2:2" x14ac:dyDescent="0.2">
      <c r="B2729" s="2"/>
    </row>
    <row r="2730" spans="2:2" x14ac:dyDescent="0.2">
      <c r="B2730" s="2"/>
    </row>
    <row r="2731" spans="2:2" x14ac:dyDescent="0.2">
      <c r="B2731" s="2"/>
    </row>
    <row r="2732" spans="2:2" x14ac:dyDescent="0.2">
      <c r="B2732" s="2"/>
    </row>
    <row r="2733" spans="2:2" x14ac:dyDescent="0.2">
      <c r="B2733" s="2"/>
    </row>
    <row r="2734" spans="2:2" x14ac:dyDescent="0.2">
      <c r="B2734" s="2"/>
    </row>
    <row r="2735" spans="2:2" x14ac:dyDescent="0.2">
      <c r="B2735" s="2"/>
    </row>
    <row r="2736" spans="2:2" x14ac:dyDescent="0.2">
      <c r="B2736" s="2"/>
    </row>
    <row r="2737" spans="2:2" x14ac:dyDescent="0.2">
      <c r="B2737" s="2"/>
    </row>
    <row r="2738" spans="2:2" x14ac:dyDescent="0.2">
      <c r="B2738" s="2"/>
    </row>
    <row r="2739" spans="2:2" x14ac:dyDescent="0.2">
      <c r="B2739" s="2"/>
    </row>
    <row r="2740" spans="2:2" x14ac:dyDescent="0.2">
      <c r="B2740" s="2"/>
    </row>
    <row r="2741" spans="2:2" x14ac:dyDescent="0.2">
      <c r="B2741" s="2"/>
    </row>
    <row r="2742" spans="2:2" x14ac:dyDescent="0.2">
      <c r="B2742" s="2"/>
    </row>
    <row r="2743" spans="2:2" x14ac:dyDescent="0.2">
      <c r="B2743" s="2"/>
    </row>
    <row r="2744" spans="2:2" x14ac:dyDescent="0.2">
      <c r="B2744" s="2"/>
    </row>
    <row r="2745" spans="2:2" x14ac:dyDescent="0.2">
      <c r="B2745" s="2"/>
    </row>
    <row r="2746" spans="2:2" x14ac:dyDescent="0.2">
      <c r="B2746" s="2"/>
    </row>
    <row r="2747" spans="2:2" x14ac:dyDescent="0.2">
      <c r="B2747" s="2"/>
    </row>
    <row r="2748" spans="2:2" x14ac:dyDescent="0.2">
      <c r="B2748" s="2"/>
    </row>
    <row r="2749" spans="2:2" x14ac:dyDescent="0.2">
      <c r="B2749" s="2"/>
    </row>
    <row r="2750" spans="2:2" x14ac:dyDescent="0.2">
      <c r="B2750" s="2"/>
    </row>
    <row r="2751" spans="2:2" x14ac:dyDescent="0.2">
      <c r="B2751" s="2"/>
    </row>
    <row r="2752" spans="2:2" x14ac:dyDescent="0.2">
      <c r="B2752" s="2"/>
    </row>
    <row r="2753" spans="2:2" x14ac:dyDescent="0.2">
      <c r="B2753" s="2"/>
    </row>
    <row r="2754" spans="2:2" x14ac:dyDescent="0.2">
      <c r="B2754" s="2"/>
    </row>
    <row r="2755" spans="2:2" x14ac:dyDescent="0.2">
      <c r="B2755" s="2"/>
    </row>
    <row r="2756" spans="2:2" x14ac:dyDescent="0.2">
      <c r="B2756" s="2"/>
    </row>
    <row r="2757" spans="2:2" x14ac:dyDescent="0.2">
      <c r="B2757" s="2"/>
    </row>
    <row r="2758" spans="2:2" x14ac:dyDescent="0.2">
      <c r="B2758" s="2"/>
    </row>
    <row r="2759" spans="2:2" x14ac:dyDescent="0.2">
      <c r="B2759" s="2"/>
    </row>
    <row r="2760" spans="2:2" x14ac:dyDescent="0.2">
      <c r="B2760" s="2"/>
    </row>
    <row r="2761" spans="2:2" x14ac:dyDescent="0.2">
      <c r="B2761" s="2"/>
    </row>
    <row r="2762" spans="2:2" x14ac:dyDescent="0.2">
      <c r="B2762" s="2"/>
    </row>
    <row r="2763" spans="2:2" x14ac:dyDescent="0.2">
      <c r="B2763" s="2"/>
    </row>
    <row r="2764" spans="2:2" x14ac:dyDescent="0.2">
      <c r="B2764" s="2"/>
    </row>
    <row r="2765" spans="2:2" x14ac:dyDescent="0.2">
      <c r="B2765" s="2"/>
    </row>
    <row r="2766" spans="2:2" x14ac:dyDescent="0.2">
      <c r="B2766" s="2"/>
    </row>
    <row r="2767" spans="2:2" x14ac:dyDescent="0.2">
      <c r="B2767" s="2"/>
    </row>
    <row r="2768" spans="2:2" x14ac:dyDescent="0.2">
      <c r="B2768" s="2"/>
    </row>
    <row r="2769" spans="2:2" x14ac:dyDescent="0.2">
      <c r="B2769" s="2"/>
    </row>
    <row r="2770" spans="2:2" x14ac:dyDescent="0.2">
      <c r="B2770" s="2"/>
    </row>
    <row r="2771" spans="2:2" x14ac:dyDescent="0.2">
      <c r="B2771" s="2"/>
    </row>
    <row r="2772" spans="2:2" x14ac:dyDescent="0.2">
      <c r="B2772" s="2"/>
    </row>
    <row r="2773" spans="2:2" x14ac:dyDescent="0.2">
      <c r="B2773" s="2"/>
    </row>
    <row r="2774" spans="2:2" x14ac:dyDescent="0.2">
      <c r="B2774" s="2"/>
    </row>
    <row r="2775" spans="2:2" x14ac:dyDescent="0.2">
      <c r="B2775" s="2"/>
    </row>
    <row r="2776" spans="2:2" x14ac:dyDescent="0.2">
      <c r="B2776" s="2"/>
    </row>
    <row r="2777" spans="2:2" x14ac:dyDescent="0.2">
      <c r="B2777" s="2"/>
    </row>
    <row r="2778" spans="2:2" x14ac:dyDescent="0.2">
      <c r="B2778" s="2"/>
    </row>
    <row r="2779" spans="2:2" x14ac:dyDescent="0.2">
      <c r="B2779" s="2"/>
    </row>
    <row r="2780" spans="2:2" x14ac:dyDescent="0.2">
      <c r="B2780" s="2"/>
    </row>
    <row r="2781" spans="2:2" x14ac:dyDescent="0.2">
      <c r="B2781" s="2"/>
    </row>
    <row r="2782" spans="2:2" x14ac:dyDescent="0.2">
      <c r="B2782" s="2"/>
    </row>
    <row r="2783" spans="2:2" x14ac:dyDescent="0.2">
      <c r="B2783" s="2"/>
    </row>
    <row r="2784" spans="2:2" x14ac:dyDescent="0.2">
      <c r="B2784" s="2"/>
    </row>
    <row r="2785" spans="2:2" x14ac:dyDescent="0.2">
      <c r="B2785" s="2"/>
    </row>
    <row r="2786" spans="2:2" x14ac:dyDescent="0.2">
      <c r="B2786" s="2"/>
    </row>
    <row r="2787" spans="2:2" x14ac:dyDescent="0.2">
      <c r="B2787" s="2"/>
    </row>
    <row r="2788" spans="2:2" x14ac:dyDescent="0.2">
      <c r="B2788" s="2"/>
    </row>
    <row r="2789" spans="2:2" x14ac:dyDescent="0.2">
      <c r="B2789" s="2"/>
    </row>
    <row r="2790" spans="2:2" x14ac:dyDescent="0.2">
      <c r="B2790" s="2"/>
    </row>
    <row r="2791" spans="2:2" x14ac:dyDescent="0.2">
      <c r="B2791" s="2"/>
    </row>
    <row r="2792" spans="2:2" x14ac:dyDescent="0.2">
      <c r="B2792" s="2"/>
    </row>
    <row r="2793" spans="2:2" x14ac:dyDescent="0.2">
      <c r="B2793" s="2"/>
    </row>
    <row r="2794" spans="2:2" x14ac:dyDescent="0.2">
      <c r="B2794" s="2"/>
    </row>
    <row r="2795" spans="2:2" x14ac:dyDescent="0.2">
      <c r="B2795" s="2"/>
    </row>
    <row r="2796" spans="2:2" x14ac:dyDescent="0.2">
      <c r="B2796" s="2"/>
    </row>
    <row r="2797" spans="2:2" x14ac:dyDescent="0.2">
      <c r="B2797" s="2"/>
    </row>
    <row r="2798" spans="2:2" x14ac:dyDescent="0.2">
      <c r="B2798" s="2"/>
    </row>
    <row r="2799" spans="2:2" x14ac:dyDescent="0.2">
      <c r="B2799" s="2"/>
    </row>
    <row r="2800" spans="2:2" x14ac:dyDescent="0.2">
      <c r="B2800" s="2"/>
    </row>
    <row r="2801" spans="2:2" x14ac:dyDescent="0.2">
      <c r="B2801" s="2"/>
    </row>
    <row r="2802" spans="2:2" x14ac:dyDescent="0.2">
      <c r="B2802" s="2"/>
    </row>
    <row r="2803" spans="2:2" x14ac:dyDescent="0.2">
      <c r="B2803" s="2"/>
    </row>
    <row r="2804" spans="2:2" x14ac:dyDescent="0.2">
      <c r="B2804" s="2"/>
    </row>
    <row r="2805" spans="2:2" x14ac:dyDescent="0.2">
      <c r="B2805" s="2"/>
    </row>
    <row r="2806" spans="2:2" x14ac:dyDescent="0.2">
      <c r="B2806" s="2"/>
    </row>
    <row r="2807" spans="2:2" x14ac:dyDescent="0.2">
      <c r="B2807" s="2"/>
    </row>
    <row r="2808" spans="2:2" x14ac:dyDescent="0.2">
      <c r="B2808" s="2"/>
    </row>
    <row r="2809" spans="2:2" x14ac:dyDescent="0.2">
      <c r="B2809" s="2"/>
    </row>
    <row r="2810" spans="2:2" x14ac:dyDescent="0.2">
      <c r="B2810" s="2"/>
    </row>
    <row r="2811" spans="2:2" x14ac:dyDescent="0.2">
      <c r="B2811" s="2"/>
    </row>
    <row r="2812" spans="2:2" x14ac:dyDescent="0.2">
      <c r="B2812" s="2"/>
    </row>
    <row r="2813" spans="2:2" x14ac:dyDescent="0.2">
      <c r="B2813" s="2"/>
    </row>
    <row r="2814" spans="2:2" x14ac:dyDescent="0.2">
      <c r="B2814" s="2"/>
    </row>
    <row r="2815" spans="2:2" x14ac:dyDescent="0.2">
      <c r="B2815" s="2"/>
    </row>
    <row r="2816" spans="2:2" x14ac:dyDescent="0.2">
      <c r="B2816" s="2"/>
    </row>
    <row r="2817" spans="2:2" x14ac:dyDescent="0.2">
      <c r="B2817" s="2"/>
    </row>
    <row r="2818" spans="2:2" x14ac:dyDescent="0.2">
      <c r="B2818" s="2"/>
    </row>
    <row r="2819" spans="2:2" x14ac:dyDescent="0.2">
      <c r="B2819" s="2"/>
    </row>
    <row r="2820" spans="2:2" x14ac:dyDescent="0.2">
      <c r="B2820" s="2"/>
    </row>
    <row r="2821" spans="2:2" x14ac:dyDescent="0.2">
      <c r="B2821" s="2"/>
    </row>
    <row r="2822" spans="2:2" x14ac:dyDescent="0.2">
      <c r="B2822" s="2"/>
    </row>
    <row r="2823" spans="2:2" x14ac:dyDescent="0.2">
      <c r="B2823" s="2"/>
    </row>
    <row r="2824" spans="2:2" x14ac:dyDescent="0.2">
      <c r="B2824" s="2"/>
    </row>
    <row r="2825" spans="2:2" x14ac:dyDescent="0.2">
      <c r="B2825" s="2"/>
    </row>
    <row r="2826" spans="2:2" x14ac:dyDescent="0.2">
      <c r="B2826" s="2"/>
    </row>
    <row r="2827" spans="2:2" x14ac:dyDescent="0.2">
      <c r="B2827" s="2"/>
    </row>
    <row r="2828" spans="2:2" x14ac:dyDescent="0.2">
      <c r="B2828" s="2"/>
    </row>
    <row r="2829" spans="2:2" x14ac:dyDescent="0.2">
      <c r="B2829" s="2"/>
    </row>
    <row r="2830" spans="2:2" x14ac:dyDescent="0.2">
      <c r="B2830" s="2"/>
    </row>
    <row r="2831" spans="2:2" x14ac:dyDescent="0.2">
      <c r="B2831" s="2"/>
    </row>
    <row r="2832" spans="2:2" x14ac:dyDescent="0.2">
      <c r="B2832" s="2"/>
    </row>
    <row r="2833" spans="2:2" x14ac:dyDescent="0.2">
      <c r="B2833" s="2"/>
    </row>
    <row r="2834" spans="2:2" x14ac:dyDescent="0.2">
      <c r="B2834" s="2"/>
    </row>
    <row r="2835" spans="2:2" x14ac:dyDescent="0.2">
      <c r="B2835" s="2"/>
    </row>
    <row r="2836" spans="2:2" x14ac:dyDescent="0.2">
      <c r="B2836" s="2"/>
    </row>
    <row r="2837" spans="2:2" x14ac:dyDescent="0.2">
      <c r="B2837" s="2"/>
    </row>
    <row r="2838" spans="2:2" x14ac:dyDescent="0.2">
      <c r="B2838" s="2"/>
    </row>
    <row r="2839" spans="2:2" x14ac:dyDescent="0.2">
      <c r="B2839" s="2"/>
    </row>
    <row r="2840" spans="2:2" x14ac:dyDescent="0.2">
      <c r="B2840" s="2"/>
    </row>
    <row r="2841" spans="2:2" x14ac:dyDescent="0.2">
      <c r="B2841" s="2"/>
    </row>
    <row r="2842" spans="2:2" x14ac:dyDescent="0.2">
      <c r="B2842" s="2"/>
    </row>
    <row r="2843" spans="2:2" x14ac:dyDescent="0.2">
      <c r="B2843" s="2"/>
    </row>
    <row r="2844" spans="2:2" x14ac:dyDescent="0.2">
      <c r="B2844" s="2"/>
    </row>
    <row r="2845" spans="2:2" x14ac:dyDescent="0.2">
      <c r="B2845" s="2"/>
    </row>
    <row r="2846" spans="2:2" x14ac:dyDescent="0.2">
      <c r="B2846" s="2"/>
    </row>
    <row r="2847" spans="2:2" x14ac:dyDescent="0.2">
      <c r="B2847" s="2"/>
    </row>
    <row r="2848" spans="2:2" x14ac:dyDescent="0.2">
      <c r="B2848" s="2"/>
    </row>
    <row r="2849" spans="2:2" x14ac:dyDescent="0.2">
      <c r="B2849" s="2"/>
    </row>
    <row r="2850" spans="2:2" x14ac:dyDescent="0.2">
      <c r="B2850" s="2"/>
    </row>
    <row r="2851" spans="2:2" x14ac:dyDescent="0.2">
      <c r="B2851" s="2"/>
    </row>
    <row r="2852" spans="2:2" x14ac:dyDescent="0.2">
      <c r="B2852" s="2"/>
    </row>
    <row r="2853" spans="2:2" x14ac:dyDescent="0.2">
      <c r="B2853" s="2"/>
    </row>
    <row r="2854" spans="2:2" x14ac:dyDescent="0.2">
      <c r="B2854" s="2"/>
    </row>
    <row r="2855" spans="2:2" x14ac:dyDescent="0.2">
      <c r="B2855" s="2"/>
    </row>
    <row r="2856" spans="2:2" x14ac:dyDescent="0.2">
      <c r="B2856" s="2"/>
    </row>
    <row r="2857" spans="2:2" x14ac:dyDescent="0.2">
      <c r="B2857" s="2"/>
    </row>
    <row r="2858" spans="2:2" x14ac:dyDescent="0.2">
      <c r="B2858" s="2"/>
    </row>
    <row r="2859" spans="2:2" x14ac:dyDescent="0.2">
      <c r="B2859" s="2"/>
    </row>
    <row r="2860" spans="2:2" x14ac:dyDescent="0.2">
      <c r="B2860" s="2"/>
    </row>
    <row r="2861" spans="2:2" x14ac:dyDescent="0.2">
      <c r="B2861" s="2"/>
    </row>
    <row r="2862" spans="2:2" x14ac:dyDescent="0.2">
      <c r="B2862" s="2"/>
    </row>
    <row r="2863" spans="2:2" x14ac:dyDescent="0.2">
      <c r="B2863" s="2"/>
    </row>
    <row r="2864" spans="2:2" x14ac:dyDescent="0.2">
      <c r="B2864" s="2"/>
    </row>
    <row r="2865" spans="2:2" x14ac:dyDescent="0.2">
      <c r="B2865" s="2"/>
    </row>
    <row r="2866" spans="2:2" x14ac:dyDescent="0.2">
      <c r="B2866" s="2"/>
    </row>
    <row r="2867" spans="2:2" x14ac:dyDescent="0.2">
      <c r="B2867" s="2"/>
    </row>
    <row r="2868" spans="2:2" x14ac:dyDescent="0.2">
      <c r="B2868" s="2"/>
    </row>
    <row r="2869" spans="2:2" x14ac:dyDescent="0.2">
      <c r="B2869" s="2"/>
    </row>
    <row r="2870" spans="2:2" x14ac:dyDescent="0.2">
      <c r="B2870" s="2"/>
    </row>
    <row r="2871" spans="2:2" x14ac:dyDescent="0.2">
      <c r="B2871" s="2"/>
    </row>
    <row r="2872" spans="2:2" x14ac:dyDescent="0.2">
      <c r="B2872" s="2"/>
    </row>
    <row r="2873" spans="2:2" x14ac:dyDescent="0.2">
      <c r="B2873" s="2"/>
    </row>
    <row r="2874" spans="2:2" x14ac:dyDescent="0.2">
      <c r="B2874" s="2"/>
    </row>
    <row r="2875" spans="2:2" x14ac:dyDescent="0.2">
      <c r="B2875" s="2"/>
    </row>
    <row r="2876" spans="2:2" x14ac:dyDescent="0.2">
      <c r="B2876" s="2"/>
    </row>
    <row r="2877" spans="2:2" x14ac:dyDescent="0.2">
      <c r="B2877" s="2"/>
    </row>
    <row r="2878" spans="2:2" x14ac:dyDescent="0.2">
      <c r="B2878" s="2"/>
    </row>
    <row r="2879" spans="2:2" x14ac:dyDescent="0.2">
      <c r="B2879" s="2"/>
    </row>
    <row r="2880" spans="2:2" x14ac:dyDescent="0.2">
      <c r="B2880" s="2"/>
    </row>
    <row r="2881" spans="2:2" x14ac:dyDescent="0.2">
      <c r="B2881" s="2"/>
    </row>
    <row r="2882" spans="2:2" x14ac:dyDescent="0.2">
      <c r="B2882" s="2"/>
    </row>
    <row r="2883" spans="2:2" x14ac:dyDescent="0.2">
      <c r="B2883" s="2"/>
    </row>
    <row r="2884" spans="2:2" x14ac:dyDescent="0.2">
      <c r="B2884" s="2"/>
    </row>
    <row r="2885" spans="2:2" x14ac:dyDescent="0.2">
      <c r="B2885" s="2"/>
    </row>
    <row r="2886" spans="2:2" x14ac:dyDescent="0.2">
      <c r="B2886" s="2"/>
    </row>
    <row r="2887" spans="2:2" x14ac:dyDescent="0.2">
      <c r="B2887" s="2"/>
    </row>
    <row r="2888" spans="2:2" x14ac:dyDescent="0.2">
      <c r="B2888" s="2"/>
    </row>
    <row r="2889" spans="2:2" x14ac:dyDescent="0.2">
      <c r="B2889" s="2"/>
    </row>
    <row r="2890" spans="2:2" x14ac:dyDescent="0.2">
      <c r="B2890" s="2"/>
    </row>
    <row r="2891" spans="2:2" x14ac:dyDescent="0.2">
      <c r="B2891" s="2"/>
    </row>
    <row r="2892" spans="2:2" x14ac:dyDescent="0.2">
      <c r="B2892" s="2"/>
    </row>
    <row r="2893" spans="2:2" x14ac:dyDescent="0.2">
      <c r="B2893" s="2"/>
    </row>
    <row r="2894" spans="2:2" x14ac:dyDescent="0.2">
      <c r="B2894" s="2"/>
    </row>
    <row r="2895" spans="2:2" x14ac:dyDescent="0.2">
      <c r="B2895" s="2"/>
    </row>
    <row r="2896" spans="2:2" x14ac:dyDescent="0.2">
      <c r="B2896" s="2"/>
    </row>
    <row r="2897" spans="2:2" x14ac:dyDescent="0.2">
      <c r="B2897" s="2"/>
    </row>
    <row r="2898" spans="2:2" x14ac:dyDescent="0.2">
      <c r="B2898" s="2"/>
    </row>
    <row r="2899" spans="2:2" x14ac:dyDescent="0.2">
      <c r="B2899" s="2"/>
    </row>
    <row r="2900" spans="2:2" x14ac:dyDescent="0.2">
      <c r="B2900" s="2"/>
    </row>
    <row r="2901" spans="2:2" x14ac:dyDescent="0.2">
      <c r="B2901" s="2"/>
    </row>
    <row r="2902" spans="2:2" x14ac:dyDescent="0.2">
      <c r="B2902" s="2"/>
    </row>
    <row r="2903" spans="2:2" x14ac:dyDescent="0.2">
      <c r="B2903" s="2"/>
    </row>
    <row r="2904" spans="2:2" x14ac:dyDescent="0.2">
      <c r="B2904" s="2"/>
    </row>
    <row r="2905" spans="2:2" x14ac:dyDescent="0.2">
      <c r="B2905" s="2"/>
    </row>
    <row r="2906" spans="2:2" x14ac:dyDescent="0.2">
      <c r="B2906" s="2"/>
    </row>
    <row r="2907" spans="2:2" x14ac:dyDescent="0.2">
      <c r="B2907" s="2"/>
    </row>
    <row r="2908" spans="2:2" x14ac:dyDescent="0.2">
      <c r="B2908" s="2"/>
    </row>
    <row r="2909" spans="2:2" x14ac:dyDescent="0.2">
      <c r="B2909" s="2"/>
    </row>
    <row r="2910" spans="2:2" x14ac:dyDescent="0.2">
      <c r="B2910" s="2"/>
    </row>
    <row r="2911" spans="2:2" x14ac:dyDescent="0.2">
      <c r="B2911" s="2"/>
    </row>
    <row r="2912" spans="2:2" x14ac:dyDescent="0.2">
      <c r="B2912" s="2"/>
    </row>
    <row r="2913" spans="2:2" x14ac:dyDescent="0.2">
      <c r="B2913" s="2"/>
    </row>
    <row r="2914" spans="2:2" x14ac:dyDescent="0.2">
      <c r="B2914" s="2"/>
    </row>
    <row r="2915" spans="2:2" x14ac:dyDescent="0.2">
      <c r="B2915" s="2"/>
    </row>
    <row r="2916" spans="2:2" x14ac:dyDescent="0.2">
      <c r="B2916" s="2"/>
    </row>
    <row r="2917" spans="2:2" x14ac:dyDescent="0.2">
      <c r="B2917" s="2"/>
    </row>
    <row r="2918" spans="2:2" x14ac:dyDescent="0.2">
      <c r="B2918" s="2"/>
    </row>
    <row r="2919" spans="2:2" x14ac:dyDescent="0.2">
      <c r="B2919" s="2"/>
    </row>
    <row r="2920" spans="2:2" x14ac:dyDescent="0.2">
      <c r="B2920" s="2"/>
    </row>
    <row r="2921" spans="2:2" x14ac:dyDescent="0.2">
      <c r="B2921" s="2"/>
    </row>
    <row r="2922" spans="2:2" x14ac:dyDescent="0.2">
      <c r="B2922" s="2"/>
    </row>
    <row r="2923" spans="2:2" x14ac:dyDescent="0.2">
      <c r="B2923" s="2"/>
    </row>
    <row r="2924" spans="2:2" x14ac:dyDescent="0.2">
      <c r="B2924" s="2"/>
    </row>
    <row r="2925" spans="2:2" x14ac:dyDescent="0.2">
      <c r="B2925" s="2"/>
    </row>
    <row r="2926" spans="2:2" x14ac:dyDescent="0.2">
      <c r="B2926" s="2"/>
    </row>
    <row r="2927" spans="2:2" x14ac:dyDescent="0.2">
      <c r="B2927" s="2"/>
    </row>
    <row r="2928" spans="2:2" x14ac:dyDescent="0.2">
      <c r="B2928" s="2"/>
    </row>
    <row r="2929" spans="2:2" x14ac:dyDescent="0.2">
      <c r="B2929" s="2"/>
    </row>
    <row r="2930" spans="2:2" x14ac:dyDescent="0.2">
      <c r="B2930" s="2"/>
    </row>
    <row r="2931" spans="2:2" x14ac:dyDescent="0.2">
      <c r="B2931" s="2"/>
    </row>
    <row r="2932" spans="2:2" x14ac:dyDescent="0.2">
      <c r="B2932" s="2"/>
    </row>
    <row r="2933" spans="2:2" x14ac:dyDescent="0.2">
      <c r="B2933" s="2"/>
    </row>
    <row r="2934" spans="2:2" x14ac:dyDescent="0.2">
      <c r="B2934" s="2"/>
    </row>
    <row r="2935" spans="2:2" x14ac:dyDescent="0.2">
      <c r="B2935" s="2"/>
    </row>
    <row r="2936" spans="2:2" x14ac:dyDescent="0.2">
      <c r="B2936" s="2"/>
    </row>
    <row r="2937" spans="2:2" x14ac:dyDescent="0.2">
      <c r="B2937" s="2"/>
    </row>
    <row r="2938" spans="2:2" x14ac:dyDescent="0.2">
      <c r="B2938" s="2"/>
    </row>
    <row r="2939" spans="2:2" x14ac:dyDescent="0.2">
      <c r="B2939" s="2"/>
    </row>
    <row r="2940" spans="2:2" x14ac:dyDescent="0.2">
      <c r="B2940" s="2"/>
    </row>
    <row r="2941" spans="2:2" x14ac:dyDescent="0.2">
      <c r="B2941" s="2"/>
    </row>
    <row r="2942" spans="2:2" x14ac:dyDescent="0.2">
      <c r="B2942" s="2"/>
    </row>
    <row r="2943" spans="2:2" x14ac:dyDescent="0.2">
      <c r="B2943" s="2"/>
    </row>
    <row r="2944" spans="2:2" x14ac:dyDescent="0.2">
      <c r="B2944" s="2"/>
    </row>
    <row r="2945" spans="2:2" x14ac:dyDescent="0.2">
      <c r="B2945" s="2"/>
    </row>
    <row r="2946" spans="2:2" x14ac:dyDescent="0.2">
      <c r="B2946" s="2"/>
    </row>
    <row r="2947" spans="2:2" x14ac:dyDescent="0.2">
      <c r="B2947" s="2"/>
    </row>
    <row r="2948" spans="2:2" x14ac:dyDescent="0.2">
      <c r="B2948" s="2"/>
    </row>
    <row r="2949" spans="2:2" x14ac:dyDescent="0.2">
      <c r="B2949" s="2"/>
    </row>
    <row r="2950" spans="2:2" x14ac:dyDescent="0.2">
      <c r="B2950" s="2"/>
    </row>
    <row r="2951" spans="2:2" x14ac:dyDescent="0.2">
      <c r="B2951" s="2"/>
    </row>
    <row r="2952" spans="2:2" x14ac:dyDescent="0.2">
      <c r="B2952" s="2"/>
    </row>
    <row r="2953" spans="2:2" x14ac:dyDescent="0.2">
      <c r="B2953" s="2"/>
    </row>
    <row r="2954" spans="2:2" x14ac:dyDescent="0.2">
      <c r="B2954" s="2"/>
    </row>
    <row r="2955" spans="2:2" x14ac:dyDescent="0.2">
      <c r="B2955" s="2"/>
    </row>
    <row r="2956" spans="2:2" x14ac:dyDescent="0.2">
      <c r="B2956" s="2"/>
    </row>
    <row r="2957" spans="2:2" x14ac:dyDescent="0.2">
      <c r="B2957" s="2"/>
    </row>
    <row r="2958" spans="2:2" x14ac:dyDescent="0.2">
      <c r="B2958" s="2"/>
    </row>
    <row r="2959" spans="2:2" x14ac:dyDescent="0.2">
      <c r="B2959" s="2"/>
    </row>
    <row r="2960" spans="2:2" x14ac:dyDescent="0.2">
      <c r="B2960" s="2"/>
    </row>
    <row r="2961" spans="2:2" x14ac:dyDescent="0.2">
      <c r="B2961" s="2"/>
    </row>
    <row r="2962" spans="2:2" x14ac:dyDescent="0.2">
      <c r="B2962" s="2"/>
    </row>
    <row r="2963" spans="2:2" x14ac:dyDescent="0.2">
      <c r="B2963" s="2"/>
    </row>
    <row r="2964" spans="2:2" x14ac:dyDescent="0.2">
      <c r="B2964" s="2"/>
    </row>
    <row r="2965" spans="2:2" x14ac:dyDescent="0.2">
      <c r="B2965" s="2"/>
    </row>
    <row r="2966" spans="2:2" x14ac:dyDescent="0.2">
      <c r="B2966" s="2"/>
    </row>
    <row r="2967" spans="2:2" x14ac:dyDescent="0.2">
      <c r="B2967" s="2"/>
    </row>
    <row r="2968" spans="2:2" x14ac:dyDescent="0.2">
      <c r="B2968" s="2"/>
    </row>
    <row r="2969" spans="2:2" x14ac:dyDescent="0.2">
      <c r="B2969" s="2"/>
    </row>
    <row r="2970" spans="2:2" x14ac:dyDescent="0.2">
      <c r="B2970" s="2"/>
    </row>
    <row r="2971" spans="2:2" x14ac:dyDescent="0.2">
      <c r="B2971" s="2"/>
    </row>
    <row r="2972" spans="2:2" x14ac:dyDescent="0.2">
      <c r="B2972" s="2"/>
    </row>
    <row r="2973" spans="2:2" x14ac:dyDescent="0.2">
      <c r="B2973" s="2"/>
    </row>
    <row r="2974" spans="2:2" x14ac:dyDescent="0.2">
      <c r="B2974" s="2"/>
    </row>
    <row r="2975" spans="2:2" x14ac:dyDescent="0.2">
      <c r="B2975" s="2"/>
    </row>
    <row r="2976" spans="2:2" x14ac:dyDescent="0.2">
      <c r="B2976" s="2"/>
    </row>
    <row r="2977" spans="2:2" x14ac:dyDescent="0.2">
      <c r="B2977" s="2"/>
    </row>
    <row r="2978" spans="2:2" x14ac:dyDescent="0.2">
      <c r="B2978" s="2"/>
    </row>
    <row r="2979" spans="2:2" x14ac:dyDescent="0.2">
      <c r="B2979" s="2"/>
    </row>
    <row r="2980" spans="2:2" x14ac:dyDescent="0.2">
      <c r="B2980" s="2"/>
    </row>
    <row r="2981" spans="2:2" x14ac:dyDescent="0.2">
      <c r="B2981" s="2"/>
    </row>
    <row r="2982" spans="2:2" x14ac:dyDescent="0.2">
      <c r="B2982" s="2"/>
    </row>
    <row r="2983" spans="2:2" x14ac:dyDescent="0.2">
      <c r="B2983" s="2"/>
    </row>
    <row r="2984" spans="2:2" x14ac:dyDescent="0.2">
      <c r="B2984" s="2"/>
    </row>
    <row r="2985" spans="2:2" x14ac:dyDescent="0.2">
      <c r="B2985" s="2"/>
    </row>
    <row r="2986" spans="2:2" x14ac:dyDescent="0.2">
      <c r="B2986" s="2"/>
    </row>
    <row r="2987" spans="2:2" x14ac:dyDescent="0.2">
      <c r="B2987" s="2"/>
    </row>
    <row r="2988" spans="2:2" x14ac:dyDescent="0.2">
      <c r="B2988" s="2"/>
    </row>
    <row r="2989" spans="2:2" x14ac:dyDescent="0.2">
      <c r="B2989" s="2"/>
    </row>
    <row r="2990" spans="2:2" x14ac:dyDescent="0.2">
      <c r="B2990" s="2"/>
    </row>
    <row r="2991" spans="2:2" x14ac:dyDescent="0.2">
      <c r="B2991" s="2"/>
    </row>
    <row r="2992" spans="2:2" x14ac:dyDescent="0.2">
      <c r="B2992" s="2"/>
    </row>
    <row r="2993" spans="2:2" x14ac:dyDescent="0.2">
      <c r="B2993" s="2"/>
    </row>
    <row r="2994" spans="2:2" x14ac:dyDescent="0.2">
      <c r="B2994" s="2"/>
    </row>
    <row r="2995" spans="2:2" x14ac:dyDescent="0.2">
      <c r="B2995" s="2"/>
    </row>
    <row r="2996" spans="2:2" x14ac:dyDescent="0.2">
      <c r="B2996" s="2"/>
    </row>
    <row r="2997" spans="2:2" x14ac:dyDescent="0.2">
      <c r="B2997" s="2"/>
    </row>
    <row r="2998" spans="2:2" x14ac:dyDescent="0.2">
      <c r="B2998" s="2"/>
    </row>
    <row r="2999" spans="2:2" x14ac:dyDescent="0.2">
      <c r="B2999" s="2"/>
    </row>
    <row r="3000" spans="2:2" x14ac:dyDescent="0.2">
      <c r="B3000" s="2"/>
    </row>
    <row r="3001" spans="2:2" x14ac:dyDescent="0.2">
      <c r="B3001" s="2"/>
    </row>
    <row r="3002" spans="2:2" x14ac:dyDescent="0.2">
      <c r="B3002" s="2"/>
    </row>
    <row r="3003" spans="2:2" x14ac:dyDescent="0.2">
      <c r="B3003" s="2"/>
    </row>
    <row r="3004" spans="2:2" x14ac:dyDescent="0.2">
      <c r="B3004" s="2"/>
    </row>
    <row r="3005" spans="2:2" x14ac:dyDescent="0.2">
      <c r="B3005" s="2"/>
    </row>
    <row r="3006" spans="2:2" x14ac:dyDescent="0.2">
      <c r="B3006" s="2"/>
    </row>
    <row r="3007" spans="2:2" x14ac:dyDescent="0.2">
      <c r="B3007" s="2"/>
    </row>
    <row r="3008" spans="2:2" x14ac:dyDescent="0.2">
      <c r="B3008" s="2"/>
    </row>
    <row r="3009" spans="2:2" x14ac:dyDescent="0.2">
      <c r="B3009" s="2"/>
    </row>
    <row r="3010" spans="2:2" x14ac:dyDescent="0.2">
      <c r="B3010" s="2"/>
    </row>
    <row r="3011" spans="2:2" x14ac:dyDescent="0.2">
      <c r="B3011" s="2"/>
    </row>
    <row r="3012" spans="2:2" x14ac:dyDescent="0.2">
      <c r="B3012" s="2"/>
    </row>
    <row r="3013" spans="2:2" x14ac:dyDescent="0.2">
      <c r="B3013" s="2"/>
    </row>
    <row r="3014" spans="2:2" x14ac:dyDescent="0.2">
      <c r="B3014" s="2"/>
    </row>
    <row r="3015" spans="2:2" x14ac:dyDescent="0.2">
      <c r="B3015" s="2"/>
    </row>
    <row r="3016" spans="2:2" x14ac:dyDescent="0.2">
      <c r="B3016" s="2"/>
    </row>
    <row r="3017" spans="2:2" x14ac:dyDescent="0.2">
      <c r="B3017" s="2"/>
    </row>
    <row r="3018" spans="2:2" x14ac:dyDescent="0.2">
      <c r="B3018" s="2"/>
    </row>
    <row r="3019" spans="2:2" x14ac:dyDescent="0.2">
      <c r="B3019" s="2"/>
    </row>
    <row r="3020" spans="2:2" x14ac:dyDescent="0.2">
      <c r="B3020" s="2"/>
    </row>
    <row r="3021" spans="2:2" x14ac:dyDescent="0.2">
      <c r="B3021" s="2"/>
    </row>
    <row r="3022" spans="2:2" x14ac:dyDescent="0.2">
      <c r="B3022" s="2"/>
    </row>
    <row r="3023" spans="2:2" x14ac:dyDescent="0.2">
      <c r="B3023" s="2"/>
    </row>
    <row r="3024" spans="2:2" x14ac:dyDescent="0.2">
      <c r="B3024" s="2"/>
    </row>
    <row r="3025" spans="2:2" x14ac:dyDescent="0.2">
      <c r="B3025" s="2"/>
    </row>
    <row r="3026" spans="2:2" x14ac:dyDescent="0.2">
      <c r="B3026" s="2"/>
    </row>
    <row r="3027" spans="2:2" x14ac:dyDescent="0.2">
      <c r="B3027" s="2"/>
    </row>
    <row r="3028" spans="2:2" x14ac:dyDescent="0.2">
      <c r="B3028" s="2"/>
    </row>
    <row r="3029" spans="2:2" x14ac:dyDescent="0.2">
      <c r="B3029" s="2"/>
    </row>
    <row r="3030" spans="2:2" x14ac:dyDescent="0.2">
      <c r="B3030" s="2"/>
    </row>
    <row r="3031" spans="2:2" x14ac:dyDescent="0.2">
      <c r="B3031" s="2"/>
    </row>
    <row r="3032" spans="2:2" x14ac:dyDescent="0.2">
      <c r="B3032" s="2"/>
    </row>
    <row r="3033" spans="2:2" x14ac:dyDescent="0.2">
      <c r="B3033" s="2"/>
    </row>
    <row r="3034" spans="2:2" x14ac:dyDescent="0.2">
      <c r="B3034" s="2"/>
    </row>
    <row r="3035" spans="2:2" x14ac:dyDescent="0.2">
      <c r="B3035" s="2"/>
    </row>
    <row r="3036" spans="2:2" x14ac:dyDescent="0.2">
      <c r="B3036" s="2"/>
    </row>
    <row r="3037" spans="2:2" x14ac:dyDescent="0.2">
      <c r="B3037" s="2"/>
    </row>
    <row r="3038" spans="2:2" x14ac:dyDescent="0.2">
      <c r="B3038" s="2"/>
    </row>
    <row r="3039" spans="2:2" x14ac:dyDescent="0.2">
      <c r="B3039" s="2"/>
    </row>
    <row r="3040" spans="2:2" x14ac:dyDescent="0.2">
      <c r="B3040" s="2"/>
    </row>
    <row r="3041" spans="2:2" x14ac:dyDescent="0.2">
      <c r="B3041" s="2"/>
    </row>
    <row r="3042" spans="2:2" x14ac:dyDescent="0.2">
      <c r="B3042" s="2"/>
    </row>
    <row r="3043" spans="2:2" x14ac:dyDescent="0.2">
      <c r="B3043" s="2"/>
    </row>
    <row r="3044" spans="2:2" x14ac:dyDescent="0.2">
      <c r="B3044" s="2"/>
    </row>
    <row r="3045" spans="2:2" x14ac:dyDescent="0.2">
      <c r="B3045" s="2"/>
    </row>
    <row r="3046" spans="2:2" x14ac:dyDescent="0.2">
      <c r="B3046" s="2"/>
    </row>
    <row r="3047" spans="2:2" x14ac:dyDescent="0.2">
      <c r="B3047" s="2"/>
    </row>
    <row r="3048" spans="2:2" x14ac:dyDescent="0.2">
      <c r="B3048" s="2"/>
    </row>
    <row r="3049" spans="2:2" x14ac:dyDescent="0.2">
      <c r="B3049" s="2"/>
    </row>
    <row r="3050" spans="2:2" x14ac:dyDescent="0.2">
      <c r="B3050" s="2"/>
    </row>
    <row r="3051" spans="2:2" x14ac:dyDescent="0.2">
      <c r="B3051" s="2"/>
    </row>
    <row r="3052" spans="2:2" x14ac:dyDescent="0.2">
      <c r="B3052" s="2"/>
    </row>
    <row r="3053" spans="2:2" x14ac:dyDescent="0.2">
      <c r="B3053" s="2"/>
    </row>
    <row r="3054" spans="2:2" x14ac:dyDescent="0.2">
      <c r="B3054" s="2"/>
    </row>
    <row r="3055" spans="2:2" x14ac:dyDescent="0.2">
      <c r="B3055" s="2"/>
    </row>
    <row r="3056" spans="2:2" x14ac:dyDescent="0.2">
      <c r="B3056" s="2"/>
    </row>
    <row r="3057" spans="2:2" x14ac:dyDescent="0.2">
      <c r="B3057" s="2"/>
    </row>
    <row r="3058" spans="2:2" x14ac:dyDescent="0.2">
      <c r="B3058" s="2"/>
    </row>
    <row r="3059" spans="2:2" x14ac:dyDescent="0.2">
      <c r="B3059" s="2"/>
    </row>
    <row r="3060" spans="2:2" x14ac:dyDescent="0.2">
      <c r="B3060" s="2"/>
    </row>
    <row r="3061" spans="2:2" x14ac:dyDescent="0.2">
      <c r="B3061" s="2"/>
    </row>
    <row r="3062" spans="2:2" x14ac:dyDescent="0.2">
      <c r="B3062" s="2"/>
    </row>
    <row r="3063" spans="2:2" x14ac:dyDescent="0.2">
      <c r="B3063" s="2"/>
    </row>
    <row r="3064" spans="2:2" x14ac:dyDescent="0.2">
      <c r="B3064" s="2"/>
    </row>
    <row r="3065" spans="2:2" x14ac:dyDescent="0.2">
      <c r="B3065" s="2"/>
    </row>
    <row r="3066" spans="2:2" x14ac:dyDescent="0.2">
      <c r="B3066" s="2"/>
    </row>
    <row r="3067" spans="2:2" x14ac:dyDescent="0.2">
      <c r="B3067" s="2"/>
    </row>
    <row r="3068" spans="2:2" x14ac:dyDescent="0.2">
      <c r="B3068" s="2"/>
    </row>
    <row r="3069" spans="2:2" x14ac:dyDescent="0.2">
      <c r="B3069" s="2"/>
    </row>
    <row r="3070" spans="2:2" x14ac:dyDescent="0.2">
      <c r="B3070" s="2"/>
    </row>
    <row r="3071" spans="2:2" x14ac:dyDescent="0.2">
      <c r="B3071" s="2"/>
    </row>
    <row r="3072" spans="2:2" x14ac:dyDescent="0.2">
      <c r="B3072" s="2"/>
    </row>
    <row r="3073" spans="2:2" x14ac:dyDescent="0.2">
      <c r="B3073" s="2"/>
    </row>
    <row r="3074" spans="2:2" x14ac:dyDescent="0.2">
      <c r="B3074" s="2"/>
    </row>
    <row r="3075" spans="2:2" x14ac:dyDescent="0.2">
      <c r="B3075" s="2"/>
    </row>
    <row r="3076" spans="2:2" x14ac:dyDescent="0.2">
      <c r="B3076" s="2"/>
    </row>
    <row r="3077" spans="2:2" x14ac:dyDescent="0.2">
      <c r="B3077" s="2"/>
    </row>
    <row r="3078" spans="2:2" x14ac:dyDescent="0.2">
      <c r="B3078" s="2"/>
    </row>
    <row r="3079" spans="2:2" x14ac:dyDescent="0.2">
      <c r="B3079" s="2"/>
    </row>
    <row r="3080" spans="2:2" x14ac:dyDescent="0.2">
      <c r="B3080" s="2"/>
    </row>
    <row r="3081" spans="2:2" x14ac:dyDescent="0.2">
      <c r="B3081" s="2"/>
    </row>
    <row r="3082" spans="2:2" x14ac:dyDescent="0.2">
      <c r="B3082" s="2"/>
    </row>
    <row r="3083" spans="2:2" x14ac:dyDescent="0.2">
      <c r="B3083" s="2"/>
    </row>
    <row r="3084" spans="2:2" x14ac:dyDescent="0.2">
      <c r="B3084" s="2"/>
    </row>
    <row r="3085" spans="2:2" x14ac:dyDescent="0.2">
      <c r="B3085" s="2"/>
    </row>
    <row r="3086" spans="2:2" x14ac:dyDescent="0.2">
      <c r="B3086" s="2"/>
    </row>
    <row r="3087" spans="2:2" x14ac:dyDescent="0.2">
      <c r="B3087" s="2"/>
    </row>
    <row r="3088" spans="2:2" x14ac:dyDescent="0.2">
      <c r="B3088" s="2"/>
    </row>
    <row r="3089" spans="2:2" x14ac:dyDescent="0.2">
      <c r="B3089" s="2"/>
    </row>
    <row r="3090" spans="2:2" x14ac:dyDescent="0.2">
      <c r="B3090" s="2"/>
    </row>
    <row r="3091" spans="2:2" x14ac:dyDescent="0.2">
      <c r="B3091" s="2"/>
    </row>
    <row r="3092" spans="2:2" x14ac:dyDescent="0.2">
      <c r="B3092" s="2"/>
    </row>
    <row r="3093" spans="2:2" x14ac:dyDescent="0.2">
      <c r="B3093" s="2"/>
    </row>
    <row r="3094" spans="2:2" x14ac:dyDescent="0.2">
      <c r="B3094" s="2"/>
    </row>
    <row r="3095" spans="2:2" x14ac:dyDescent="0.2">
      <c r="B3095" s="2"/>
    </row>
    <row r="3096" spans="2:2" x14ac:dyDescent="0.2">
      <c r="B3096" s="2"/>
    </row>
    <row r="3097" spans="2:2" x14ac:dyDescent="0.2">
      <c r="B3097" s="2"/>
    </row>
    <row r="3098" spans="2:2" x14ac:dyDescent="0.2">
      <c r="B3098" s="2"/>
    </row>
    <row r="3099" spans="2:2" x14ac:dyDescent="0.2">
      <c r="B3099" s="2"/>
    </row>
    <row r="3100" spans="2:2" x14ac:dyDescent="0.2">
      <c r="B3100" s="2"/>
    </row>
    <row r="3101" spans="2:2" x14ac:dyDescent="0.2">
      <c r="B3101" s="2"/>
    </row>
    <row r="3102" spans="2:2" x14ac:dyDescent="0.2">
      <c r="B3102" s="2"/>
    </row>
    <row r="3103" spans="2:2" x14ac:dyDescent="0.2">
      <c r="B3103" s="2"/>
    </row>
    <row r="3104" spans="2:2" x14ac:dyDescent="0.2">
      <c r="B3104" s="2"/>
    </row>
    <row r="3105" spans="2:2" x14ac:dyDescent="0.2">
      <c r="B3105" s="2"/>
    </row>
    <row r="3106" spans="2:2" x14ac:dyDescent="0.2">
      <c r="B3106" s="2"/>
    </row>
    <row r="3107" spans="2:2" x14ac:dyDescent="0.2">
      <c r="B3107" s="2"/>
    </row>
    <row r="3108" spans="2:2" x14ac:dyDescent="0.2">
      <c r="B3108" s="2"/>
    </row>
    <row r="3109" spans="2:2" x14ac:dyDescent="0.2">
      <c r="B3109" s="2"/>
    </row>
    <row r="3110" spans="2:2" x14ac:dyDescent="0.2">
      <c r="B3110" s="2"/>
    </row>
    <row r="3111" spans="2:2" x14ac:dyDescent="0.2">
      <c r="B3111" s="2"/>
    </row>
    <row r="3112" spans="2:2" x14ac:dyDescent="0.2">
      <c r="B3112" s="2"/>
    </row>
    <row r="3113" spans="2:2" x14ac:dyDescent="0.2">
      <c r="B3113" s="2"/>
    </row>
    <row r="3114" spans="2:2" x14ac:dyDescent="0.2">
      <c r="B3114" s="2"/>
    </row>
    <row r="3115" spans="2:2" x14ac:dyDescent="0.2">
      <c r="B3115" s="2"/>
    </row>
    <row r="3116" spans="2:2" x14ac:dyDescent="0.2">
      <c r="B3116" s="2"/>
    </row>
    <row r="3117" spans="2:2" x14ac:dyDescent="0.2">
      <c r="B3117" s="2"/>
    </row>
    <row r="3118" spans="2:2" x14ac:dyDescent="0.2">
      <c r="B3118" s="2"/>
    </row>
    <row r="3119" spans="2:2" x14ac:dyDescent="0.2">
      <c r="B3119" s="2"/>
    </row>
    <row r="3120" spans="2:2" x14ac:dyDescent="0.2">
      <c r="B3120" s="2"/>
    </row>
    <row r="3121" spans="2:2" x14ac:dyDescent="0.2">
      <c r="B3121" s="2"/>
    </row>
    <row r="3122" spans="2:2" x14ac:dyDescent="0.2">
      <c r="B3122" s="2"/>
    </row>
    <row r="3123" spans="2:2" x14ac:dyDescent="0.2">
      <c r="B3123" s="2"/>
    </row>
    <row r="3124" spans="2:2" x14ac:dyDescent="0.2">
      <c r="B3124" s="2"/>
    </row>
    <row r="3125" spans="2:2" x14ac:dyDescent="0.2">
      <c r="B3125" s="2"/>
    </row>
    <row r="3126" spans="2:2" x14ac:dyDescent="0.2">
      <c r="B3126" s="2"/>
    </row>
    <row r="3127" spans="2:2" x14ac:dyDescent="0.2">
      <c r="B3127" s="2"/>
    </row>
    <row r="3128" spans="2:2" x14ac:dyDescent="0.2">
      <c r="B3128" s="2"/>
    </row>
    <row r="3129" spans="2:2" x14ac:dyDescent="0.2">
      <c r="B3129" s="2"/>
    </row>
    <row r="3130" spans="2:2" x14ac:dyDescent="0.2">
      <c r="B3130" s="2"/>
    </row>
    <row r="3131" spans="2:2" x14ac:dyDescent="0.2">
      <c r="B3131" s="2"/>
    </row>
    <row r="3132" spans="2:2" x14ac:dyDescent="0.2">
      <c r="B3132" s="2"/>
    </row>
    <row r="3133" spans="2:2" x14ac:dyDescent="0.2">
      <c r="B3133" s="2"/>
    </row>
    <row r="3134" spans="2:2" x14ac:dyDescent="0.2">
      <c r="B3134" s="2"/>
    </row>
    <row r="3135" spans="2:2" x14ac:dyDescent="0.2">
      <c r="B3135" s="2"/>
    </row>
    <row r="3136" spans="2:2" x14ac:dyDescent="0.2">
      <c r="B3136" s="2"/>
    </row>
    <row r="3137" spans="2:2" x14ac:dyDescent="0.2">
      <c r="B3137" s="2"/>
    </row>
    <row r="3138" spans="2:2" x14ac:dyDescent="0.2">
      <c r="B3138" s="2"/>
    </row>
    <row r="3139" spans="2:2" x14ac:dyDescent="0.2">
      <c r="B3139" s="2"/>
    </row>
    <row r="3140" spans="2:2" x14ac:dyDescent="0.2">
      <c r="B3140" s="2"/>
    </row>
    <row r="3141" spans="2:2" x14ac:dyDescent="0.2">
      <c r="B3141" s="2"/>
    </row>
    <row r="3142" spans="2:2" x14ac:dyDescent="0.2">
      <c r="B3142" s="2"/>
    </row>
    <row r="3143" spans="2:2" x14ac:dyDescent="0.2">
      <c r="B3143" s="2"/>
    </row>
    <row r="3144" spans="2:2" x14ac:dyDescent="0.2">
      <c r="B3144" s="2"/>
    </row>
    <row r="3145" spans="2:2" x14ac:dyDescent="0.2">
      <c r="B3145" s="2"/>
    </row>
    <row r="3146" spans="2:2" x14ac:dyDescent="0.2">
      <c r="B3146" s="2"/>
    </row>
    <row r="3147" spans="2:2" x14ac:dyDescent="0.2">
      <c r="B3147" s="2"/>
    </row>
    <row r="3148" spans="2:2" x14ac:dyDescent="0.2">
      <c r="B3148" s="2"/>
    </row>
    <row r="3149" spans="2:2" x14ac:dyDescent="0.2">
      <c r="B3149" s="2"/>
    </row>
    <row r="3150" spans="2:2" x14ac:dyDescent="0.2">
      <c r="B3150" s="2"/>
    </row>
    <row r="3151" spans="2:2" x14ac:dyDescent="0.2">
      <c r="B3151" s="2"/>
    </row>
    <row r="3152" spans="2:2" x14ac:dyDescent="0.2">
      <c r="B3152" s="2"/>
    </row>
    <row r="3153" spans="2:2" x14ac:dyDescent="0.2">
      <c r="B3153" s="2"/>
    </row>
    <row r="3154" spans="2:2" x14ac:dyDescent="0.2">
      <c r="B3154" s="2"/>
    </row>
    <row r="3155" spans="2:2" x14ac:dyDescent="0.2">
      <c r="B3155" s="2"/>
    </row>
    <row r="3156" spans="2:2" x14ac:dyDescent="0.2">
      <c r="B3156" s="2"/>
    </row>
    <row r="3157" spans="2:2" x14ac:dyDescent="0.2">
      <c r="B3157" s="2"/>
    </row>
    <row r="3158" spans="2:2" x14ac:dyDescent="0.2">
      <c r="B3158" s="2"/>
    </row>
    <row r="3159" spans="2:2" x14ac:dyDescent="0.2">
      <c r="B3159" s="2"/>
    </row>
    <row r="3160" spans="2:2" x14ac:dyDescent="0.2">
      <c r="B3160" s="2"/>
    </row>
    <row r="3161" spans="2:2" x14ac:dyDescent="0.2">
      <c r="B3161" s="2"/>
    </row>
    <row r="3162" spans="2:2" x14ac:dyDescent="0.2">
      <c r="B3162" s="2"/>
    </row>
    <row r="3163" spans="2:2" x14ac:dyDescent="0.2">
      <c r="B3163" s="2"/>
    </row>
    <row r="3164" spans="2:2" x14ac:dyDescent="0.2">
      <c r="B3164" s="2"/>
    </row>
    <row r="3165" spans="2:2" x14ac:dyDescent="0.2">
      <c r="B3165" s="2"/>
    </row>
    <row r="3166" spans="2:2" x14ac:dyDescent="0.2">
      <c r="B3166" s="2"/>
    </row>
    <row r="3167" spans="2:2" x14ac:dyDescent="0.2">
      <c r="B3167" s="2"/>
    </row>
    <row r="3168" spans="2:2" x14ac:dyDescent="0.2">
      <c r="B3168" s="2"/>
    </row>
    <row r="3169" spans="2:2" x14ac:dyDescent="0.2">
      <c r="B3169" s="2"/>
    </row>
    <row r="3170" spans="2:2" x14ac:dyDescent="0.2">
      <c r="B3170" s="2"/>
    </row>
    <row r="3171" spans="2:2" x14ac:dyDescent="0.2">
      <c r="B3171" s="2"/>
    </row>
    <row r="3172" spans="2:2" x14ac:dyDescent="0.2">
      <c r="B3172" s="2"/>
    </row>
    <row r="3173" spans="2:2" x14ac:dyDescent="0.2">
      <c r="B3173" s="2"/>
    </row>
    <row r="3174" spans="2:2" x14ac:dyDescent="0.2">
      <c r="B3174" s="2"/>
    </row>
    <row r="3175" spans="2:2" x14ac:dyDescent="0.2">
      <c r="B3175" s="2"/>
    </row>
    <row r="3176" spans="2:2" x14ac:dyDescent="0.2">
      <c r="B3176" s="2"/>
    </row>
    <row r="3177" spans="2:2" x14ac:dyDescent="0.2">
      <c r="B3177" s="2"/>
    </row>
    <row r="3178" spans="2:2" x14ac:dyDescent="0.2">
      <c r="B3178" s="2"/>
    </row>
    <row r="3179" spans="2:2" x14ac:dyDescent="0.2">
      <c r="B3179" s="2"/>
    </row>
    <row r="3180" spans="2:2" x14ac:dyDescent="0.2">
      <c r="B3180" s="2"/>
    </row>
    <row r="3181" spans="2:2" x14ac:dyDescent="0.2">
      <c r="B3181" s="2"/>
    </row>
    <row r="3182" spans="2:2" x14ac:dyDescent="0.2">
      <c r="B3182" s="2"/>
    </row>
    <row r="3183" spans="2:2" x14ac:dyDescent="0.2">
      <c r="B3183" s="2"/>
    </row>
    <row r="3184" spans="2:2" x14ac:dyDescent="0.2">
      <c r="B3184" s="2"/>
    </row>
    <row r="3185" spans="2:2" x14ac:dyDescent="0.2">
      <c r="B3185" s="2"/>
    </row>
    <row r="3186" spans="2:2" x14ac:dyDescent="0.2">
      <c r="B3186" s="2"/>
    </row>
    <row r="3187" spans="2:2" x14ac:dyDescent="0.2">
      <c r="B3187" s="2"/>
    </row>
    <row r="3188" spans="2:2" x14ac:dyDescent="0.2">
      <c r="B3188" s="2"/>
    </row>
    <row r="3189" spans="2:2" x14ac:dyDescent="0.2">
      <c r="B3189" s="2"/>
    </row>
    <row r="3190" spans="2:2" x14ac:dyDescent="0.2">
      <c r="B3190" s="2"/>
    </row>
    <row r="3191" spans="2:2" x14ac:dyDescent="0.2">
      <c r="B3191" s="2"/>
    </row>
    <row r="3192" spans="2:2" x14ac:dyDescent="0.2">
      <c r="B3192" s="2"/>
    </row>
    <row r="3193" spans="2:2" x14ac:dyDescent="0.2">
      <c r="B3193" s="2"/>
    </row>
    <row r="3194" spans="2:2" x14ac:dyDescent="0.2">
      <c r="B3194" s="2"/>
    </row>
    <row r="3195" spans="2:2" x14ac:dyDescent="0.2">
      <c r="B3195" s="2"/>
    </row>
    <row r="3196" spans="2:2" x14ac:dyDescent="0.2">
      <c r="B3196" s="2"/>
    </row>
    <row r="3197" spans="2:2" x14ac:dyDescent="0.2">
      <c r="B3197" s="2"/>
    </row>
    <row r="3198" spans="2:2" x14ac:dyDescent="0.2">
      <c r="B3198" s="2"/>
    </row>
    <row r="3199" spans="2:2" x14ac:dyDescent="0.2">
      <c r="B3199" s="2"/>
    </row>
    <row r="3200" spans="2:2" x14ac:dyDescent="0.2">
      <c r="B3200" s="2"/>
    </row>
    <row r="3201" spans="2:2" x14ac:dyDescent="0.2">
      <c r="B3201" s="2"/>
    </row>
    <row r="3202" spans="2:2" x14ac:dyDescent="0.2">
      <c r="B3202" s="2"/>
    </row>
    <row r="3203" spans="2:2" x14ac:dyDescent="0.2">
      <c r="B3203" s="2"/>
    </row>
    <row r="3204" spans="2:2" x14ac:dyDescent="0.2">
      <c r="B3204" s="2"/>
    </row>
    <row r="3205" spans="2:2" x14ac:dyDescent="0.2">
      <c r="B3205" s="2"/>
    </row>
    <row r="3206" spans="2:2" x14ac:dyDescent="0.2">
      <c r="B3206" s="2"/>
    </row>
    <row r="3207" spans="2:2" x14ac:dyDescent="0.2">
      <c r="B3207" s="2"/>
    </row>
    <row r="3208" spans="2:2" x14ac:dyDescent="0.2">
      <c r="B3208" s="2"/>
    </row>
    <row r="3209" spans="2:2" x14ac:dyDescent="0.2">
      <c r="B3209" s="2"/>
    </row>
    <row r="3210" spans="2:2" x14ac:dyDescent="0.2">
      <c r="B3210" s="2"/>
    </row>
    <row r="3211" spans="2:2" x14ac:dyDescent="0.2">
      <c r="B3211" s="2"/>
    </row>
    <row r="3212" spans="2:2" x14ac:dyDescent="0.2">
      <c r="B3212" s="2"/>
    </row>
    <row r="3213" spans="2:2" x14ac:dyDescent="0.2">
      <c r="B3213" s="2"/>
    </row>
    <row r="3214" spans="2:2" x14ac:dyDescent="0.2">
      <c r="B3214" s="2"/>
    </row>
    <row r="3215" spans="2:2" x14ac:dyDescent="0.2">
      <c r="B3215" s="2"/>
    </row>
    <row r="3216" spans="2:2" x14ac:dyDescent="0.2">
      <c r="B3216" s="2"/>
    </row>
    <row r="3217" spans="2:2" x14ac:dyDescent="0.2">
      <c r="B3217" s="2"/>
    </row>
    <row r="3218" spans="2:2" x14ac:dyDescent="0.2">
      <c r="B3218" s="2"/>
    </row>
    <row r="3219" spans="2:2" x14ac:dyDescent="0.2">
      <c r="B3219" s="2"/>
    </row>
    <row r="3220" spans="2:2" x14ac:dyDescent="0.2">
      <c r="B3220" s="2"/>
    </row>
    <row r="3221" spans="2:2" x14ac:dyDescent="0.2">
      <c r="B3221" s="2"/>
    </row>
    <row r="3222" spans="2:2" x14ac:dyDescent="0.2">
      <c r="B3222" s="2"/>
    </row>
    <row r="3223" spans="2:2" x14ac:dyDescent="0.2">
      <c r="B3223" s="2"/>
    </row>
    <row r="3224" spans="2:2" x14ac:dyDescent="0.2">
      <c r="B3224" s="2"/>
    </row>
    <row r="3225" spans="2:2" x14ac:dyDescent="0.2">
      <c r="B3225" s="2"/>
    </row>
    <row r="3226" spans="2:2" x14ac:dyDescent="0.2">
      <c r="B3226" s="2"/>
    </row>
    <row r="3227" spans="2:2" x14ac:dyDescent="0.2">
      <c r="B3227" s="2"/>
    </row>
    <row r="3228" spans="2:2" x14ac:dyDescent="0.2">
      <c r="B3228" s="2"/>
    </row>
    <row r="3229" spans="2:2" x14ac:dyDescent="0.2">
      <c r="B3229" s="2"/>
    </row>
    <row r="3230" spans="2:2" x14ac:dyDescent="0.2">
      <c r="B3230" s="2"/>
    </row>
    <row r="3231" spans="2:2" x14ac:dyDescent="0.2">
      <c r="B3231" s="2"/>
    </row>
    <row r="3232" spans="2:2" x14ac:dyDescent="0.2">
      <c r="B3232" s="2"/>
    </row>
    <row r="3233" spans="2:2" x14ac:dyDescent="0.2">
      <c r="B3233" s="2"/>
    </row>
    <row r="3234" spans="2:2" x14ac:dyDescent="0.2">
      <c r="B3234" s="2"/>
    </row>
    <row r="3235" spans="2:2" x14ac:dyDescent="0.2">
      <c r="B3235" s="2"/>
    </row>
    <row r="3236" spans="2:2" x14ac:dyDescent="0.2">
      <c r="B3236" s="2"/>
    </row>
    <row r="3237" spans="2:2" x14ac:dyDescent="0.2">
      <c r="B3237" s="2"/>
    </row>
    <row r="3238" spans="2:2" x14ac:dyDescent="0.2">
      <c r="B3238" s="2"/>
    </row>
    <row r="3239" spans="2:2" x14ac:dyDescent="0.2">
      <c r="B3239" s="2"/>
    </row>
    <row r="3240" spans="2:2" x14ac:dyDescent="0.2">
      <c r="B3240" s="2"/>
    </row>
    <row r="3241" spans="2:2" x14ac:dyDescent="0.2">
      <c r="B3241" s="2"/>
    </row>
    <row r="3242" spans="2:2" x14ac:dyDescent="0.2">
      <c r="B3242" s="2"/>
    </row>
    <row r="3243" spans="2:2" x14ac:dyDescent="0.2">
      <c r="B3243" s="2"/>
    </row>
    <row r="3244" spans="2:2" x14ac:dyDescent="0.2">
      <c r="B3244" s="2"/>
    </row>
    <row r="3245" spans="2:2" x14ac:dyDescent="0.2">
      <c r="B3245" s="2"/>
    </row>
    <row r="3246" spans="2:2" x14ac:dyDescent="0.2">
      <c r="B3246" s="2"/>
    </row>
    <row r="3247" spans="2:2" x14ac:dyDescent="0.2">
      <c r="B3247" s="2"/>
    </row>
    <row r="3248" spans="2:2" x14ac:dyDescent="0.2">
      <c r="B3248" s="2"/>
    </row>
    <row r="3249" spans="2:2" x14ac:dyDescent="0.2">
      <c r="B3249" s="2"/>
    </row>
    <row r="3250" spans="2:2" x14ac:dyDescent="0.2">
      <c r="B3250" s="2"/>
    </row>
    <row r="3251" spans="2:2" x14ac:dyDescent="0.2">
      <c r="B3251" s="2"/>
    </row>
    <row r="3252" spans="2:2" x14ac:dyDescent="0.2">
      <c r="B3252" s="2"/>
    </row>
    <row r="3253" spans="2:2" x14ac:dyDescent="0.2">
      <c r="B3253" s="2"/>
    </row>
    <row r="3254" spans="2:2" x14ac:dyDescent="0.2">
      <c r="B3254" s="2"/>
    </row>
    <row r="3255" spans="2:2" x14ac:dyDescent="0.2">
      <c r="B3255" s="2"/>
    </row>
    <row r="3256" spans="2:2" x14ac:dyDescent="0.2">
      <c r="B3256" s="2"/>
    </row>
    <row r="3257" spans="2:2" x14ac:dyDescent="0.2">
      <c r="B3257" s="2"/>
    </row>
    <row r="3258" spans="2:2" x14ac:dyDescent="0.2">
      <c r="B3258" s="2"/>
    </row>
    <row r="3259" spans="2:2" x14ac:dyDescent="0.2">
      <c r="B3259" s="2"/>
    </row>
    <row r="3260" spans="2:2" x14ac:dyDescent="0.2">
      <c r="B3260" s="2"/>
    </row>
    <row r="3261" spans="2:2" x14ac:dyDescent="0.2">
      <c r="B3261" s="2"/>
    </row>
    <row r="3262" spans="2:2" x14ac:dyDescent="0.2">
      <c r="B3262" s="2"/>
    </row>
    <row r="3263" spans="2:2" x14ac:dyDescent="0.2">
      <c r="B3263" s="2"/>
    </row>
    <row r="3264" spans="2:2" x14ac:dyDescent="0.2">
      <c r="B3264" s="2"/>
    </row>
    <row r="3265" spans="2:2" x14ac:dyDescent="0.2">
      <c r="B3265" s="2"/>
    </row>
    <row r="3266" spans="2:2" x14ac:dyDescent="0.2">
      <c r="B3266" s="2"/>
    </row>
    <row r="3267" spans="2:2" x14ac:dyDescent="0.2">
      <c r="B3267" s="2"/>
    </row>
    <row r="3268" spans="2:2" x14ac:dyDescent="0.2">
      <c r="B3268" s="2"/>
    </row>
    <row r="3269" spans="2:2" x14ac:dyDescent="0.2">
      <c r="B3269" s="2"/>
    </row>
    <row r="3270" spans="2:2" x14ac:dyDescent="0.2">
      <c r="B3270" s="2"/>
    </row>
    <row r="3271" spans="2:2" x14ac:dyDescent="0.2">
      <c r="B3271" s="2"/>
    </row>
    <row r="3272" spans="2:2" x14ac:dyDescent="0.2">
      <c r="B3272" s="2"/>
    </row>
    <row r="3273" spans="2:2" x14ac:dyDescent="0.2">
      <c r="B3273" s="2"/>
    </row>
    <row r="3274" spans="2:2" x14ac:dyDescent="0.2">
      <c r="B3274" s="2"/>
    </row>
    <row r="3275" spans="2:2" x14ac:dyDescent="0.2">
      <c r="B3275" s="2"/>
    </row>
    <row r="3276" spans="2:2" x14ac:dyDescent="0.2">
      <c r="B3276" s="2"/>
    </row>
    <row r="3277" spans="2:2" x14ac:dyDescent="0.2">
      <c r="B3277" s="2"/>
    </row>
    <row r="3278" spans="2:2" x14ac:dyDescent="0.2">
      <c r="B3278" s="2"/>
    </row>
    <row r="3279" spans="2:2" x14ac:dyDescent="0.2">
      <c r="B3279" s="2"/>
    </row>
    <row r="3280" spans="2:2" x14ac:dyDescent="0.2">
      <c r="B3280" s="2"/>
    </row>
    <row r="3281" spans="2:2" x14ac:dyDescent="0.2">
      <c r="B3281" s="2"/>
    </row>
    <row r="3282" spans="2:2" x14ac:dyDescent="0.2">
      <c r="B3282" s="2"/>
    </row>
    <row r="3283" spans="2:2" x14ac:dyDescent="0.2">
      <c r="B3283" s="2"/>
    </row>
    <row r="3284" spans="2:2" x14ac:dyDescent="0.2">
      <c r="B3284" s="2"/>
    </row>
    <row r="3285" spans="2:2" x14ac:dyDescent="0.2">
      <c r="B3285" s="2"/>
    </row>
    <row r="3286" spans="2:2" x14ac:dyDescent="0.2">
      <c r="B3286" s="2"/>
    </row>
    <row r="3287" spans="2:2" x14ac:dyDescent="0.2">
      <c r="B3287" s="2"/>
    </row>
    <row r="3288" spans="2:2" x14ac:dyDescent="0.2">
      <c r="B3288" s="2"/>
    </row>
    <row r="3289" spans="2:2" x14ac:dyDescent="0.2">
      <c r="B3289" s="2"/>
    </row>
    <row r="3290" spans="2:2" x14ac:dyDescent="0.2">
      <c r="B3290" s="2"/>
    </row>
    <row r="3291" spans="2:2" x14ac:dyDescent="0.2">
      <c r="B3291" s="2"/>
    </row>
    <row r="3292" spans="2:2" x14ac:dyDescent="0.2">
      <c r="B3292" s="2"/>
    </row>
    <row r="3293" spans="2:2" x14ac:dyDescent="0.2">
      <c r="B3293" s="2"/>
    </row>
    <row r="3294" spans="2:2" x14ac:dyDescent="0.2">
      <c r="B3294" s="2"/>
    </row>
    <row r="3295" spans="2:2" x14ac:dyDescent="0.2">
      <c r="B3295" s="2"/>
    </row>
    <row r="3296" spans="2:2" x14ac:dyDescent="0.2">
      <c r="B3296" s="2"/>
    </row>
    <row r="3297" spans="2:2" x14ac:dyDescent="0.2">
      <c r="B3297" s="2"/>
    </row>
    <row r="3298" spans="2:2" x14ac:dyDescent="0.2">
      <c r="B3298" s="2"/>
    </row>
    <row r="3299" spans="2:2" x14ac:dyDescent="0.2">
      <c r="B3299" s="2"/>
    </row>
    <row r="3300" spans="2:2" x14ac:dyDescent="0.2">
      <c r="B3300" s="2"/>
    </row>
    <row r="3301" spans="2:2" x14ac:dyDescent="0.2">
      <c r="B3301" s="2"/>
    </row>
    <row r="3302" spans="2:2" x14ac:dyDescent="0.2">
      <c r="B3302" s="2"/>
    </row>
    <row r="3303" spans="2:2" x14ac:dyDescent="0.2">
      <c r="B3303" s="2"/>
    </row>
    <row r="3304" spans="2:2" x14ac:dyDescent="0.2">
      <c r="B3304" s="2"/>
    </row>
    <row r="3305" spans="2:2" x14ac:dyDescent="0.2">
      <c r="B3305" s="2"/>
    </row>
    <row r="3306" spans="2:2" x14ac:dyDescent="0.2">
      <c r="B3306" s="2"/>
    </row>
    <row r="3307" spans="2:2" x14ac:dyDescent="0.2">
      <c r="B3307" s="2"/>
    </row>
    <row r="3308" spans="2:2" x14ac:dyDescent="0.2">
      <c r="B3308" s="2"/>
    </row>
    <row r="3309" spans="2:2" x14ac:dyDescent="0.2">
      <c r="B3309" s="2"/>
    </row>
    <row r="3310" spans="2:2" x14ac:dyDescent="0.2">
      <c r="B3310" s="2"/>
    </row>
    <row r="3311" spans="2:2" x14ac:dyDescent="0.2">
      <c r="B3311" s="2"/>
    </row>
    <row r="3312" spans="2:2" x14ac:dyDescent="0.2">
      <c r="B3312" s="2"/>
    </row>
    <row r="3313" spans="2:2" x14ac:dyDescent="0.2">
      <c r="B3313" s="2"/>
    </row>
    <row r="3314" spans="2:2" x14ac:dyDescent="0.2">
      <c r="B3314" s="2"/>
    </row>
    <row r="3315" spans="2:2" x14ac:dyDescent="0.2">
      <c r="B3315" s="2"/>
    </row>
    <row r="3316" spans="2:2" x14ac:dyDescent="0.2">
      <c r="B3316" s="2"/>
    </row>
    <row r="3317" spans="2:2" x14ac:dyDescent="0.2">
      <c r="B3317" s="2"/>
    </row>
    <row r="3318" spans="2:2" x14ac:dyDescent="0.2">
      <c r="B3318" s="2"/>
    </row>
    <row r="3319" spans="2:2" x14ac:dyDescent="0.2">
      <c r="B3319" s="2"/>
    </row>
    <row r="3320" spans="2:2" x14ac:dyDescent="0.2">
      <c r="B3320" s="2"/>
    </row>
    <row r="3321" spans="2:2" x14ac:dyDescent="0.2">
      <c r="B3321" s="2"/>
    </row>
    <row r="3322" spans="2:2" x14ac:dyDescent="0.2">
      <c r="B3322" s="2"/>
    </row>
    <row r="3323" spans="2:2" x14ac:dyDescent="0.2">
      <c r="B3323" s="2"/>
    </row>
    <row r="3324" spans="2:2" x14ac:dyDescent="0.2">
      <c r="B3324" s="2"/>
    </row>
    <row r="3325" spans="2:2" x14ac:dyDescent="0.2">
      <c r="B3325" s="2"/>
    </row>
    <row r="3326" spans="2:2" x14ac:dyDescent="0.2">
      <c r="B3326" s="2"/>
    </row>
    <row r="3327" spans="2:2" x14ac:dyDescent="0.2">
      <c r="B3327" s="2"/>
    </row>
    <row r="3328" spans="2:2" x14ac:dyDescent="0.2">
      <c r="B3328" s="2"/>
    </row>
    <row r="3329" spans="2:2" x14ac:dyDescent="0.2">
      <c r="B3329" s="2"/>
    </row>
    <row r="3330" spans="2:2" x14ac:dyDescent="0.2">
      <c r="B3330" s="2"/>
    </row>
    <row r="3331" spans="2:2" x14ac:dyDescent="0.2">
      <c r="B3331" s="2"/>
    </row>
    <row r="3332" spans="2:2" x14ac:dyDescent="0.2">
      <c r="B3332" s="2"/>
    </row>
    <row r="3333" spans="2:2" x14ac:dyDescent="0.2">
      <c r="B3333" s="2"/>
    </row>
    <row r="3334" spans="2:2" x14ac:dyDescent="0.2">
      <c r="B3334" s="2"/>
    </row>
    <row r="3335" spans="2:2" x14ac:dyDescent="0.2">
      <c r="B3335" s="2"/>
    </row>
    <row r="3336" spans="2:2" x14ac:dyDescent="0.2">
      <c r="B3336" s="2"/>
    </row>
    <row r="3337" spans="2:2" x14ac:dyDescent="0.2">
      <c r="B3337" s="2"/>
    </row>
    <row r="3338" spans="2:2" x14ac:dyDescent="0.2">
      <c r="B3338" s="2"/>
    </row>
    <row r="3339" spans="2:2" x14ac:dyDescent="0.2">
      <c r="B3339" s="2"/>
    </row>
    <row r="3340" spans="2:2" x14ac:dyDescent="0.2">
      <c r="B3340" s="2"/>
    </row>
    <row r="3341" spans="2:2" x14ac:dyDescent="0.2">
      <c r="B3341" s="2"/>
    </row>
    <row r="3342" spans="2:2" x14ac:dyDescent="0.2">
      <c r="B3342" s="2"/>
    </row>
    <row r="3343" spans="2:2" x14ac:dyDescent="0.2">
      <c r="B3343" s="2"/>
    </row>
    <row r="3344" spans="2:2" x14ac:dyDescent="0.2">
      <c r="B3344" s="2"/>
    </row>
    <row r="3345" spans="2:2" x14ac:dyDescent="0.2">
      <c r="B3345" s="2"/>
    </row>
    <row r="3346" spans="2:2" x14ac:dyDescent="0.2">
      <c r="B3346" s="2"/>
    </row>
    <row r="3347" spans="2:2" x14ac:dyDescent="0.2">
      <c r="B3347" s="2"/>
    </row>
    <row r="3348" spans="2:2" x14ac:dyDescent="0.2">
      <c r="B3348" s="2"/>
    </row>
    <row r="3349" spans="2:2" x14ac:dyDescent="0.2">
      <c r="B3349" s="2"/>
    </row>
    <row r="3350" spans="2:2" x14ac:dyDescent="0.2">
      <c r="B3350" s="2"/>
    </row>
    <row r="3351" spans="2:2" x14ac:dyDescent="0.2">
      <c r="B3351" s="2"/>
    </row>
    <row r="3352" spans="2:2" x14ac:dyDescent="0.2">
      <c r="B3352" s="2"/>
    </row>
    <row r="3353" spans="2:2" x14ac:dyDescent="0.2">
      <c r="B3353" s="2"/>
    </row>
    <row r="3354" spans="2:2" x14ac:dyDescent="0.2">
      <c r="B3354" s="2"/>
    </row>
    <row r="3355" spans="2:2" x14ac:dyDescent="0.2">
      <c r="B3355" s="2"/>
    </row>
    <row r="3356" spans="2:2" x14ac:dyDescent="0.2">
      <c r="B3356" s="2"/>
    </row>
    <row r="3357" spans="2:2" x14ac:dyDescent="0.2">
      <c r="B3357" s="2"/>
    </row>
    <row r="3358" spans="2:2" x14ac:dyDescent="0.2">
      <c r="B3358" s="2"/>
    </row>
    <row r="3359" spans="2:2" x14ac:dyDescent="0.2">
      <c r="B3359" s="2"/>
    </row>
    <row r="3360" spans="2:2" x14ac:dyDescent="0.2">
      <c r="B3360" s="2"/>
    </row>
    <row r="3361" spans="2:2" x14ac:dyDescent="0.2">
      <c r="B3361" s="2"/>
    </row>
    <row r="3362" spans="2:2" x14ac:dyDescent="0.2">
      <c r="B3362" s="2"/>
    </row>
    <row r="3363" spans="2:2" x14ac:dyDescent="0.2">
      <c r="B3363" s="2"/>
    </row>
    <row r="3364" spans="2:2" x14ac:dyDescent="0.2">
      <c r="B3364" s="2"/>
    </row>
    <row r="3365" spans="2:2" x14ac:dyDescent="0.2">
      <c r="B3365" s="2"/>
    </row>
    <row r="3366" spans="2:2" x14ac:dyDescent="0.2">
      <c r="B3366" s="2"/>
    </row>
    <row r="3367" spans="2:2" x14ac:dyDescent="0.2">
      <c r="B3367" s="2"/>
    </row>
    <row r="3368" spans="2:2" x14ac:dyDescent="0.2">
      <c r="B3368" s="2"/>
    </row>
    <row r="3369" spans="2:2" x14ac:dyDescent="0.2">
      <c r="B3369" s="2"/>
    </row>
    <row r="3370" spans="2:2" x14ac:dyDescent="0.2">
      <c r="B3370" s="2"/>
    </row>
    <row r="3371" spans="2:2" x14ac:dyDescent="0.2">
      <c r="B3371" s="2"/>
    </row>
    <row r="3372" spans="2:2" x14ac:dyDescent="0.2">
      <c r="B3372" s="2"/>
    </row>
    <row r="3373" spans="2:2" x14ac:dyDescent="0.2">
      <c r="B3373" s="2"/>
    </row>
    <row r="3374" spans="2:2" x14ac:dyDescent="0.2">
      <c r="B3374" s="2"/>
    </row>
    <row r="3375" spans="2:2" x14ac:dyDescent="0.2">
      <c r="B3375" s="2"/>
    </row>
    <row r="3376" spans="2:2" x14ac:dyDescent="0.2">
      <c r="B3376" s="2"/>
    </row>
    <row r="3377" spans="2:2" x14ac:dyDescent="0.2">
      <c r="B3377" s="2"/>
    </row>
    <row r="3378" spans="2:2" x14ac:dyDescent="0.2">
      <c r="B3378" s="2"/>
    </row>
    <row r="3379" spans="2:2" x14ac:dyDescent="0.2">
      <c r="B3379" s="2"/>
    </row>
    <row r="3380" spans="2:2" x14ac:dyDescent="0.2">
      <c r="B3380" s="2"/>
    </row>
    <row r="3381" spans="2:2" x14ac:dyDescent="0.2">
      <c r="B3381" s="2"/>
    </row>
    <row r="3382" spans="2:2" x14ac:dyDescent="0.2">
      <c r="B3382" s="2"/>
    </row>
    <row r="3383" spans="2:2" x14ac:dyDescent="0.2">
      <c r="B3383" s="2"/>
    </row>
    <row r="3384" spans="2:2" x14ac:dyDescent="0.2">
      <c r="B3384" s="2"/>
    </row>
    <row r="3385" spans="2:2" x14ac:dyDescent="0.2">
      <c r="B3385" s="2"/>
    </row>
    <row r="3386" spans="2:2" x14ac:dyDescent="0.2">
      <c r="B3386" s="2"/>
    </row>
    <row r="3387" spans="2:2" x14ac:dyDescent="0.2">
      <c r="B3387" s="2"/>
    </row>
    <row r="3388" spans="2:2" x14ac:dyDescent="0.2">
      <c r="B3388" s="2"/>
    </row>
    <row r="3389" spans="2:2" x14ac:dyDescent="0.2">
      <c r="B3389" s="2"/>
    </row>
    <row r="3390" spans="2:2" x14ac:dyDescent="0.2">
      <c r="B3390" s="2"/>
    </row>
    <row r="3391" spans="2:2" x14ac:dyDescent="0.2">
      <c r="B3391" s="2"/>
    </row>
    <row r="3392" spans="2:2" x14ac:dyDescent="0.2">
      <c r="B3392" s="2"/>
    </row>
    <row r="3393" spans="2:2" x14ac:dyDescent="0.2">
      <c r="B3393" s="2"/>
    </row>
    <row r="3394" spans="2:2" x14ac:dyDescent="0.2">
      <c r="B3394" s="2"/>
    </row>
    <row r="3395" spans="2:2" x14ac:dyDescent="0.2">
      <c r="B3395" s="2"/>
    </row>
    <row r="3396" spans="2:2" x14ac:dyDescent="0.2">
      <c r="B3396" s="2"/>
    </row>
    <row r="3397" spans="2:2" x14ac:dyDescent="0.2">
      <c r="B3397" s="2"/>
    </row>
    <row r="3398" spans="2:2" x14ac:dyDescent="0.2">
      <c r="B3398" s="2"/>
    </row>
    <row r="3399" spans="2:2" x14ac:dyDescent="0.2">
      <c r="B3399" s="2"/>
    </row>
    <row r="3400" spans="2:2" x14ac:dyDescent="0.2">
      <c r="B3400" s="2"/>
    </row>
    <row r="3401" spans="2:2" x14ac:dyDescent="0.2">
      <c r="B3401" s="2"/>
    </row>
    <row r="3402" spans="2:2" x14ac:dyDescent="0.2">
      <c r="B3402" s="2"/>
    </row>
    <row r="3403" spans="2:2" x14ac:dyDescent="0.2">
      <c r="B3403" s="2"/>
    </row>
    <row r="3404" spans="2:2" x14ac:dyDescent="0.2">
      <c r="B3404" s="2"/>
    </row>
    <row r="3405" spans="2:2" x14ac:dyDescent="0.2">
      <c r="B3405" s="2"/>
    </row>
    <row r="3406" spans="2:2" x14ac:dyDescent="0.2">
      <c r="B3406" s="2"/>
    </row>
    <row r="3407" spans="2:2" x14ac:dyDescent="0.2">
      <c r="B3407" s="2"/>
    </row>
    <row r="3408" spans="2:2" x14ac:dyDescent="0.2">
      <c r="B3408" s="2"/>
    </row>
    <row r="3409" spans="2:2" x14ac:dyDescent="0.2">
      <c r="B3409" s="2"/>
    </row>
    <row r="3410" spans="2:2" x14ac:dyDescent="0.2">
      <c r="B3410" s="2"/>
    </row>
    <row r="3411" spans="2:2" x14ac:dyDescent="0.2">
      <c r="B3411" s="2"/>
    </row>
    <row r="3412" spans="2:2" x14ac:dyDescent="0.2">
      <c r="B3412" s="2"/>
    </row>
    <row r="3413" spans="2:2" x14ac:dyDescent="0.2">
      <c r="B3413" s="2"/>
    </row>
    <row r="3414" spans="2:2" x14ac:dyDescent="0.2">
      <c r="B3414" s="2"/>
    </row>
    <row r="3415" spans="2:2" x14ac:dyDescent="0.2">
      <c r="B3415" s="2"/>
    </row>
    <row r="3416" spans="2:2" x14ac:dyDescent="0.2">
      <c r="B3416" s="2"/>
    </row>
    <row r="3417" spans="2:2" x14ac:dyDescent="0.2">
      <c r="B3417" s="2"/>
    </row>
    <row r="3418" spans="2:2" x14ac:dyDescent="0.2">
      <c r="B3418" s="2"/>
    </row>
    <row r="3419" spans="2:2" x14ac:dyDescent="0.2">
      <c r="B3419" s="2"/>
    </row>
    <row r="3420" spans="2:2" x14ac:dyDescent="0.2">
      <c r="B3420" s="2"/>
    </row>
    <row r="3421" spans="2:2" x14ac:dyDescent="0.2">
      <c r="B3421" s="2"/>
    </row>
    <row r="3422" spans="2:2" x14ac:dyDescent="0.2">
      <c r="B3422" s="2"/>
    </row>
    <row r="3423" spans="2:2" x14ac:dyDescent="0.2">
      <c r="B3423" s="2"/>
    </row>
    <row r="3424" spans="2:2" x14ac:dyDescent="0.2">
      <c r="B3424" s="2"/>
    </row>
    <row r="3425" spans="2:2" x14ac:dyDescent="0.2">
      <c r="B3425" s="2"/>
    </row>
    <row r="3426" spans="2:2" x14ac:dyDescent="0.2">
      <c r="B3426" s="2"/>
    </row>
    <row r="3427" spans="2:2" x14ac:dyDescent="0.2">
      <c r="B3427" s="2"/>
    </row>
    <row r="3428" spans="2:2" x14ac:dyDescent="0.2">
      <c r="B3428" s="2"/>
    </row>
    <row r="3429" spans="2:2" x14ac:dyDescent="0.2">
      <c r="B3429" s="2"/>
    </row>
    <row r="3430" spans="2:2" x14ac:dyDescent="0.2">
      <c r="B3430" s="2"/>
    </row>
    <row r="3431" spans="2:2" x14ac:dyDescent="0.2">
      <c r="B3431" s="2"/>
    </row>
    <row r="3432" spans="2:2" x14ac:dyDescent="0.2">
      <c r="B3432" s="2"/>
    </row>
    <row r="3433" spans="2:2" x14ac:dyDescent="0.2">
      <c r="B3433" s="2"/>
    </row>
    <row r="3434" spans="2:2" x14ac:dyDescent="0.2">
      <c r="B3434" s="2"/>
    </row>
    <row r="3435" spans="2:2" x14ac:dyDescent="0.2">
      <c r="B3435" s="2"/>
    </row>
    <row r="3436" spans="2:2" x14ac:dyDescent="0.2">
      <c r="B3436" s="2"/>
    </row>
    <row r="3437" spans="2:2" x14ac:dyDescent="0.2">
      <c r="B3437" s="2"/>
    </row>
    <row r="3438" spans="2:2" x14ac:dyDescent="0.2">
      <c r="B3438" s="2"/>
    </row>
    <row r="3439" spans="2:2" x14ac:dyDescent="0.2">
      <c r="B3439" s="2"/>
    </row>
    <row r="3440" spans="2:2" x14ac:dyDescent="0.2">
      <c r="B3440" s="2"/>
    </row>
    <row r="3441" spans="2:2" x14ac:dyDescent="0.2">
      <c r="B3441" s="2"/>
    </row>
    <row r="3442" spans="2:2" x14ac:dyDescent="0.2">
      <c r="B3442" s="2"/>
    </row>
    <row r="3443" spans="2:2" x14ac:dyDescent="0.2">
      <c r="B3443" s="2"/>
    </row>
    <row r="3444" spans="2:2" x14ac:dyDescent="0.2">
      <c r="B3444" s="2"/>
    </row>
    <row r="3445" spans="2:2" x14ac:dyDescent="0.2">
      <c r="B3445" s="2"/>
    </row>
    <row r="3446" spans="2:2" x14ac:dyDescent="0.2">
      <c r="B3446" s="2"/>
    </row>
    <row r="3447" spans="2:2" x14ac:dyDescent="0.2">
      <c r="B3447" s="2"/>
    </row>
    <row r="3448" spans="2:2" x14ac:dyDescent="0.2">
      <c r="B3448" s="2"/>
    </row>
    <row r="3449" spans="2:2" x14ac:dyDescent="0.2">
      <c r="B3449" s="2"/>
    </row>
    <row r="3450" spans="2:2" x14ac:dyDescent="0.2">
      <c r="B3450" s="2"/>
    </row>
    <row r="3451" spans="2:2" x14ac:dyDescent="0.2">
      <c r="B3451" s="2"/>
    </row>
    <row r="3452" spans="2:2" x14ac:dyDescent="0.2">
      <c r="B3452" s="2"/>
    </row>
    <row r="3453" spans="2:2" x14ac:dyDescent="0.2">
      <c r="B3453" s="2"/>
    </row>
    <row r="3454" spans="2:2" x14ac:dyDescent="0.2">
      <c r="B3454" s="2"/>
    </row>
    <row r="3455" spans="2:2" x14ac:dyDescent="0.2">
      <c r="B3455" s="2"/>
    </row>
    <row r="3456" spans="2:2" x14ac:dyDescent="0.2">
      <c r="B3456" s="2"/>
    </row>
    <row r="3457" spans="2:2" x14ac:dyDescent="0.2">
      <c r="B3457" s="2"/>
    </row>
    <row r="3458" spans="2:2" x14ac:dyDescent="0.2">
      <c r="B3458" s="2"/>
    </row>
    <row r="3459" spans="2:2" x14ac:dyDescent="0.2">
      <c r="B3459" s="2"/>
    </row>
    <row r="3460" spans="2:2" x14ac:dyDescent="0.2">
      <c r="B3460" s="2"/>
    </row>
    <row r="3461" spans="2:2" x14ac:dyDescent="0.2">
      <c r="B3461" s="2"/>
    </row>
    <row r="3462" spans="2:2" x14ac:dyDescent="0.2">
      <c r="B3462" s="2"/>
    </row>
    <row r="3463" spans="2:2" x14ac:dyDescent="0.2">
      <c r="B3463" s="2"/>
    </row>
    <row r="3464" spans="2:2" x14ac:dyDescent="0.2">
      <c r="B3464" s="2"/>
    </row>
    <row r="3465" spans="2:2" x14ac:dyDescent="0.2">
      <c r="B3465" s="2"/>
    </row>
    <row r="3466" spans="2:2" x14ac:dyDescent="0.2">
      <c r="B3466" s="2"/>
    </row>
    <row r="3467" spans="2:2" x14ac:dyDescent="0.2">
      <c r="B3467" s="2"/>
    </row>
    <row r="3468" spans="2:2" x14ac:dyDescent="0.2">
      <c r="B3468" s="2"/>
    </row>
    <row r="3469" spans="2:2" x14ac:dyDescent="0.2">
      <c r="B3469" s="2"/>
    </row>
    <row r="3470" spans="2:2" x14ac:dyDescent="0.2">
      <c r="B3470" s="2"/>
    </row>
    <row r="3471" spans="2:2" x14ac:dyDescent="0.2">
      <c r="B3471" s="2"/>
    </row>
    <row r="3472" spans="2:2" x14ac:dyDescent="0.2">
      <c r="B3472" s="2"/>
    </row>
    <row r="3473" spans="2:2" x14ac:dyDescent="0.2">
      <c r="B3473" s="2"/>
    </row>
    <row r="3474" spans="2:2" x14ac:dyDescent="0.2">
      <c r="B3474" s="2"/>
    </row>
    <row r="3475" spans="2:2" x14ac:dyDescent="0.2">
      <c r="B3475" s="2"/>
    </row>
    <row r="3476" spans="2:2" x14ac:dyDescent="0.2">
      <c r="B3476" s="2"/>
    </row>
    <row r="3477" spans="2:2" x14ac:dyDescent="0.2">
      <c r="B3477" s="2"/>
    </row>
    <row r="3478" spans="2:2" x14ac:dyDescent="0.2">
      <c r="B3478" s="2"/>
    </row>
    <row r="3479" spans="2:2" x14ac:dyDescent="0.2">
      <c r="B3479" s="2"/>
    </row>
    <row r="3480" spans="2:2" x14ac:dyDescent="0.2">
      <c r="B3480" s="2"/>
    </row>
    <row r="3481" spans="2:2" x14ac:dyDescent="0.2">
      <c r="B3481" s="2"/>
    </row>
    <row r="3482" spans="2:2" x14ac:dyDescent="0.2">
      <c r="B3482" s="2"/>
    </row>
    <row r="3483" spans="2:2" x14ac:dyDescent="0.2">
      <c r="B3483" s="2"/>
    </row>
    <row r="3484" spans="2:2" x14ac:dyDescent="0.2">
      <c r="B3484" s="2"/>
    </row>
    <row r="3485" spans="2:2" x14ac:dyDescent="0.2">
      <c r="B3485" s="2"/>
    </row>
    <row r="3486" spans="2:2" x14ac:dyDescent="0.2">
      <c r="B3486" s="2"/>
    </row>
    <row r="3487" spans="2:2" x14ac:dyDescent="0.2">
      <c r="B3487" s="2"/>
    </row>
    <row r="3488" spans="2:2" x14ac:dyDescent="0.2">
      <c r="B3488" s="2"/>
    </row>
    <row r="3489" spans="2:2" x14ac:dyDescent="0.2">
      <c r="B3489" s="2"/>
    </row>
    <row r="3490" spans="2:2" x14ac:dyDescent="0.2">
      <c r="B3490" s="2"/>
    </row>
    <row r="3491" spans="2:2" x14ac:dyDescent="0.2">
      <c r="B3491" s="2"/>
    </row>
    <row r="3492" spans="2:2" x14ac:dyDescent="0.2">
      <c r="B3492" s="2"/>
    </row>
    <row r="3493" spans="2:2" x14ac:dyDescent="0.2">
      <c r="B3493" s="2"/>
    </row>
    <row r="3494" spans="2:2" x14ac:dyDescent="0.2">
      <c r="B3494" s="2"/>
    </row>
    <row r="3495" spans="2:2" x14ac:dyDescent="0.2">
      <c r="B3495" s="2"/>
    </row>
    <row r="3496" spans="2:2" x14ac:dyDescent="0.2">
      <c r="B3496" s="2"/>
    </row>
    <row r="3497" spans="2:2" x14ac:dyDescent="0.2">
      <c r="B3497" s="2"/>
    </row>
    <row r="3498" spans="2:2" x14ac:dyDescent="0.2">
      <c r="B3498" s="2"/>
    </row>
    <row r="3499" spans="2:2" x14ac:dyDescent="0.2">
      <c r="B3499" s="2"/>
    </row>
    <row r="3500" spans="2:2" x14ac:dyDescent="0.2">
      <c r="B3500" s="2"/>
    </row>
    <row r="3501" spans="2:2" x14ac:dyDescent="0.2">
      <c r="B3501" s="2"/>
    </row>
    <row r="3502" spans="2:2" x14ac:dyDescent="0.2">
      <c r="B3502" s="2"/>
    </row>
    <row r="3503" spans="2:2" x14ac:dyDescent="0.2">
      <c r="B3503" s="2"/>
    </row>
    <row r="3504" spans="2:2" x14ac:dyDescent="0.2">
      <c r="B3504" s="2"/>
    </row>
    <row r="3505" spans="2:2" x14ac:dyDescent="0.2">
      <c r="B3505" s="2"/>
    </row>
    <row r="3506" spans="2:2" x14ac:dyDescent="0.2">
      <c r="B3506" s="2"/>
    </row>
    <row r="3507" spans="2:2" x14ac:dyDescent="0.2">
      <c r="B3507" s="2"/>
    </row>
    <row r="3508" spans="2:2" x14ac:dyDescent="0.2">
      <c r="B3508" s="2"/>
    </row>
    <row r="3509" spans="2:2" x14ac:dyDescent="0.2">
      <c r="B3509" s="2"/>
    </row>
    <row r="3510" spans="2:2" x14ac:dyDescent="0.2">
      <c r="B3510" s="2"/>
    </row>
    <row r="3511" spans="2:2" x14ac:dyDescent="0.2">
      <c r="B3511" s="2"/>
    </row>
    <row r="3512" spans="2:2" x14ac:dyDescent="0.2">
      <c r="B3512" s="2"/>
    </row>
    <row r="3513" spans="2:2" x14ac:dyDescent="0.2">
      <c r="B3513" s="2"/>
    </row>
    <row r="3514" spans="2:2" x14ac:dyDescent="0.2">
      <c r="B3514" s="2"/>
    </row>
    <row r="3515" spans="2:2" x14ac:dyDescent="0.2">
      <c r="B3515" s="2"/>
    </row>
    <row r="3516" spans="2:2" x14ac:dyDescent="0.2">
      <c r="B3516" s="2"/>
    </row>
    <row r="3517" spans="2:2" x14ac:dyDescent="0.2">
      <c r="B3517" s="2"/>
    </row>
    <row r="3518" spans="2:2" x14ac:dyDescent="0.2">
      <c r="B3518" s="2"/>
    </row>
    <row r="3519" spans="2:2" x14ac:dyDescent="0.2">
      <c r="B3519" s="2"/>
    </row>
    <row r="3520" spans="2:2" x14ac:dyDescent="0.2">
      <c r="B3520" s="2"/>
    </row>
    <row r="3521" spans="2:2" x14ac:dyDescent="0.2">
      <c r="B3521" s="2"/>
    </row>
    <row r="3522" spans="2:2" x14ac:dyDescent="0.2">
      <c r="B3522" s="2"/>
    </row>
    <row r="3523" spans="2:2" x14ac:dyDescent="0.2">
      <c r="B3523" s="2"/>
    </row>
    <row r="3524" spans="2:2" x14ac:dyDescent="0.2">
      <c r="B3524" s="2"/>
    </row>
    <row r="3525" spans="2:2" x14ac:dyDescent="0.2">
      <c r="B3525" s="2"/>
    </row>
    <row r="3526" spans="2:2" x14ac:dyDescent="0.2">
      <c r="B3526" s="2"/>
    </row>
    <row r="3527" spans="2:2" x14ac:dyDescent="0.2">
      <c r="B3527" s="2"/>
    </row>
    <row r="3528" spans="2:2" x14ac:dyDescent="0.2">
      <c r="B3528" s="2"/>
    </row>
    <row r="3529" spans="2:2" x14ac:dyDescent="0.2">
      <c r="B3529" s="2"/>
    </row>
    <row r="3530" spans="2:2" x14ac:dyDescent="0.2">
      <c r="B3530" s="2"/>
    </row>
    <row r="3531" spans="2:2" x14ac:dyDescent="0.2">
      <c r="B3531" s="2"/>
    </row>
    <row r="3532" spans="2:2" x14ac:dyDescent="0.2">
      <c r="B3532" s="2"/>
    </row>
    <row r="3533" spans="2:2" x14ac:dyDescent="0.2">
      <c r="B3533" s="2"/>
    </row>
    <row r="3534" spans="2:2" x14ac:dyDescent="0.2">
      <c r="B3534" s="2"/>
    </row>
    <row r="3535" spans="2:2" x14ac:dyDescent="0.2">
      <c r="B3535" s="2"/>
    </row>
    <row r="3536" spans="2:2" x14ac:dyDescent="0.2">
      <c r="B3536" s="2"/>
    </row>
    <row r="3537" spans="2:2" x14ac:dyDescent="0.2">
      <c r="B3537" s="2"/>
    </row>
    <row r="3538" spans="2:2" x14ac:dyDescent="0.2">
      <c r="B3538" s="2"/>
    </row>
    <row r="3539" spans="2:2" x14ac:dyDescent="0.2">
      <c r="B3539" s="2"/>
    </row>
    <row r="3540" spans="2:2" x14ac:dyDescent="0.2">
      <c r="B3540" s="2"/>
    </row>
    <row r="3541" spans="2:2" x14ac:dyDescent="0.2">
      <c r="B3541" s="2"/>
    </row>
    <row r="3542" spans="2:2" x14ac:dyDescent="0.2">
      <c r="B3542" s="2"/>
    </row>
    <row r="3543" spans="2:2" x14ac:dyDescent="0.2">
      <c r="B3543" s="2"/>
    </row>
    <row r="3544" spans="2:2" x14ac:dyDescent="0.2">
      <c r="B3544" s="2"/>
    </row>
    <row r="3545" spans="2:2" x14ac:dyDescent="0.2">
      <c r="B3545" s="2"/>
    </row>
    <row r="3546" spans="2:2" x14ac:dyDescent="0.2">
      <c r="B3546" s="2"/>
    </row>
    <row r="3547" spans="2:2" x14ac:dyDescent="0.2">
      <c r="B3547" s="2"/>
    </row>
    <row r="3548" spans="2:2" x14ac:dyDescent="0.2">
      <c r="B3548" s="2"/>
    </row>
    <row r="3549" spans="2:2" x14ac:dyDescent="0.2">
      <c r="B3549" s="2"/>
    </row>
    <row r="3550" spans="2:2" x14ac:dyDescent="0.2">
      <c r="B3550" s="2"/>
    </row>
    <row r="3551" spans="2:2" x14ac:dyDescent="0.2">
      <c r="B3551" s="2"/>
    </row>
    <row r="3552" spans="2:2" x14ac:dyDescent="0.2">
      <c r="B3552" s="2"/>
    </row>
    <row r="3553" spans="2:2" x14ac:dyDescent="0.2">
      <c r="B3553" s="2"/>
    </row>
    <row r="3554" spans="2:2" x14ac:dyDescent="0.2">
      <c r="B3554" s="2"/>
    </row>
    <row r="3555" spans="2:2" x14ac:dyDescent="0.2">
      <c r="B3555" s="2"/>
    </row>
    <row r="3556" spans="2:2" x14ac:dyDescent="0.2">
      <c r="B3556" s="2"/>
    </row>
    <row r="3557" spans="2:2" x14ac:dyDescent="0.2">
      <c r="B3557" s="2"/>
    </row>
    <row r="3558" spans="2:2" x14ac:dyDescent="0.2">
      <c r="B3558" s="2"/>
    </row>
    <row r="3559" spans="2:2" x14ac:dyDescent="0.2">
      <c r="B3559" s="2"/>
    </row>
    <row r="3560" spans="2:2" x14ac:dyDescent="0.2">
      <c r="B3560" s="2"/>
    </row>
    <row r="3561" spans="2:2" x14ac:dyDescent="0.2">
      <c r="B3561" s="2"/>
    </row>
    <row r="3562" spans="2:2" x14ac:dyDescent="0.2">
      <c r="B3562" s="2"/>
    </row>
    <row r="3563" spans="2:2" x14ac:dyDescent="0.2">
      <c r="B3563" s="2"/>
    </row>
    <row r="3564" spans="2:2" x14ac:dyDescent="0.2">
      <c r="B3564" s="2"/>
    </row>
    <row r="3565" spans="2:2" x14ac:dyDescent="0.2">
      <c r="B3565" s="2"/>
    </row>
    <row r="3566" spans="2:2" x14ac:dyDescent="0.2">
      <c r="B3566" s="2"/>
    </row>
    <row r="3567" spans="2:2" x14ac:dyDescent="0.2">
      <c r="B3567" s="2"/>
    </row>
    <row r="3568" spans="2:2" x14ac:dyDescent="0.2">
      <c r="B3568" s="2"/>
    </row>
    <row r="3569" spans="2:2" x14ac:dyDescent="0.2">
      <c r="B3569" s="2"/>
    </row>
    <row r="3570" spans="2:2" x14ac:dyDescent="0.2">
      <c r="B3570" s="2"/>
    </row>
    <row r="3571" spans="2:2" x14ac:dyDescent="0.2">
      <c r="B3571" s="2"/>
    </row>
    <row r="3572" spans="2:2" x14ac:dyDescent="0.2">
      <c r="B3572" s="2"/>
    </row>
    <row r="3573" spans="2:2" x14ac:dyDescent="0.2">
      <c r="B3573" s="2"/>
    </row>
    <row r="3574" spans="2:2" x14ac:dyDescent="0.2">
      <c r="B3574" s="2"/>
    </row>
    <row r="3575" spans="2:2" x14ac:dyDescent="0.2">
      <c r="B3575" s="2"/>
    </row>
    <row r="3576" spans="2:2" x14ac:dyDescent="0.2">
      <c r="B3576" s="2"/>
    </row>
    <row r="3577" spans="2:2" x14ac:dyDescent="0.2">
      <c r="B3577" s="2"/>
    </row>
    <row r="3578" spans="2:2" x14ac:dyDescent="0.2">
      <c r="B3578" s="2"/>
    </row>
    <row r="3579" spans="2:2" x14ac:dyDescent="0.2">
      <c r="B3579" s="2"/>
    </row>
    <row r="3580" spans="2:2" x14ac:dyDescent="0.2">
      <c r="B3580" s="2"/>
    </row>
    <row r="3581" spans="2:2" x14ac:dyDescent="0.2">
      <c r="B3581" s="2"/>
    </row>
    <row r="3582" spans="2:2" x14ac:dyDescent="0.2">
      <c r="B3582" s="2"/>
    </row>
    <row r="3583" spans="2:2" x14ac:dyDescent="0.2">
      <c r="B3583" s="2"/>
    </row>
    <row r="3584" spans="2:2" x14ac:dyDescent="0.2">
      <c r="B3584" s="2"/>
    </row>
    <row r="3585" spans="2:2" x14ac:dyDescent="0.2">
      <c r="B3585" s="2"/>
    </row>
    <row r="3586" spans="2:2" x14ac:dyDescent="0.2">
      <c r="B3586" s="2"/>
    </row>
    <row r="3587" spans="2:2" x14ac:dyDescent="0.2">
      <c r="B3587" s="2"/>
    </row>
    <row r="3588" spans="2:2" x14ac:dyDescent="0.2">
      <c r="B3588" s="2"/>
    </row>
    <row r="3589" spans="2:2" x14ac:dyDescent="0.2">
      <c r="B3589" s="2"/>
    </row>
    <row r="3590" spans="2:2" x14ac:dyDescent="0.2">
      <c r="B3590" s="2"/>
    </row>
    <row r="3591" spans="2:2" x14ac:dyDescent="0.2">
      <c r="B3591" s="2"/>
    </row>
    <row r="3592" spans="2:2" x14ac:dyDescent="0.2">
      <c r="B3592" s="2"/>
    </row>
    <row r="3593" spans="2:2" x14ac:dyDescent="0.2">
      <c r="B3593" s="2"/>
    </row>
    <row r="3594" spans="2:2" x14ac:dyDescent="0.2">
      <c r="B3594" s="2"/>
    </row>
    <row r="3595" spans="2:2" x14ac:dyDescent="0.2">
      <c r="B3595" s="2"/>
    </row>
    <row r="3596" spans="2:2" x14ac:dyDescent="0.2">
      <c r="B3596" s="2"/>
    </row>
    <row r="3597" spans="2:2" x14ac:dyDescent="0.2">
      <c r="B3597" s="2"/>
    </row>
    <row r="3598" spans="2:2" x14ac:dyDescent="0.2">
      <c r="B3598" s="2"/>
    </row>
    <row r="3599" spans="2:2" x14ac:dyDescent="0.2">
      <c r="B3599" s="2"/>
    </row>
    <row r="3600" spans="2:2" x14ac:dyDescent="0.2">
      <c r="B3600" s="2"/>
    </row>
    <row r="3601" spans="2:2" x14ac:dyDescent="0.2">
      <c r="B3601" s="2"/>
    </row>
    <row r="3602" spans="2:2" x14ac:dyDescent="0.2">
      <c r="B3602" s="2"/>
    </row>
    <row r="3603" spans="2:2" x14ac:dyDescent="0.2">
      <c r="B3603" s="2"/>
    </row>
    <row r="3604" spans="2:2" x14ac:dyDescent="0.2">
      <c r="B3604" s="2"/>
    </row>
    <row r="3605" spans="2:2" x14ac:dyDescent="0.2">
      <c r="B3605" s="2"/>
    </row>
    <row r="3606" spans="2:2" x14ac:dyDescent="0.2">
      <c r="B3606" s="2"/>
    </row>
    <row r="3607" spans="2:2" x14ac:dyDescent="0.2">
      <c r="B3607" s="2"/>
    </row>
    <row r="3608" spans="2:2" x14ac:dyDescent="0.2">
      <c r="B3608" s="2"/>
    </row>
    <row r="3609" spans="2:2" x14ac:dyDescent="0.2">
      <c r="B3609" s="2"/>
    </row>
    <row r="3610" spans="2:2" x14ac:dyDescent="0.2">
      <c r="B3610" s="2"/>
    </row>
    <row r="3611" spans="2:2" x14ac:dyDescent="0.2">
      <c r="B3611" s="2"/>
    </row>
    <row r="3612" spans="2:2" x14ac:dyDescent="0.2">
      <c r="B3612" s="2"/>
    </row>
    <row r="3613" spans="2:2" x14ac:dyDescent="0.2">
      <c r="B3613" s="2"/>
    </row>
    <row r="3614" spans="2:2" x14ac:dyDescent="0.2">
      <c r="B3614" s="2"/>
    </row>
    <row r="3615" spans="2:2" x14ac:dyDescent="0.2">
      <c r="B3615" s="2"/>
    </row>
    <row r="3616" spans="2:2" x14ac:dyDescent="0.2">
      <c r="B3616" s="2"/>
    </row>
    <row r="3617" spans="2:2" x14ac:dyDescent="0.2">
      <c r="B3617" s="2"/>
    </row>
    <row r="3618" spans="2:2" x14ac:dyDescent="0.2">
      <c r="B3618" s="2"/>
    </row>
    <row r="3619" spans="2:2" x14ac:dyDescent="0.2">
      <c r="B3619" s="2"/>
    </row>
    <row r="3620" spans="2:2" x14ac:dyDescent="0.2">
      <c r="B3620" s="2"/>
    </row>
    <row r="3621" spans="2:2" x14ac:dyDescent="0.2">
      <c r="B3621" s="2"/>
    </row>
    <row r="3622" spans="2:2" x14ac:dyDescent="0.2">
      <c r="B3622" s="2"/>
    </row>
    <row r="3623" spans="2:2" x14ac:dyDescent="0.2">
      <c r="B3623" s="2"/>
    </row>
    <row r="3624" spans="2:2" x14ac:dyDescent="0.2">
      <c r="B3624" s="2"/>
    </row>
    <row r="3625" spans="2:2" x14ac:dyDescent="0.2">
      <c r="B3625" s="2"/>
    </row>
    <row r="3626" spans="2:2" x14ac:dyDescent="0.2">
      <c r="B3626" s="2"/>
    </row>
    <row r="3627" spans="2:2" x14ac:dyDescent="0.2">
      <c r="B3627" s="2"/>
    </row>
    <row r="3628" spans="2:2" x14ac:dyDescent="0.2">
      <c r="B3628" s="2"/>
    </row>
    <row r="3629" spans="2:2" x14ac:dyDescent="0.2">
      <c r="B3629" s="2"/>
    </row>
    <row r="3630" spans="2:2" x14ac:dyDescent="0.2">
      <c r="B3630" s="2"/>
    </row>
    <row r="3631" spans="2:2" x14ac:dyDescent="0.2">
      <c r="B3631" s="2"/>
    </row>
    <row r="3632" spans="2:2" x14ac:dyDescent="0.2">
      <c r="B3632" s="2"/>
    </row>
    <row r="3633" spans="2:2" x14ac:dyDescent="0.2">
      <c r="B3633" s="2"/>
    </row>
    <row r="3634" spans="2:2" x14ac:dyDescent="0.2">
      <c r="B3634" s="2"/>
    </row>
    <row r="3635" spans="2:2" x14ac:dyDescent="0.2">
      <c r="B3635" s="2"/>
    </row>
    <row r="3636" spans="2:2" x14ac:dyDescent="0.2">
      <c r="B3636" s="2"/>
    </row>
    <row r="3637" spans="2:2" x14ac:dyDescent="0.2">
      <c r="B3637" s="2"/>
    </row>
    <row r="3638" spans="2:2" x14ac:dyDescent="0.2">
      <c r="B3638" s="2"/>
    </row>
    <row r="3639" spans="2:2" x14ac:dyDescent="0.2">
      <c r="B3639" s="2"/>
    </row>
    <row r="3640" spans="2:2" x14ac:dyDescent="0.2">
      <c r="B3640" s="2"/>
    </row>
    <row r="3641" spans="2:2" x14ac:dyDescent="0.2">
      <c r="B3641" s="2"/>
    </row>
    <row r="3642" spans="2:2" x14ac:dyDescent="0.2">
      <c r="B3642" s="2"/>
    </row>
    <row r="3643" spans="2:2" x14ac:dyDescent="0.2">
      <c r="B3643" s="2"/>
    </row>
    <row r="3644" spans="2:2" x14ac:dyDescent="0.2">
      <c r="B3644" s="2"/>
    </row>
    <row r="3645" spans="2:2" x14ac:dyDescent="0.2">
      <c r="B3645" s="2"/>
    </row>
    <row r="3646" spans="2:2" x14ac:dyDescent="0.2">
      <c r="B3646" s="2"/>
    </row>
    <row r="3647" spans="2:2" x14ac:dyDescent="0.2">
      <c r="B3647" s="2"/>
    </row>
    <row r="3648" spans="2:2" x14ac:dyDescent="0.2">
      <c r="B3648" s="2"/>
    </row>
    <row r="3649" spans="2:2" x14ac:dyDescent="0.2">
      <c r="B3649" s="2"/>
    </row>
  </sheetData>
  <sheetProtection algorithmName="SHA-512" hashValue="q6T1Lc4L+iXzm6/8h/7i1q6+cd4n5l9Mlh/oHXTnHi8hlQYb6JrP2vj686aZOf6aXesY83kBzpZRERCXUJ8AlA==" saltValue="QfZCed5iMu9WuGrdOOtu0Q==" spinCount="100000" sheet="1" objects="1" scenarios="1"/>
  <mergeCells count="4019">
    <mergeCell ref="V379:W379"/>
    <mergeCell ref="D380:E380"/>
    <mergeCell ref="F380:G380"/>
    <mergeCell ref="H380:I380"/>
    <mergeCell ref="J380:K380"/>
    <mergeCell ref="L380:M380"/>
    <mergeCell ref="N380:O380"/>
    <mergeCell ref="P380:Q380"/>
    <mergeCell ref="R380:S380"/>
    <mergeCell ref="T380:U380"/>
    <mergeCell ref="V380:W380"/>
    <mergeCell ref="D466:E466"/>
    <mergeCell ref="F466:G466"/>
    <mergeCell ref="H466:I466"/>
    <mergeCell ref="J466:K466"/>
    <mergeCell ref="L466:M466"/>
    <mergeCell ref="N466:O466"/>
    <mergeCell ref="P466:Q466"/>
    <mergeCell ref="R466:S466"/>
    <mergeCell ref="T466:U466"/>
    <mergeCell ref="V466:W466"/>
    <mergeCell ref="R399:S399"/>
    <mergeCell ref="T399:U399"/>
    <mergeCell ref="V399:W399"/>
    <mergeCell ref="T398:U398"/>
    <mergeCell ref="V398:W398"/>
    <mergeCell ref="D399:E399"/>
    <mergeCell ref="F399:G399"/>
    <mergeCell ref="H399:I399"/>
    <mergeCell ref="J399:K399"/>
    <mergeCell ref="L399:M399"/>
    <mergeCell ref="N399:O399"/>
    <mergeCell ref="T377:U377"/>
    <mergeCell ref="V377:W377"/>
    <mergeCell ref="D378:E378"/>
    <mergeCell ref="F378:G378"/>
    <mergeCell ref="H378:I378"/>
    <mergeCell ref="J378:K378"/>
    <mergeCell ref="L378:M378"/>
    <mergeCell ref="N378:O378"/>
    <mergeCell ref="P378:Q378"/>
    <mergeCell ref="R378:S378"/>
    <mergeCell ref="T378:U378"/>
    <mergeCell ref="V378:W378"/>
    <mergeCell ref="D381:Z381"/>
    <mergeCell ref="D382:E382"/>
    <mergeCell ref="F382:G382"/>
    <mergeCell ref="H382:I382"/>
    <mergeCell ref="J382:K382"/>
    <mergeCell ref="L382:M382"/>
    <mergeCell ref="N382:O382"/>
    <mergeCell ref="P382:Q382"/>
    <mergeCell ref="R382:S382"/>
    <mergeCell ref="T382:U382"/>
    <mergeCell ref="V382:W382"/>
    <mergeCell ref="D379:E379"/>
    <mergeCell ref="F379:G379"/>
    <mergeCell ref="H379:I379"/>
    <mergeCell ref="J379:K379"/>
    <mergeCell ref="L379:M379"/>
    <mergeCell ref="N379:O379"/>
    <mergeCell ref="P379:Q379"/>
    <mergeCell ref="R379:S379"/>
    <mergeCell ref="T379:U379"/>
    <mergeCell ref="D208:E208"/>
    <mergeCell ref="F208:G208"/>
    <mergeCell ref="H208:I208"/>
    <mergeCell ref="J208:K208"/>
    <mergeCell ref="L208:M208"/>
    <mergeCell ref="N208:O208"/>
    <mergeCell ref="P208:Q208"/>
    <mergeCell ref="R208:S208"/>
    <mergeCell ref="T208:U208"/>
    <mergeCell ref="V208:W208"/>
    <mergeCell ref="D209:E209"/>
    <mergeCell ref="F209:G209"/>
    <mergeCell ref="H209:I209"/>
    <mergeCell ref="J209:K209"/>
    <mergeCell ref="L209:M209"/>
    <mergeCell ref="N209:O209"/>
    <mergeCell ref="P209:Q209"/>
    <mergeCell ref="R209:S209"/>
    <mergeCell ref="T209:U209"/>
    <mergeCell ref="V209:W209"/>
    <mergeCell ref="D376:Z376"/>
    <mergeCell ref="D377:E377"/>
    <mergeCell ref="F377:G377"/>
    <mergeCell ref="H377:I377"/>
    <mergeCell ref="J377:K377"/>
    <mergeCell ref="L377:M377"/>
    <mergeCell ref="N377:O377"/>
    <mergeCell ref="P377:Q377"/>
    <mergeCell ref="R377:S377"/>
    <mergeCell ref="J394:K394"/>
    <mergeCell ref="L394:M394"/>
    <mergeCell ref="N394:O394"/>
    <mergeCell ref="P394:Q394"/>
    <mergeCell ref="R394:S394"/>
    <mergeCell ref="D400:E400"/>
    <mergeCell ref="F400:G400"/>
    <mergeCell ref="H400:I400"/>
    <mergeCell ref="J400:K400"/>
    <mergeCell ref="L400:M400"/>
    <mergeCell ref="N400:O400"/>
    <mergeCell ref="P400:Q400"/>
    <mergeCell ref="R400:S400"/>
    <mergeCell ref="T400:U400"/>
    <mergeCell ref="V400:W400"/>
    <mergeCell ref="D398:E398"/>
    <mergeCell ref="F398:G398"/>
    <mergeCell ref="H398:I398"/>
    <mergeCell ref="J398:K398"/>
    <mergeCell ref="L398:M398"/>
    <mergeCell ref="N398:O398"/>
    <mergeCell ref="P398:Q398"/>
    <mergeCell ref="R398:S398"/>
    <mergeCell ref="P399:Q399"/>
    <mergeCell ref="V612:W612"/>
    <mergeCell ref="P616:Q616"/>
    <mergeCell ref="R616:S616"/>
    <mergeCell ref="H616:I616"/>
    <mergeCell ref="V613:W613"/>
    <mergeCell ref="H613:I613"/>
    <mergeCell ref="H610:I610"/>
    <mergeCell ref="J610:K610"/>
    <mergeCell ref="L610:M610"/>
    <mergeCell ref="N610:O610"/>
    <mergeCell ref="P610:Q610"/>
    <mergeCell ref="R610:S610"/>
    <mergeCell ref="T610:U610"/>
    <mergeCell ref="V610:W610"/>
    <mergeCell ref="F616:G616"/>
    <mergeCell ref="J616:K616"/>
    <mergeCell ref="L616:M616"/>
    <mergeCell ref="N616:O616"/>
    <mergeCell ref="T616:U616"/>
    <mergeCell ref="V616:W616"/>
    <mergeCell ref="V615:W615"/>
    <mergeCell ref="V614:W614"/>
    <mergeCell ref="R481:S481"/>
    <mergeCell ref="R479:S479"/>
    <mergeCell ref="T479:U479"/>
    <mergeCell ref="V479:W479"/>
    <mergeCell ref="D478:Z478"/>
    <mergeCell ref="D479:E479"/>
    <mergeCell ref="F479:G479"/>
    <mergeCell ref="H479:I479"/>
    <mergeCell ref="J479:K479"/>
    <mergeCell ref="D613:E613"/>
    <mergeCell ref="H614:I614"/>
    <mergeCell ref="P614:Q614"/>
    <mergeCell ref="T614:U614"/>
    <mergeCell ref="L615:M615"/>
    <mergeCell ref="N615:O615"/>
    <mergeCell ref="P615:Q615"/>
    <mergeCell ref="T615:U615"/>
    <mergeCell ref="D612:E612"/>
    <mergeCell ref="F612:G612"/>
    <mergeCell ref="H612:I612"/>
    <mergeCell ref="J612:K612"/>
    <mergeCell ref="L612:M612"/>
    <mergeCell ref="N612:O612"/>
    <mergeCell ref="P612:Q612"/>
    <mergeCell ref="R612:S612"/>
    <mergeCell ref="T612:U612"/>
    <mergeCell ref="D615:E615"/>
    <mergeCell ref="D614:E614"/>
    <mergeCell ref="J613:K613"/>
    <mergeCell ref="L614:M614"/>
    <mergeCell ref="J614:K614"/>
    <mergeCell ref="R614:S614"/>
    <mergeCell ref="P613:Q613"/>
    <mergeCell ref="T613:U613"/>
    <mergeCell ref="D611:E611"/>
    <mergeCell ref="F611:G611"/>
    <mergeCell ref="H611:I611"/>
    <mergeCell ref="J611:K611"/>
    <mergeCell ref="L611:M611"/>
    <mergeCell ref="N611:O611"/>
    <mergeCell ref="P611:Q611"/>
    <mergeCell ref="R611:S611"/>
    <mergeCell ref="T611:U611"/>
    <mergeCell ref="V611:W611"/>
    <mergeCell ref="C484:Z484"/>
    <mergeCell ref="R486:S486"/>
    <mergeCell ref="F496:G496"/>
    <mergeCell ref="V496:W496"/>
    <mergeCell ref="T496:U496"/>
    <mergeCell ref="V491:W491"/>
    <mergeCell ref="V490:W490"/>
    <mergeCell ref="V487:W487"/>
    <mergeCell ref="F487:G487"/>
    <mergeCell ref="F500:G500"/>
    <mergeCell ref="D607:E607"/>
    <mergeCell ref="F607:G607"/>
    <mergeCell ref="H607:I607"/>
    <mergeCell ref="J607:K607"/>
    <mergeCell ref="L607:M607"/>
    <mergeCell ref="N607:O607"/>
    <mergeCell ref="P607:Q607"/>
    <mergeCell ref="R607:S607"/>
    <mergeCell ref="T607:U607"/>
    <mergeCell ref="V607:W607"/>
    <mergeCell ref="D500:E500"/>
    <mergeCell ref="D486:E486"/>
    <mergeCell ref="L479:M479"/>
    <mergeCell ref="N479:O479"/>
    <mergeCell ref="P479:Q479"/>
    <mergeCell ref="D482:X482"/>
    <mergeCell ref="D483:E483"/>
    <mergeCell ref="F483:Z483"/>
    <mergeCell ref="D480:E480"/>
    <mergeCell ref="F480:G480"/>
    <mergeCell ref="H480:I480"/>
    <mergeCell ref="J480:K480"/>
    <mergeCell ref="L480:M480"/>
    <mergeCell ref="N480:O480"/>
    <mergeCell ref="P480:Q480"/>
    <mergeCell ref="R480:S480"/>
    <mergeCell ref="T480:U480"/>
    <mergeCell ref="V480:W480"/>
    <mergeCell ref="D481:E481"/>
    <mergeCell ref="F481:G481"/>
    <mergeCell ref="H481:I481"/>
    <mergeCell ref="J481:K481"/>
    <mergeCell ref="L481:M481"/>
    <mergeCell ref="N481:O481"/>
    <mergeCell ref="P481:Q481"/>
    <mergeCell ref="T481:U481"/>
    <mergeCell ref="J211:K211"/>
    <mergeCell ref="L211:M211"/>
    <mergeCell ref="N211:O211"/>
    <mergeCell ref="P211:Q211"/>
    <mergeCell ref="R211:S211"/>
    <mergeCell ref="L372:M372"/>
    <mergeCell ref="D374:E374"/>
    <mergeCell ref="D210:E210"/>
    <mergeCell ref="F210:G210"/>
    <mergeCell ref="H210:I210"/>
    <mergeCell ref="J210:K210"/>
    <mergeCell ref="F374:Z374"/>
    <mergeCell ref="F368:G368"/>
    <mergeCell ref="J347:K347"/>
    <mergeCell ref="L347:M347"/>
    <mergeCell ref="T342:U342"/>
    <mergeCell ref="V342:W342"/>
    <mergeCell ref="D370:E370"/>
    <mergeCell ref="D343:W343"/>
    <mergeCell ref="D344:E344"/>
    <mergeCell ref="F344:G344"/>
    <mergeCell ref="H344:I344"/>
    <mergeCell ref="J344:K344"/>
    <mergeCell ref="L344:M344"/>
    <mergeCell ref="N344:O344"/>
    <mergeCell ref="V341:W341"/>
    <mergeCell ref="D342:E342"/>
    <mergeCell ref="F342:G342"/>
    <mergeCell ref="H342:I342"/>
    <mergeCell ref="P344:Q344"/>
    <mergeCell ref="R344:S344"/>
    <mergeCell ref="D474:E474"/>
    <mergeCell ref="F474:G474"/>
    <mergeCell ref="H474:I474"/>
    <mergeCell ref="J474:K474"/>
    <mergeCell ref="L474:M474"/>
    <mergeCell ref="N474:O474"/>
    <mergeCell ref="P474:Q474"/>
    <mergeCell ref="R474:S474"/>
    <mergeCell ref="T474:U474"/>
    <mergeCell ref="V474:W474"/>
    <mergeCell ref="D475:E475"/>
    <mergeCell ref="H393:I393"/>
    <mergeCell ref="J393:K393"/>
    <mergeCell ref="L393:M393"/>
    <mergeCell ref="N393:O393"/>
    <mergeCell ref="P393:Q393"/>
    <mergeCell ref="R393:S393"/>
    <mergeCell ref="T393:U393"/>
    <mergeCell ref="V393:W393"/>
    <mergeCell ref="T394:U394"/>
    <mergeCell ref="V394:W394"/>
    <mergeCell ref="D395:Z395"/>
    <mergeCell ref="D396:E396"/>
    <mergeCell ref="F396:G396"/>
    <mergeCell ref="H396:I396"/>
    <mergeCell ref="J396:K396"/>
    <mergeCell ref="L396:M396"/>
    <mergeCell ref="N396:O396"/>
    <mergeCell ref="P396:Q396"/>
    <mergeCell ref="R396:S396"/>
    <mergeCell ref="T396:U396"/>
    <mergeCell ref="V396:W396"/>
    <mergeCell ref="N476:O476"/>
    <mergeCell ref="P476:Q476"/>
    <mergeCell ref="R476:S476"/>
    <mergeCell ref="T476:U476"/>
    <mergeCell ref="V476:W476"/>
    <mergeCell ref="D477:E477"/>
    <mergeCell ref="F477:G477"/>
    <mergeCell ref="H477:I477"/>
    <mergeCell ref="F475:G475"/>
    <mergeCell ref="H475:I475"/>
    <mergeCell ref="J475:K475"/>
    <mergeCell ref="L475:M475"/>
    <mergeCell ref="N475:O475"/>
    <mergeCell ref="P475:Q475"/>
    <mergeCell ref="R475:S475"/>
    <mergeCell ref="T475:U475"/>
    <mergeCell ref="V475:W475"/>
    <mergeCell ref="J476:K476"/>
    <mergeCell ref="D472:E472"/>
    <mergeCell ref="F472:G472"/>
    <mergeCell ref="H472:I472"/>
    <mergeCell ref="J472:K472"/>
    <mergeCell ref="L472:M472"/>
    <mergeCell ref="N472:O472"/>
    <mergeCell ref="P472:Q472"/>
    <mergeCell ref="R472:S472"/>
    <mergeCell ref="T472:U472"/>
    <mergeCell ref="V472:W472"/>
    <mergeCell ref="V481:W481"/>
    <mergeCell ref="D473:E473"/>
    <mergeCell ref="F473:G473"/>
    <mergeCell ref="H473:I473"/>
    <mergeCell ref="J473:K473"/>
    <mergeCell ref="L473:M473"/>
    <mergeCell ref="N473:O473"/>
    <mergeCell ref="P473:Q473"/>
    <mergeCell ref="R473:S473"/>
    <mergeCell ref="T473:U473"/>
    <mergeCell ref="V473:W473"/>
    <mergeCell ref="J477:K477"/>
    <mergeCell ref="L477:M477"/>
    <mergeCell ref="N477:O477"/>
    <mergeCell ref="P477:Q477"/>
    <mergeCell ref="R477:S477"/>
    <mergeCell ref="T477:U477"/>
    <mergeCell ref="V477:W477"/>
    <mergeCell ref="D476:E476"/>
    <mergeCell ref="F476:G476"/>
    <mergeCell ref="H476:I476"/>
    <mergeCell ref="L476:M476"/>
    <mergeCell ref="C463:Z463"/>
    <mergeCell ref="F464:G464"/>
    <mergeCell ref="H464:I464"/>
    <mergeCell ref="J464:K464"/>
    <mergeCell ref="L464:M464"/>
    <mergeCell ref="N464:O464"/>
    <mergeCell ref="P464:Q464"/>
    <mergeCell ref="R464:S464"/>
    <mergeCell ref="T464:U464"/>
    <mergeCell ref="V464:W464"/>
    <mergeCell ref="D465:E465"/>
    <mergeCell ref="F465:G465"/>
    <mergeCell ref="D468:E468"/>
    <mergeCell ref="F468:Z468"/>
    <mergeCell ref="D470:Z470"/>
    <mergeCell ref="D471:E471"/>
    <mergeCell ref="F471:G471"/>
    <mergeCell ref="H471:I471"/>
    <mergeCell ref="J471:K471"/>
    <mergeCell ref="L471:M471"/>
    <mergeCell ref="N471:O471"/>
    <mergeCell ref="P471:Q471"/>
    <mergeCell ref="R471:S471"/>
    <mergeCell ref="T471:U471"/>
    <mergeCell ref="V471:W471"/>
    <mergeCell ref="D467:X467"/>
    <mergeCell ref="D464:E464"/>
    <mergeCell ref="J465:K465"/>
    <mergeCell ref="L465:M465"/>
    <mergeCell ref="N465:O465"/>
    <mergeCell ref="P465:Q465"/>
    <mergeCell ref="R465:S465"/>
    <mergeCell ref="R460:S460"/>
    <mergeCell ref="T460:U460"/>
    <mergeCell ref="V460:W460"/>
    <mergeCell ref="D461:E461"/>
    <mergeCell ref="F461:G461"/>
    <mergeCell ref="H461:I461"/>
    <mergeCell ref="J461:K461"/>
    <mergeCell ref="L461:M461"/>
    <mergeCell ref="N461:O461"/>
    <mergeCell ref="P461:Q461"/>
    <mergeCell ref="R461:S461"/>
    <mergeCell ref="T461:U461"/>
    <mergeCell ref="V461:W461"/>
    <mergeCell ref="D462:E462"/>
    <mergeCell ref="F462:G462"/>
    <mergeCell ref="H462:I462"/>
    <mergeCell ref="J462:K462"/>
    <mergeCell ref="L462:M462"/>
    <mergeCell ref="N462:O462"/>
    <mergeCell ref="P462:Q462"/>
    <mergeCell ref="R462:S462"/>
    <mergeCell ref="T462:U462"/>
    <mergeCell ref="V462:W462"/>
    <mergeCell ref="D460:E460"/>
    <mergeCell ref="F460:G460"/>
    <mergeCell ref="H460:I460"/>
    <mergeCell ref="J460:K460"/>
    <mergeCell ref="L460:M460"/>
    <mergeCell ref="N460:O460"/>
    <mergeCell ref="P460:Q460"/>
    <mergeCell ref="V454:W454"/>
    <mergeCell ref="D455:E455"/>
    <mergeCell ref="F455:G455"/>
    <mergeCell ref="H455:I455"/>
    <mergeCell ref="J455:K455"/>
    <mergeCell ref="L455:M455"/>
    <mergeCell ref="N455:O455"/>
    <mergeCell ref="P455:Q455"/>
    <mergeCell ref="R455:S455"/>
    <mergeCell ref="T455:U455"/>
    <mergeCell ref="V455:W455"/>
    <mergeCell ref="D456:X456"/>
    <mergeCell ref="D457:E457"/>
    <mergeCell ref="F457:Z457"/>
    <mergeCell ref="L454:M454"/>
    <mergeCell ref="J454:K454"/>
    <mergeCell ref="D459:Z459"/>
    <mergeCell ref="N454:O454"/>
    <mergeCell ref="P454:Q454"/>
    <mergeCell ref="R454:S454"/>
    <mergeCell ref="T454:U454"/>
    <mergeCell ref="J446:K446"/>
    <mergeCell ref="L446:M446"/>
    <mergeCell ref="N446:O446"/>
    <mergeCell ref="P446:Q446"/>
    <mergeCell ref="R446:S446"/>
    <mergeCell ref="T446:U446"/>
    <mergeCell ref="V446:W446"/>
    <mergeCell ref="D452:E452"/>
    <mergeCell ref="F452:G452"/>
    <mergeCell ref="H452:I452"/>
    <mergeCell ref="J452:K452"/>
    <mergeCell ref="L452:M452"/>
    <mergeCell ref="N452:O452"/>
    <mergeCell ref="P452:Q452"/>
    <mergeCell ref="R452:S452"/>
    <mergeCell ref="T452:U452"/>
    <mergeCell ref="V452:W452"/>
    <mergeCell ref="H446:I446"/>
    <mergeCell ref="D447:Z447"/>
    <mergeCell ref="D448:E448"/>
    <mergeCell ref="F448:G448"/>
    <mergeCell ref="H448:I448"/>
    <mergeCell ref="J448:K448"/>
    <mergeCell ref="L448:M448"/>
    <mergeCell ref="N448:O448"/>
    <mergeCell ref="P448:Q448"/>
    <mergeCell ref="R448:S448"/>
    <mergeCell ref="T448:U448"/>
    <mergeCell ref="V448:W448"/>
    <mergeCell ref="D449:X449"/>
    <mergeCell ref="D450:E450"/>
    <mergeCell ref="F450:Z450"/>
    <mergeCell ref="J444:K444"/>
    <mergeCell ref="L444:M444"/>
    <mergeCell ref="N444:O444"/>
    <mergeCell ref="P444:Q444"/>
    <mergeCell ref="R444:S444"/>
    <mergeCell ref="T444:U444"/>
    <mergeCell ref="V444:W444"/>
    <mergeCell ref="D445:E445"/>
    <mergeCell ref="F445:G445"/>
    <mergeCell ref="H445:I445"/>
    <mergeCell ref="J445:K445"/>
    <mergeCell ref="L445:M445"/>
    <mergeCell ref="N445:O445"/>
    <mergeCell ref="P445:Q445"/>
    <mergeCell ref="R445:S445"/>
    <mergeCell ref="T445:U445"/>
    <mergeCell ref="V445:W445"/>
    <mergeCell ref="D444:E444"/>
    <mergeCell ref="F444:G444"/>
    <mergeCell ref="H444:I444"/>
    <mergeCell ref="D439:E439"/>
    <mergeCell ref="F439:G439"/>
    <mergeCell ref="H439:I439"/>
    <mergeCell ref="J439:K439"/>
    <mergeCell ref="L439:M439"/>
    <mergeCell ref="N439:O439"/>
    <mergeCell ref="P439:Q439"/>
    <mergeCell ref="R439:S439"/>
    <mergeCell ref="T439:U439"/>
    <mergeCell ref="V439:W439"/>
    <mergeCell ref="H436:I436"/>
    <mergeCell ref="J436:K436"/>
    <mergeCell ref="L436:M436"/>
    <mergeCell ref="N436:O436"/>
    <mergeCell ref="P436:Q436"/>
    <mergeCell ref="R436:S436"/>
    <mergeCell ref="V442:W442"/>
    <mergeCell ref="T442:U442"/>
    <mergeCell ref="R442:S442"/>
    <mergeCell ref="L442:M442"/>
    <mergeCell ref="N442:O442"/>
    <mergeCell ref="P442:Q442"/>
    <mergeCell ref="F442:G442"/>
    <mergeCell ref="D442:E442"/>
    <mergeCell ref="J441:K441"/>
    <mergeCell ref="L441:M441"/>
    <mergeCell ref="N441:O441"/>
    <mergeCell ref="P441:Q441"/>
    <mergeCell ref="R441:S441"/>
    <mergeCell ref="T441:U441"/>
    <mergeCell ref="F441:G441"/>
    <mergeCell ref="H441:I441"/>
    <mergeCell ref="T436:U436"/>
    <mergeCell ref="V436:W436"/>
    <mergeCell ref="D437:E437"/>
    <mergeCell ref="F437:G437"/>
    <mergeCell ref="H437:I437"/>
    <mergeCell ref="J437:K437"/>
    <mergeCell ref="L437:M437"/>
    <mergeCell ref="N437:O437"/>
    <mergeCell ref="P437:Q437"/>
    <mergeCell ref="R437:S437"/>
    <mergeCell ref="T437:U437"/>
    <mergeCell ref="V437:W437"/>
    <mergeCell ref="D438:Z438"/>
    <mergeCell ref="P424:Q424"/>
    <mergeCell ref="F433:Z433"/>
    <mergeCell ref="D435:Z435"/>
    <mergeCell ref="D436:E436"/>
    <mergeCell ref="F436:G436"/>
    <mergeCell ref="R431:S431"/>
    <mergeCell ref="F429:G429"/>
    <mergeCell ref="H429:I429"/>
    <mergeCell ref="J429:K429"/>
    <mergeCell ref="D433:E433"/>
    <mergeCell ref="F430:G430"/>
    <mergeCell ref="H430:I430"/>
    <mergeCell ref="J430:K430"/>
    <mergeCell ref="L430:M430"/>
    <mergeCell ref="N430:O430"/>
    <mergeCell ref="P430:Q430"/>
    <mergeCell ref="R430:S430"/>
    <mergeCell ref="T430:U430"/>
    <mergeCell ref="V430:W430"/>
    <mergeCell ref="D424:E424"/>
    <mergeCell ref="L429:M429"/>
    <mergeCell ref="N429:O429"/>
    <mergeCell ref="P429:Q429"/>
    <mergeCell ref="R429:S429"/>
    <mergeCell ref="T429:U429"/>
    <mergeCell ref="V429:W429"/>
    <mergeCell ref="D430:E430"/>
    <mergeCell ref="D428:E428"/>
    <mergeCell ref="F428:G428"/>
    <mergeCell ref="H428:I428"/>
    <mergeCell ref="J428:K428"/>
    <mergeCell ref="L428:M428"/>
    <mergeCell ref="N428:O428"/>
    <mergeCell ref="P428:Q428"/>
    <mergeCell ref="R428:S428"/>
    <mergeCell ref="T428:U428"/>
    <mergeCell ref="V428:W428"/>
    <mergeCell ref="H424:I424"/>
    <mergeCell ref="T424:U424"/>
    <mergeCell ref="R424:S424"/>
    <mergeCell ref="F426:Z426"/>
    <mergeCell ref="D429:E429"/>
    <mergeCell ref="D425:X425"/>
    <mergeCell ref="P423:Q423"/>
    <mergeCell ref="H421:I421"/>
    <mergeCell ref="F424:G424"/>
    <mergeCell ref="T421:U421"/>
    <mergeCell ref="L420:M420"/>
    <mergeCell ref="L421:M421"/>
    <mergeCell ref="V420:W420"/>
    <mergeCell ref="V421:W421"/>
    <mergeCell ref="J423:K423"/>
    <mergeCell ref="J421:K421"/>
    <mergeCell ref="L423:M423"/>
    <mergeCell ref="H423:I423"/>
    <mergeCell ref="J422:K422"/>
    <mergeCell ref="V347:W347"/>
    <mergeCell ref="D348:E348"/>
    <mergeCell ref="F348:G348"/>
    <mergeCell ref="H348:I348"/>
    <mergeCell ref="J348:K348"/>
    <mergeCell ref="L348:M348"/>
    <mergeCell ref="N348:O348"/>
    <mergeCell ref="P348:Q348"/>
    <mergeCell ref="R348:S348"/>
    <mergeCell ref="T348:U348"/>
    <mergeCell ref="V348:W348"/>
    <mergeCell ref="D349:W349"/>
    <mergeCell ref="D350:W350"/>
    <mergeCell ref="D352:X352"/>
    <mergeCell ref="D353:E353"/>
    <mergeCell ref="F353:Z353"/>
    <mergeCell ref="P372:Q372"/>
    <mergeCell ref="F370:Z370"/>
    <mergeCell ref="J368:K368"/>
    <mergeCell ref="T344:U344"/>
    <mergeCell ref="V344:W344"/>
    <mergeCell ref="D345:Z345"/>
    <mergeCell ref="D346:E346"/>
    <mergeCell ref="F346:G346"/>
    <mergeCell ref="H346:I346"/>
    <mergeCell ref="J346:K346"/>
    <mergeCell ref="L346:M346"/>
    <mergeCell ref="N346:O346"/>
    <mergeCell ref="P346:Q346"/>
    <mergeCell ref="R346:S346"/>
    <mergeCell ref="T346:U346"/>
    <mergeCell ref="V346:W346"/>
    <mergeCell ref="X346:Z350"/>
    <mergeCell ref="D347:E347"/>
    <mergeCell ref="F347:G347"/>
    <mergeCell ref="H347:I347"/>
    <mergeCell ref="F339:G339"/>
    <mergeCell ref="H339:I339"/>
    <mergeCell ref="J339:K339"/>
    <mergeCell ref="L339:M339"/>
    <mergeCell ref="V359:W359"/>
    <mergeCell ref="D360:Z360"/>
    <mergeCell ref="D361:E361"/>
    <mergeCell ref="F361:G361"/>
    <mergeCell ref="H361:I361"/>
    <mergeCell ref="D340:E340"/>
    <mergeCell ref="F340:G340"/>
    <mergeCell ref="H340:I340"/>
    <mergeCell ref="J340:K340"/>
    <mergeCell ref="L340:M340"/>
    <mergeCell ref="N340:O340"/>
    <mergeCell ref="P340:Q340"/>
    <mergeCell ref="R340:S340"/>
    <mergeCell ref="T340:U340"/>
    <mergeCell ref="V340:W340"/>
    <mergeCell ref="N347:O347"/>
    <mergeCell ref="P347:Q347"/>
    <mergeCell ref="R347:S347"/>
    <mergeCell ref="T347:U347"/>
    <mergeCell ref="D341:E341"/>
    <mergeCell ref="F341:G341"/>
    <mergeCell ref="H341:I341"/>
    <mergeCell ref="J341:K341"/>
    <mergeCell ref="L341:M341"/>
    <mergeCell ref="N341:O341"/>
    <mergeCell ref="P341:Q341"/>
    <mergeCell ref="R341:S341"/>
    <mergeCell ref="T341:U341"/>
    <mergeCell ref="P335:Q335"/>
    <mergeCell ref="R335:S335"/>
    <mergeCell ref="T335:U335"/>
    <mergeCell ref="V335:W335"/>
    <mergeCell ref="J342:K342"/>
    <mergeCell ref="L342:M342"/>
    <mergeCell ref="N342:O342"/>
    <mergeCell ref="P342:Q342"/>
    <mergeCell ref="R342:S342"/>
    <mergeCell ref="D336:Z336"/>
    <mergeCell ref="D337:E337"/>
    <mergeCell ref="F337:G337"/>
    <mergeCell ref="H337:I337"/>
    <mergeCell ref="J337:K337"/>
    <mergeCell ref="L337:M337"/>
    <mergeCell ref="N337:O337"/>
    <mergeCell ref="P337:Q337"/>
    <mergeCell ref="R337:S337"/>
    <mergeCell ref="T337:U337"/>
    <mergeCell ref="V337:W337"/>
    <mergeCell ref="X337:Z343"/>
    <mergeCell ref="D338:E338"/>
    <mergeCell ref="F338:G338"/>
    <mergeCell ref="H338:I338"/>
    <mergeCell ref="J338:K338"/>
    <mergeCell ref="L338:M338"/>
    <mergeCell ref="N338:O338"/>
    <mergeCell ref="P338:Q338"/>
    <mergeCell ref="R338:S338"/>
    <mergeCell ref="T338:U338"/>
    <mergeCell ref="V338:W338"/>
    <mergeCell ref="D339:E339"/>
    <mergeCell ref="D332:E332"/>
    <mergeCell ref="F332:G332"/>
    <mergeCell ref="H332:I332"/>
    <mergeCell ref="J332:K332"/>
    <mergeCell ref="L332:M332"/>
    <mergeCell ref="N332:O332"/>
    <mergeCell ref="P332:Q332"/>
    <mergeCell ref="R332:S332"/>
    <mergeCell ref="T332:U332"/>
    <mergeCell ref="V332:W332"/>
    <mergeCell ref="N339:O339"/>
    <mergeCell ref="P339:Q339"/>
    <mergeCell ref="R339:S339"/>
    <mergeCell ref="T339:U339"/>
    <mergeCell ref="V339:W339"/>
    <mergeCell ref="D333:E333"/>
    <mergeCell ref="F333:G333"/>
    <mergeCell ref="H333:I333"/>
    <mergeCell ref="J333:K333"/>
    <mergeCell ref="L333:M333"/>
    <mergeCell ref="N333:O333"/>
    <mergeCell ref="P333:Q333"/>
    <mergeCell ref="R333:S333"/>
    <mergeCell ref="T333:U333"/>
    <mergeCell ref="V333:W333"/>
    <mergeCell ref="D334:W334"/>
    <mergeCell ref="D335:E335"/>
    <mergeCell ref="F335:G335"/>
    <mergeCell ref="H335:I335"/>
    <mergeCell ref="J335:K335"/>
    <mergeCell ref="L335:M335"/>
    <mergeCell ref="N335:O335"/>
    <mergeCell ref="T329:U329"/>
    <mergeCell ref="V329:W329"/>
    <mergeCell ref="D330:E330"/>
    <mergeCell ref="F330:G330"/>
    <mergeCell ref="H330:I330"/>
    <mergeCell ref="J330:K330"/>
    <mergeCell ref="L330:M330"/>
    <mergeCell ref="N330:O330"/>
    <mergeCell ref="P330:Q330"/>
    <mergeCell ref="R330:S330"/>
    <mergeCell ref="T330:U330"/>
    <mergeCell ref="V330:W330"/>
    <mergeCell ref="D331:E331"/>
    <mergeCell ref="F331:G331"/>
    <mergeCell ref="H331:I331"/>
    <mergeCell ref="J331:K331"/>
    <mergeCell ref="L331:M331"/>
    <mergeCell ref="N331:O331"/>
    <mergeCell ref="P331:Q331"/>
    <mergeCell ref="R331:S331"/>
    <mergeCell ref="T331:U331"/>
    <mergeCell ref="V331:W331"/>
    <mergeCell ref="D324:W324"/>
    <mergeCell ref="D325:Z325"/>
    <mergeCell ref="D326:E326"/>
    <mergeCell ref="F326:G326"/>
    <mergeCell ref="H326:I326"/>
    <mergeCell ref="J326:K326"/>
    <mergeCell ref="L326:M326"/>
    <mergeCell ref="N326:O326"/>
    <mergeCell ref="P326:Q326"/>
    <mergeCell ref="R326:S326"/>
    <mergeCell ref="T326:U326"/>
    <mergeCell ref="V326:W326"/>
    <mergeCell ref="D327:Z327"/>
    <mergeCell ref="D328:E328"/>
    <mergeCell ref="F328:G328"/>
    <mergeCell ref="H328:I328"/>
    <mergeCell ref="J328:K328"/>
    <mergeCell ref="L328:M328"/>
    <mergeCell ref="N328:O328"/>
    <mergeCell ref="P328:Q328"/>
    <mergeCell ref="R328:S328"/>
    <mergeCell ref="T328:U328"/>
    <mergeCell ref="V328:W328"/>
    <mergeCell ref="X328:Z334"/>
    <mergeCell ref="D329:E329"/>
    <mergeCell ref="F329:G329"/>
    <mergeCell ref="H329:I329"/>
    <mergeCell ref="J329:K329"/>
    <mergeCell ref="L329:M329"/>
    <mergeCell ref="N329:O329"/>
    <mergeCell ref="P329:Q329"/>
    <mergeCell ref="R329:S329"/>
    <mergeCell ref="D322:E322"/>
    <mergeCell ref="F322:G322"/>
    <mergeCell ref="H322:I322"/>
    <mergeCell ref="J322:K322"/>
    <mergeCell ref="L322:M322"/>
    <mergeCell ref="N322:O322"/>
    <mergeCell ref="P322:Q322"/>
    <mergeCell ref="R322:S322"/>
    <mergeCell ref="T322:U322"/>
    <mergeCell ref="V322:W322"/>
    <mergeCell ref="D323:E323"/>
    <mergeCell ref="F323:G323"/>
    <mergeCell ref="H323:I323"/>
    <mergeCell ref="J323:K323"/>
    <mergeCell ref="L323:M323"/>
    <mergeCell ref="N323:O323"/>
    <mergeCell ref="P323:Q323"/>
    <mergeCell ref="R323:S323"/>
    <mergeCell ref="T323:U323"/>
    <mergeCell ref="V323:W323"/>
    <mergeCell ref="V318:W318"/>
    <mergeCell ref="D319:E319"/>
    <mergeCell ref="F319:G319"/>
    <mergeCell ref="H319:I319"/>
    <mergeCell ref="J319:K319"/>
    <mergeCell ref="L319:M319"/>
    <mergeCell ref="N319:O319"/>
    <mergeCell ref="P319:Q319"/>
    <mergeCell ref="R319:S319"/>
    <mergeCell ref="T319:U319"/>
    <mergeCell ref="V319:W319"/>
    <mergeCell ref="V320:W320"/>
    <mergeCell ref="D321:E321"/>
    <mergeCell ref="F321:G321"/>
    <mergeCell ref="H321:I321"/>
    <mergeCell ref="J321:K321"/>
    <mergeCell ref="L321:M321"/>
    <mergeCell ref="N321:O321"/>
    <mergeCell ref="P321:Q321"/>
    <mergeCell ref="R321:S321"/>
    <mergeCell ref="T321:U321"/>
    <mergeCell ref="V321:W321"/>
    <mergeCell ref="D302:Z302"/>
    <mergeCell ref="T313:U313"/>
    <mergeCell ref="V313:W313"/>
    <mergeCell ref="D314:Z314"/>
    <mergeCell ref="D315:E315"/>
    <mergeCell ref="F315:G315"/>
    <mergeCell ref="H315:I315"/>
    <mergeCell ref="J315:K315"/>
    <mergeCell ref="L315:M315"/>
    <mergeCell ref="N315:O315"/>
    <mergeCell ref="P315:Q315"/>
    <mergeCell ref="R315:S315"/>
    <mergeCell ref="T315:U315"/>
    <mergeCell ref="V315:W315"/>
    <mergeCell ref="X315:Z324"/>
    <mergeCell ref="D316:E316"/>
    <mergeCell ref="F316:G316"/>
    <mergeCell ref="H316:I316"/>
    <mergeCell ref="J316:K316"/>
    <mergeCell ref="L316:M316"/>
    <mergeCell ref="N316:O316"/>
    <mergeCell ref="P316:Q316"/>
    <mergeCell ref="R316:S316"/>
    <mergeCell ref="T316:U316"/>
    <mergeCell ref="V316:W316"/>
    <mergeCell ref="D317:E317"/>
    <mergeCell ref="V317:W317"/>
    <mergeCell ref="D318:E318"/>
    <mergeCell ref="F318:G318"/>
    <mergeCell ref="H318:I318"/>
    <mergeCell ref="J318:K318"/>
    <mergeCell ref="L318:M318"/>
    <mergeCell ref="J293:K293"/>
    <mergeCell ref="R288:S288"/>
    <mergeCell ref="V309:W309"/>
    <mergeCell ref="D310:E310"/>
    <mergeCell ref="F310:G310"/>
    <mergeCell ref="V311:W311"/>
    <mergeCell ref="D312:W312"/>
    <mergeCell ref="P294:Q294"/>
    <mergeCell ref="H294:I294"/>
    <mergeCell ref="N296:O296"/>
    <mergeCell ref="T296:U296"/>
    <mergeCell ref="X293:Z297"/>
    <mergeCell ref="P293:Q293"/>
    <mergeCell ref="H298:I298"/>
    <mergeCell ref="J298:K298"/>
    <mergeCell ref="J299:K299"/>
    <mergeCell ref="D303:E303"/>
    <mergeCell ref="F303:G303"/>
    <mergeCell ref="F295:G295"/>
    <mergeCell ref="J303:K303"/>
    <mergeCell ref="D299:E299"/>
    <mergeCell ref="D294:E294"/>
    <mergeCell ref="F294:G294"/>
    <mergeCell ref="L304:M304"/>
    <mergeCell ref="J305:K305"/>
    <mergeCell ref="L305:M305"/>
    <mergeCell ref="V306:W306"/>
    <mergeCell ref="L299:M299"/>
    <mergeCell ref="H299:I299"/>
    <mergeCell ref="D298:E298"/>
    <mergeCell ref="F298:G298"/>
    <mergeCell ref="V296:W296"/>
    <mergeCell ref="F283:Z283"/>
    <mergeCell ref="F272:G272"/>
    <mergeCell ref="D287:E287"/>
    <mergeCell ref="D280:E280"/>
    <mergeCell ref="F280:G280"/>
    <mergeCell ref="P299:Q299"/>
    <mergeCell ref="V291:W291"/>
    <mergeCell ref="V287:W287"/>
    <mergeCell ref="N286:O286"/>
    <mergeCell ref="R286:S286"/>
    <mergeCell ref="L293:M293"/>
    <mergeCell ref="V301:W301"/>
    <mergeCell ref="V286:W286"/>
    <mergeCell ref="F287:G287"/>
    <mergeCell ref="H287:I287"/>
    <mergeCell ref="F288:G288"/>
    <mergeCell ref="H288:I288"/>
    <mergeCell ref="T301:U301"/>
    <mergeCell ref="L294:M294"/>
    <mergeCell ref="L295:M295"/>
    <mergeCell ref="R295:S295"/>
    <mergeCell ref="H295:I295"/>
    <mergeCell ref="T299:U299"/>
    <mergeCell ref="J288:K288"/>
    <mergeCell ref="L287:M287"/>
    <mergeCell ref="J296:K296"/>
    <mergeCell ref="T297:U297"/>
    <mergeCell ref="N297:O297"/>
    <mergeCell ref="L297:M297"/>
    <mergeCell ref="T295:U295"/>
    <mergeCell ref="F293:G293"/>
    <mergeCell ref="H293:I293"/>
    <mergeCell ref="J287:K287"/>
    <mergeCell ref="R291:S291"/>
    <mergeCell ref="P287:Q287"/>
    <mergeCell ref="T287:U287"/>
    <mergeCell ref="P288:Q288"/>
    <mergeCell ref="V294:W294"/>
    <mergeCell ref="V293:W293"/>
    <mergeCell ref="L281:M281"/>
    <mergeCell ref="N281:O281"/>
    <mergeCell ref="H280:I280"/>
    <mergeCell ref="D285:Z285"/>
    <mergeCell ref="H286:I286"/>
    <mergeCell ref="N293:O293"/>
    <mergeCell ref="L291:M291"/>
    <mergeCell ref="L286:M286"/>
    <mergeCell ref="H291:I291"/>
    <mergeCell ref="T291:U291"/>
    <mergeCell ref="F291:G291"/>
    <mergeCell ref="J280:K280"/>
    <mergeCell ref="L280:M280"/>
    <mergeCell ref="P286:Q286"/>
    <mergeCell ref="D286:E286"/>
    <mergeCell ref="T288:U288"/>
    <mergeCell ref="J281:K281"/>
    <mergeCell ref="T280:U280"/>
    <mergeCell ref="D281:E281"/>
    <mergeCell ref="F281:G281"/>
    <mergeCell ref="H281:I281"/>
    <mergeCell ref="N291:O291"/>
    <mergeCell ref="V288:W288"/>
    <mergeCell ref="T286:U286"/>
    <mergeCell ref="D291:E291"/>
    <mergeCell ref="X279:Z281"/>
    <mergeCell ref="V280:W280"/>
    <mergeCell ref="D268:E268"/>
    <mergeCell ref="F268:G268"/>
    <mergeCell ref="H268:I268"/>
    <mergeCell ref="J268:K268"/>
    <mergeCell ref="L268:M268"/>
    <mergeCell ref="N268:O268"/>
    <mergeCell ref="P268:Q268"/>
    <mergeCell ref="R268:S268"/>
    <mergeCell ref="T268:U268"/>
    <mergeCell ref="N273:O273"/>
    <mergeCell ref="T273:U273"/>
    <mergeCell ref="D269:X269"/>
    <mergeCell ref="D270:E270"/>
    <mergeCell ref="F270:Z270"/>
    <mergeCell ref="J273:K273"/>
    <mergeCell ref="D277:E277"/>
    <mergeCell ref="P273:Q273"/>
    <mergeCell ref="V273:W273"/>
    <mergeCell ref="L272:M272"/>
    <mergeCell ref="H272:I272"/>
    <mergeCell ref="T277:U277"/>
    <mergeCell ref="V277:W277"/>
    <mergeCell ref="V272:W272"/>
    <mergeCell ref="T272:U272"/>
    <mergeCell ref="F275:Z275"/>
    <mergeCell ref="F273:G273"/>
    <mergeCell ref="D274:X274"/>
    <mergeCell ref="R272:S272"/>
    <mergeCell ref="R273:S273"/>
    <mergeCell ref="N272:O272"/>
    <mergeCell ref="D204:X204"/>
    <mergeCell ref="V203:W203"/>
    <mergeCell ref="F195:G195"/>
    <mergeCell ref="D215:Z215"/>
    <mergeCell ref="D195:E195"/>
    <mergeCell ref="T211:U211"/>
    <mergeCell ref="V211:W211"/>
    <mergeCell ref="N194:O194"/>
    <mergeCell ref="T191:U191"/>
    <mergeCell ref="T193:U193"/>
    <mergeCell ref="T198:U198"/>
    <mergeCell ref="F200:G200"/>
    <mergeCell ref="T202:U202"/>
    <mergeCell ref="T203:U203"/>
    <mergeCell ref="F205:Z205"/>
    <mergeCell ref="D202:E202"/>
    <mergeCell ref="F202:G202"/>
    <mergeCell ref="V202:W202"/>
    <mergeCell ref="D201:E201"/>
    <mergeCell ref="R201:S201"/>
    <mergeCell ref="T201:U201"/>
    <mergeCell ref="L194:M194"/>
    <mergeCell ref="R191:S191"/>
    <mergeCell ref="L210:M210"/>
    <mergeCell ref="L203:M203"/>
    <mergeCell ref="P210:Q210"/>
    <mergeCell ref="R210:S210"/>
    <mergeCell ref="T210:U210"/>
    <mergeCell ref="V210:W210"/>
    <mergeCell ref="D211:E211"/>
    <mergeCell ref="F211:G211"/>
    <mergeCell ref="H211:I211"/>
    <mergeCell ref="T163:U163"/>
    <mergeCell ref="D164:E164"/>
    <mergeCell ref="F190:G190"/>
    <mergeCell ref="N192:O192"/>
    <mergeCell ref="J194:K194"/>
    <mergeCell ref="H162:I162"/>
    <mergeCell ref="L164:M164"/>
    <mergeCell ref="N164:O164"/>
    <mergeCell ref="P164:Q164"/>
    <mergeCell ref="R164:S164"/>
    <mergeCell ref="D186:E186"/>
    <mergeCell ref="F193:G193"/>
    <mergeCell ref="D194:E194"/>
    <mergeCell ref="D190:E190"/>
    <mergeCell ref="D189:E189"/>
    <mergeCell ref="N193:O193"/>
    <mergeCell ref="J190:K190"/>
    <mergeCell ref="P192:Q192"/>
    <mergeCell ref="F194:G194"/>
    <mergeCell ref="L193:M193"/>
    <mergeCell ref="R192:S192"/>
    <mergeCell ref="P191:Q191"/>
    <mergeCell ref="F166:Z166"/>
    <mergeCell ref="V191:W191"/>
    <mergeCell ref="L191:M191"/>
    <mergeCell ref="R194:S194"/>
    <mergeCell ref="F176:G176"/>
    <mergeCell ref="V189:W189"/>
    <mergeCell ref="P189:Q189"/>
    <mergeCell ref="P176:Q176"/>
    <mergeCell ref="R176:S176"/>
    <mergeCell ref="F170:G170"/>
    <mergeCell ref="V183:W183"/>
    <mergeCell ref="R181:S181"/>
    <mergeCell ref="T181:U181"/>
    <mergeCell ref="H178:I178"/>
    <mergeCell ref="J178:K178"/>
    <mergeCell ref="L178:M178"/>
    <mergeCell ref="N178:O178"/>
    <mergeCell ref="P178:Q178"/>
    <mergeCell ref="R178:S178"/>
    <mergeCell ref="T178:U178"/>
    <mergeCell ref="R180:S180"/>
    <mergeCell ref="H193:I193"/>
    <mergeCell ref="J193:K193"/>
    <mergeCell ref="T183:U183"/>
    <mergeCell ref="T180:U180"/>
    <mergeCell ref="V180:W180"/>
    <mergeCell ref="F197:G197"/>
    <mergeCell ref="J197:K197"/>
    <mergeCell ref="N196:O196"/>
    <mergeCell ref="H431:I431"/>
    <mergeCell ref="J431:K431"/>
    <mergeCell ref="L431:M431"/>
    <mergeCell ref="N431:O431"/>
    <mergeCell ref="P431:Q431"/>
    <mergeCell ref="T253:U253"/>
    <mergeCell ref="V253:W253"/>
    <mergeCell ref="F254:G254"/>
    <mergeCell ref="H254:I254"/>
    <mergeCell ref="J254:K254"/>
    <mergeCell ref="L254:M254"/>
    <mergeCell ref="J264:K264"/>
    <mergeCell ref="L264:M264"/>
    <mergeCell ref="N264:O264"/>
    <mergeCell ref="P264:Q264"/>
    <mergeCell ref="L197:M197"/>
    <mergeCell ref="T196:U196"/>
    <mergeCell ref="H420:I420"/>
    <mergeCell ref="D282:X282"/>
    <mergeCell ref="F277:G277"/>
    <mergeCell ref="J277:K277"/>
    <mergeCell ref="D265:E265"/>
    <mergeCell ref="F265:G265"/>
    <mergeCell ref="L279:M279"/>
    <mergeCell ref="R198:S198"/>
    <mergeCell ref="V197:W197"/>
    <mergeCell ref="H216:I216"/>
    <mergeCell ref="J216:K216"/>
    <mergeCell ref="L216:M216"/>
    <mergeCell ref="N216:O216"/>
    <mergeCell ref="P216:Q216"/>
    <mergeCell ref="R216:S216"/>
    <mergeCell ref="N277:O277"/>
    <mergeCell ref="D266:E266"/>
    <mergeCell ref="D180:E180"/>
    <mergeCell ref="F180:G180"/>
    <mergeCell ref="J195:K195"/>
    <mergeCell ref="T195:U195"/>
    <mergeCell ref="V106:W106"/>
    <mergeCell ref="V101:W101"/>
    <mergeCell ref="D102:E102"/>
    <mergeCell ref="F102:G102"/>
    <mergeCell ref="H102:I102"/>
    <mergeCell ref="R89:S89"/>
    <mergeCell ref="J163:K163"/>
    <mergeCell ref="V190:W190"/>
    <mergeCell ref="D87:Z87"/>
    <mergeCell ref="J272:K272"/>
    <mergeCell ref="D272:E272"/>
    <mergeCell ref="D273:E273"/>
    <mergeCell ref="D177:Z177"/>
    <mergeCell ref="D178:E178"/>
    <mergeCell ref="F178:G178"/>
    <mergeCell ref="R154:S154"/>
    <mergeCell ref="D154:E154"/>
    <mergeCell ref="L189:M189"/>
    <mergeCell ref="V259:W259"/>
    <mergeCell ref="T259:U259"/>
    <mergeCell ref="R253:S253"/>
    <mergeCell ref="P272:Q272"/>
    <mergeCell ref="L176:M176"/>
    <mergeCell ref="N176:O176"/>
    <mergeCell ref="T176:U176"/>
    <mergeCell ref="F189:G189"/>
    <mergeCell ref="V81:W81"/>
    <mergeCell ref="R76:S76"/>
    <mergeCell ref="J442:K442"/>
    <mergeCell ref="N80:O80"/>
    <mergeCell ref="P80:Q80"/>
    <mergeCell ref="V76:W76"/>
    <mergeCell ref="D77:Z77"/>
    <mergeCell ref="H422:I422"/>
    <mergeCell ref="D423:E423"/>
    <mergeCell ref="D421:E421"/>
    <mergeCell ref="F421:G421"/>
    <mergeCell ref="F423:G423"/>
    <mergeCell ref="N250:O250"/>
    <mergeCell ref="D234:E234"/>
    <mergeCell ref="D203:E203"/>
    <mergeCell ref="L163:M163"/>
    <mergeCell ref="N163:O163"/>
    <mergeCell ref="P163:Q163"/>
    <mergeCell ref="R163:S163"/>
    <mergeCell ref="H164:I164"/>
    <mergeCell ref="J164:K164"/>
    <mergeCell ref="R193:S193"/>
    <mergeCell ref="V192:W192"/>
    <mergeCell ref="D171:E171"/>
    <mergeCell ref="F171:G171"/>
    <mergeCell ref="P193:Q193"/>
    <mergeCell ref="H171:I171"/>
    <mergeCell ref="R171:S171"/>
    <mergeCell ref="J191:K191"/>
    <mergeCell ref="H265:I265"/>
    <mergeCell ref="D279:E279"/>
    <mergeCell ref="P261:Q261"/>
    <mergeCell ref="H54:I54"/>
    <mergeCell ref="D56:E56"/>
    <mergeCell ref="F53:G53"/>
    <mergeCell ref="F54:G54"/>
    <mergeCell ref="H53:I53"/>
    <mergeCell ref="L54:M54"/>
    <mergeCell ref="H176:I176"/>
    <mergeCell ref="J176:K176"/>
    <mergeCell ref="N86:O86"/>
    <mergeCell ref="P86:Q86"/>
    <mergeCell ref="N78:O78"/>
    <mergeCell ref="P78:Q78"/>
    <mergeCell ref="D74:E74"/>
    <mergeCell ref="J74:K74"/>
    <mergeCell ref="R73:S73"/>
    <mergeCell ref="H74:I74"/>
    <mergeCell ref="D53:E53"/>
    <mergeCell ref="J453:K453"/>
    <mergeCell ref="L453:M453"/>
    <mergeCell ref="N453:O453"/>
    <mergeCell ref="P453:Q453"/>
    <mergeCell ref="R453:S453"/>
    <mergeCell ref="T453:U453"/>
    <mergeCell ref="H486:I486"/>
    <mergeCell ref="V88:W88"/>
    <mergeCell ref="D431:E431"/>
    <mergeCell ref="F431:G431"/>
    <mergeCell ref="R237:S237"/>
    <mergeCell ref="D247:Z247"/>
    <mergeCell ref="D248:E248"/>
    <mergeCell ref="F248:G248"/>
    <mergeCell ref="F286:G286"/>
    <mergeCell ref="D237:E237"/>
    <mergeCell ref="F237:G237"/>
    <mergeCell ref="H237:I237"/>
    <mergeCell ref="J237:K237"/>
    <mergeCell ref="L237:M237"/>
    <mergeCell ref="N237:O237"/>
    <mergeCell ref="P237:Q237"/>
    <mergeCell ref="R277:S277"/>
    <mergeCell ref="J265:K265"/>
    <mergeCell ref="D443:Z443"/>
    <mergeCell ref="J416:K416"/>
    <mergeCell ref="R416:S416"/>
    <mergeCell ref="T190:U190"/>
    <mergeCell ref="T194:U194"/>
    <mergeCell ref="T192:U192"/>
    <mergeCell ref="D185:X185"/>
    <mergeCell ref="V163:W163"/>
    <mergeCell ref="V501:W501"/>
    <mergeCell ref="V502:W502"/>
    <mergeCell ref="V497:W497"/>
    <mergeCell ref="V453:W453"/>
    <mergeCell ref="D454:E454"/>
    <mergeCell ref="F454:G454"/>
    <mergeCell ref="H454:I454"/>
    <mergeCell ref="J497:K497"/>
    <mergeCell ref="L497:M497"/>
    <mergeCell ref="A86:A87"/>
    <mergeCell ref="H530:I530"/>
    <mergeCell ref="J530:K530"/>
    <mergeCell ref="P530:Q530"/>
    <mergeCell ref="P486:Q486"/>
    <mergeCell ref="N486:O486"/>
    <mergeCell ref="H368:I368"/>
    <mergeCell ref="H372:I372"/>
    <mergeCell ref="N423:O423"/>
    <mergeCell ref="P243:Q243"/>
    <mergeCell ref="H198:I198"/>
    <mergeCell ref="N198:O198"/>
    <mergeCell ref="D199:E199"/>
    <mergeCell ref="P202:Q202"/>
    <mergeCell ref="N501:O501"/>
    <mergeCell ref="H487:I487"/>
    <mergeCell ref="J487:K487"/>
    <mergeCell ref="H490:I490"/>
    <mergeCell ref="N488:O488"/>
    <mergeCell ref="J489:K489"/>
    <mergeCell ref="L489:M489"/>
    <mergeCell ref="H488:I488"/>
    <mergeCell ref="H442:I442"/>
    <mergeCell ref="D93:Z93"/>
    <mergeCell ref="D94:E94"/>
    <mergeCell ref="J491:K491"/>
    <mergeCell ref="H495:I495"/>
    <mergeCell ref="J495:K495"/>
    <mergeCell ref="F495:G495"/>
    <mergeCell ref="L499:M499"/>
    <mergeCell ref="D499:E499"/>
    <mergeCell ref="R491:S491"/>
    <mergeCell ref="V498:W498"/>
    <mergeCell ref="P499:Q499"/>
    <mergeCell ref="L490:M490"/>
    <mergeCell ref="L496:M496"/>
    <mergeCell ref="N496:O496"/>
    <mergeCell ref="L495:M495"/>
    <mergeCell ref="T491:U491"/>
    <mergeCell ref="N499:O499"/>
    <mergeCell ref="V495:W495"/>
    <mergeCell ref="F498:G498"/>
    <mergeCell ref="F499:G499"/>
    <mergeCell ref="T495:U495"/>
    <mergeCell ref="P496:Q496"/>
    <mergeCell ref="R496:S496"/>
    <mergeCell ref="L491:M491"/>
    <mergeCell ref="F490:G490"/>
    <mergeCell ref="D487:E487"/>
    <mergeCell ref="N489:O489"/>
    <mergeCell ref="R487:S487"/>
    <mergeCell ref="D453:E453"/>
    <mergeCell ref="F453:G453"/>
    <mergeCell ref="H453:I453"/>
    <mergeCell ref="T490:U490"/>
    <mergeCell ref="R86:S86"/>
    <mergeCell ref="J80:K80"/>
    <mergeCell ref="D18:X18"/>
    <mergeCell ref="D19:E19"/>
    <mergeCell ref="F19:Z19"/>
    <mergeCell ref="V372:W372"/>
    <mergeCell ref="T411:U411"/>
    <mergeCell ref="V411:W411"/>
    <mergeCell ref="T412:U412"/>
    <mergeCell ref="D42:E42"/>
    <mergeCell ref="F42:G42"/>
    <mergeCell ref="H42:I42"/>
    <mergeCell ref="J42:K42"/>
    <mergeCell ref="L42:M42"/>
    <mergeCell ref="N42:O42"/>
    <mergeCell ref="P42:Q42"/>
    <mergeCell ref="R42:S42"/>
    <mergeCell ref="T42:U42"/>
    <mergeCell ref="V42:W42"/>
    <mergeCell ref="D43:E43"/>
    <mergeCell ref="F43:G43"/>
    <mergeCell ref="L75:M75"/>
    <mergeCell ref="P81:Q81"/>
    <mergeCell ref="V52:W52"/>
    <mergeCell ref="T52:U52"/>
    <mergeCell ref="T51:U51"/>
    <mergeCell ref="P51:Q51"/>
    <mergeCell ref="R243:S243"/>
    <mergeCell ref="T243:U243"/>
    <mergeCell ref="J81:K81"/>
    <mergeCell ref="T76:U76"/>
    <mergeCell ref="V96:W96"/>
    <mergeCell ref="F16:G16"/>
    <mergeCell ref="H16:I16"/>
    <mergeCell ref="J16:K16"/>
    <mergeCell ref="L16:M16"/>
    <mergeCell ref="N16:O16"/>
    <mergeCell ref="P16:Q16"/>
    <mergeCell ref="R16:S16"/>
    <mergeCell ref="F24:Z24"/>
    <mergeCell ref="D23:X23"/>
    <mergeCell ref="D24:E24"/>
    <mergeCell ref="R22:S22"/>
    <mergeCell ref="L22:M22"/>
    <mergeCell ref="D44:X44"/>
    <mergeCell ref="D48:E48"/>
    <mergeCell ref="F48:G48"/>
    <mergeCell ref="L47:M47"/>
    <mergeCell ref="L38:M38"/>
    <mergeCell ref="L37:M37"/>
    <mergeCell ref="L36:M36"/>
    <mergeCell ref="T16:U16"/>
    <mergeCell ref="V16:W16"/>
    <mergeCell ref="D17:E17"/>
    <mergeCell ref="F17:G17"/>
    <mergeCell ref="H17:I17"/>
    <mergeCell ref="J17:K17"/>
    <mergeCell ref="L17:M17"/>
    <mergeCell ref="N17:O17"/>
    <mergeCell ref="P17:Q17"/>
    <mergeCell ref="R17:S17"/>
    <mergeCell ref="T17:U17"/>
    <mergeCell ref="H50:I50"/>
    <mergeCell ref="V17:W17"/>
    <mergeCell ref="D14:E14"/>
    <mergeCell ref="F14:G14"/>
    <mergeCell ref="H14:I14"/>
    <mergeCell ref="J14:K14"/>
    <mergeCell ref="L14:M14"/>
    <mergeCell ref="N14:O14"/>
    <mergeCell ref="P14:Q14"/>
    <mergeCell ref="R14:S14"/>
    <mergeCell ref="T14:U14"/>
    <mergeCell ref="V14:W14"/>
    <mergeCell ref="D15:E15"/>
    <mergeCell ref="F15:G15"/>
    <mergeCell ref="H15:I15"/>
    <mergeCell ref="J15:K15"/>
    <mergeCell ref="L15:M15"/>
    <mergeCell ref="N15:O15"/>
    <mergeCell ref="P15:Q15"/>
    <mergeCell ref="R15:S15"/>
    <mergeCell ref="T15:U15"/>
    <mergeCell ref="V15:W15"/>
    <mergeCell ref="V43:W43"/>
    <mergeCell ref="F30:G30"/>
    <mergeCell ref="H30:I30"/>
    <mergeCell ref="R35:S35"/>
    <mergeCell ref="D16:E16"/>
    <mergeCell ref="T22:U22"/>
    <mergeCell ref="D26:E26"/>
    <mergeCell ref="J21:K21"/>
    <mergeCell ref="J22:K22"/>
    <mergeCell ref="H21:I21"/>
    <mergeCell ref="L21:M21"/>
    <mergeCell ref="R31:S31"/>
    <mergeCell ref="J30:K30"/>
    <mergeCell ref="R29:S29"/>
    <mergeCell ref="V21:W21"/>
    <mergeCell ref="P27:Q27"/>
    <mergeCell ref="R27:S27"/>
    <mergeCell ref="T27:U27"/>
    <mergeCell ref="V27:W27"/>
    <mergeCell ref="D28:E28"/>
    <mergeCell ref="J29:K29"/>
    <mergeCell ref="L29:M29"/>
    <mergeCell ref="F28:G28"/>
    <mergeCell ref="H28:I28"/>
    <mergeCell ref="R21:S21"/>
    <mergeCell ref="T21:U21"/>
    <mergeCell ref="P26:Q26"/>
    <mergeCell ref="V28:W28"/>
    <mergeCell ref="V29:W29"/>
    <mergeCell ref="P29:Q29"/>
    <mergeCell ref="P30:Q30"/>
    <mergeCell ref="R30:S30"/>
    <mergeCell ref="D22:E22"/>
    <mergeCell ref="L28:M28"/>
    <mergeCell ref="N28:O28"/>
    <mergeCell ref="P28:Q28"/>
    <mergeCell ref="R28:S28"/>
    <mergeCell ref="D12:E12"/>
    <mergeCell ref="F12:G12"/>
    <mergeCell ref="H12:I12"/>
    <mergeCell ref="J12:K12"/>
    <mergeCell ref="L12:M12"/>
    <mergeCell ref="N12:O12"/>
    <mergeCell ref="P12:Q12"/>
    <mergeCell ref="R12:S12"/>
    <mergeCell ref="T12:U12"/>
    <mergeCell ref="V12:W12"/>
    <mergeCell ref="D13:E13"/>
    <mergeCell ref="F13:G13"/>
    <mergeCell ref="H13:I13"/>
    <mergeCell ref="J13:K13"/>
    <mergeCell ref="L13:M13"/>
    <mergeCell ref="N13:O13"/>
    <mergeCell ref="P13:Q13"/>
    <mergeCell ref="R13:S13"/>
    <mergeCell ref="T13:U13"/>
    <mergeCell ref="V13:W13"/>
    <mergeCell ref="D11:E11"/>
    <mergeCell ref="F11:G11"/>
    <mergeCell ref="H11:I11"/>
    <mergeCell ref="J11:K11"/>
    <mergeCell ref="L11:M11"/>
    <mergeCell ref="N11:O11"/>
    <mergeCell ref="P11:Q11"/>
    <mergeCell ref="R11:S11"/>
    <mergeCell ref="T11:U11"/>
    <mergeCell ref="V11:W11"/>
    <mergeCell ref="D10:E10"/>
    <mergeCell ref="F10:G10"/>
    <mergeCell ref="F9:G9"/>
    <mergeCell ref="H9:I9"/>
    <mergeCell ref="J9:K9"/>
    <mergeCell ref="L9:M9"/>
    <mergeCell ref="N9:O9"/>
    <mergeCell ref="P9:Q9"/>
    <mergeCell ref="R9:S9"/>
    <mergeCell ref="T9:U9"/>
    <mergeCell ref="V9:W9"/>
    <mergeCell ref="H10:I10"/>
    <mergeCell ref="J10:K10"/>
    <mergeCell ref="L10:M10"/>
    <mergeCell ref="N10:O10"/>
    <mergeCell ref="P10:Q10"/>
    <mergeCell ref="R10:S10"/>
    <mergeCell ref="T10:U10"/>
    <mergeCell ref="V10:W10"/>
    <mergeCell ref="D6:E6"/>
    <mergeCell ref="F6:G6"/>
    <mergeCell ref="H6:I6"/>
    <mergeCell ref="J6:K6"/>
    <mergeCell ref="L6:M6"/>
    <mergeCell ref="N6:O6"/>
    <mergeCell ref="P6:Q6"/>
    <mergeCell ref="R6:S6"/>
    <mergeCell ref="T6:U6"/>
    <mergeCell ref="V6:W6"/>
    <mergeCell ref="D7:E7"/>
    <mergeCell ref="F7:G7"/>
    <mergeCell ref="H7:I7"/>
    <mergeCell ref="J7:K7"/>
    <mergeCell ref="L7:M7"/>
    <mergeCell ref="N7:O7"/>
    <mergeCell ref="P7:Q7"/>
    <mergeCell ref="R7:S7"/>
    <mergeCell ref="T7:U7"/>
    <mergeCell ref="V7:W7"/>
    <mergeCell ref="V586:W586"/>
    <mergeCell ref="V585:W585"/>
    <mergeCell ref="N259:O259"/>
    <mergeCell ref="P259:Q259"/>
    <mergeCell ref="R259:S259"/>
    <mergeCell ref="F372:G372"/>
    <mergeCell ref="J279:K279"/>
    <mergeCell ref="H279:I279"/>
    <mergeCell ref="D292:Z292"/>
    <mergeCell ref="D253:E253"/>
    <mergeCell ref="F253:G253"/>
    <mergeCell ref="H253:I253"/>
    <mergeCell ref="V392:W392"/>
    <mergeCell ref="D393:E393"/>
    <mergeCell ref="F393:G393"/>
    <mergeCell ref="H301:I301"/>
    <mergeCell ref="D8:E8"/>
    <mergeCell ref="F8:G8"/>
    <mergeCell ref="H8:I8"/>
    <mergeCell ref="J8:K8"/>
    <mergeCell ref="L8:M8"/>
    <mergeCell ref="N8:O8"/>
    <mergeCell ref="P8:Q8"/>
    <mergeCell ref="R8:S8"/>
    <mergeCell ref="T8:U8"/>
    <mergeCell ref="V8:W8"/>
    <mergeCell ref="D9:E9"/>
    <mergeCell ref="R189:S189"/>
    <mergeCell ref="R190:S190"/>
    <mergeCell ref="H190:I190"/>
    <mergeCell ref="T152:U152"/>
    <mergeCell ref="R152:S152"/>
    <mergeCell ref="L265:M265"/>
    <mergeCell ref="D275:E275"/>
    <mergeCell ref="L273:M273"/>
    <mergeCell ref="H273:I273"/>
    <mergeCell ref="D260:Z260"/>
    <mergeCell ref="D261:E261"/>
    <mergeCell ref="F261:G261"/>
    <mergeCell ref="H261:I261"/>
    <mergeCell ref="J261:K261"/>
    <mergeCell ref="R264:S264"/>
    <mergeCell ref="T264:U264"/>
    <mergeCell ref="V264:W264"/>
    <mergeCell ref="D254:E254"/>
    <mergeCell ref="L266:M266"/>
    <mergeCell ref="N266:O266"/>
    <mergeCell ref="P266:Q266"/>
    <mergeCell ref="R266:S266"/>
    <mergeCell ref="T266:U266"/>
    <mergeCell ref="V266:W266"/>
    <mergeCell ref="D267:E267"/>
    <mergeCell ref="F267:G267"/>
    <mergeCell ref="H267:I267"/>
    <mergeCell ref="J267:K267"/>
    <mergeCell ref="L267:M267"/>
    <mergeCell ref="N267:O267"/>
    <mergeCell ref="P267:Q267"/>
    <mergeCell ref="R267:S267"/>
    <mergeCell ref="T267:U267"/>
    <mergeCell ref="V267:W267"/>
    <mergeCell ref="R261:S261"/>
    <mergeCell ref="L277:M277"/>
    <mergeCell ref="R245:S245"/>
    <mergeCell ref="T245:U245"/>
    <mergeCell ref="V245:W245"/>
    <mergeCell ref="R239:S239"/>
    <mergeCell ref="D246:Z246"/>
    <mergeCell ref="D252:E252"/>
    <mergeCell ref="F252:G252"/>
    <mergeCell ref="H252:I252"/>
    <mergeCell ref="F422:G422"/>
    <mergeCell ref="D422:E422"/>
    <mergeCell ref="F414:Z414"/>
    <mergeCell ref="V243:W243"/>
    <mergeCell ref="F420:G420"/>
    <mergeCell ref="D513:E513"/>
    <mergeCell ref="T431:U431"/>
    <mergeCell ref="V431:W431"/>
    <mergeCell ref="D432:X432"/>
    <mergeCell ref="D497:E497"/>
    <mergeCell ref="T420:U420"/>
    <mergeCell ref="P239:Q239"/>
    <mergeCell ref="H248:I248"/>
    <mergeCell ref="J248:K248"/>
    <mergeCell ref="P245:Q245"/>
    <mergeCell ref="V254:W254"/>
    <mergeCell ref="J252:K252"/>
    <mergeCell ref="L252:M252"/>
    <mergeCell ref="N252:O252"/>
    <mergeCell ref="P252:Q252"/>
    <mergeCell ref="R252:S252"/>
    <mergeCell ref="L239:M239"/>
    <mergeCell ref="N239:O239"/>
    <mergeCell ref="H297:I297"/>
    <mergeCell ref="D288:E288"/>
    <mergeCell ref="T252:U252"/>
    <mergeCell ref="P250:Q250"/>
    <mergeCell ref="R250:S250"/>
    <mergeCell ref="D259:E259"/>
    <mergeCell ref="F259:G259"/>
    <mergeCell ref="H259:I259"/>
    <mergeCell ref="J259:K259"/>
    <mergeCell ref="L259:M259"/>
    <mergeCell ref="L250:M250"/>
    <mergeCell ref="F242:G242"/>
    <mergeCell ref="H242:I242"/>
    <mergeCell ref="J242:K242"/>
    <mergeCell ref="L242:M242"/>
    <mergeCell ref="N242:O242"/>
    <mergeCell ref="J253:K253"/>
    <mergeCell ref="L253:M253"/>
    <mergeCell ref="D293:E293"/>
    <mergeCell ref="D297:E297"/>
    <mergeCell ref="L248:M248"/>
    <mergeCell ref="H277:I277"/>
    <mergeCell ref="P291:Q291"/>
    <mergeCell ref="D289:Z289"/>
    <mergeCell ref="N295:O295"/>
    <mergeCell ref="D255:X255"/>
    <mergeCell ref="D256:E256"/>
    <mergeCell ref="F256:Z256"/>
    <mergeCell ref="D258:Z258"/>
    <mergeCell ref="D250:E250"/>
    <mergeCell ref="T250:U250"/>
    <mergeCell ref="V250:W250"/>
    <mergeCell ref="J291:K291"/>
    <mergeCell ref="R293:S293"/>
    <mergeCell ref="J301:K301"/>
    <mergeCell ref="L301:M301"/>
    <mergeCell ref="L261:M261"/>
    <mergeCell ref="N261:O261"/>
    <mergeCell ref="T261:U261"/>
    <mergeCell ref="V261:W261"/>
    <mergeCell ref="D262:Z262"/>
    <mergeCell ref="J386:K386"/>
    <mergeCell ref="D384:E384"/>
    <mergeCell ref="D263:Z263"/>
    <mergeCell ref="D264:E264"/>
    <mergeCell ref="F264:G264"/>
    <mergeCell ref="H264:I264"/>
    <mergeCell ref="V268:W268"/>
    <mergeCell ref="N265:O265"/>
    <mergeCell ref="P265:Q265"/>
    <mergeCell ref="R265:S265"/>
    <mergeCell ref="T265:U265"/>
    <mergeCell ref="V265:W265"/>
    <mergeCell ref="P296:Q296"/>
    <mergeCell ref="R296:S296"/>
    <mergeCell ref="L298:M298"/>
    <mergeCell ref="F266:G266"/>
    <mergeCell ref="H266:I266"/>
    <mergeCell ref="J266:K266"/>
    <mergeCell ref="N288:O288"/>
    <mergeCell ref="P279:Q279"/>
    <mergeCell ref="R279:S279"/>
    <mergeCell ref="T279:U279"/>
    <mergeCell ref="V279:W279"/>
    <mergeCell ref="X241:Z243"/>
    <mergeCell ref="D242:E242"/>
    <mergeCell ref="D249:E249"/>
    <mergeCell ref="P242:Q242"/>
    <mergeCell ref="R242:S242"/>
    <mergeCell ref="T242:U242"/>
    <mergeCell ref="H241:I241"/>
    <mergeCell ref="J241:K241"/>
    <mergeCell ref="V242:W242"/>
    <mergeCell ref="P249:Q249"/>
    <mergeCell ref="F250:G250"/>
    <mergeCell ref="H250:I250"/>
    <mergeCell ref="T254:U254"/>
    <mergeCell ref="H249:I249"/>
    <mergeCell ref="N245:O245"/>
    <mergeCell ref="F249:G249"/>
    <mergeCell ref="R249:S249"/>
    <mergeCell ref="T249:U249"/>
    <mergeCell ref="V249:W249"/>
    <mergeCell ref="V248:W248"/>
    <mergeCell ref="D251:Z251"/>
    <mergeCell ref="N253:O253"/>
    <mergeCell ref="P253:Q253"/>
    <mergeCell ref="F245:G245"/>
    <mergeCell ref="D245:E245"/>
    <mergeCell ref="J245:K245"/>
    <mergeCell ref="L245:M245"/>
    <mergeCell ref="N254:O254"/>
    <mergeCell ref="P254:Q254"/>
    <mergeCell ref="R254:S254"/>
    <mergeCell ref="D412:E412"/>
    <mergeCell ref="J411:K411"/>
    <mergeCell ref="L411:M411"/>
    <mergeCell ref="D420:E420"/>
    <mergeCell ref="P411:Q411"/>
    <mergeCell ref="F412:G412"/>
    <mergeCell ref="J412:K412"/>
    <mergeCell ref="H411:I411"/>
    <mergeCell ref="L412:M412"/>
    <mergeCell ref="D391:Z391"/>
    <mergeCell ref="D392:E392"/>
    <mergeCell ref="F392:G392"/>
    <mergeCell ref="H392:I392"/>
    <mergeCell ref="J392:K392"/>
    <mergeCell ref="L392:M392"/>
    <mergeCell ref="N392:O392"/>
    <mergeCell ref="P392:Q392"/>
    <mergeCell ref="R392:S392"/>
    <mergeCell ref="V416:W416"/>
    <mergeCell ref="D394:E394"/>
    <mergeCell ref="D397:E397"/>
    <mergeCell ref="F397:G397"/>
    <mergeCell ref="H397:I397"/>
    <mergeCell ref="J397:K397"/>
    <mergeCell ref="L397:M397"/>
    <mergeCell ref="N397:O397"/>
    <mergeCell ref="P397:Q397"/>
    <mergeCell ref="R397:S397"/>
    <mergeCell ref="T397:U397"/>
    <mergeCell ref="V397:W397"/>
    <mergeCell ref="F394:G394"/>
    <mergeCell ref="H394:I394"/>
    <mergeCell ref="H558:I558"/>
    <mergeCell ref="T564:U564"/>
    <mergeCell ref="F567:G567"/>
    <mergeCell ref="H567:I567"/>
    <mergeCell ref="J565:K565"/>
    <mergeCell ref="F570:G570"/>
    <mergeCell ref="T570:U570"/>
    <mergeCell ref="V548:W548"/>
    <mergeCell ref="V422:W422"/>
    <mergeCell ref="H304:I304"/>
    <mergeCell ref="R303:S303"/>
    <mergeCell ref="P307:Q307"/>
    <mergeCell ref="V303:W303"/>
    <mergeCell ref="R304:S304"/>
    <mergeCell ref="R298:S298"/>
    <mergeCell ref="L416:M416"/>
    <mergeCell ref="N411:O411"/>
    <mergeCell ref="T298:U298"/>
    <mergeCell ref="T305:U305"/>
    <mergeCell ref="R299:S299"/>
    <mergeCell ref="F299:G299"/>
    <mergeCell ref="H501:I501"/>
    <mergeCell ref="H491:I491"/>
    <mergeCell ref="P490:Q490"/>
    <mergeCell ref="H497:I497"/>
    <mergeCell ref="N491:O491"/>
    <mergeCell ref="N490:O490"/>
    <mergeCell ref="T489:U489"/>
    <mergeCell ref="F497:G497"/>
    <mergeCell ref="T488:U488"/>
    <mergeCell ref="R488:S488"/>
    <mergeCell ref="P488:Q488"/>
    <mergeCell ref="J583:K583"/>
    <mergeCell ref="R571:S571"/>
    <mergeCell ref="H571:I571"/>
    <mergeCell ref="T571:U571"/>
    <mergeCell ref="J572:K572"/>
    <mergeCell ref="F571:G571"/>
    <mergeCell ref="J569:K569"/>
    <mergeCell ref="L569:M569"/>
    <mergeCell ref="N569:O569"/>
    <mergeCell ref="D568:E568"/>
    <mergeCell ref="R572:S572"/>
    <mergeCell ref="H583:I583"/>
    <mergeCell ref="T574:U574"/>
    <mergeCell ref="R577:S577"/>
    <mergeCell ref="L579:M579"/>
    <mergeCell ref="N579:O579"/>
    <mergeCell ref="P579:Q579"/>
    <mergeCell ref="R579:S579"/>
    <mergeCell ref="T579:U579"/>
    <mergeCell ref="D567:E567"/>
    <mergeCell ref="D561:E561"/>
    <mergeCell ref="T573:U573"/>
    <mergeCell ref="F572:G572"/>
    <mergeCell ref="F557:G557"/>
    <mergeCell ref="F563:G563"/>
    <mergeCell ref="D555:E555"/>
    <mergeCell ref="F555:G555"/>
    <mergeCell ref="J558:K558"/>
    <mergeCell ref="L558:M558"/>
    <mergeCell ref="D569:E569"/>
    <mergeCell ref="P576:Q576"/>
    <mergeCell ref="T563:U563"/>
    <mergeCell ref="R563:S563"/>
    <mergeCell ref="R567:S567"/>
    <mergeCell ref="T558:U558"/>
    <mergeCell ref="J557:K557"/>
    <mergeCell ref="L557:M557"/>
    <mergeCell ref="N558:O558"/>
    <mergeCell ref="P558:Q558"/>
    <mergeCell ref="R558:S558"/>
    <mergeCell ref="T569:U569"/>
    <mergeCell ref="R574:S574"/>
    <mergeCell ref="T575:U575"/>
    <mergeCell ref="R573:S573"/>
    <mergeCell ref="J570:K570"/>
    <mergeCell ref="L570:M570"/>
    <mergeCell ref="D560:X560"/>
    <mergeCell ref="N557:O557"/>
    <mergeCell ref="P563:Q563"/>
    <mergeCell ref="N564:O564"/>
    <mergeCell ref="V557:W557"/>
    <mergeCell ref="P412:Q412"/>
    <mergeCell ref="V252:W252"/>
    <mergeCell ref="N412:O412"/>
    <mergeCell ref="T159:U159"/>
    <mergeCell ref="V159:W159"/>
    <mergeCell ref="P37:Q37"/>
    <mergeCell ref="N26:O26"/>
    <mergeCell ref="R26:S26"/>
    <mergeCell ref="F94:G94"/>
    <mergeCell ref="H94:I94"/>
    <mergeCell ref="J94:K94"/>
    <mergeCell ref="L94:M94"/>
    <mergeCell ref="V423:W423"/>
    <mergeCell ref="R569:S569"/>
    <mergeCell ref="R570:S570"/>
    <mergeCell ref="J146:K146"/>
    <mergeCell ref="J135:K135"/>
    <mergeCell ref="P136:Q136"/>
    <mergeCell ref="T120:U120"/>
    <mergeCell ref="P121:Q121"/>
    <mergeCell ref="H114:I114"/>
    <mergeCell ref="L115:M115"/>
    <mergeCell ref="V120:W120"/>
    <mergeCell ref="V500:W500"/>
    <mergeCell ref="J563:K563"/>
    <mergeCell ref="P566:Q566"/>
    <mergeCell ref="L559:M559"/>
    <mergeCell ref="N559:O559"/>
    <mergeCell ref="P564:Q564"/>
    <mergeCell ref="H568:I568"/>
    <mergeCell ref="T565:U565"/>
    <mergeCell ref="P556:Q556"/>
    <mergeCell ref="D558:E558"/>
    <mergeCell ref="P98:Q98"/>
    <mergeCell ref="J108:K108"/>
    <mergeCell ref="H200:I200"/>
    <mergeCell ref="D197:E197"/>
    <mergeCell ref="F239:G239"/>
    <mergeCell ref="T189:U189"/>
    <mergeCell ref="D157:E157"/>
    <mergeCell ref="F155:G155"/>
    <mergeCell ref="D216:E216"/>
    <mergeCell ref="F216:G216"/>
    <mergeCell ref="F234:Z234"/>
    <mergeCell ref="D217:E217"/>
    <mergeCell ref="F217:G217"/>
    <mergeCell ref="H217:I217"/>
    <mergeCell ref="D222:E222"/>
    <mergeCell ref="F222:G222"/>
    <mergeCell ref="V237:W237"/>
    <mergeCell ref="D238:Z238"/>
    <mergeCell ref="J222:K222"/>
    <mergeCell ref="L222:M222"/>
    <mergeCell ref="N222:O222"/>
    <mergeCell ref="R159:S159"/>
    <mergeCell ref="F164:G164"/>
    <mergeCell ref="D162:E162"/>
    <mergeCell ref="P159:Q159"/>
    <mergeCell ref="D239:E239"/>
    <mergeCell ref="T237:U237"/>
    <mergeCell ref="J171:K171"/>
    <mergeCell ref="L190:M190"/>
    <mergeCell ref="C187:Z187"/>
    <mergeCell ref="H412:I412"/>
    <mergeCell ref="D236:Z236"/>
    <mergeCell ref="R151:S151"/>
    <mergeCell ref="T151:U151"/>
    <mergeCell ref="J153:K153"/>
    <mergeCell ref="V152:W152"/>
    <mergeCell ref="V154:W154"/>
    <mergeCell ref="L142:M142"/>
    <mergeCell ref="D142:E142"/>
    <mergeCell ref="F142:G142"/>
    <mergeCell ref="J28:K28"/>
    <mergeCell ref="T26:U26"/>
    <mergeCell ref="V26:W26"/>
    <mergeCell ref="D27:E27"/>
    <mergeCell ref="V131:W131"/>
    <mergeCell ref="D126:E126"/>
    <mergeCell ref="F126:Z126"/>
    <mergeCell ref="V142:W142"/>
    <mergeCell ref="V146:W146"/>
    <mergeCell ref="V135:W135"/>
    <mergeCell ref="P141:Q141"/>
    <mergeCell ref="R141:S141"/>
    <mergeCell ref="P140:Q140"/>
    <mergeCell ref="R140:S140"/>
    <mergeCell ref="T140:U140"/>
    <mergeCell ref="V140:W140"/>
    <mergeCell ref="T136:U136"/>
    <mergeCell ref="D124:E124"/>
    <mergeCell ref="F146:G146"/>
    <mergeCell ref="L35:M35"/>
    <mergeCell ref="R38:S38"/>
    <mergeCell ref="J98:K98"/>
    <mergeCell ref="L98:M98"/>
    <mergeCell ref="J132:K132"/>
    <mergeCell ref="L132:M132"/>
    <mergeCell ref="N132:O132"/>
    <mergeCell ref="F132:G132"/>
    <mergeCell ref="P146:Q146"/>
    <mergeCell ref="D137:X137"/>
    <mergeCell ref="T132:U132"/>
    <mergeCell ref="V141:W141"/>
    <mergeCell ref="T135:U135"/>
    <mergeCell ref="N141:O141"/>
    <mergeCell ref="P134:Q134"/>
    <mergeCell ref="J142:K142"/>
    <mergeCell ref="D138:E138"/>
    <mergeCell ref="V161:W161"/>
    <mergeCell ref="N202:O202"/>
    <mergeCell ref="R161:S161"/>
    <mergeCell ref="T161:U161"/>
    <mergeCell ref="V176:W176"/>
    <mergeCell ref="V184:W184"/>
    <mergeCell ref="V195:W195"/>
    <mergeCell ref="J189:K189"/>
    <mergeCell ref="V178:W178"/>
    <mergeCell ref="D179:Z179"/>
    <mergeCell ref="D192:E192"/>
    <mergeCell ref="D181:E181"/>
    <mergeCell ref="F181:G181"/>
    <mergeCell ref="V193:W193"/>
    <mergeCell ref="D191:E191"/>
    <mergeCell ref="L195:M195"/>
    <mergeCell ref="P194:Q194"/>
    <mergeCell ref="P195:Q195"/>
    <mergeCell ref="L196:M196"/>
    <mergeCell ref="V171:W171"/>
    <mergeCell ref="T174:U174"/>
    <mergeCell ref="V174:W174"/>
    <mergeCell ref="D175:Z175"/>
    <mergeCell ref="D176:E176"/>
    <mergeCell ref="N190:O190"/>
    <mergeCell ref="N189:O189"/>
    <mergeCell ref="H189:I189"/>
    <mergeCell ref="H159:I159"/>
    <mergeCell ref="J131:K131"/>
    <mergeCell ref="H153:I153"/>
    <mergeCell ref="T153:U153"/>
    <mergeCell ref="R153:S153"/>
    <mergeCell ref="D153:E153"/>
    <mergeCell ref="N151:O151"/>
    <mergeCell ref="F151:G151"/>
    <mergeCell ref="P151:Q151"/>
    <mergeCell ref="N153:O153"/>
    <mergeCell ref="L152:M152"/>
    <mergeCell ref="C149:Z149"/>
    <mergeCell ref="V136:W136"/>
    <mergeCell ref="H135:I135"/>
    <mergeCell ref="V151:W151"/>
    <mergeCell ref="N171:O171"/>
    <mergeCell ref="P171:Q171"/>
    <mergeCell ref="D140:E140"/>
    <mergeCell ref="T131:U131"/>
    <mergeCell ref="D143:X143"/>
    <mergeCell ref="P142:Q142"/>
    <mergeCell ref="D144:E144"/>
    <mergeCell ref="F144:Z144"/>
    <mergeCell ref="R142:S142"/>
    <mergeCell ref="H161:I161"/>
    <mergeCell ref="J161:K161"/>
    <mergeCell ref="L161:M161"/>
    <mergeCell ref="N161:O161"/>
    <mergeCell ref="N159:O159"/>
    <mergeCell ref="P124:Q124"/>
    <mergeCell ref="L171:M171"/>
    <mergeCell ref="N131:O131"/>
    <mergeCell ref="D130:E130"/>
    <mergeCell ref="L130:M130"/>
    <mergeCell ref="R129:S129"/>
    <mergeCell ref="D134:E134"/>
    <mergeCell ref="F134:G134"/>
    <mergeCell ref="H134:I134"/>
    <mergeCell ref="J134:K134"/>
    <mergeCell ref="P154:Q154"/>
    <mergeCell ref="L154:M154"/>
    <mergeCell ref="R155:S155"/>
    <mergeCell ref="F161:G161"/>
    <mergeCell ref="H140:I140"/>
    <mergeCell ref="J140:K140"/>
    <mergeCell ref="F162:G162"/>
    <mergeCell ref="P161:Q161"/>
    <mergeCell ref="D147:X147"/>
    <mergeCell ref="T164:U164"/>
    <mergeCell ref="V164:W164"/>
    <mergeCell ref="H170:I170"/>
    <mergeCell ref="J170:K170"/>
    <mergeCell ref="L170:M170"/>
    <mergeCell ref="N170:O170"/>
    <mergeCell ref="P170:Q170"/>
    <mergeCell ref="T171:U171"/>
    <mergeCell ref="V424:W424"/>
    <mergeCell ref="T423:U423"/>
    <mergeCell ref="L108:M108"/>
    <mergeCell ref="N108:O108"/>
    <mergeCell ref="P108:Q108"/>
    <mergeCell ref="D113:E113"/>
    <mergeCell ref="C111:Z111"/>
    <mergeCell ref="N116:O116"/>
    <mergeCell ref="V116:W116"/>
    <mergeCell ref="T114:U114"/>
    <mergeCell ref="T115:U115"/>
    <mergeCell ref="T101:U101"/>
    <mergeCell ref="N106:O106"/>
    <mergeCell ref="N115:O115"/>
    <mergeCell ref="F115:G115"/>
    <mergeCell ref="L101:M101"/>
    <mergeCell ref="N101:O101"/>
    <mergeCell ref="V102:W102"/>
    <mergeCell ref="V103:W103"/>
    <mergeCell ref="D104:Z104"/>
    <mergeCell ref="D105:E105"/>
    <mergeCell ref="F105:G105"/>
    <mergeCell ref="P116:Q116"/>
    <mergeCell ref="F116:G116"/>
    <mergeCell ref="R115:S115"/>
    <mergeCell ref="D101:E101"/>
    <mergeCell ref="J105:K105"/>
    <mergeCell ref="V105:W105"/>
    <mergeCell ref="F114:G114"/>
    <mergeCell ref="D110:E110"/>
    <mergeCell ref="F110:Z110"/>
    <mergeCell ref="D106:E106"/>
    <mergeCell ref="H563:I563"/>
    <mergeCell ref="L555:M555"/>
    <mergeCell ref="N555:O555"/>
    <mergeCell ref="F546:G546"/>
    <mergeCell ref="P574:Q574"/>
    <mergeCell ref="R113:S113"/>
    <mergeCell ref="P113:Q113"/>
    <mergeCell ref="J113:K113"/>
    <mergeCell ref="P114:Q114"/>
    <mergeCell ref="T116:U116"/>
    <mergeCell ref="L113:M113"/>
    <mergeCell ref="V114:W114"/>
    <mergeCell ref="P115:Q115"/>
    <mergeCell ref="H122:I122"/>
    <mergeCell ref="L116:M116"/>
    <mergeCell ref="V117:W117"/>
    <mergeCell ref="F130:G130"/>
    <mergeCell ref="R118:S118"/>
    <mergeCell ref="F118:G118"/>
    <mergeCell ref="H118:I118"/>
    <mergeCell ref="H116:I116"/>
    <mergeCell ref="N120:O120"/>
    <mergeCell ref="L114:M114"/>
    <mergeCell ref="V115:W115"/>
    <mergeCell ref="L129:M129"/>
    <mergeCell ref="N129:O129"/>
    <mergeCell ref="F129:G129"/>
    <mergeCell ref="H129:I129"/>
    <mergeCell ref="J129:K129"/>
    <mergeCell ref="R130:S130"/>
    <mergeCell ref="N119:O119"/>
    <mergeCell ref="D300:Z300"/>
    <mergeCell ref="H29:I29"/>
    <mergeCell ref="D21:E21"/>
    <mergeCell ref="H22:I22"/>
    <mergeCell ref="F22:G22"/>
    <mergeCell ref="R48:S48"/>
    <mergeCell ref="D618:E618"/>
    <mergeCell ref="F618:Z618"/>
    <mergeCell ref="D617:X617"/>
    <mergeCell ref="J567:K567"/>
    <mergeCell ref="L567:M567"/>
    <mergeCell ref="D496:E496"/>
    <mergeCell ref="R587:S587"/>
    <mergeCell ref="T587:U587"/>
    <mergeCell ref="L587:M587"/>
    <mergeCell ref="N587:O587"/>
    <mergeCell ref="P587:Q587"/>
    <mergeCell ref="D584:E584"/>
    <mergeCell ref="H584:I584"/>
    <mergeCell ref="D583:E583"/>
    <mergeCell ref="R583:S583"/>
    <mergeCell ref="F558:G558"/>
    <mergeCell ref="L585:M585"/>
    <mergeCell ref="T577:U577"/>
    <mergeCell ref="F585:G585"/>
    <mergeCell ref="J564:K564"/>
    <mergeCell ref="D585:E585"/>
    <mergeCell ref="V563:W563"/>
    <mergeCell ref="L584:M584"/>
    <mergeCell ref="N584:O584"/>
    <mergeCell ref="P583:Q583"/>
    <mergeCell ref="L583:M583"/>
    <mergeCell ref="F564:G564"/>
    <mergeCell ref="T73:U73"/>
    <mergeCell ref="D75:E75"/>
    <mergeCell ref="D51:E51"/>
    <mergeCell ref="V49:W49"/>
    <mergeCell ref="T63:U63"/>
    <mergeCell ref="A2:Z2"/>
    <mergeCell ref="C4:Z4"/>
    <mergeCell ref="N54:O54"/>
    <mergeCell ref="T54:U54"/>
    <mergeCell ref="V54:W54"/>
    <mergeCell ref="F21:G21"/>
    <mergeCell ref="V22:W22"/>
    <mergeCell ref="L51:M51"/>
    <mergeCell ref="L50:M50"/>
    <mergeCell ref="J51:K51"/>
    <mergeCell ref="N21:O21"/>
    <mergeCell ref="N29:O29"/>
    <mergeCell ref="F27:G27"/>
    <mergeCell ref="H27:I27"/>
    <mergeCell ref="J27:K27"/>
    <mergeCell ref="L27:M27"/>
    <mergeCell ref="N27:O27"/>
    <mergeCell ref="D30:E30"/>
    <mergeCell ref="H48:I48"/>
    <mergeCell ref="R36:S36"/>
    <mergeCell ref="N35:O35"/>
    <mergeCell ref="D50:E50"/>
    <mergeCell ref="P21:Q21"/>
    <mergeCell ref="F37:G37"/>
    <mergeCell ref="L52:M52"/>
    <mergeCell ref="D29:E29"/>
    <mergeCell ref="F29:G29"/>
    <mergeCell ref="F89:G89"/>
    <mergeCell ref="D96:E96"/>
    <mergeCell ref="R97:S97"/>
    <mergeCell ref="T97:U97"/>
    <mergeCell ref="D103:E103"/>
    <mergeCell ref="H76:I76"/>
    <mergeCell ref="V53:W53"/>
    <mergeCell ref="D72:Z72"/>
    <mergeCell ref="L74:M74"/>
    <mergeCell ref="F51:G51"/>
    <mergeCell ref="N51:O51"/>
    <mergeCell ref="P53:Q53"/>
    <mergeCell ref="P54:Q54"/>
    <mergeCell ref="V51:W51"/>
    <mergeCell ref="N48:O48"/>
    <mergeCell ref="T50:U50"/>
    <mergeCell ref="P52:Q52"/>
    <mergeCell ref="V48:W48"/>
    <mergeCell ref="T49:U49"/>
    <mergeCell ref="R53:S53"/>
    <mergeCell ref="N53:O53"/>
    <mergeCell ref="R74:S74"/>
    <mergeCell ref="J76:K76"/>
    <mergeCell ref="F52:G52"/>
    <mergeCell ref="D52:E52"/>
    <mergeCell ref="N74:O74"/>
    <mergeCell ref="D49:E49"/>
    <mergeCell ref="J75:K75"/>
    <mergeCell ref="L60:M60"/>
    <mergeCell ref="N60:O60"/>
    <mergeCell ref="N75:O75"/>
    <mergeCell ref="L48:M48"/>
    <mergeCell ref="J96:K96"/>
    <mergeCell ref="R117:S117"/>
    <mergeCell ref="V98:W98"/>
    <mergeCell ref="H113:I113"/>
    <mergeCell ref="N102:O102"/>
    <mergeCell ref="F103:G103"/>
    <mergeCell ref="H103:I103"/>
    <mergeCell ref="J103:K103"/>
    <mergeCell ref="L103:M103"/>
    <mergeCell ref="P106:Q106"/>
    <mergeCell ref="V113:W113"/>
    <mergeCell ref="V94:W94"/>
    <mergeCell ref="D95:E95"/>
    <mergeCell ref="F95:G95"/>
    <mergeCell ref="N113:O113"/>
    <mergeCell ref="T113:U113"/>
    <mergeCell ref="D88:E88"/>
    <mergeCell ref="D91:E91"/>
    <mergeCell ref="R94:S94"/>
    <mergeCell ref="T94:U94"/>
    <mergeCell ref="T103:U103"/>
    <mergeCell ref="P102:Q102"/>
    <mergeCell ref="T96:U96"/>
    <mergeCell ref="N94:O94"/>
    <mergeCell ref="P94:Q94"/>
    <mergeCell ref="J95:K95"/>
    <mergeCell ref="L95:M95"/>
    <mergeCell ref="N95:O95"/>
    <mergeCell ref="F113:G113"/>
    <mergeCell ref="J97:K97"/>
    <mergeCell ref="H95:I95"/>
    <mergeCell ref="D97:E97"/>
    <mergeCell ref="T108:U108"/>
    <mergeCell ref="V108:W108"/>
    <mergeCell ref="D109:X109"/>
    <mergeCell ref="R106:S106"/>
    <mergeCell ref="T106:U106"/>
    <mergeCell ref="J114:K114"/>
    <mergeCell ref="N117:O117"/>
    <mergeCell ref="L120:M120"/>
    <mergeCell ref="P97:Q97"/>
    <mergeCell ref="P118:Q118"/>
    <mergeCell ref="T117:U117"/>
    <mergeCell ref="J116:K116"/>
    <mergeCell ref="T118:U118"/>
    <mergeCell ref="N114:O114"/>
    <mergeCell ref="J118:K118"/>
    <mergeCell ref="R98:S98"/>
    <mergeCell ref="T98:U98"/>
    <mergeCell ref="H97:I97"/>
    <mergeCell ref="N103:O103"/>
    <mergeCell ref="P103:Q103"/>
    <mergeCell ref="R103:S103"/>
    <mergeCell ref="T102:U102"/>
    <mergeCell ref="J101:K101"/>
    <mergeCell ref="F106:G106"/>
    <mergeCell ref="L118:M118"/>
    <mergeCell ref="N118:O118"/>
    <mergeCell ref="N98:O98"/>
    <mergeCell ref="P88:Q88"/>
    <mergeCell ref="R88:S88"/>
    <mergeCell ref="R105:S105"/>
    <mergeCell ref="T105:U105"/>
    <mergeCell ref="R102:S102"/>
    <mergeCell ref="J88:K88"/>
    <mergeCell ref="D90:X90"/>
    <mergeCell ref="F91:Z91"/>
    <mergeCell ref="N89:O89"/>
    <mergeCell ref="P89:Q89"/>
    <mergeCell ref="T89:U89"/>
    <mergeCell ref="V89:W89"/>
    <mergeCell ref="D108:E108"/>
    <mergeCell ref="T119:U119"/>
    <mergeCell ref="V119:W119"/>
    <mergeCell ref="D118:E118"/>
    <mergeCell ref="D98:E98"/>
    <mergeCell ref="F98:G98"/>
    <mergeCell ref="H98:I98"/>
    <mergeCell ref="D114:E114"/>
    <mergeCell ref="R114:S114"/>
    <mergeCell ref="D99:Z99"/>
    <mergeCell ref="D100:Z100"/>
    <mergeCell ref="L105:M105"/>
    <mergeCell ref="N105:O105"/>
    <mergeCell ref="P101:Q101"/>
    <mergeCell ref="R101:S101"/>
    <mergeCell ref="H105:I105"/>
    <mergeCell ref="P105:Q105"/>
    <mergeCell ref="D89:E89"/>
    <mergeCell ref="R108:S108"/>
    <mergeCell ref="H106:I106"/>
    <mergeCell ref="V95:W95"/>
    <mergeCell ref="P95:Q95"/>
    <mergeCell ref="R95:S95"/>
    <mergeCell ref="J102:K102"/>
    <mergeCell ref="L102:M102"/>
    <mergeCell ref="V97:W97"/>
    <mergeCell ref="L97:M97"/>
    <mergeCell ref="N97:O97"/>
    <mergeCell ref="F101:G101"/>
    <mergeCell ref="H101:I101"/>
    <mergeCell ref="D616:E616"/>
    <mergeCell ref="R613:S613"/>
    <mergeCell ref="J615:K615"/>
    <mergeCell ref="F615:G615"/>
    <mergeCell ref="N614:O614"/>
    <mergeCell ref="F614:G614"/>
    <mergeCell ref="N613:O613"/>
    <mergeCell ref="F613:G613"/>
    <mergeCell ref="L613:M613"/>
    <mergeCell ref="R615:S615"/>
    <mergeCell ref="H615:I615"/>
    <mergeCell ref="F124:G124"/>
    <mergeCell ref="H124:I124"/>
    <mergeCell ref="J124:K124"/>
    <mergeCell ref="T124:U124"/>
    <mergeCell ref="V124:W124"/>
    <mergeCell ref="J106:K106"/>
    <mergeCell ref="L106:M106"/>
    <mergeCell ref="N96:O96"/>
    <mergeCell ref="D107:Z107"/>
    <mergeCell ref="F108:G108"/>
    <mergeCell ref="H108:I108"/>
    <mergeCell ref="R412:S412"/>
    <mergeCell ref="F410:G410"/>
    <mergeCell ref="R410:S410"/>
    <mergeCell ref="V412:W412"/>
    <mergeCell ref="V514:W514"/>
    <mergeCell ref="V499:W499"/>
    <mergeCell ref="T498:U498"/>
    <mergeCell ref="T410:U410"/>
    <mergeCell ref="P487:Q487"/>
    <mergeCell ref="D388:X388"/>
    <mergeCell ref="D389:E389"/>
    <mergeCell ref="F389:Z389"/>
    <mergeCell ref="H387:I387"/>
    <mergeCell ref="J387:K387"/>
    <mergeCell ref="V387:W387"/>
    <mergeCell ref="V386:W386"/>
    <mergeCell ref="H386:I386"/>
    <mergeCell ref="F501:G501"/>
    <mergeCell ref="J510:K510"/>
    <mergeCell ref="T511:U511"/>
    <mergeCell ref="J511:K511"/>
    <mergeCell ref="L501:M501"/>
    <mergeCell ref="D506:E506"/>
    <mergeCell ref="D507:E507"/>
    <mergeCell ref="J506:K506"/>
    <mergeCell ref="T508:U508"/>
    <mergeCell ref="T510:U510"/>
    <mergeCell ref="T509:U509"/>
    <mergeCell ref="F402:Z402"/>
    <mergeCell ref="N512:O512"/>
    <mergeCell ref="F510:G510"/>
    <mergeCell ref="D401:X401"/>
    <mergeCell ref="L422:M422"/>
    <mergeCell ref="N424:O424"/>
    <mergeCell ref="L424:M424"/>
    <mergeCell ref="J424:K424"/>
    <mergeCell ref="N422:O422"/>
    <mergeCell ref="V308:W308"/>
    <mergeCell ref="T392:U392"/>
    <mergeCell ref="N420:O420"/>
    <mergeCell ref="F384:Z384"/>
    <mergeCell ref="D402:E402"/>
    <mergeCell ref="J372:K372"/>
    <mergeCell ref="P416:Q416"/>
    <mergeCell ref="H410:I410"/>
    <mergeCell ref="D418:E418"/>
    <mergeCell ref="L243:M243"/>
    <mergeCell ref="D244:Z244"/>
    <mergeCell ref="T294:U294"/>
    <mergeCell ref="V305:W305"/>
    <mergeCell ref="T307:U307"/>
    <mergeCell ref="N303:O303"/>
    <mergeCell ref="L306:M306"/>
    <mergeCell ref="L296:M296"/>
    <mergeCell ref="P297:Q297"/>
    <mergeCell ref="D406:X406"/>
    <mergeCell ref="F407:Z407"/>
    <mergeCell ref="C408:Z408"/>
    <mergeCell ref="D407:E407"/>
    <mergeCell ref="T357:U357"/>
    <mergeCell ref="D383:X383"/>
    <mergeCell ref="V304:W304"/>
    <mergeCell ref="N298:O298"/>
    <mergeCell ref="D373:X373"/>
    <mergeCell ref="V510:W510"/>
    <mergeCell ref="D446:E446"/>
    <mergeCell ref="F446:G446"/>
    <mergeCell ref="F504:Z504"/>
    <mergeCell ref="D502:E502"/>
    <mergeCell ref="N497:O497"/>
    <mergeCell ref="D503:X503"/>
    <mergeCell ref="D504:E504"/>
    <mergeCell ref="V509:W509"/>
    <mergeCell ref="D509:E509"/>
    <mergeCell ref="P501:Q501"/>
    <mergeCell ref="R501:S501"/>
    <mergeCell ref="J501:K501"/>
    <mergeCell ref="P500:Q500"/>
    <mergeCell ref="T502:U502"/>
    <mergeCell ref="J488:K488"/>
    <mergeCell ref="N495:O495"/>
    <mergeCell ref="N507:O507"/>
    <mergeCell ref="T501:U501"/>
    <mergeCell ref="T500:U500"/>
    <mergeCell ref="N506:O506"/>
    <mergeCell ref="L487:M487"/>
    <mergeCell ref="H498:I498"/>
    <mergeCell ref="J498:K498"/>
    <mergeCell ref="F508:G508"/>
    <mergeCell ref="D498:E498"/>
    <mergeCell ref="L498:M498"/>
    <mergeCell ref="N498:O498"/>
    <mergeCell ref="L488:M488"/>
    <mergeCell ref="P495:Q495"/>
    <mergeCell ref="R495:S495"/>
    <mergeCell ref="D492:X492"/>
    <mergeCell ref="R420:S420"/>
    <mergeCell ref="J420:K420"/>
    <mergeCell ref="P295:Q295"/>
    <mergeCell ref="J297:K297"/>
    <mergeCell ref="V298:W298"/>
    <mergeCell ref="R421:S421"/>
    <mergeCell ref="N487:O487"/>
    <mergeCell ref="P420:Q420"/>
    <mergeCell ref="V299:W299"/>
    <mergeCell ref="R423:S423"/>
    <mergeCell ref="D411:E411"/>
    <mergeCell ref="F411:G411"/>
    <mergeCell ref="N304:O304"/>
    <mergeCell ref="V129:W129"/>
    <mergeCell ref="R306:S306"/>
    <mergeCell ref="P198:Q198"/>
    <mergeCell ref="L198:M198"/>
    <mergeCell ref="N299:O299"/>
    <mergeCell ref="N301:O301"/>
    <mergeCell ref="R297:S297"/>
    <mergeCell ref="F140:G140"/>
    <mergeCell ref="T141:U141"/>
    <mergeCell ref="D168:Z168"/>
    <mergeCell ref="H141:I141"/>
    <mergeCell ref="J141:K141"/>
    <mergeCell ref="L141:M141"/>
    <mergeCell ref="D169:E169"/>
    <mergeCell ref="F169:G169"/>
    <mergeCell ref="H169:I169"/>
    <mergeCell ref="L134:M134"/>
    <mergeCell ref="N134:O134"/>
    <mergeCell ref="F148:Z148"/>
    <mergeCell ref="N162:O162"/>
    <mergeCell ref="P162:Q162"/>
    <mergeCell ref="H296:I296"/>
    <mergeCell ref="L86:M86"/>
    <mergeCell ref="P22:Q22"/>
    <mergeCell ref="J37:K37"/>
    <mergeCell ref="N79:O79"/>
    <mergeCell ref="P79:Q79"/>
    <mergeCell ref="R79:S79"/>
    <mergeCell ref="T79:U79"/>
    <mergeCell ref="N52:O52"/>
    <mergeCell ref="R146:S146"/>
    <mergeCell ref="F157:Z157"/>
    <mergeCell ref="P155:Q155"/>
    <mergeCell ref="L81:M81"/>
    <mergeCell ref="F138:Z138"/>
    <mergeCell ref="R85:S85"/>
    <mergeCell ref="N81:O81"/>
    <mergeCell ref="F88:G88"/>
    <mergeCell ref="H89:I89"/>
    <mergeCell ref="P96:Q96"/>
    <mergeCell ref="J89:K89"/>
    <mergeCell ref="T88:U88"/>
    <mergeCell ref="T85:U85"/>
    <mergeCell ref="F96:G96"/>
    <mergeCell ref="H96:I96"/>
    <mergeCell ref="D82:X82"/>
    <mergeCell ref="F97:G97"/>
    <mergeCell ref="L96:M96"/>
    <mergeCell ref="V85:W85"/>
    <mergeCell ref="N22:O22"/>
    <mergeCell ref="H80:I80"/>
    <mergeCell ref="V584:W584"/>
    <mergeCell ref="C605:Z605"/>
    <mergeCell ref="V583:W583"/>
    <mergeCell ref="L85:M85"/>
    <mergeCell ref="L117:M117"/>
    <mergeCell ref="D125:X125"/>
    <mergeCell ref="F123:G123"/>
    <mergeCell ref="H123:I123"/>
    <mergeCell ref="J86:K86"/>
    <mergeCell ref="P117:Q117"/>
    <mergeCell ref="D117:E117"/>
    <mergeCell ref="F117:G117"/>
    <mergeCell ref="H117:I117"/>
    <mergeCell ref="J117:K117"/>
    <mergeCell ref="R116:S116"/>
    <mergeCell ref="D115:E115"/>
    <mergeCell ref="H115:I115"/>
    <mergeCell ref="D116:E116"/>
    <mergeCell ref="H85:I85"/>
    <mergeCell ref="J85:K85"/>
    <mergeCell ref="R120:S120"/>
    <mergeCell ref="T86:U86"/>
    <mergeCell ref="V86:W86"/>
    <mergeCell ref="N85:O85"/>
    <mergeCell ref="J115:K115"/>
    <mergeCell ref="L303:M303"/>
    <mergeCell ref="T303:U303"/>
    <mergeCell ref="R162:S162"/>
    <mergeCell ref="V200:W200"/>
    <mergeCell ref="V588:W588"/>
    <mergeCell ref="H131:I131"/>
    <mergeCell ref="D587:E587"/>
    <mergeCell ref="F590:Z590"/>
    <mergeCell ref="V587:W587"/>
    <mergeCell ref="D586:E586"/>
    <mergeCell ref="F586:G586"/>
    <mergeCell ref="T588:U588"/>
    <mergeCell ref="L586:M586"/>
    <mergeCell ref="T585:U585"/>
    <mergeCell ref="F584:G584"/>
    <mergeCell ref="F583:G583"/>
    <mergeCell ref="D594:E594"/>
    <mergeCell ref="F594:G594"/>
    <mergeCell ref="H594:I594"/>
    <mergeCell ref="F587:G587"/>
    <mergeCell ref="D590:E590"/>
    <mergeCell ref="J594:K594"/>
    <mergeCell ref="L594:M594"/>
    <mergeCell ref="N594:O594"/>
    <mergeCell ref="P594:Q594"/>
    <mergeCell ref="T584:U584"/>
    <mergeCell ref="T583:U583"/>
    <mergeCell ref="N583:O583"/>
    <mergeCell ref="P584:Q584"/>
    <mergeCell ref="R584:S584"/>
    <mergeCell ref="N586:O586"/>
    <mergeCell ref="P586:Q586"/>
    <mergeCell ref="R586:S586"/>
    <mergeCell ref="N585:O585"/>
    <mergeCell ref="P585:Q585"/>
    <mergeCell ref="R585:S585"/>
    <mergeCell ref="H585:I585"/>
    <mergeCell ref="T586:U586"/>
    <mergeCell ref="J586:K586"/>
    <mergeCell ref="J585:K585"/>
    <mergeCell ref="J584:K584"/>
    <mergeCell ref="H586:I586"/>
    <mergeCell ref="L552:M552"/>
    <mergeCell ref="H557:I557"/>
    <mergeCell ref="F604:Z604"/>
    <mergeCell ref="P567:Q567"/>
    <mergeCell ref="J573:K573"/>
    <mergeCell ref="H572:I572"/>
    <mergeCell ref="H587:I587"/>
    <mergeCell ref="J587:K587"/>
    <mergeCell ref="T576:U576"/>
    <mergeCell ref="D564:E564"/>
    <mergeCell ref="P577:Q577"/>
    <mergeCell ref="R576:S576"/>
    <mergeCell ref="L572:M572"/>
    <mergeCell ref="N572:O572"/>
    <mergeCell ref="F577:G577"/>
    <mergeCell ref="D573:E573"/>
    <mergeCell ref="F573:G573"/>
    <mergeCell ref="J588:K588"/>
    <mergeCell ref="H588:I588"/>
    <mergeCell ref="V564:W564"/>
    <mergeCell ref="V565:W565"/>
    <mergeCell ref="D566:E566"/>
    <mergeCell ref="D565:E565"/>
    <mergeCell ref="N588:O588"/>
    <mergeCell ref="D588:E588"/>
    <mergeCell ref="R588:S588"/>
    <mergeCell ref="F588:G588"/>
    <mergeCell ref="P588:Q588"/>
    <mergeCell ref="L588:M588"/>
    <mergeCell ref="D589:X589"/>
    <mergeCell ref="D581:E581"/>
    <mergeCell ref="F581:Z581"/>
    <mergeCell ref="J578:K578"/>
    <mergeCell ref="L577:M577"/>
    <mergeCell ref="N577:O577"/>
    <mergeCell ref="F569:G569"/>
    <mergeCell ref="H569:I569"/>
    <mergeCell ref="N570:O570"/>
    <mergeCell ref="P571:Q571"/>
    <mergeCell ref="L566:M566"/>
    <mergeCell ref="D571:E571"/>
    <mergeCell ref="D570:E570"/>
    <mergeCell ref="L573:M573"/>
    <mergeCell ref="D572:E572"/>
    <mergeCell ref="L568:M568"/>
    <mergeCell ref="N568:O568"/>
    <mergeCell ref="P568:Q568"/>
    <mergeCell ref="P569:Q569"/>
    <mergeCell ref="J568:K568"/>
    <mergeCell ref="D577:E577"/>
    <mergeCell ref="J577:K577"/>
    <mergeCell ref="H576:I576"/>
    <mergeCell ref="V569:W569"/>
    <mergeCell ref="R568:S568"/>
    <mergeCell ref="P572:Q572"/>
    <mergeCell ref="N571:O571"/>
    <mergeCell ref="L571:M571"/>
    <mergeCell ref="T566:U566"/>
    <mergeCell ref="V566:W566"/>
    <mergeCell ref="J574:K574"/>
    <mergeCell ref="F568:G568"/>
    <mergeCell ref="F565:G565"/>
    <mergeCell ref="D563:E563"/>
    <mergeCell ref="N565:O565"/>
    <mergeCell ref="D557:E557"/>
    <mergeCell ref="F559:G559"/>
    <mergeCell ref="H559:I559"/>
    <mergeCell ref="D559:E559"/>
    <mergeCell ref="H564:I564"/>
    <mergeCell ref="F514:G514"/>
    <mergeCell ref="J513:K513"/>
    <mergeCell ref="H513:I513"/>
    <mergeCell ref="R544:S544"/>
    <mergeCell ref="V553:W553"/>
    <mergeCell ref="T555:U555"/>
    <mergeCell ref="V555:W555"/>
    <mergeCell ref="F520:G520"/>
    <mergeCell ref="N524:O524"/>
    <mergeCell ref="T547:U547"/>
    <mergeCell ref="P548:Q548"/>
    <mergeCell ref="V539:W539"/>
    <mergeCell ref="T554:U554"/>
    <mergeCell ref="L546:M546"/>
    <mergeCell ref="L548:M548"/>
    <mergeCell ref="N546:O546"/>
    <mergeCell ref="F554:G554"/>
    <mergeCell ref="P555:Q555"/>
    <mergeCell ref="H555:I555"/>
    <mergeCell ref="R533:S533"/>
    <mergeCell ref="H536:I536"/>
    <mergeCell ref="L524:M524"/>
    <mergeCell ref="L539:M539"/>
    <mergeCell ref="N538:O538"/>
    <mergeCell ref="R519:S519"/>
    <mergeCell ref="T520:U520"/>
    <mergeCell ref="T513:U513"/>
    <mergeCell ref="F544:G544"/>
    <mergeCell ref="J553:K553"/>
    <mergeCell ref="N552:O552"/>
    <mergeCell ref="J547:K547"/>
    <mergeCell ref="D524:E524"/>
    <mergeCell ref="P536:Q536"/>
    <mergeCell ref="L531:M531"/>
    <mergeCell ref="L534:M534"/>
    <mergeCell ref="P557:Q557"/>
    <mergeCell ref="R557:S557"/>
    <mergeCell ref="T557:U557"/>
    <mergeCell ref="T546:U546"/>
    <mergeCell ref="J544:K544"/>
    <mergeCell ref="C542:Z542"/>
    <mergeCell ref="F548:G548"/>
    <mergeCell ref="L547:M547"/>
    <mergeCell ref="V554:W554"/>
    <mergeCell ref="D549:X549"/>
    <mergeCell ref="D552:E552"/>
    <mergeCell ref="F552:G552"/>
    <mergeCell ref="T553:U553"/>
    <mergeCell ref="P554:Q554"/>
    <mergeCell ref="R554:S554"/>
    <mergeCell ref="J546:K546"/>
    <mergeCell ref="N544:O544"/>
    <mergeCell ref="T544:U544"/>
    <mergeCell ref="D554:E554"/>
    <mergeCell ref="J555:K555"/>
    <mergeCell ref="T548:U548"/>
    <mergeCell ref="H553:I553"/>
    <mergeCell ref="T552:U552"/>
    <mergeCell ref="V546:W546"/>
    <mergeCell ref="V556:W556"/>
    <mergeCell ref="D550:E550"/>
    <mergeCell ref="D553:E553"/>
    <mergeCell ref="F553:G553"/>
    <mergeCell ref="F533:G533"/>
    <mergeCell ref="H533:I533"/>
    <mergeCell ref="T530:U530"/>
    <mergeCell ref="L538:M538"/>
    <mergeCell ref="P544:Q544"/>
    <mergeCell ref="T536:U536"/>
    <mergeCell ref="H544:I544"/>
    <mergeCell ref="V544:W544"/>
    <mergeCell ref="N539:O539"/>
    <mergeCell ref="L544:M544"/>
    <mergeCell ref="T539:U539"/>
    <mergeCell ref="D538:E538"/>
    <mergeCell ref="F539:G539"/>
    <mergeCell ref="D540:X540"/>
    <mergeCell ref="N547:O547"/>
    <mergeCell ref="D539:E539"/>
    <mergeCell ref="R556:S556"/>
    <mergeCell ref="V552:W552"/>
    <mergeCell ref="H548:I548"/>
    <mergeCell ref="T534:U534"/>
    <mergeCell ref="H537:I537"/>
    <mergeCell ref="R548:S548"/>
    <mergeCell ref="R552:S552"/>
    <mergeCell ref="D544:E544"/>
    <mergeCell ref="D541:E541"/>
    <mergeCell ref="F541:Z541"/>
    <mergeCell ref="D534:E534"/>
    <mergeCell ref="T533:U533"/>
    <mergeCell ref="T537:U537"/>
    <mergeCell ref="V530:W530"/>
    <mergeCell ref="R529:S529"/>
    <mergeCell ref="R531:S531"/>
    <mergeCell ref="P534:Q534"/>
    <mergeCell ref="D528:Z528"/>
    <mergeCell ref="P531:Q531"/>
    <mergeCell ref="P538:Q538"/>
    <mergeCell ref="R538:S538"/>
    <mergeCell ref="D529:E529"/>
    <mergeCell ref="D530:E530"/>
    <mergeCell ref="L537:M537"/>
    <mergeCell ref="L536:M536"/>
    <mergeCell ref="F529:G529"/>
    <mergeCell ref="P537:Q537"/>
    <mergeCell ref="R537:S537"/>
    <mergeCell ref="D536:E536"/>
    <mergeCell ref="F536:G536"/>
    <mergeCell ref="D531:E531"/>
    <mergeCell ref="F531:G531"/>
    <mergeCell ref="H531:I531"/>
    <mergeCell ref="J531:K531"/>
    <mergeCell ref="V536:W536"/>
    <mergeCell ref="V521:W521"/>
    <mergeCell ref="V520:W520"/>
    <mergeCell ref="D546:E546"/>
    <mergeCell ref="R520:S520"/>
    <mergeCell ref="N548:O548"/>
    <mergeCell ref="D548:E548"/>
    <mergeCell ref="D556:E556"/>
    <mergeCell ref="F556:G556"/>
    <mergeCell ref="H556:I556"/>
    <mergeCell ref="J556:K556"/>
    <mergeCell ref="L556:M556"/>
    <mergeCell ref="N556:O556"/>
    <mergeCell ref="P546:Q546"/>
    <mergeCell ref="P553:Q553"/>
    <mergeCell ref="H521:I521"/>
    <mergeCell ref="R522:S522"/>
    <mergeCell ref="L522:M522"/>
    <mergeCell ref="J524:K524"/>
    <mergeCell ref="H520:I520"/>
    <mergeCell ref="J521:K521"/>
    <mergeCell ref="R523:S523"/>
    <mergeCell ref="P522:Q522"/>
    <mergeCell ref="P521:Q521"/>
    <mergeCell ref="D533:E533"/>
    <mergeCell ref="D526:E526"/>
    <mergeCell ref="T531:U531"/>
    <mergeCell ref="J533:K533"/>
    <mergeCell ref="L533:M533"/>
    <mergeCell ref="P524:Q524"/>
    <mergeCell ref="V534:W534"/>
    <mergeCell ref="F524:G524"/>
    <mergeCell ref="V524:W524"/>
    <mergeCell ref="V519:W519"/>
    <mergeCell ref="V515:W515"/>
    <mergeCell ref="F512:G512"/>
    <mergeCell ref="F515:G515"/>
    <mergeCell ref="F519:G519"/>
    <mergeCell ref="N519:O519"/>
    <mergeCell ref="H515:I515"/>
    <mergeCell ref="L521:M521"/>
    <mergeCell ref="P512:Q512"/>
    <mergeCell ref="N521:O521"/>
    <mergeCell ref="V522:W522"/>
    <mergeCell ref="T522:U522"/>
    <mergeCell ref="F550:Z550"/>
    <mergeCell ref="H554:I554"/>
    <mergeCell ref="J554:K554"/>
    <mergeCell ref="L554:M554"/>
    <mergeCell ref="N554:O554"/>
    <mergeCell ref="L553:M553"/>
    <mergeCell ref="N553:O553"/>
    <mergeCell ref="N522:O522"/>
    <mergeCell ref="F522:G522"/>
    <mergeCell ref="V531:W531"/>
    <mergeCell ref="R530:S530"/>
    <mergeCell ref="N523:O523"/>
    <mergeCell ref="L523:M523"/>
    <mergeCell ref="N534:O534"/>
    <mergeCell ref="T521:U521"/>
    <mergeCell ref="J537:K537"/>
    <mergeCell ref="L535:M535"/>
    <mergeCell ref="D532:Z532"/>
    <mergeCell ref="D535:E535"/>
    <mergeCell ref="N535:O535"/>
    <mergeCell ref="V512:W512"/>
    <mergeCell ref="F511:G511"/>
    <mergeCell ref="J520:K520"/>
    <mergeCell ref="L510:M510"/>
    <mergeCell ref="L515:M515"/>
    <mergeCell ref="J514:K514"/>
    <mergeCell ref="J515:K515"/>
    <mergeCell ref="T512:U512"/>
    <mergeCell ref="H510:I510"/>
    <mergeCell ref="R509:S509"/>
    <mergeCell ref="P509:Q509"/>
    <mergeCell ref="N513:O513"/>
    <mergeCell ref="P515:Q515"/>
    <mergeCell ref="N514:O514"/>
    <mergeCell ref="P514:Q514"/>
    <mergeCell ref="R515:S515"/>
    <mergeCell ref="T515:U515"/>
    <mergeCell ref="N510:O510"/>
    <mergeCell ref="H511:I511"/>
    <mergeCell ref="J509:K509"/>
    <mergeCell ref="L514:M514"/>
    <mergeCell ref="L513:M513"/>
    <mergeCell ref="L511:M511"/>
    <mergeCell ref="N511:O511"/>
    <mergeCell ref="R512:S512"/>
    <mergeCell ref="V513:W513"/>
    <mergeCell ref="R511:S511"/>
    <mergeCell ref="J512:K512"/>
    <mergeCell ref="F517:Z517"/>
    <mergeCell ref="V511:W511"/>
    <mergeCell ref="P511:Q511"/>
    <mergeCell ref="P520:Q520"/>
    <mergeCell ref="J169:K169"/>
    <mergeCell ref="L169:M169"/>
    <mergeCell ref="N169:O169"/>
    <mergeCell ref="T142:U142"/>
    <mergeCell ref="D516:X516"/>
    <mergeCell ref="F509:G509"/>
    <mergeCell ref="H509:I509"/>
    <mergeCell ref="D519:E519"/>
    <mergeCell ref="T519:U519"/>
    <mergeCell ref="J519:K519"/>
    <mergeCell ref="P519:Q519"/>
    <mergeCell ref="N515:O515"/>
    <mergeCell ref="D520:E520"/>
    <mergeCell ref="V281:W281"/>
    <mergeCell ref="N280:O280"/>
    <mergeCell ref="P280:Q280"/>
    <mergeCell ref="H239:I239"/>
    <mergeCell ref="R500:S500"/>
    <mergeCell ref="L509:M509"/>
    <mergeCell ref="N509:O509"/>
    <mergeCell ref="N520:O520"/>
    <mergeCell ref="T507:U507"/>
    <mergeCell ref="R507:S507"/>
    <mergeCell ref="T514:U514"/>
    <mergeCell ref="J499:K499"/>
    <mergeCell ref="R499:S499"/>
    <mergeCell ref="T499:U499"/>
    <mergeCell ref="J508:K508"/>
    <mergeCell ref="H514:I514"/>
    <mergeCell ref="V506:W506"/>
    <mergeCell ref="V508:W508"/>
    <mergeCell ref="D511:E511"/>
    <mergeCell ref="L162:M162"/>
    <mergeCell ref="J155:K155"/>
    <mergeCell ref="L155:M155"/>
    <mergeCell ref="V239:W239"/>
    <mergeCell ref="D240:Z240"/>
    <mergeCell ref="D241:E241"/>
    <mergeCell ref="J152:K152"/>
    <mergeCell ref="V133:W133"/>
    <mergeCell ref="F192:G192"/>
    <mergeCell ref="D200:E200"/>
    <mergeCell ref="F198:G198"/>
    <mergeCell ref="D296:E296"/>
    <mergeCell ref="P132:Q132"/>
    <mergeCell ref="N152:O152"/>
    <mergeCell ref="L241:M241"/>
    <mergeCell ref="N241:O241"/>
    <mergeCell ref="P241:Q241"/>
    <mergeCell ref="R241:S241"/>
    <mergeCell ref="T241:U241"/>
    <mergeCell ref="V241:W241"/>
    <mergeCell ref="N279:O279"/>
    <mergeCell ref="R280:S280"/>
    <mergeCell ref="R281:S281"/>
    <mergeCell ref="T281:U281"/>
    <mergeCell ref="D166:E166"/>
    <mergeCell ref="D159:E159"/>
    <mergeCell ref="F159:G159"/>
    <mergeCell ref="V134:W134"/>
    <mergeCell ref="R133:S133"/>
    <mergeCell ref="F160:G160"/>
    <mergeCell ref="H160:I160"/>
    <mergeCell ref="J160:K160"/>
    <mergeCell ref="V118:W118"/>
    <mergeCell ref="R96:S96"/>
    <mergeCell ref="L89:M89"/>
    <mergeCell ref="P277:Q277"/>
    <mergeCell ref="P281:Q281"/>
    <mergeCell ref="D278:Z278"/>
    <mergeCell ref="F279:G279"/>
    <mergeCell ref="D243:E243"/>
    <mergeCell ref="F243:G243"/>
    <mergeCell ref="H243:I243"/>
    <mergeCell ref="J243:K243"/>
    <mergeCell ref="N243:O243"/>
    <mergeCell ref="J249:K249"/>
    <mergeCell ref="L249:M249"/>
    <mergeCell ref="F154:G154"/>
    <mergeCell ref="N249:O249"/>
    <mergeCell ref="J250:K250"/>
    <mergeCell ref="V155:W155"/>
    <mergeCell ref="N191:O191"/>
    <mergeCell ref="J198:K198"/>
    <mergeCell ref="D161:E161"/>
    <mergeCell ref="L199:M199"/>
    <mergeCell ref="P200:Q200"/>
    <mergeCell ref="T197:U197"/>
    <mergeCell ref="T239:U239"/>
    <mergeCell ref="N248:O248"/>
    <mergeCell ref="P248:Q248"/>
    <mergeCell ref="R248:S248"/>
    <mergeCell ref="T248:U248"/>
    <mergeCell ref="V216:W216"/>
    <mergeCell ref="D233:X233"/>
    <mergeCell ref="J162:K162"/>
    <mergeCell ref="L151:M151"/>
    <mergeCell ref="H155:I155"/>
    <mergeCell ref="V122:W122"/>
    <mergeCell ref="V121:W121"/>
    <mergeCell ref="P122:Q122"/>
    <mergeCell ref="L121:M121"/>
    <mergeCell ref="D123:E123"/>
    <mergeCell ref="D129:E129"/>
    <mergeCell ref="V123:W123"/>
    <mergeCell ref="F153:G153"/>
    <mergeCell ref="N146:O146"/>
    <mergeCell ref="R134:S134"/>
    <mergeCell ref="T134:U134"/>
    <mergeCell ref="N136:O136"/>
    <mergeCell ref="L136:M136"/>
    <mergeCell ref="T123:U123"/>
    <mergeCell ref="H133:I133"/>
    <mergeCell ref="R136:S136"/>
    <mergeCell ref="R124:S124"/>
    <mergeCell ref="R123:S123"/>
    <mergeCell ref="D128:Z128"/>
    <mergeCell ref="D146:E146"/>
    <mergeCell ref="N142:O142"/>
    <mergeCell ref="L146:M146"/>
    <mergeCell ref="H142:I142"/>
    <mergeCell ref="V132:W132"/>
    <mergeCell ref="D133:E133"/>
    <mergeCell ref="T146:U146"/>
    <mergeCell ref="T133:U133"/>
    <mergeCell ref="P133:Q133"/>
    <mergeCell ref="L131:M131"/>
    <mergeCell ref="H132:I132"/>
    <mergeCell ref="N160:O160"/>
    <mergeCell ref="P160:Q160"/>
    <mergeCell ref="D132:E132"/>
    <mergeCell ref="F133:G133"/>
    <mergeCell ref="P130:Q130"/>
    <mergeCell ref="N130:O130"/>
    <mergeCell ref="R131:S131"/>
    <mergeCell ref="P131:Q131"/>
    <mergeCell ref="J133:K133"/>
    <mergeCell ref="N154:O154"/>
    <mergeCell ref="J159:K159"/>
    <mergeCell ref="L159:M159"/>
    <mergeCell ref="N155:O155"/>
    <mergeCell ref="D151:E151"/>
    <mergeCell ref="T155:U155"/>
    <mergeCell ref="H146:I146"/>
    <mergeCell ref="D156:X156"/>
    <mergeCell ref="D148:E148"/>
    <mergeCell ref="F131:G131"/>
    <mergeCell ref="P135:Q135"/>
    <mergeCell ref="D141:E141"/>
    <mergeCell ref="F141:G141"/>
    <mergeCell ref="T130:U130"/>
    <mergeCell ref="D131:E131"/>
    <mergeCell ref="H130:I130"/>
    <mergeCell ref="J130:K130"/>
    <mergeCell ref="P152:Q152"/>
    <mergeCell ref="D160:E160"/>
    <mergeCell ref="T154:U154"/>
    <mergeCell ref="J154:K154"/>
    <mergeCell ref="V160:W160"/>
    <mergeCell ref="H154:I154"/>
    <mergeCell ref="R386:S386"/>
    <mergeCell ref="T387:U387"/>
    <mergeCell ref="P387:Q387"/>
    <mergeCell ref="V169:W169"/>
    <mergeCell ref="P169:Q169"/>
    <mergeCell ref="R169:S169"/>
    <mergeCell ref="D172:Z172"/>
    <mergeCell ref="D173:Z173"/>
    <mergeCell ref="D174:E174"/>
    <mergeCell ref="F174:G174"/>
    <mergeCell ref="P386:Q386"/>
    <mergeCell ref="R287:S287"/>
    <mergeCell ref="F296:G296"/>
    <mergeCell ref="F297:G297"/>
    <mergeCell ref="J294:K294"/>
    <mergeCell ref="D170:E170"/>
    <mergeCell ref="L386:M386"/>
    <mergeCell ref="N386:O386"/>
    <mergeCell ref="R387:S387"/>
    <mergeCell ref="P368:Q368"/>
    <mergeCell ref="R372:S372"/>
    <mergeCell ref="N372:O372"/>
    <mergeCell ref="R368:S368"/>
    <mergeCell ref="H303:I303"/>
    <mergeCell ref="F386:G386"/>
    <mergeCell ref="R170:S170"/>
    <mergeCell ref="T170:U170"/>
    <mergeCell ref="R294:S294"/>
    <mergeCell ref="P301:Q301"/>
    <mergeCell ref="F241:G241"/>
    <mergeCell ref="J239:K239"/>
    <mergeCell ref="H245:I245"/>
    <mergeCell ref="D358:Z358"/>
    <mergeCell ref="D359:E359"/>
    <mergeCell ref="F359:G359"/>
    <mergeCell ref="H359:I359"/>
    <mergeCell ref="J359:K359"/>
    <mergeCell ref="L359:M359"/>
    <mergeCell ref="N359:O359"/>
    <mergeCell ref="P359:Q359"/>
    <mergeCell ref="R359:S359"/>
    <mergeCell ref="H311:I311"/>
    <mergeCell ref="J311:K311"/>
    <mergeCell ref="L311:M311"/>
    <mergeCell ref="N311:O311"/>
    <mergeCell ref="P311:Q311"/>
    <mergeCell ref="R311:S311"/>
    <mergeCell ref="T306:U306"/>
    <mergeCell ref="J304:K304"/>
    <mergeCell ref="R305:S305"/>
    <mergeCell ref="P305:Q305"/>
    <mergeCell ref="D307:E307"/>
    <mergeCell ref="F307:G307"/>
    <mergeCell ref="H307:I307"/>
    <mergeCell ref="L308:M308"/>
    <mergeCell ref="N308:O308"/>
    <mergeCell ref="P308:Q308"/>
    <mergeCell ref="D308:E308"/>
    <mergeCell ref="R308:S308"/>
    <mergeCell ref="D306:E306"/>
    <mergeCell ref="N318:O318"/>
    <mergeCell ref="P318:Q318"/>
    <mergeCell ref="R318:S318"/>
    <mergeCell ref="T318:U318"/>
    <mergeCell ref="F418:Z418"/>
    <mergeCell ref="P410:Q410"/>
    <mergeCell ref="L410:M410"/>
    <mergeCell ref="V410:W410"/>
    <mergeCell ref="T416:U416"/>
    <mergeCell ref="V507:W507"/>
    <mergeCell ref="V489:W489"/>
    <mergeCell ref="R489:S489"/>
    <mergeCell ref="F489:G489"/>
    <mergeCell ref="F486:G486"/>
    <mergeCell ref="P489:Q489"/>
    <mergeCell ref="D489:E489"/>
    <mergeCell ref="T487:U487"/>
    <mergeCell ref="F493:Z493"/>
    <mergeCell ref="J502:K502"/>
    <mergeCell ref="D413:X413"/>
    <mergeCell ref="R411:S411"/>
    <mergeCell ref="F416:G416"/>
    <mergeCell ref="N421:O421"/>
    <mergeCell ref="D414:E414"/>
    <mergeCell ref="D416:E416"/>
    <mergeCell ref="D410:E410"/>
    <mergeCell ref="J410:K410"/>
    <mergeCell ref="D417:X417"/>
    <mergeCell ref="H416:I416"/>
    <mergeCell ref="R422:S422"/>
    <mergeCell ref="P422:Q422"/>
    <mergeCell ref="N416:O416"/>
    <mergeCell ref="N410:O410"/>
    <mergeCell ref="L486:M486"/>
    <mergeCell ref="V488:W488"/>
    <mergeCell ref="T506:U506"/>
    <mergeCell ref="D440:Z440"/>
    <mergeCell ref="D441:E441"/>
    <mergeCell ref="P421:Q421"/>
    <mergeCell ref="L506:M506"/>
    <mergeCell ref="R508:S508"/>
    <mergeCell ref="P508:Q508"/>
    <mergeCell ref="H508:I508"/>
    <mergeCell ref="N508:O508"/>
    <mergeCell ref="R506:S506"/>
    <mergeCell ref="D508:E508"/>
    <mergeCell ref="J486:K486"/>
    <mergeCell ref="F506:G506"/>
    <mergeCell ref="T422:U422"/>
    <mergeCell ref="T486:U486"/>
    <mergeCell ref="H506:I506"/>
    <mergeCell ref="D426:E426"/>
    <mergeCell ref="V486:W486"/>
    <mergeCell ref="F507:G507"/>
    <mergeCell ref="V441:W441"/>
    <mergeCell ref="P506:Q506"/>
    <mergeCell ref="L507:M507"/>
    <mergeCell ref="P507:Q507"/>
    <mergeCell ref="L502:M502"/>
    <mergeCell ref="N502:O502"/>
    <mergeCell ref="T497:U497"/>
    <mergeCell ref="L500:M500"/>
    <mergeCell ref="N500:O500"/>
    <mergeCell ref="J507:K507"/>
    <mergeCell ref="R498:S498"/>
    <mergeCell ref="H500:I500"/>
    <mergeCell ref="J500:K500"/>
    <mergeCell ref="H499:I499"/>
    <mergeCell ref="L512:M512"/>
    <mergeCell ref="P497:Q497"/>
    <mergeCell ref="R497:S497"/>
    <mergeCell ref="R513:S513"/>
    <mergeCell ref="P513:Q513"/>
    <mergeCell ref="P510:Q510"/>
    <mergeCell ref="F488:G488"/>
    <mergeCell ref="D488:E488"/>
    <mergeCell ref="P498:Q498"/>
    <mergeCell ref="D490:E490"/>
    <mergeCell ref="R490:S490"/>
    <mergeCell ref="D495:E495"/>
    <mergeCell ref="R510:S510"/>
    <mergeCell ref="D493:E493"/>
    <mergeCell ref="H489:I489"/>
    <mergeCell ref="F502:G502"/>
    <mergeCell ref="H496:I496"/>
    <mergeCell ref="J496:K496"/>
    <mergeCell ref="P491:Q491"/>
    <mergeCell ref="D501:E501"/>
    <mergeCell ref="D510:E510"/>
    <mergeCell ref="H507:I507"/>
    <mergeCell ref="L508:M508"/>
    <mergeCell ref="D512:E512"/>
    <mergeCell ref="H512:I512"/>
    <mergeCell ref="F513:G513"/>
    <mergeCell ref="P502:Q502"/>
    <mergeCell ref="R502:S502"/>
    <mergeCell ref="H502:I502"/>
    <mergeCell ref="D491:E491"/>
    <mergeCell ref="J490:K490"/>
    <mergeCell ref="F491:G491"/>
    <mergeCell ref="T523:U523"/>
    <mergeCell ref="R534:S534"/>
    <mergeCell ref="H524:I524"/>
    <mergeCell ref="N536:O536"/>
    <mergeCell ref="L529:M529"/>
    <mergeCell ref="H523:I523"/>
    <mergeCell ref="T524:U524"/>
    <mergeCell ref="V533:W533"/>
    <mergeCell ref="V529:W529"/>
    <mergeCell ref="V535:W535"/>
    <mergeCell ref="J523:K523"/>
    <mergeCell ref="T535:U535"/>
    <mergeCell ref="F530:G530"/>
    <mergeCell ref="R524:S524"/>
    <mergeCell ref="N529:O529"/>
    <mergeCell ref="N530:O530"/>
    <mergeCell ref="P535:Q535"/>
    <mergeCell ref="N533:O533"/>
    <mergeCell ref="P533:Q533"/>
    <mergeCell ref="V523:W523"/>
    <mergeCell ref="T529:U529"/>
    <mergeCell ref="F523:G523"/>
    <mergeCell ref="J529:K529"/>
    <mergeCell ref="P529:Q529"/>
    <mergeCell ref="F526:Z526"/>
    <mergeCell ref="D523:E523"/>
    <mergeCell ref="H535:I535"/>
    <mergeCell ref="J535:K535"/>
    <mergeCell ref="R535:S535"/>
    <mergeCell ref="R547:S547"/>
    <mergeCell ref="P547:Q547"/>
    <mergeCell ref="H546:I546"/>
    <mergeCell ref="J548:K548"/>
    <mergeCell ref="H539:I539"/>
    <mergeCell ref="J539:K539"/>
    <mergeCell ref="R553:S553"/>
    <mergeCell ref="R564:S564"/>
    <mergeCell ref="N537:O537"/>
    <mergeCell ref="D514:E514"/>
    <mergeCell ref="P523:Q523"/>
    <mergeCell ref="R536:S536"/>
    <mergeCell ref="J536:K536"/>
    <mergeCell ref="N531:O531"/>
    <mergeCell ref="H529:I529"/>
    <mergeCell ref="D517:E517"/>
    <mergeCell ref="D522:E522"/>
    <mergeCell ref="R539:S539"/>
    <mergeCell ref="H522:I522"/>
    <mergeCell ref="F521:G521"/>
    <mergeCell ref="D521:E521"/>
    <mergeCell ref="J522:K522"/>
    <mergeCell ref="R521:S521"/>
    <mergeCell ref="D515:E515"/>
    <mergeCell ref="H519:I519"/>
    <mergeCell ref="L519:M519"/>
    <mergeCell ref="R514:S514"/>
    <mergeCell ref="L520:M520"/>
    <mergeCell ref="F561:Z561"/>
    <mergeCell ref="L563:M563"/>
    <mergeCell ref="L564:M564"/>
    <mergeCell ref="T538:U538"/>
    <mergeCell ref="V538:W538"/>
    <mergeCell ref="T567:U567"/>
    <mergeCell ref="R566:S566"/>
    <mergeCell ref="J552:K552"/>
    <mergeCell ref="C545:Z545"/>
    <mergeCell ref="D547:E547"/>
    <mergeCell ref="R546:S546"/>
    <mergeCell ref="V547:W547"/>
    <mergeCell ref="F547:G547"/>
    <mergeCell ref="P539:Q539"/>
    <mergeCell ref="H547:I547"/>
    <mergeCell ref="F538:G538"/>
    <mergeCell ref="H538:I538"/>
    <mergeCell ref="J559:K559"/>
    <mergeCell ref="P565:Q565"/>
    <mergeCell ref="V558:W558"/>
    <mergeCell ref="V567:W567"/>
    <mergeCell ref="N567:O567"/>
    <mergeCell ref="V559:W559"/>
    <mergeCell ref="T559:U559"/>
    <mergeCell ref="P552:Q552"/>
    <mergeCell ref="H552:I552"/>
    <mergeCell ref="F566:G566"/>
    <mergeCell ref="H566:I566"/>
    <mergeCell ref="J566:K566"/>
    <mergeCell ref="R559:S559"/>
    <mergeCell ref="T556:U556"/>
    <mergeCell ref="N566:O566"/>
    <mergeCell ref="T28:U28"/>
    <mergeCell ref="L26:M26"/>
    <mergeCell ref="F26:G26"/>
    <mergeCell ref="H26:I26"/>
    <mergeCell ref="J26:K26"/>
    <mergeCell ref="T30:U30"/>
    <mergeCell ref="J54:K54"/>
    <mergeCell ref="L43:M43"/>
    <mergeCell ref="J48:K48"/>
    <mergeCell ref="P48:Q48"/>
    <mergeCell ref="T48:U48"/>
    <mergeCell ref="R50:S50"/>
    <mergeCell ref="P50:Q50"/>
    <mergeCell ref="L565:M565"/>
    <mergeCell ref="P559:Q559"/>
    <mergeCell ref="H197:I197"/>
    <mergeCell ref="J174:K174"/>
    <mergeCell ref="L174:M174"/>
    <mergeCell ref="T29:U29"/>
    <mergeCell ref="R49:S49"/>
    <mergeCell ref="N563:O563"/>
    <mergeCell ref="D525:X525"/>
    <mergeCell ref="L530:M530"/>
    <mergeCell ref="D537:E537"/>
    <mergeCell ref="V537:W537"/>
    <mergeCell ref="F535:G535"/>
    <mergeCell ref="F534:G534"/>
    <mergeCell ref="N31:O31"/>
    <mergeCell ref="H534:I534"/>
    <mergeCell ref="J534:K534"/>
    <mergeCell ref="J538:K538"/>
    <mergeCell ref="F537:G537"/>
    <mergeCell ref="R565:S565"/>
    <mergeCell ref="H565:I565"/>
    <mergeCell ref="R555:S555"/>
    <mergeCell ref="P31:Q31"/>
    <mergeCell ref="F50:G50"/>
    <mergeCell ref="H51:I51"/>
    <mergeCell ref="F119:G119"/>
    <mergeCell ref="H119:I119"/>
    <mergeCell ref="N122:O122"/>
    <mergeCell ref="H121:I121"/>
    <mergeCell ref="L31:M31"/>
    <mergeCell ref="F47:G47"/>
    <mergeCell ref="R47:S47"/>
    <mergeCell ref="P174:Q174"/>
    <mergeCell ref="R174:S174"/>
    <mergeCell ref="H180:I180"/>
    <mergeCell ref="J180:K180"/>
    <mergeCell ref="L180:M180"/>
    <mergeCell ref="N180:O180"/>
    <mergeCell ref="P180:Q180"/>
    <mergeCell ref="N47:O47"/>
    <mergeCell ref="H49:I49"/>
    <mergeCell ref="F49:G49"/>
    <mergeCell ref="J38:K38"/>
    <mergeCell ref="H192:I192"/>
    <mergeCell ref="H181:I181"/>
    <mergeCell ref="J181:K181"/>
    <mergeCell ref="N140:O140"/>
    <mergeCell ref="J200:K200"/>
    <mergeCell ref="L200:M200"/>
    <mergeCell ref="N200:O200"/>
    <mergeCell ref="R200:S200"/>
    <mergeCell ref="V568:W568"/>
    <mergeCell ref="J571:K571"/>
    <mergeCell ref="P570:Q570"/>
    <mergeCell ref="V570:W570"/>
    <mergeCell ref="V576:W576"/>
    <mergeCell ref="F576:G576"/>
    <mergeCell ref="V574:W574"/>
    <mergeCell ref="D575:E575"/>
    <mergeCell ref="F575:G575"/>
    <mergeCell ref="H575:I575"/>
    <mergeCell ref="J575:K575"/>
    <mergeCell ref="L575:M575"/>
    <mergeCell ref="N575:O575"/>
    <mergeCell ref="V578:W578"/>
    <mergeCell ref="T568:U568"/>
    <mergeCell ref="T572:U572"/>
    <mergeCell ref="V571:W571"/>
    <mergeCell ref="D578:E578"/>
    <mergeCell ref="F578:G578"/>
    <mergeCell ref="H578:I578"/>
    <mergeCell ref="V577:W577"/>
    <mergeCell ref="H573:I573"/>
    <mergeCell ref="H570:I570"/>
    <mergeCell ref="V572:W572"/>
    <mergeCell ref="F36:G36"/>
    <mergeCell ref="H36:I36"/>
    <mergeCell ref="J36:K36"/>
    <mergeCell ref="T36:U36"/>
    <mergeCell ref="P36:Q36"/>
    <mergeCell ref="L49:M49"/>
    <mergeCell ref="D135:E135"/>
    <mergeCell ref="V170:W170"/>
    <mergeCell ref="T169:U169"/>
    <mergeCell ref="D165:X165"/>
    <mergeCell ref="R160:S160"/>
    <mergeCell ref="T160:U160"/>
    <mergeCell ref="V194:W194"/>
    <mergeCell ref="T199:U199"/>
    <mergeCell ref="P190:Q190"/>
    <mergeCell ref="D152:E152"/>
    <mergeCell ref="D155:E155"/>
    <mergeCell ref="F152:G152"/>
    <mergeCell ref="T162:U162"/>
    <mergeCell ref="V162:W162"/>
    <mergeCell ref="D163:E163"/>
    <mergeCell ref="F163:G163"/>
    <mergeCell ref="L181:M181"/>
    <mergeCell ref="N181:O181"/>
    <mergeCell ref="P181:Q181"/>
    <mergeCell ref="T184:U184"/>
    <mergeCell ref="R197:S197"/>
    <mergeCell ref="N197:O197"/>
    <mergeCell ref="H163:I163"/>
    <mergeCell ref="V181:W181"/>
    <mergeCell ref="D182:Z182"/>
    <mergeCell ref="D183:E183"/>
    <mergeCell ref="D37:E37"/>
    <mergeCell ref="T37:U37"/>
    <mergeCell ref="L135:M135"/>
    <mergeCell ref="N135:O135"/>
    <mergeCell ref="J136:K136"/>
    <mergeCell ref="R135:S135"/>
    <mergeCell ref="H136:I136"/>
    <mergeCell ref="L140:M140"/>
    <mergeCell ref="T129:U129"/>
    <mergeCell ref="P129:Q129"/>
    <mergeCell ref="J121:K121"/>
    <mergeCell ref="L124:M124"/>
    <mergeCell ref="N124:O124"/>
    <mergeCell ref="D121:E121"/>
    <mergeCell ref="F121:G121"/>
    <mergeCell ref="N123:O123"/>
    <mergeCell ref="J123:K123"/>
    <mergeCell ref="L123:M123"/>
    <mergeCell ref="P123:Q123"/>
    <mergeCell ref="R122:S122"/>
    <mergeCell ref="L133:M133"/>
    <mergeCell ref="N133:O133"/>
    <mergeCell ref="H88:I88"/>
    <mergeCell ref="H47:I47"/>
    <mergeCell ref="D86:E86"/>
    <mergeCell ref="F86:G86"/>
    <mergeCell ref="H86:I86"/>
    <mergeCell ref="P120:Q120"/>
    <mergeCell ref="F85:G85"/>
    <mergeCell ref="T95:U95"/>
    <mergeCell ref="L88:M88"/>
    <mergeCell ref="N88:O88"/>
    <mergeCell ref="R37:S37"/>
    <mergeCell ref="N38:O38"/>
    <mergeCell ref="V30:W30"/>
    <mergeCell ref="D32:X32"/>
    <mergeCell ref="D33:E33"/>
    <mergeCell ref="F33:Z33"/>
    <mergeCell ref="D31:E31"/>
    <mergeCell ref="F31:G31"/>
    <mergeCell ref="H31:I31"/>
    <mergeCell ref="J31:K31"/>
    <mergeCell ref="H35:I35"/>
    <mergeCell ref="D47:E47"/>
    <mergeCell ref="F38:G38"/>
    <mergeCell ref="L30:M30"/>
    <mergeCell ref="N30:O30"/>
    <mergeCell ref="T31:U31"/>
    <mergeCell ref="V31:W31"/>
    <mergeCell ref="F35:G35"/>
    <mergeCell ref="V35:W35"/>
    <mergeCell ref="T35:U35"/>
    <mergeCell ref="D38:E38"/>
    <mergeCell ref="D40:E40"/>
    <mergeCell ref="H38:I38"/>
    <mergeCell ref="P38:Q38"/>
    <mergeCell ref="V37:W37"/>
    <mergeCell ref="V47:W47"/>
    <mergeCell ref="D35:E35"/>
    <mergeCell ref="D45:E45"/>
    <mergeCell ref="F45:Z45"/>
    <mergeCell ref="D36:E36"/>
    <mergeCell ref="H37:I37"/>
    <mergeCell ref="J35:K35"/>
    <mergeCell ref="P35:Q35"/>
    <mergeCell ref="F40:Z40"/>
    <mergeCell ref="T47:U47"/>
    <mergeCell ref="T38:U38"/>
    <mergeCell ref="N59:O59"/>
    <mergeCell ref="P59:Q59"/>
    <mergeCell ref="R59:S59"/>
    <mergeCell ref="T59:U59"/>
    <mergeCell ref="J53:K53"/>
    <mergeCell ref="T43:U43"/>
    <mergeCell ref="P49:Q49"/>
    <mergeCell ref="J49:K49"/>
    <mergeCell ref="N49:O49"/>
    <mergeCell ref="R52:S52"/>
    <mergeCell ref="J50:K50"/>
    <mergeCell ref="T53:U53"/>
    <mergeCell ref="L53:M53"/>
    <mergeCell ref="P43:Q43"/>
    <mergeCell ref="R43:S43"/>
    <mergeCell ref="R54:S54"/>
    <mergeCell ref="V50:W50"/>
    <mergeCell ref="N50:O50"/>
    <mergeCell ref="D55:X55"/>
    <mergeCell ref="H52:I52"/>
    <mergeCell ref="D54:E54"/>
    <mergeCell ref="R51:S51"/>
    <mergeCell ref="V36:W36"/>
    <mergeCell ref="D39:X39"/>
    <mergeCell ref="H43:I43"/>
    <mergeCell ref="J52:K52"/>
    <mergeCell ref="D58:E58"/>
    <mergeCell ref="J43:K43"/>
    <mergeCell ref="D78:E78"/>
    <mergeCell ref="D83:E83"/>
    <mergeCell ref="F83:Z83"/>
    <mergeCell ref="N43:O43"/>
    <mergeCell ref="J47:K47"/>
    <mergeCell ref="P47:Q47"/>
    <mergeCell ref="V38:W38"/>
    <mergeCell ref="N36:O36"/>
    <mergeCell ref="N37:O37"/>
    <mergeCell ref="N73:O73"/>
    <mergeCell ref="F74:G74"/>
    <mergeCell ref="L59:M59"/>
    <mergeCell ref="V59:W59"/>
    <mergeCell ref="D60:E60"/>
    <mergeCell ref="F60:G60"/>
    <mergeCell ref="H60:I60"/>
    <mergeCell ref="J60:K60"/>
    <mergeCell ref="V60:W60"/>
    <mergeCell ref="D61:E61"/>
    <mergeCell ref="F61:G61"/>
    <mergeCell ref="F62:G62"/>
    <mergeCell ref="H62:I62"/>
    <mergeCell ref="J62:K62"/>
    <mergeCell ref="V73:W73"/>
    <mergeCell ref="V74:W74"/>
    <mergeCell ref="P74:Q74"/>
    <mergeCell ref="J64:K64"/>
    <mergeCell ref="L64:M64"/>
    <mergeCell ref="N64:O64"/>
    <mergeCell ref="T62:U62"/>
    <mergeCell ref="V62:W62"/>
    <mergeCell ref="F56:Z56"/>
    <mergeCell ref="F80:G80"/>
    <mergeCell ref="L80:M80"/>
    <mergeCell ref="D81:E81"/>
    <mergeCell ref="B86:B87"/>
    <mergeCell ref="D69:X69"/>
    <mergeCell ref="D70:E70"/>
    <mergeCell ref="F70:Z70"/>
    <mergeCell ref="H79:I79"/>
    <mergeCell ref="J79:K79"/>
    <mergeCell ref="L79:M79"/>
    <mergeCell ref="N76:O76"/>
    <mergeCell ref="F81:G81"/>
    <mergeCell ref="H81:I81"/>
    <mergeCell ref="D73:E73"/>
    <mergeCell ref="F73:G73"/>
    <mergeCell ref="D79:E79"/>
    <mergeCell ref="F79:G79"/>
    <mergeCell ref="F76:G76"/>
    <mergeCell ref="H75:I75"/>
    <mergeCell ref="H73:I73"/>
    <mergeCell ref="J73:K73"/>
    <mergeCell ref="L73:M73"/>
    <mergeCell ref="F78:G78"/>
    <mergeCell ref="H78:I78"/>
    <mergeCell ref="R81:S81"/>
    <mergeCell ref="T81:U81"/>
    <mergeCell ref="L76:M76"/>
    <mergeCell ref="J78:K78"/>
    <mergeCell ref="L78:M78"/>
    <mergeCell ref="P73:Q73"/>
    <mergeCell ref="D76:E76"/>
    <mergeCell ref="T74:U74"/>
    <mergeCell ref="F58:G58"/>
    <mergeCell ref="H58:I58"/>
    <mergeCell ref="J58:K58"/>
    <mergeCell ref="L58:M58"/>
    <mergeCell ref="N58:O58"/>
    <mergeCell ref="P58:Q58"/>
    <mergeCell ref="R58:S58"/>
    <mergeCell ref="T58:U58"/>
    <mergeCell ref="V58:W58"/>
    <mergeCell ref="D59:E59"/>
    <mergeCell ref="F59:G59"/>
    <mergeCell ref="H59:I59"/>
    <mergeCell ref="J59:K59"/>
    <mergeCell ref="P60:Q60"/>
    <mergeCell ref="R60:S60"/>
    <mergeCell ref="T60:U60"/>
    <mergeCell ref="H61:I61"/>
    <mergeCell ref="J61:K61"/>
    <mergeCell ref="L61:M61"/>
    <mergeCell ref="N61:O61"/>
    <mergeCell ref="P61:Q61"/>
    <mergeCell ref="R61:S61"/>
    <mergeCell ref="T61:U61"/>
    <mergeCell ref="V61:W61"/>
    <mergeCell ref="D62:E62"/>
    <mergeCell ref="D65:E65"/>
    <mergeCell ref="F65:G65"/>
    <mergeCell ref="H65:I65"/>
    <mergeCell ref="J65:K65"/>
    <mergeCell ref="L65:M65"/>
    <mergeCell ref="N65:O65"/>
    <mergeCell ref="P65:Q65"/>
    <mergeCell ref="R65:S65"/>
    <mergeCell ref="T65:U65"/>
    <mergeCell ref="V65:W65"/>
    <mergeCell ref="D63:E63"/>
    <mergeCell ref="F63:G63"/>
    <mergeCell ref="H63:I63"/>
    <mergeCell ref="J63:K63"/>
    <mergeCell ref="L63:M63"/>
    <mergeCell ref="N63:O63"/>
    <mergeCell ref="P63:Q63"/>
    <mergeCell ref="R63:S63"/>
    <mergeCell ref="D64:E64"/>
    <mergeCell ref="F64:G64"/>
    <mergeCell ref="H64:I64"/>
    <mergeCell ref="P64:Q64"/>
    <mergeCell ref="R64:S64"/>
    <mergeCell ref="T64:U64"/>
    <mergeCell ref="V64:W64"/>
    <mergeCell ref="L62:M62"/>
    <mergeCell ref="N62:O62"/>
    <mergeCell ref="P62:Q62"/>
    <mergeCell ref="R62:S62"/>
    <mergeCell ref="V63:W63"/>
    <mergeCell ref="D66:E66"/>
    <mergeCell ref="F66:G66"/>
    <mergeCell ref="H66:I66"/>
    <mergeCell ref="J66:K66"/>
    <mergeCell ref="L66:M66"/>
    <mergeCell ref="N66:O66"/>
    <mergeCell ref="P66:Q66"/>
    <mergeCell ref="R66:S66"/>
    <mergeCell ref="T66:U66"/>
    <mergeCell ref="V66:W66"/>
    <mergeCell ref="N174:O174"/>
    <mergeCell ref="D67:E67"/>
    <mergeCell ref="F67:G67"/>
    <mergeCell ref="H67:I67"/>
    <mergeCell ref="J67:K67"/>
    <mergeCell ref="L67:M67"/>
    <mergeCell ref="N67:O67"/>
    <mergeCell ref="P67:Q67"/>
    <mergeCell ref="R67:S67"/>
    <mergeCell ref="T67:U67"/>
    <mergeCell ref="V67:W67"/>
    <mergeCell ref="D68:E68"/>
    <mergeCell ref="F68:G68"/>
    <mergeCell ref="H68:I68"/>
    <mergeCell ref="J68:K68"/>
    <mergeCell ref="L68:M68"/>
    <mergeCell ref="N68:O68"/>
    <mergeCell ref="P68:Q68"/>
    <mergeCell ref="R68:S68"/>
    <mergeCell ref="T68:U68"/>
    <mergeCell ref="V68:W68"/>
    <mergeCell ref="R78:S78"/>
    <mergeCell ref="T78:U78"/>
    <mergeCell ref="V78:W78"/>
    <mergeCell ref="P75:Q75"/>
    <mergeCell ref="R75:S75"/>
    <mergeCell ref="D85:E85"/>
    <mergeCell ref="P85:Q85"/>
    <mergeCell ref="R80:S80"/>
    <mergeCell ref="D120:E120"/>
    <mergeCell ref="F120:G120"/>
    <mergeCell ref="H120:I120"/>
    <mergeCell ref="T122:U122"/>
    <mergeCell ref="R121:S121"/>
    <mergeCell ref="T121:U121"/>
    <mergeCell ref="D122:E122"/>
    <mergeCell ref="F122:G122"/>
    <mergeCell ref="D119:E119"/>
    <mergeCell ref="N121:O121"/>
    <mergeCell ref="R119:S119"/>
    <mergeCell ref="T80:U80"/>
    <mergeCell ref="V80:W80"/>
    <mergeCell ref="V75:W75"/>
    <mergeCell ref="V79:W79"/>
    <mergeCell ref="P76:Q76"/>
    <mergeCell ref="T75:U75"/>
    <mergeCell ref="D80:E80"/>
    <mergeCell ref="F75:G75"/>
    <mergeCell ref="J122:K122"/>
    <mergeCell ref="L122:M122"/>
    <mergeCell ref="P119:Q119"/>
    <mergeCell ref="J120:K120"/>
    <mergeCell ref="J119:K119"/>
    <mergeCell ref="L119:M119"/>
    <mergeCell ref="H174:I174"/>
    <mergeCell ref="V130:W130"/>
    <mergeCell ref="F135:G135"/>
    <mergeCell ref="F136:G136"/>
    <mergeCell ref="D136:E136"/>
    <mergeCell ref="J151:K151"/>
    <mergeCell ref="L153:M153"/>
    <mergeCell ref="R132:S132"/>
    <mergeCell ref="H195:I195"/>
    <mergeCell ref="D184:E184"/>
    <mergeCell ref="F184:G184"/>
    <mergeCell ref="H184:I184"/>
    <mergeCell ref="J184:K184"/>
    <mergeCell ref="L184:M184"/>
    <mergeCell ref="N184:O184"/>
    <mergeCell ref="P184:Q184"/>
    <mergeCell ref="R184:S184"/>
    <mergeCell ref="H191:I191"/>
    <mergeCell ref="H194:I194"/>
    <mergeCell ref="N195:O195"/>
    <mergeCell ref="F183:G183"/>
    <mergeCell ref="H183:I183"/>
    <mergeCell ref="J183:K183"/>
    <mergeCell ref="L183:M183"/>
    <mergeCell ref="N183:O183"/>
    <mergeCell ref="P183:Q183"/>
    <mergeCell ref="R183:S183"/>
    <mergeCell ref="V153:W153"/>
    <mergeCell ref="H151:I151"/>
    <mergeCell ref="P153:Q153"/>
    <mergeCell ref="H152:I152"/>
    <mergeCell ref="L160:M160"/>
    <mergeCell ref="H203:I203"/>
    <mergeCell ref="J203:K203"/>
    <mergeCell ref="F186:Z186"/>
    <mergeCell ref="P199:Q199"/>
    <mergeCell ref="R195:S195"/>
    <mergeCell ref="J192:K192"/>
    <mergeCell ref="D196:E196"/>
    <mergeCell ref="F196:G196"/>
    <mergeCell ref="D193:E193"/>
    <mergeCell ref="R196:S196"/>
    <mergeCell ref="H196:I196"/>
    <mergeCell ref="J196:K196"/>
    <mergeCell ref="P196:Q196"/>
    <mergeCell ref="L192:M192"/>
    <mergeCell ref="V201:W201"/>
    <mergeCell ref="H202:I202"/>
    <mergeCell ref="F199:G199"/>
    <mergeCell ref="H199:I199"/>
    <mergeCell ref="J199:K199"/>
    <mergeCell ref="V196:W196"/>
    <mergeCell ref="N199:O199"/>
    <mergeCell ref="V199:W199"/>
    <mergeCell ref="T200:U200"/>
    <mergeCell ref="P197:Q197"/>
    <mergeCell ref="F191:G191"/>
    <mergeCell ref="D198:E198"/>
    <mergeCell ref="V198:W198"/>
    <mergeCell ref="R203:S203"/>
    <mergeCell ref="D224:E224"/>
    <mergeCell ref="F224:G224"/>
    <mergeCell ref="R199:S199"/>
    <mergeCell ref="J202:K202"/>
    <mergeCell ref="L202:M202"/>
    <mergeCell ref="P222:Q222"/>
    <mergeCell ref="R222:S222"/>
    <mergeCell ref="T222:U222"/>
    <mergeCell ref="V222:W222"/>
    <mergeCell ref="D218:Z218"/>
    <mergeCell ref="D219:Z219"/>
    <mergeCell ref="D220:E220"/>
    <mergeCell ref="F220:G220"/>
    <mergeCell ref="H220:I220"/>
    <mergeCell ref="J220:K220"/>
    <mergeCell ref="L220:M220"/>
    <mergeCell ref="N220:O220"/>
    <mergeCell ref="P220:Q220"/>
    <mergeCell ref="R220:S220"/>
    <mergeCell ref="T220:U220"/>
    <mergeCell ref="V220:W220"/>
    <mergeCell ref="D221:Z221"/>
    <mergeCell ref="N217:O217"/>
    <mergeCell ref="P217:Q217"/>
    <mergeCell ref="R217:S217"/>
    <mergeCell ref="T217:U217"/>
    <mergeCell ref="V217:W217"/>
    <mergeCell ref="F201:G201"/>
    <mergeCell ref="H224:I224"/>
    <mergeCell ref="J224:K224"/>
    <mergeCell ref="F203:G203"/>
    <mergeCell ref="H201:I201"/>
    <mergeCell ref="P227:Q227"/>
    <mergeCell ref="R227:S227"/>
    <mergeCell ref="T227:U227"/>
    <mergeCell ref="V227:W227"/>
    <mergeCell ref="D225:E225"/>
    <mergeCell ref="F225:G225"/>
    <mergeCell ref="H225:I225"/>
    <mergeCell ref="J225:K225"/>
    <mergeCell ref="L225:M225"/>
    <mergeCell ref="N225:O225"/>
    <mergeCell ref="P225:Q225"/>
    <mergeCell ref="R225:S225"/>
    <mergeCell ref="T225:U225"/>
    <mergeCell ref="V225:W225"/>
    <mergeCell ref="J201:K201"/>
    <mergeCell ref="L201:M201"/>
    <mergeCell ref="N201:O201"/>
    <mergeCell ref="P201:Q201"/>
    <mergeCell ref="R202:S202"/>
    <mergeCell ref="T216:U216"/>
    <mergeCell ref="J217:K217"/>
    <mergeCell ref="L217:M217"/>
    <mergeCell ref="P203:Q203"/>
    <mergeCell ref="N203:O203"/>
    <mergeCell ref="N210:O210"/>
    <mergeCell ref="D212:X212"/>
    <mergeCell ref="D213:E213"/>
    <mergeCell ref="F213:Z213"/>
    <mergeCell ref="C206:Z206"/>
    <mergeCell ref="D205:E205"/>
    <mergeCell ref="H222:I222"/>
    <mergeCell ref="D223:Z223"/>
    <mergeCell ref="L224:M224"/>
    <mergeCell ref="N224:O224"/>
    <mergeCell ref="P224:Q224"/>
    <mergeCell ref="R224:S224"/>
    <mergeCell ref="T224:U224"/>
    <mergeCell ref="V224:W224"/>
    <mergeCell ref="D228:E228"/>
    <mergeCell ref="F228:G228"/>
    <mergeCell ref="H228:I228"/>
    <mergeCell ref="J228:K228"/>
    <mergeCell ref="L228:M228"/>
    <mergeCell ref="N228:O228"/>
    <mergeCell ref="P228:Q228"/>
    <mergeCell ref="R228:S228"/>
    <mergeCell ref="T228:U228"/>
    <mergeCell ref="V228:W228"/>
    <mergeCell ref="D226:E226"/>
    <mergeCell ref="F226:G226"/>
    <mergeCell ref="H226:I226"/>
    <mergeCell ref="J226:K226"/>
    <mergeCell ref="L226:M226"/>
    <mergeCell ref="N226:O226"/>
    <mergeCell ref="P226:Q226"/>
    <mergeCell ref="R226:S226"/>
    <mergeCell ref="T226:U226"/>
    <mergeCell ref="V226:W226"/>
    <mergeCell ref="D227:E227"/>
    <mergeCell ref="F227:G227"/>
    <mergeCell ref="H227:I227"/>
    <mergeCell ref="J227:K227"/>
    <mergeCell ref="L227:M227"/>
    <mergeCell ref="N227:O227"/>
    <mergeCell ref="D229:Z229"/>
    <mergeCell ref="D230:E230"/>
    <mergeCell ref="F230:G230"/>
    <mergeCell ref="H230:I230"/>
    <mergeCell ref="J230:K230"/>
    <mergeCell ref="L230:M230"/>
    <mergeCell ref="N230:O230"/>
    <mergeCell ref="P230:Q230"/>
    <mergeCell ref="R230:S230"/>
    <mergeCell ref="T230:U230"/>
    <mergeCell ref="V230:W230"/>
    <mergeCell ref="D231:E231"/>
    <mergeCell ref="F231:G231"/>
    <mergeCell ref="H231:I231"/>
    <mergeCell ref="J231:K231"/>
    <mergeCell ref="L231:M231"/>
    <mergeCell ref="N231:O231"/>
    <mergeCell ref="P231:Q231"/>
    <mergeCell ref="R231:S231"/>
    <mergeCell ref="T231:U231"/>
    <mergeCell ref="V231:W231"/>
    <mergeCell ref="D232:E232"/>
    <mergeCell ref="F232:G232"/>
    <mergeCell ref="H232:I232"/>
    <mergeCell ref="J232:K232"/>
    <mergeCell ref="L232:M232"/>
    <mergeCell ref="N232:O232"/>
    <mergeCell ref="P232:Q232"/>
    <mergeCell ref="R232:S232"/>
    <mergeCell ref="T232:U232"/>
    <mergeCell ref="V232:W232"/>
    <mergeCell ref="D309:E309"/>
    <mergeCell ref="F309:G309"/>
    <mergeCell ref="H309:I309"/>
    <mergeCell ref="J309:K309"/>
    <mergeCell ref="L309:M309"/>
    <mergeCell ref="N309:O309"/>
    <mergeCell ref="P309:Q309"/>
    <mergeCell ref="T308:U308"/>
    <mergeCell ref="V307:W307"/>
    <mergeCell ref="P303:Q303"/>
    <mergeCell ref="V295:W295"/>
    <mergeCell ref="N294:O294"/>
    <mergeCell ref="N306:O306"/>
    <mergeCell ref="N305:O305"/>
    <mergeCell ref="P298:Q298"/>
    <mergeCell ref="D290:Z290"/>
    <mergeCell ref="D283:E283"/>
    <mergeCell ref="L288:M288"/>
    <mergeCell ref="N287:O287"/>
    <mergeCell ref="F305:G305"/>
    <mergeCell ref="J306:K306"/>
    <mergeCell ref="V297:W297"/>
    <mergeCell ref="D295:E295"/>
    <mergeCell ref="R301:S301"/>
    <mergeCell ref="F306:G306"/>
    <mergeCell ref="J308:K308"/>
    <mergeCell ref="F301:G301"/>
    <mergeCell ref="F308:G308"/>
    <mergeCell ref="D301:E301"/>
    <mergeCell ref="J286:K286"/>
    <mergeCell ref="J295:K295"/>
    <mergeCell ref="T293:U293"/>
    <mergeCell ref="T359:U359"/>
    <mergeCell ref="H305:I305"/>
    <mergeCell ref="H306:I306"/>
    <mergeCell ref="D305:E305"/>
    <mergeCell ref="R309:S309"/>
    <mergeCell ref="T309:U309"/>
    <mergeCell ref="N317:O317"/>
    <mergeCell ref="P317:Q317"/>
    <mergeCell ref="R317:S317"/>
    <mergeCell ref="T317:U317"/>
    <mergeCell ref="D320:E320"/>
    <mergeCell ref="F320:G320"/>
    <mergeCell ref="H320:I320"/>
    <mergeCell ref="J320:K320"/>
    <mergeCell ref="L320:M320"/>
    <mergeCell ref="N320:O320"/>
    <mergeCell ref="H310:I310"/>
    <mergeCell ref="P306:Q306"/>
    <mergeCell ref="R307:S307"/>
    <mergeCell ref="J310:K310"/>
    <mergeCell ref="L310:M310"/>
    <mergeCell ref="N310:O310"/>
    <mergeCell ref="P310:Q310"/>
    <mergeCell ref="R310:S310"/>
    <mergeCell ref="T310:U310"/>
    <mergeCell ref="F317:G317"/>
    <mergeCell ref="H317:I317"/>
    <mergeCell ref="J317:K317"/>
    <mergeCell ref="L317:M317"/>
    <mergeCell ref="P320:Q320"/>
    <mergeCell ref="R320:S320"/>
    <mergeCell ref="T320:U320"/>
    <mergeCell ref="V310:W310"/>
    <mergeCell ref="D311:E311"/>
    <mergeCell ref="F311:G311"/>
    <mergeCell ref="T311:U311"/>
    <mergeCell ref="D355:Z355"/>
    <mergeCell ref="D356:Z356"/>
    <mergeCell ref="D357:E357"/>
    <mergeCell ref="F357:G357"/>
    <mergeCell ref="H357:I357"/>
    <mergeCell ref="J357:K357"/>
    <mergeCell ref="L357:M357"/>
    <mergeCell ref="N357:O357"/>
    <mergeCell ref="P357:Q357"/>
    <mergeCell ref="R357:S357"/>
    <mergeCell ref="V357:W357"/>
    <mergeCell ref="D313:E313"/>
    <mergeCell ref="F313:G313"/>
    <mergeCell ref="H313:I313"/>
    <mergeCell ref="J313:K313"/>
    <mergeCell ref="L313:M313"/>
    <mergeCell ref="N313:O313"/>
    <mergeCell ref="P313:Q313"/>
    <mergeCell ref="H465:I465"/>
    <mergeCell ref="R313:S313"/>
    <mergeCell ref="X303:Z312"/>
    <mergeCell ref="T304:U304"/>
    <mergeCell ref="P304:Q304"/>
    <mergeCell ref="H308:I308"/>
    <mergeCell ref="D304:E304"/>
    <mergeCell ref="F304:G304"/>
    <mergeCell ref="J307:K307"/>
    <mergeCell ref="L307:M307"/>
    <mergeCell ref="N307:O307"/>
    <mergeCell ref="N364:O364"/>
    <mergeCell ref="P364:Q364"/>
    <mergeCell ref="R364:S364"/>
    <mergeCell ref="J361:K361"/>
    <mergeCell ref="L361:M361"/>
    <mergeCell ref="N361:O361"/>
    <mergeCell ref="P361:Q361"/>
    <mergeCell ref="R361:S361"/>
    <mergeCell ref="T361:U361"/>
    <mergeCell ref="V361:W361"/>
    <mergeCell ref="D362:Z362"/>
    <mergeCell ref="D363:E363"/>
    <mergeCell ref="F363:G363"/>
    <mergeCell ref="H363:I363"/>
    <mergeCell ref="J363:K363"/>
    <mergeCell ref="L363:M363"/>
    <mergeCell ref="N363:O363"/>
    <mergeCell ref="P363:Q363"/>
    <mergeCell ref="R363:S363"/>
    <mergeCell ref="T363:U363"/>
    <mergeCell ref="V363:W363"/>
    <mergeCell ref="T364:U364"/>
    <mergeCell ref="V364:W364"/>
    <mergeCell ref="D365:X365"/>
    <mergeCell ref="D366:E366"/>
    <mergeCell ref="F366:Z366"/>
    <mergeCell ref="D404:Z404"/>
    <mergeCell ref="D405:E405"/>
    <mergeCell ref="F405:G405"/>
    <mergeCell ref="H405:I405"/>
    <mergeCell ref="J405:K405"/>
    <mergeCell ref="L405:M405"/>
    <mergeCell ref="N405:O405"/>
    <mergeCell ref="P405:Q405"/>
    <mergeCell ref="R405:S405"/>
    <mergeCell ref="T405:U405"/>
    <mergeCell ref="V405:W405"/>
    <mergeCell ref="D369:X369"/>
    <mergeCell ref="T386:U386"/>
    <mergeCell ref="L368:M368"/>
    <mergeCell ref="D387:E387"/>
    <mergeCell ref="F387:G387"/>
    <mergeCell ref="T368:U368"/>
    <mergeCell ref="T372:U372"/>
    <mergeCell ref="N368:O368"/>
    <mergeCell ref="D364:E364"/>
    <mergeCell ref="F364:G364"/>
    <mergeCell ref="H364:I364"/>
    <mergeCell ref="J364:K364"/>
    <mergeCell ref="L364:M364"/>
    <mergeCell ref="D386:E386"/>
    <mergeCell ref="L387:M387"/>
    <mergeCell ref="N387:O387"/>
    <mergeCell ref="D576:E576"/>
    <mergeCell ref="J579:K579"/>
    <mergeCell ref="P573:Q573"/>
    <mergeCell ref="L574:M574"/>
    <mergeCell ref="N574:O574"/>
    <mergeCell ref="N573:O573"/>
    <mergeCell ref="V575:W575"/>
    <mergeCell ref="T578:U578"/>
    <mergeCell ref="L576:M576"/>
    <mergeCell ref="H577:I577"/>
    <mergeCell ref="N576:O576"/>
    <mergeCell ref="P575:Q575"/>
    <mergeCell ref="J576:K576"/>
    <mergeCell ref="D574:E574"/>
    <mergeCell ref="R575:S575"/>
    <mergeCell ref="F574:G574"/>
    <mergeCell ref="H574:I574"/>
    <mergeCell ref="V579:W579"/>
    <mergeCell ref="R578:S578"/>
    <mergeCell ref="P601:Q601"/>
    <mergeCell ref="R601:S601"/>
    <mergeCell ref="T601:U601"/>
    <mergeCell ref="V601:W601"/>
    <mergeCell ref="D596:Z596"/>
    <mergeCell ref="D597:E597"/>
    <mergeCell ref="F597:G597"/>
    <mergeCell ref="H597:I597"/>
    <mergeCell ref="J597:K597"/>
    <mergeCell ref="L597:M597"/>
    <mergeCell ref="N597:O597"/>
    <mergeCell ref="P597:Q597"/>
    <mergeCell ref="R597:S597"/>
    <mergeCell ref="T597:U597"/>
    <mergeCell ref="D599:E599"/>
    <mergeCell ref="F599:G599"/>
    <mergeCell ref="H599:I599"/>
    <mergeCell ref="J599:K599"/>
    <mergeCell ref="L599:M599"/>
    <mergeCell ref="N599:O599"/>
    <mergeCell ref="P599:Q599"/>
    <mergeCell ref="R599:S599"/>
    <mergeCell ref="T599:U599"/>
    <mergeCell ref="V599:W599"/>
    <mergeCell ref="P598:Q598"/>
    <mergeCell ref="R598:S598"/>
    <mergeCell ref="T598:U598"/>
    <mergeCell ref="D610:E610"/>
    <mergeCell ref="F610:G610"/>
    <mergeCell ref="D602:E602"/>
    <mergeCell ref="F602:G602"/>
    <mergeCell ref="H602:I602"/>
    <mergeCell ref="J602:K602"/>
    <mergeCell ref="L602:M602"/>
    <mergeCell ref="N602:O602"/>
    <mergeCell ref="P602:Q602"/>
    <mergeCell ref="R602:S602"/>
    <mergeCell ref="T602:U602"/>
    <mergeCell ref="V602:W602"/>
    <mergeCell ref="D608:E608"/>
    <mergeCell ref="F608:G608"/>
    <mergeCell ref="H608:I608"/>
    <mergeCell ref="J608:K608"/>
    <mergeCell ref="L608:M608"/>
    <mergeCell ref="N608:O608"/>
    <mergeCell ref="P608:Q608"/>
    <mergeCell ref="R608:S608"/>
    <mergeCell ref="T608:U608"/>
    <mergeCell ref="D603:X603"/>
    <mergeCell ref="D609:E609"/>
    <mergeCell ref="F609:G609"/>
    <mergeCell ref="H609:I609"/>
    <mergeCell ref="J609:K609"/>
    <mergeCell ref="L609:M609"/>
    <mergeCell ref="N609:O609"/>
    <mergeCell ref="P609:Q609"/>
    <mergeCell ref="R609:S609"/>
    <mergeCell ref="T609:U609"/>
    <mergeCell ref="V609:W609"/>
    <mergeCell ref="D351:E351"/>
    <mergeCell ref="F351:G351"/>
    <mergeCell ref="H351:I351"/>
    <mergeCell ref="J351:K351"/>
    <mergeCell ref="L351:M351"/>
    <mergeCell ref="N351:O351"/>
    <mergeCell ref="P351:Q351"/>
    <mergeCell ref="R351:S351"/>
    <mergeCell ref="T351:U351"/>
    <mergeCell ref="V351:W351"/>
    <mergeCell ref="V597:W597"/>
    <mergeCell ref="D598:E598"/>
    <mergeCell ref="F598:G598"/>
    <mergeCell ref="H598:I598"/>
    <mergeCell ref="J598:K598"/>
    <mergeCell ref="L598:M598"/>
    <mergeCell ref="N598:O598"/>
    <mergeCell ref="J593:K593"/>
    <mergeCell ref="L593:M593"/>
    <mergeCell ref="N593:O593"/>
    <mergeCell ref="P593:Q593"/>
    <mergeCell ref="R593:S593"/>
    <mergeCell ref="T593:U593"/>
    <mergeCell ref="V593:W593"/>
    <mergeCell ref="L578:M578"/>
    <mergeCell ref="N578:O578"/>
    <mergeCell ref="P578:Q578"/>
    <mergeCell ref="D579:E579"/>
    <mergeCell ref="F579:G579"/>
    <mergeCell ref="H579:I579"/>
    <mergeCell ref="V573:W573"/>
    <mergeCell ref="D580:X580"/>
    <mergeCell ref="N595:O595"/>
    <mergeCell ref="P595:Q595"/>
    <mergeCell ref="R595:S595"/>
    <mergeCell ref="T595:U595"/>
    <mergeCell ref="V595:W595"/>
    <mergeCell ref="V368:W368"/>
    <mergeCell ref="D368:E368"/>
    <mergeCell ref="D372:E372"/>
    <mergeCell ref="D592:Z592"/>
    <mergeCell ref="D593:E593"/>
    <mergeCell ref="F593:G593"/>
    <mergeCell ref="H593:I593"/>
    <mergeCell ref="T465:U465"/>
    <mergeCell ref="V465:W465"/>
    <mergeCell ref="D600:Z600"/>
    <mergeCell ref="D601:E601"/>
    <mergeCell ref="V608:W608"/>
    <mergeCell ref="D604:E604"/>
    <mergeCell ref="V598:W598"/>
    <mergeCell ref="R594:S594"/>
    <mergeCell ref="T594:U594"/>
    <mergeCell ref="V594:W594"/>
    <mergeCell ref="D595:E595"/>
    <mergeCell ref="F595:G595"/>
    <mergeCell ref="H595:I595"/>
    <mergeCell ref="J595:K595"/>
    <mergeCell ref="L595:M595"/>
    <mergeCell ref="F601:G601"/>
    <mergeCell ref="H601:I601"/>
    <mergeCell ref="J601:K601"/>
    <mergeCell ref="L601:M601"/>
    <mergeCell ref="N601:O601"/>
  </mergeCells>
  <phoneticPr fontId="0" type="noConversion"/>
  <conditionalFormatting sqref="Y589">
    <cfRule type="cellIs" dxfId="880" priority="1221" stopIfTrue="1" operator="greaterThan">
      <formula>Z589</formula>
    </cfRule>
    <cfRule type="cellIs" dxfId="879" priority="1222" stopIfTrue="1" operator="lessThan">
      <formula>F590</formula>
    </cfRule>
  </conditionalFormatting>
  <conditionalFormatting sqref="AB47:AB54 AB146 AB151:AB155 AB272:AB273 AB368 AB420:AB424 AB506:AB513 AB372 AB416 AB519:AB524 AB142 AB486:AB491 AB563:AB564 AB6:AB17 AB495:AB502 AB536:AB539 AB35:AB38 AB189:AB203">
    <cfRule type="expression" dxfId="878" priority="1226" stopIfTrue="1">
      <formula>AA6=0</formula>
    </cfRule>
  </conditionalFormatting>
  <conditionalFormatting sqref="AB514">
    <cfRule type="expression" dxfId="877" priority="1231" stopIfTrue="1">
      <formula>$AA$515&gt;0</formula>
    </cfRule>
    <cfRule type="expression" dxfId="876" priority="1232" stopIfTrue="1">
      <formula>AA514=0</formula>
    </cfRule>
  </conditionalFormatting>
  <conditionalFormatting sqref="AB515">
    <cfRule type="expression" dxfId="875" priority="1233" stopIfTrue="1">
      <formula>$AA$514&gt;0</formula>
    </cfRule>
    <cfRule type="expression" dxfId="874" priority="1234" stopIfTrue="1">
      <formula>AA515=0</formula>
    </cfRule>
  </conditionalFormatting>
  <conditionalFormatting sqref="AB544">
    <cfRule type="expression" dxfId="873" priority="1235" stopIfTrue="1">
      <formula>SUM($AA$546:$AA$548)&gt;0</formula>
    </cfRule>
    <cfRule type="expression" dxfId="872" priority="1236" stopIfTrue="1">
      <formula>AA544=0</formula>
    </cfRule>
  </conditionalFormatting>
  <conditionalFormatting sqref="AB546:AB548">
    <cfRule type="expression" dxfId="871" priority="1237" stopIfTrue="1">
      <formula>$AA$544&gt;0</formula>
    </cfRule>
    <cfRule type="expression" dxfId="870" priority="1238" stopIfTrue="1">
      <formula>AA546=0</formula>
    </cfRule>
  </conditionalFormatting>
  <conditionalFormatting sqref="Y23 Y39 Y55 Y125 Y147 Y156 Y185 Y233 Y274 Y369 Y373 Y401 Y413 Y417 Y425 Y580 Y516 Y549 Y560 Y603 Y617 Y525 Y143 Y204 Y492 Y18 Y503 Y540">
    <cfRule type="cellIs" dxfId="869" priority="1251" stopIfTrue="1" operator="greaterThan">
      <formula>Z18</formula>
    </cfRule>
    <cfRule type="cellIs" dxfId="868" priority="1252" stopIfTrue="1" operator="lessThan">
      <formula>F19</formula>
    </cfRule>
  </conditionalFormatting>
  <conditionalFormatting sqref="D40 D24 D148 D56 D157 D234 D205:E205 D275 D370 D402 D414 D374 D19:E19 D418 D604 D504 D550 D590 D561 D517 D618 D581:E581 D126 D144:E144 D186 D526:E526 D426 D493:E493 D541">
    <cfRule type="expression" dxfId="867" priority="1253" stopIfTrue="1">
      <formula>F19=0</formula>
    </cfRule>
  </conditionalFormatting>
  <conditionalFormatting sqref="AB21">
    <cfRule type="expression" dxfId="866" priority="1254" stopIfTrue="1">
      <formula>$AA$22&gt;0</formula>
    </cfRule>
    <cfRule type="expression" dxfId="865" priority="1255" stopIfTrue="1">
      <formula>AA21=0</formula>
    </cfRule>
  </conditionalFormatting>
  <conditionalFormatting sqref="AB22">
    <cfRule type="expression" dxfId="864" priority="1256" stopIfTrue="1">
      <formula>$AA$21&gt;0</formula>
    </cfRule>
    <cfRule type="expression" dxfId="863" priority="1257" stopIfTrue="1">
      <formula>AA22=0</formula>
    </cfRule>
  </conditionalFormatting>
  <conditionalFormatting sqref="D563:W564 D544:W544 D546:W548 D533:W539 D506:W515 T519:T524 V519:V524 F519:F524 D519:D524 H519:H524 J519:J524 L519:L524 N519:N524 P519:P524 R519:R524 D486:W486 W491 S491 U491 O491 M491 Q491 K491 I491 G491 E491 E487 S489 U489 O489 M489 Q489 K489 I489 G489 E489 W487 W489 S487 T487:T491 V487:V491 U487 O487 N487:N491 M487 P487:P491 R487:R491 Q487 L487:L491 K487 J487:J491 I487 H487:H491 G487 D487:D491 F487:F491 V421:V424 T421:T424 D420:W420 R421:R424 P421:P424 N421:N424 L421:L424 J421:J424 H421:H424 D421:D424 F421:F424 D416:W416 D372:W372 D368:W368 D272:W273 D151:W155 D146:W146 D47:W54 T142 V142 N142 P142 R142 L142 J142 H142 D142 F142 D21:V22 W22 D6:W17 D495:W502 D529:W531 D35:W38 D286:W288 D189:W203">
    <cfRule type="cellIs" dxfId="862" priority="1261" stopIfTrue="1" operator="equal">
      <formula>"a"</formula>
    </cfRule>
    <cfRule type="cellIs" dxfId="861" priority="1262" stopIfTrue="1" operator="equal">
      <formula>"s"</formula>
    </cfRule>
  </conditionalFormatting>
  <conditionalFormatting sqref="AD542:AD550 AD233:AD234 AD560:AD564 AD580:AD582 AD589:AD591 AD111:AD112 AD125:AD126 AD139 AD142:AD157 AD413:AD426 AD46:AD56 AD271:AD275 AD367:AD374 AD484:AD539 AD34:AD40 AD167 AD603:AD606 AD617:AD618 AD5:AD24 AD58:AD62 AD69:AD70 AD408:AD409 AD286:AD288 AD388:AD394 AD401:AD402 AD214 AD185:AD206 AD383:AD384 AD467:AD476">
    <cfRule type="cellIs" dxfId="860" priority="1263" stopIfTrue="1" operator="equal">
      <formula>"a"</formula>
    </cfRule>
  </conditionalFormatting>
  <conditionalFormatting sqref="Y544">
    <cfRule type="expression" dxfId="859" priority="1264" stopIfTrue="1">
      <formula>SUM($AA$546:$AA$548)&gt;0</formula>
    </cfRule>
  </conditionalFormatting>
  <conditionalFormatting sqref="Y546:Y548">
    <cfRule type="expression" dxfId="858" priority="1265" stopIfTrue="1">
      <formula>SUM($AA$546:$AA$548)&gt;0</formula>
    </cfRule>
  </conditionalFormatting>
  <conditionalFormatting sqref="AB530">
    <cfRule type="expression" dxfId="857" priority="1293" stopIfTrue="1">
      <formula>SUM(AA533:AA535)&gt;0</formula>
    </cfRule>
    <cfRule type="expression" dxfId="856" priority="1294" stopIfTrue="1">
      <formula>AA530=0</formula>
    </cfRule>
  </conditionalFormatting>
  <conditionalFormatting sqref="AB531">
    <cfRule type="expression" dxfId="855" priority="1295" stopIfTrue="1">
      <formula>SUM(AA533:AA535)&gt;0</formula>
    </cfRule>
    <cfRule type="expression" dxfId="854" priority="1296" stopIfTrue="1">
      <formula>AA531=0</formula>
    </cfRule>
  </conditionalFormatting>
  <conditionalFormatting sqref="AB533">
    <cfRule type="expression" dxfId="853" priority="1297" stopIfTrue="1">
      <formula>SUM(AA529:AA531)&gt;0</formula>
    </cfRule>
    <cfRule type="expression" dxfId="852" priority="1298" stopIfTrue="1">
      <formula>AA533=0</formula>
    </cfRule>
  </conditionalFormatting>
  <conditionalFormatting sqref="AB534">
    <cfRule type="expression" dxfId="851" priority="1299" stopIfTrue="1">
      <formula>SUM(AA529:AA531)&gt;0</formula>
    </cfRule>
    <cfRule type="expression" dxfId="850" priority="1300" stopIfTrue="1">
      <formula>AA534=0</formula>
    </cfRule>
  </conditionalFormatting>
  <conditionalFormatting sqref="AB535">
    <cfRule type="expression" dxfId="849" priority="1301" stopIfTrue="1">
      <formula>SUM(AA529:AA531)&gt;0</formula>
    </cfRule>
    <cfRule type="expression" dxfId="848" priority="1302" stopIfTrue="1">
      <formula>AA535=0</formula>
    </cfRule>
  </conditionalFormatting>
  <conditionalFormatting sqref="Y531">
    <cfRule type="expression" dxfId="847" priority="1303" stopIfTrue="1">
      <formula>SUM(AA533:AA535)&gt;0</formula>
    </cfRule>
  </conditionalFormatting>
  <conditionalFormatting sqref="Y529">
    <cfRule type="expression" dxfId="846" priority="1304" stopIfTrue="1">
      <formula>SUM(AA533:AA535)&gt;0</formula>
    </cfRule>
  </conditionalFormatting>
  <conditionalFormatting sqref="Y530">
    <cfRule type="expression" dxfId="845" priority="1305" stopIfTrue="1">
      <formula>SUM(AA533:AA535)&gt;0</formula>
    </cfRule>
  </conditionalFormatting>
  <conditionalFormatting sqref="Y533:Y535">
    <cfRule type="expression" dxfId="844" priority="1306" stopIfTrue="1">
      <formula>AA533&gt;0</formula>
    </cfRule>
  </conditionalFormatting>
  <conditionalFormatting sqref="AB529">
    <cfRule type="expression" dxfId="843" priority="1307" stopIfTrue="1">
      <formula>SUM(AA533:AA535)&gt;0</formula>
    </cfRule>
    <cfRule type="expression" dxfId="842" priority="1308" stopIfTrue="1">
      <formula>AA529=0</formula>
    </cfRule>
  </conditionalFormatting>
  <conditionalFormatting sqref="Y514">
    <cfRule type="expression" dxfId="841" priority="1309" stopIfTrue="1">
      <formula>SUM($AA$515:$AA$515)&gt;0</formula>
    </cfRule>
  </conditionalFormatting>
  <conditionalFormatting sqref="Y515">
    <cfRule type="expression" dxfId="840" priority="1310" stopIfTrue="1">
      <formula>SUM($AA$515:$AA$515)&gt;0</formula>
    </cfRule>
  </conditionalFormatting>
  <conditionalFormatting sqref="Y420:Y424">
    <cfRule type="cellIs" dxfId="839" priority="1311" stopIfTrue="1" operator="greaterThan">
      <formula>#REF!</formula>
    </cfRule>
  </conditionalFormatting>
  <conditionalFormatting sqref="Y21">
    <cfRule type="expression" dxfId="838" priority="1314" stopIfTrue="1">
      <formula>SUM($AA$22:$AA$22)&gt;0</formula>
    </cfRule>
  </conditionalFormatting>
  <conditionalFormatting sqref="Y22">
    <cfRule type="expression" dxfId="837" priority="1315" stopIfTrue="1">
      <formula>SUM($AA$22:$AA$22)&gt;0</formula>
    </cfRule>
  </conditionalFormatting>
  <conditionalFormatting sqref="AD90:AD91">
    <cfRule type="cellIs" dxfId="836" priority="1220" stopIfTrue="1" operator="equal">
      <formula>"a"</formula>
    </cfRule>
  </conditionalFormatting>
  <conditionalFormatting sqref="AB73:AB76 AB78:AB81">
    <cfRule type="expression" dxfId="835" priority="1213" stopIfTrue="1">
      <formula>AA73=0</formula>
    </cfRule>
  </conditionalFormatting>
  <conditionalFormatting sqref="Y82">
    <cfRule type="cellIs" dxfId="834" priority="1214" stopIfTrue="1" operator="greaterThan">
      <formula>Z82</formula>
    </cfRule>
    <cfRule type="cellIs" dxfId="833" priority="1215" stopIfTrue="1" operator="lessThan">
      <formula>F83</formula>
    </cfRule>
  </conditionalFormatting>
  <conditionalFormatting sqref="D83">
    <cfRule type="expression" dxfId="832" priority="1216" stopIfTrue="1">
      <formula>F83=0</formula>
    </cfRule>
  </conditionalFormatting>
  <conditionalFormatting sqref="AD71 AD73:AD76 AD78:AD83">
    <cfRule type="cellIs" dxfId="831" priority="1217" stopIfTrue="1" operator="equal">
      <formula>"a"</formula>
    </cfRule>
  </conditionalFormatting>
  <conditionalFormatting sqref="D73:W76 D78:W81">
    <cfRule type="cellIs" dxfId="830" priority="1218" stopIfTrue="1" operator="equal">
      <formula>"a"</formula>
    </cfRule>
    <cfRule type="cellIs" dxfId="829" priority="1219" stopIfTrue="1" operator="equal">
      <formula>"s"</formula>
    </cfRule>
  </conditionalFormatting>
  <conditionalFormatting sqref="AD72">
    <cfRule type="cellIs" dxfId="828" priority="1212" stopIfTrue="1" operator="equal">
      <formula>"a"</formula>
    </cfRule>
  </conditionalFormatting>
  <conditionalFormatting sqref="AD77">
    <cfRule type="cellIs" dxfId="827" priority="1211" stopIfTrue="1" operator="equal">
      <formula>"a"</formula>
    </cfRule>
  </conditionalFormatting>
  <conditionalFormatting sqref="AB85:AB86 AB88:AB89">
    <cfRule type="expression" dxfId="826" priority="1204" stopIfTrue="1">
      <formula>AA85=0</formula>
    </cfRule>
  </conditionalFormatting>
  <conditionalFormatting sqref="Y90">
    <cfRule type="cellIs" dxfId="825" priority="1205" stopIfTrue="1" operator="greaterThan">
      <formula>Z90</formula>
    </cfRule>
    <cfRule type="cellIs" dxfId="824" priority="1206" stopIfTrue="1" operator="lessThan">
      <formula>F91</formula>
    </cfRule>
  </conditionalFormatting>
  <conditionalFormatting sqref="D91">
    <cfRule type="expression" dxfId="823" priority="1207" stopIfTrue="1">
      <formula>F91=0</formula>
    </cfRule>
  </conditionalFormatting>
  <conditionalFormatting sqref="AD84:AD86 AD88:AD89">
    <cfRule type="cellIs" dxfId="822" priority="1208" stopIfTrue="1" operator="equal">
      <formula>"a"</formula>
    </cfRule>
  </conditionalFormatting>
  <conditionalFormatting sqref="D85:W86 D88:W89">
    <cfRule type="cellIs" dxfId="821" priority="1209" stopIfTrue="1" operator="equal">
      <formula>"a"</formula>
    </cfRule>
    <cfRule type="cellIs" dxfId="820" priority="1210" stopIfTrue="1" operator="equal">
      <formula>"s"</formula>
    </cfRule>
  </conditionalFormatting>
  <conditionalFormatting sqref="AD551">
    <cfRule type="cellIs" dxfId="819" priority="1078" stopIfTrue="1" operator="equal">
      <formula>"a"</formula>
    </cfRule>
  </conditionalFormatting>
  <conditionalFormatting sqref="AB552 AB559">
    <cfRule type="expression" dxfId="818" priority="1046" stopIfTrue="1">
      <formula>AA552=0</formula>
    </cfRule>
  </conditionalFormatting>
  <conditionalFormatting sqref="AD552 AD559">
    <cfRule type="cellIs" dxfId="817" priority="1047" stopIfTrue="1" operator="equal">
      <formula>"a"</formula>
    </cfRule>
  </conditionalFormatting>
  <conditionalFormatting sqref="D552:W552 D559:W559">
    <cfRule type="cellIs" dxfId="816" priority="1048" stopIfTrue="1" operator="equal">
      <formula>"a"</formula>
    </cfRule>
    <cfRule type="cellIs" dxfId="815" priority="1049" stopIfTrue="1" operator="equal">
      <formula>"s"</formula>
    </cfRule>
  </conditionalFormatting>
  <conditionalFormatting sqref="AB557:AB558">
    <cfRule type="expression" dxfId="814" priority="1042" stopIfTrue="1">
      <formula>AA557=0</formula>
    </cfRule>
  </conditionalFormatting>
  <conditionalFormatting sqref="AD557:AD558">
    <cfRule type="cellIs" dxfId="813" priority="1043" stopIfTrue="1" operator="equal">
      <formula>"a"</formula>
    </cfRule>
  </conditionalFormatting>
  <conditionalFormatting sqref="D557:W558">
    <cfRule type="cellIs" dxfId="812" priority="1044" stopIfTrue="1" operator="equal">
      <formula>"a"</formula>
    </cfRule>
    <cfRule type="cellIs" dxfId="811" priority="1045" stopIfTrue="1" operator="equal">
      <formula>"s"</formula>
    </cfRule>
  </conditionalFormatting>
  <conditionalFormatting sqref="AB555:AB556">
    <cfRule type="expression" dxfId="810" priority="1038" stopIfTrue="1">
      <formula>AA555=0</formula>
    </cfRule>
  </conditionalFormatting>
  <conditionalFormatting sqref="AD555:AD556">
    <cfRule type="cellIs" dxfId="809" priority="1039" stopIfTrue="1" operator="equal">
      <formula>"a"</formula>
    </cfRule>
  </conditionalFormatting>
  <conditionalFormatting sqref="D555:W556">
    <cfRule type="cellIs" dxfId="808" priority="1040" stopIfTrue="1" operator="equal">
      <formula>"a"</formula>
    </cfRule>
    <cfRule type="cellIs" dxfId="807" priority="1041" stopIfTrue="1" operator="equal">
      <formula>"s"</formula>
    </cfRule>
  </conditionalFormatting>
  <conditionalFormatting sqref="AB553:AB554">
    <cfRule type="expression" dxfId="806" priority="1034" stopIfTrue="1">
      <formula>AA553=0</formula>
    </cfRule>
  </conditionalFormatting>
  <conditionalFormatting sqref="AD553:AD554">
    <cfRule type="cellIs" dxfId="805" priority="1035" stopIfTrue="1" operator="equal">
      <formula>"a"</formula>
    </cfRule>
  </conditionalFormatting>
  <conditionalFormatting sqref="D553:W554">
    <cfRule type="cellIs" dxfId="804" priority="1036" stopIfTrue="1" operator="equal">
      <formula>"a"</formula>
    </cfRule>
    <cfRule type="cellIs" dxfId="803" priority="1037" stopIfTrue="1" operator="equal">
      <formula>"s"</formula>
    </cfRule>
  </conditionalFormatting>
  <conditionalFormatting sqref="AB566:AB567">
    <cfRule type="expression" dxfId="802" priority="1018" stopIfTrue="1">
      <formula>AA566=0</formula>
    </cfRule>
  </conditionalFormatting>
  <conditionalFormatting sqref="AB565">
    <cfRule type="expression" dxfId="801" priority="1022" stopIfTrue="1">
      <formula>AA565=0</formula>
    </cfRule>
  </conditionalFormatting>
  <conditionalFormatting sqref="AD565">
    <cfRule type="cellIs" dxfId="800" priority="1023" stopIfTrue="1" operator="equal">
      <formula>"a"</formula>
    </cfRule>
  </conditionalFormatting>
  <conditionalFormatting sqref="D565:W565">
    <cfRule type="cellIs" dxfId="799" priority="1024" stopIfTrue="1" operator="equal">
      <formula>"a"</formula>
    </cfRule>
    <cfRule type="cellIs" dxfId="798" priority="1025" stopIfTrue="1" operator="equal">
      <formula>"s"</formula>
    </cfRule>
  </conditionalFormatting>
  <conditionalFormatting sqref="AD566:AD567">
    <cfRule type="cellIs" dxfId="797" priority="1019" stopIfTrue="1" operator="equal">
      <formula>"a"</formula>
    </cfRule>
  </conditionalFormatting>
  <conditionalFormatting sqref="D566:W567">
    <cfRule type="cellIs" dxfId="796" priority="1020" stopIfTrue="1" operator="equal">
      <formula>"a"</formula>
    </cfRule>
    <cfRule type="cellIs" dxfId="795" priority="1021" stopIfTrue="1" operator="equal">
      <formula>"s"</formula>
    </cfRule>
  </conditionalFormatting>
  <conditionalFormatting sqref="AB568">
    <cfRule type="expression" dxfId="794" priority="1010" stopIfTrue="1">
      <formula>AA568=0</formula>
    </cfRule>
  </conditionalFormatting>
  <conditionalFormatting sqref="AD568">
    <cfRule type="cellIs" dxfId="793" priority="1011" stopIfTrue="1" operator="equal">
      <formula>"a"</formula>
    </cfRule>
  </conditionalFormatting>
  <conditionalFormatting sqref="D568:W568">
    <cfRule type="cellIs" dxfId="792" priority="1012" stopIfTrue="1" operator="equal">
      <formula>"a"</formula>
    </cfRule>
    <cfRule type="cellIs" dxfId="791" priority="1013" stopIfTrue="1" operator="equal">
      <formula>"s"</formula>
    </cfRule>
  </conditionalFormatting>
  <conditionalFormatting sqref="AB569">
    <cfRule type="expression" dxfId="790" priority="1006" stopIfTrue="1">
      <formula>AA569=0</formula>
    </cfRule>
  </conditionalFormatting>
  <conditionalFormatting sqref="AD569">
    <cfRule type="cellIs" dxfId="789" priority="1007" stopIfTrue="1" operator="equal">
      <formula>"a"</formula>
    </cfRule>
  </conditionalFormatting>
  <conditionalFormatting sqref="D569:W569">
    <cfRule type="cellIs" dxfId="788" priority="1008" stopIfTrue="1" operator="equal">
      <formula>"a"</formula>
    </cfRule>
    <cfRule type="cellIs" dxfId="787" priority="1009" stopIfTrue="1" operator="equal">
      <formula>"s"</formula>
    </cfRule>
  </conditionalFormatting>
  <conditionalFormatting sqref="AB570:AB571">
    <cfRule type="expression" dxfId="786" priority="994" stopIfTrue="1">
      <formula>AA570=0</formula>
    </cfRule>
  </conditionalFormatting>
  <conditionalFormatting sqref="AD570:AD571">
    <cfRule type="cellIs" dxfId="785" priority="995" stopIfTrue="1" operator="equal">
      <formula>"a"</formula>
    </cfRule>
  </conditionalFormatting>
  <conditionalFormatting sqref="D570:W571">
    <cfRule type="cellIs" dxfId="784" priority="996" stopIfTrue="1" operator="equal">
      <formula>"a"</formula>
    </cfRule>
    <cfRule type="cellIs" dxfId="783" priority="997" stopIfTrue="1" operator="equal">
      <formula>"s"</formula>
    </cfRule>
  </conditionalFormatting>
  <conditionalFormatting sqref="AD572:AD573">
    <cfRule type="cellIs" dxfId="782" priority="987" stopIfTrue="1" operator="equal">
      <formula>"a"</formula>
    </cfRule>
  </conditionalFormatting>
  <conditionalFormatting sqref="D572:W573">
    <cfRule type="cellIs" dxfId="781" priority="988" stopIfTrue="1" operator="equal">
      <formula>"a"</formula>
    </cfRule>
    <cfRule type="cellIs" dxfId="780" priority="989" stopIfTrue="1" operator="equal">
      <formula>"s"</formula>
    </cfRule>
  </conditionalFormatting>
  <conditionalFormatting sqref="AD574">
    <cfRule type="cellIs" dxfId="779" priority="984" stopIfTrue="1" operator="equal">
      <formula>"a"</formula>
    </cfRule>
  </conditionalFormatting>
  <conditionalFormatting sqref="D574:W574">
    <cfRule type="cellIs" dxfId="778" priority="985" stopIfTrue="1" operator="equal">
      <formula>"a"</formula>
    </cfRule>
    <cfRule type="cellIs" dxfId="777" priority="986" stopIfTrue="1" operator="equal">
      <formula>"s"</formula>
    </cfRule>
  </conditionalFormatting>
  <conditionalFormatting sqref="AB573">
    <cfRule type="expression" dxfId="776" priority="980" stopIfTrue="1">
      <formula>AA574&gt;0</formula>
    </cfRule>
    <cfRule type="expression" dxfId="775" priority="981" stopIfTrue="1">
      <formula>AA573=0</formula>
    </cfRule>
  </conditionalFormatting>
  <conditionalFormatting sqref="AB574">
    <cfRule type="expression" dxfId="774" priority="982" stopIfTrue="1">
      <formula>SUM($AA$572:$AA$573)&gt;0</formula>
    </cfRule>
    <cfRule type="expression" dxfId="773" priority="983" stopIfTrue="1">
      <formula>AA574=0</formula>
    </cfRule>
  </conditionalFormatting>
  <conditionalFormatting sqref="AB572">
    <cfRule type="expression" dxfId="772" priority="978" stopIfTrue="1">
      <formula>AA574&gt;0</formula>
    </cfRule>
    <cfRule type="expression" dxfId="771" priority="979" stopIfTrue="1">
      <formula>AA572=0</formula>
    </cfRule>
  </conditionalFormatting>
  <conditionalFormatting sqref="Y572">
    <cfRule type="expression" dxfId="770" priority="977" stopIfTrue="1">
      <formula>AA574&gt;0</formula>
    </cfRule>
  </conditionalFormatting>
  <conditionalFormatting sqref="Y573">
    <cfRule type="expression" dxfId="769" priority="976" stopIfTrue="1">
      <formula>AA574&gt;0</formula>
    </cfRule>
  </conditionalFormatting>
  <conditionalFormatting sqref="Y574">
    <cfRule type="expression" dxfId="768" priority="975" stopIfTrue="1">
      <formula>SUM(AA574)&gt;0</formula>
    </cfRule>
  </conditionalFormatting>
  <conditionalFormatting sqref="AB575">
    <cfRule type="expression" dxfId="767" priority="967" stopIfTrue="1">
      <formula>AA575=0</formula>
    </cfRule>
  </conditionalFormatting>
  <conditionalFormatting sqref="AD575">
    <cfRule type="cellIs" dxfId="766" priority="968" stopIfTrue="1" operator="equal">
      <formula>"a"</formula>
    </cfRule>
  </conditionalFormatting>
  <conditionalFormatting sqref="D575:W575">
    <cfRule type="cellIs" dxfId="765" priority="969" stopIfTrue="1" operator="equal">
      <formula>"a"</formula>
    </cfRule>
    <cfRule type="cellIs" dxfId="764" priority="970" stopIfTrue="1" operator="equal">
      <formula>"s"</formula>
    </cfRule>
  </conditionalFormatting>
  <conditionalFormatting sqref="AB576">
    <cfRule type="expression" dxfId="763" priority="963" stopIfTrue="1">
      <formula>AA576=0</formula>
    </cfRule>
  </conditionalFormatting>
  <conditionalFormatting sqref="AD576">
    <cfRule type="cellIs" dxfId="762" priority="964" stopIfTrue="1" operator="equal">
      <formula>"a"</formula>
    </cfRule>
  </conditionalFormatting>
  <conditionalFormatting sqref="D576:W576">
    <cfRule type="cellIs" dxfId="761" priority="965" stopIfTrue="1" operator="equal">
      <formula>"a"</formula>
    </cfRule>
    <cfRule type="cellIs" dxfId="760" priority="966" stopIfTrue="1" operator="equal">
      <formula>"s"</formula>
    </cfRule>
  </conditionalFormatting>
  <conditionalFormatting sqref="AB577">
    <cfRule type="expression" dxfId="759" priority="955" stopIfTrue="1">
      <formula>AA577=0</formula>
    </cfRule>
  </conditionalFormatting>
  <conditionalFormatting sqref="AD577">
    <cfRule type="cellIs" dxfId="758" priority="956" stopIfTrue="1" operator="equal">
      <formula>"a"</formula>
    </cfRule>
  </conditionalFormatting>
  <conditionalFormatting sqref="D577:W577">
    <cfRule type="cellIs" dxfId="757" priority="957" stopIfTrue="1" operator="equal">
      <formula>"a"</formula>
    </cfRule>
    <cfRule type="cellIs" dxfId="756" priority="958" stopIfTrue="1" operator="equal">
      <formula>"s"</formula>
    </cfRule>
  </conditionalFormatting>
  <conditionalFormatting sqref="AB578">
    <cfRule type="expression" dxfId="755" priority="939" stopIfTrue="1">
      <formula>AA578=0</formula>
    </cfRule>
  </conditionalFormatting>
  <conditionalFormatting sqref="D578:W578">
    <cfRule type="cellIs" dxfId="754" priority="940" stopIfTrue="1" operator="equal">
      <formula>"a"</formula>
    </cfRule>
    <cfRule type="cellIs" dxfId="753" priority="941" stopIfTrue="1" operator="equal">
      <formula>"s"</formula>
    </cfRule>
  </conditionalFormatting>
  <conditionalFormatting sqref="AD578">
    <cfRule type="cellIs" dxfId="752" priority="942" stopIfTrue="1" operator="equal">
      <formula>"a"</formula>
    </cfRule>
  </conditionalFormatting>
  <conditionalFormatting sqref="AB579">
    <cfRule type="expression" dxfId="751" priority="935" stopIfTrue="1">
      <formula>AA579=0</formula>
    </cfRule>
  </conditionalFormatting>
  <conditionalFormatting sqref="AD579">
    <cfRule type="cellIs" dxfId="750" priority="936" stopIfTrue="1" operator="equal">
      <formula>"a"</formula>
    </cfRule>
  </conditionalFormatting>
  <conditionalFormatting sqref="D579:W579">
    <cfRule type="cellIs" dxfId="749" priority="937" stopIfTrue="1" operator="equal">
      <formula>"a"</formula>
    </cfRule>
    <cfRule type="cellIs" dxfId="748" priority="938" stopIfTrue="1" operator="equal">
      <formula>"s"</formula>
    </cfRule>
  </conditionalFormatting>
  <conditionalFormatting sqref="AB583">
    <cfRule type="expression" dxfId="747" priority="931" stopIfTrue="1">
      <formula>AA583=0</formula>
    </cfRule>
  </conditionalFormatting>
  <conditionalFormatting sqref="AD583">
    <cfRule type="cellIs" dxfId="746" priority="932" stopIfTrue="1" operator="equal">
      <formula>"a"</formula>
    </cfRule>
  </conditionalFormatting>
  <conditionalFormatting sqref="D583:W583">
    <cfRule type="cellIs" dxfId="745" priority="933" stopIfTrue="1" operator="equal">
      <formula>"a"</formula>
    </cfRule>
    <cfRule type="cellIs" dxfId="744" priority="934" stopIfTrue="1" operator="equal">
      <formula>"s"</formula>
    </cfRule>
  </conditionalFormatting>
  <conditionalFormatting sqref="AB584">
    <cfRule type="expression" dxfId="743" priority="927" stopIfTrue="1">
      <formula>AA584=0</formula>
    </cfRule>
  </conditionalFormatting>
  <conditionalFormatting sqref="AD584">
    <cfRule type="cellIs" dxfId="742" priority="928" stopIfTrue="1" operator="equal">
      <formula>"a"</formula>
    </cfRule>
  </conditionalFormatting>
  <conditionalFormatting sqref="D584:W584">
    <cfRule type="cellIs" dxfId="741" priority="929" stopIfTrue="1" operator="equal">
      <formula>"a"</formula>
    </cfRule>
    <cfRule type="cellIs" dxfId="740" priority="930" stopIfTrue="1" operator="equal">
      <formula>"s"</formula>
    </cfRule>
  </conditionalFormatting>
  <conditionalFormatting sqref="D587:W587">
    <cfRule type="cellIs" dxfId="739" priority="904" stopIfTrue="1" operator="equal">
      <formula>"a"</formula>
    </cfRule>
    <cfRule type="cellIs" dxfId="738" priority="905" stopIfTrue="1" operator="equal">
      <formula>"s"</formula>
    </cfRule>
  </conditionalFormatting>
  <conditionalFormatting sqref="AB586">
    <cfRule type="expression" dxfId="737" priority="914" stopIfTrue="1">
      <formula>AA586=0</formula>
    </cfRule>
  </conditionalFormatting>
  <conditionalFormatting sqref="AD586">
    <cfRule type="cellIs" dxfId="736" priority="911" stopIfTrue="1" operator="equal">
      <formula>"a"</formula>
    </cfRule>
  </conditionalFormatting>
  <conditionalFormatting sqref="D586:W586">
    <cfRule type="cellIs" dxfId="735" priority="912" stopIfTrue="1" operator="equal">
      <formula>"a"</formula>
    </cfRule>
    <cfRule type="cellIs" dxfId="734" priority="913" stopIfTrue="1" operator="equal">
      <formula>"s"</formula>
    </cfRule>
  </conditionalFormatting>
  <conditionalFormatting sqref="AB585">
    <cfRule type="expression" dxfId="733" priority="907" stopIfTrue="1">
      <formula>AA585=0</formula>
    </cfRule>
  </conditionalFormatting>
  <conditionalFormatting sqref="AD585">
    <cfRule type="cellIs" dxfId="732" priority="908" stopIfTrue="1" operator="equal">
      <formula>"a"</formula>
    </cfRule>
  </conditionalFormatting>
  <conditionalFormatting sqref="D585:W585">
    <cfRule type="cellIs" dxfId="731" priority="909" stopIfTrue="1" operator="equal">
      <formula>"a"</formula>
    </cfRule>
    <cfRule type="cellIs" dxfId="730" priority="910" stopIfTrue="1" operator="equal">
      <formula>"s"</formula>
    </cfRule>
  </conditionalFormatting>
  <conditionalFormatting sqref="AB587">
    <cfRule type="expression" dxfId="729" priority="906" stopIfTrue="1">
      <formula>AA587=0</formula>
    </cfRule>
  </conditionalFormatting>
  <conditionalFormatting sqref="AD587">
    <cfRule type="cellIs" dxfId="728" priority="903" stopIfTrue="1" operator="equal">
      <formula>"a"</formula>
    </cfRule>
  </conditionalFormatting>
  <conditionalFormatting sqref="AB113:AB118">
    <cfRule type="expression" dxfId="727" priority="827" stopIfTrue="1">
      <formula>AA113=0</formula>
    </cfRule>
  </conditionalFormatting>
  <conditionalFormatting sqref="AD113:AD118">
    <cfRule type="cellIs" dxfId="726" priority="828" stopIfTrue="1" operator="equal">
      <formula>"a"</formula>
    </cfRule>
  </conditionalFormatting>
  <conditionalFormatting sqref="D113:W118">
    <cfRule type="cellIs" dxfId="725" priority="829" stopIfTrue="1" operator="equal">
      <formula>"a"</formula>
    </cfRule>
    <cfRule type="cellIs" dxfId="724" priority="830" stopIfTrue="1" operator="equal">
      <formula>"s"</formula>
    </cfRule>
  </conditionalFormatting>
  <conditionalFormatting sqref="AD120">
    <cfRule type="cellIs" dxfId="723" priority="816" stopIfTrue="1" operator="equal">
      <formula>"a"</formula>
    </cfRule>
  </conditionalFormatting>
  <conditionalFormatting sqref="D120:W120">
    <cfRule type="cellIs" dxfId="722" priority="817" stopIfTrue="1" operator="equal">
      <formula>"a"</formula>
    </cfRule>
    <cfRule type="cellIs" dxfId="721" priority="818" stopIfTrue="1" operator="equal">
      <formula>"s"</formula>
    </cfRule>
  </conditionalFormatting>
  <conditionalFormatting sqref="AD119">
    <cfRule type="cellIs" dxfId="720" priority="813" stopIfTrue="1" operator="equal">
      <formula>"a"</formula>
    </cfRule>
  </conditionalFormatting>
  <conditionalFormatting sqref="D119:W119">
    <cfRule type="cellIs" dxfId="719" priority="814" stopIfTrue="1" operator="equal">
      <formula>"a"</formula>
    </cfRule>
    <cfRule type="cellIs" dxfId="718" priority="815" stopIfTrue="1" operator="equal">
      <formula>"s"</formula>
    </cfRule>
  </conditionalFormatting>
  <conditionalFormatting sqref="AB119">
    <cfRule type="expression" dxfId="717" priority="809" stopIfTrue="1">
      <formula>AA120&gt;0</formula>
    </cfRule>
    <cfRule type="expression" dxfId="716" priority="810" stopIfTrue="1">
      <formula>AA119=0</formula>
    </cfRule>
  </conditionalFormatting>
  <conditionalFormatting sqref="AB120">
    <cfRule type="expression" dxfId="715" priority="811" stopIfTrue="1">
      <formula>AA119&gt;0</formula>
    </cfRule>
    <cfRule type="expression" dxfId="714" priority="812" stopIfTrue="1">
      <formula>AA120=0</formula>
    </cfRule>
  </conditionalFormatting>
  <conditionalFormatting sqref="Y119">
    <cfRule type="expression" dxfId="713" priority="808" stopIfTrue="1">
      <formula>SUM(AA120)&gt;0</formula>
    </cfRule>
  </conditionalFormatting>
  <conditionalFormatting sqref="Y120">
    <cfRule type="expression" dxfId="712" priority="807" stopIfTrue="1">
      <formula>SUM(AA120)&gt;0</formula>
    </cfRule>
  </conditionalFormatting>
  <conditionalFormatting sqref="AB124">
    <cfRule type="expression" dxfId="711" priority="787" stopIfTrue="1">
      <formula>AA124=0</formula>
    </cfRule>
  </conditionalFormatting>
  <conditionalFormatting sqref="AD124">
    <cfRule type="cellIs" dxfId="710" priority="788" stopIfTrue="1" operator="equal">
      <formula>"a"</formula>
    </cfRule>
  </conditionalFormatting>
  <conditionalFormatting sqref="D124:W124">
    <cfRule type="cellIs" dxfId="709" priority="789" stopIfTrue="1" operator="equal">
      <formula>"a"</formula>
    </cfRule>
    <cfRule type="cellIs" dxfId="708" priority="790" stopIfTrue="1" operator="equal">
      <formula>"s"</formula>
    </cfRule>
  </conditionalFormatting>
  <conditionalFormatting sqref="AB123">
    <cfRule type="expression" dxfId="707" priority="783" stopIfTrue="1">
      <formula>AA123=0</formula>
    </cfRule>
  </conditionalFormatting>
  <conditionalFormatting sqref="AD123">
    <cfRule type="cellIs" dxfId="706" priority="784" stopIfTrue="1" operator="equal">
      <formula>"a"</formula>
    </cfRule>
  </conditionalFormatting>
  <conditionalFormatting sqref="D123:W123">
    <cfRule type="cellIs" dxfId="705" priority="785" stopIfTrue="1" operator="equal">
      <formula>"a"</formula>
    </cfRule>
    <cfRule type="cellIs" dxfId="704" priority="786" stopIfTrue="1" operator="equal">
      <formula>"s"</formula>
    </cfRule>
  </conditionalFormatting>
  <conditionalFormatting sqref="AB122">
    <cfRule type="expression" dxfId="703" priority="779" stopIfTrue="1">
      <formula>AA122=0</formula>
    </cfRule>
  </conditionalFormatting>
  <conditionalFormatting sqref="AD122">
    <cfRule type="cellIs" dxfId="702" priority="780" stopIfTrue="1" operator="equal">
      <formula>"a"</formula>
    </cfRule>
  </conditionalFormatting>
  <conditionalFormatting sqref="D122:W122">
    <cfRule type="cellIs" dxfId="701" priority="781" stopIfTrue="1" operator="equal">
      <formula>"a"</formula>
    </cfRule>
    <cfRule type="cellIs" dxfId="700" priority="782" stopIfTrue="1" operator="equal">
      <formula>"s"</formula>
    </cfRule>
  </conditionalFormatting>
  <conditionalFormatting sqref="AB121">
    <cfRule type="expression" dxfId="699" priority="775" stopIfTrue="1">
      <formula>AA121=0</formula>
    </cfRule>
  </conditionalFormatting>
  <conditionalFormatting sqref="AD121">
    <cfRule type="cellIs" dxfId="698" priority="776" stopIfTrue="1" operator="equal">
      <formula>"a"</formula>
    </cfRule>
  </conditionalFormatting>
  <conditionalFormatting sqref="D121:W121">
    <cfRule type="cellIs" dxfId="697" priority="777" stopIfTrue="1" operator="equal">
      <formula>"a"</formula>
    </cfRule>
    <cfRule type="cellIs" dxfId="696" priority="778" stopIfTrue="1" operator="equal">
      <formula>"s"</formula>
    </cfRule>
  </conditionalFormatting>
  <conditionalFormatting sqref="AD137:AD138">
    <cfRule type="cellIs" dxfId="695" priority="774" stopIfTrue="1" operator="equal">
      <formula>"a"</formula>
    </cfRule>
  </conditionalFormatting>
  <conditionalFormatting sqref="Y137">
    <cfRule type="cellIs" dxfId="694" priority="768" stopIfTrue="1" operator="greaterThan">
      <formula>Z137</formula>
    </cfRule>
    <cfRule type="cellIs" dxfId="693" priority="769" stopIfTrue="1" operator="lessThan">
      <formula>F138</formula>
    </cfRule>
  </conditionalFormatting>
  <conditionalFormatting sqref="D138">
    <cfRule type="expression" dxfId="692" priority="770" stopIfTrue="1">
      <formula>F138=0</formula>
    </cfRule>
  </conditionalFormatting>
  <conditionalFormatting sqref="AD127">
    <cfRule type="cellIs" dxfId="691" priority="730" stopIfTrue="1" operator="equal">
      <formula>"a"</formula>
    </cfRule>
  </conditionalFormatting>
  <conditionalFormatting sqref="AD128">
    <cfRule type="cellIs" dxfId="690" priority="729" stopIfTrue="1" operator="equal">
      <formula>"a"</formula>
    </cfRule>
  </conditionalFormatting>
  <conditionalFormatting sqref="AB129:AB135">
    <cfRule type="expression" dxfId="689" priority="725" stopIfTrue="1">
      <formula>AA129=0</formula>
    </cfRule>
  </conditionalFormatting>
  <conditionalFormatting sqref="AD129:AD136">
    <cfRule type="cellIs" dxfId="688" priority="726" stopIfTrue="1" operator="equal">
      <formula>"a"</formula>
    </cfRule>
  </conditionalFormatting>
  <conditionalFormatting sqref="D129:W136">
    <cfRule type="cellIs" dxfId="687" priority="727" stopIfTrue="1" operator="equal">
      <formula>"a"</formula>
    </cfRule>
    <cfRule type="cellIs" dxfId="686" priority="728" stopIfTrue="1" operator="equal">
      <formula>"s"</formula>
    </cfRule>
  </conditionalFormatting>
  <conditionalFormatting sqref="AB136">
    <cfRule type="expression" dxfId="685" priority="724" stopIfTrue="1">
      <formula>AA136=0</formula>
    </cfRule>
  </conditionalFormatting>
  <conditionalFormatting sqref="AB140:AB141">
    <cfRule type="expression" dxfId="684" priority="720" stopIfTrue="1">
      <formula>AA140=0</formula>
    </cfRule>
  </conditionalFormatting>
  <conditionalFormatting sqref="AD140:AD141">
    <cfRule type="cellIs" dxfId="683" priority="721" stopIfTrue="1" operator="equal">
      <formula>"a"</formula>
    </cfRule>
  </conditionalFormatting>
  <conditionalFormatting sqref="D140:W141">
    <cfRule type="cellIs" dxfId="682" priority="722" stopIfTrue="1" operator="equal">
      <formula>"a"</formula>
    </cfRule>
    <cfRule type="cellIs" dxfId="681" priority="723" stopIfTrue="1" operator="equal">
      <formula>"s"</formula>
    </cfRule>
  </conditionalFormatting>
  <conditionalFormatting sqref="AB588">
    <cfRule type="expression" dxfId="680" priority="716" stopIfTrue="1">
      <formula>AA588=0</formula>
    </cfRule>
  </conditionalFormatting>
  <conditionalFormatting sqref="AD588">
    <cfRule type="cellIs" dxfId="679" priority="717" stopIfTrue="1" operator="equal">
      <formula>"a"</formula>
    </cfRule>
  </conditionalFormatting>
  <conditionalFormatting sqref="D588:W588">
    <cfRule type="cellIs" dxfId="678" priority="718" stopIfTrue="1" operator="equal">
      <formula>"a"</formula>
    </cfRule>
    <cfRule type="cellIs" dxfId="677" priority="719" stopIfTrue="1" operator="equal">
      <formula>"s"</formula>
    </cfRule>
  </conditionalFormatting>
  <conditionalFormatting sqref="AD410 AD412">
    <cfRule type="cellIs" dxfId="676" priority="642" stopIfTrue="1" operator="equal">
      <formula>"a"</formula>
    </cfRule>
  </conditionalFormatting>
  <conditionalFormatting sqref="AD25:AD26 AD32:AD33">
    <cfRule type="cellIs" dxfId="675" priority="627" stopIfTrue="1" operator="equal">
      <formula>"a"</formula>
    </cfRule>
  </conditionalFormatting>
  <conditionalFormatting sqref="Y388">
    <cfRule type="cellIs" dxfId="674" priority="680" stopIfTrue="1" operator="greaterThan">
      <formula>Z388</formula>
    </cfRule>
    <cfRule type="cellIs" dxfId="673" priority="681" stopIfTrue="1" operator="lessThan">
      <formula>F389</formula>
    </cfRule>
  </conditionalFormatting>
  <conditionalFormatting sqref="D389">
    <cfRule type="expression" dxfId="672" priority="682" stopIfTrue="1">
      <formula>F389=0</formula>
    </cfRule>
  </conditionalFormatting>
  <conditionalFormatting sqref="AD385">
    <cfRule type="cellIs" dxfId="671" priority="678" stopIfTrue="1" operator="equal">
      <formula>"a"</formula>
    </cfRule>
  </conditionalFormatting>
  <conditionalFormatting sqref="AB386">
    <cfRule type="expression" dxfId="670" priority="674" stopIfTrue="1">
      <formula>AA386=0</formula>
    </cfRule>
  </conditionalFormatting>
  <conditionalFormatting sqref="AD386">
    <cfRule type="cellIs" dxfId="669" priority="675" stopIfTrue="1" operator="equal">
      <formula>"a"</formula>
    </cfRule>
  </conditionalFormatting>
  <conditionalFormatting sqref="T386 R386 V386 F386 D386 H386 J386 L386 N386 P386">
    <cfRule type="cellIs" dxfId="668" priority="676" stopIfTrue="1" operator="equal">
      <formula>"a"</formula>
    </cfRule>
    <cfRule type="cellIs" dxfId="667" priority="677" stopIfTrue="1" operator="equal">
      <formula>"s"</formula>
    </cfRule>
  </conditionalFormatting>
  <conditionalFormatting sqref="AB387">
    <cfRule type="expression" dxfId="666" priority="670" stopIfTrue="1">
      <formula>AA387=0</formula>
    </cfRule>
  </conditionalFormatting>
  <conditionalFormatting sqref="AD387">
    <cfRule type="cellIs" dxfId="665" priority="671" stopIfTrue="1" operator="equal">
      <formula>"a"</formula>
    </cfRule>
  </conditionalFormatting>
  <conditionalFormatting sqref="T387 R387 V387 F387 D387 H387 J387 L387 N387 P387">
    <cfRule type="cellIs" dxfId="664" priority="672" stopIfTrue="1" operator="equal">
      <formula>"a"</formula>
    </cfRule>
    <cfRule type="cellIs" dxfId="663" priority="673" stopIfTrue="1" operator="equal">
      <formula>"s"</formula>
    </cfRule>
  </conditionalFormatting>
  <conditionalFormatting sqref="D410:W410 P412 N412 L412 J412 H412 D412 F412 V412 R412 T412">
    <cfRule type="cellIs" dxfId="662" priority="643" stopIfTrue="1" operator="equal">
      <formula>"a"</formula>
    </cfRule>
    <cfRule type="cellIs" dxfId="661" priority="644" stopIfTrue="1" operator="equal">
      <formula>"s"</formula>
    </cfRule>
  </conditionalFormatting>
  <conditionalFormatting sqref="AD411">
    <cfRule type="cellIs" dxfId="660" priority="639" stopIfTrue="1" operator="equal">
      <formula>"a"</formula>
    </cfRule>
  </conditionalFormatting>
  <conditionalFormatting sqref="T411 R411 V411 F411 D411 H411 J411 L411 N411 P411">
    <cfRule type="cellIs" dxfId="659" priority="640" stopIfTrue="1" operator="equal">
      <formula>"a"</formula>
    </cfRule>
    <cfRule type="cellIs" dxfId="658" priority="641" stopIfTrue="1" operator="equal">
      <formula>"s"</formula>
    </cfRule>
  </conditionalFormatting>
  <conditionalFormatting sqref="Y412">
    <cfRule type="expression" dxfId="657" priority="633" stopIfTrue="1">
      <formula>AA412&gt;0</formula>
    </cfRule>
  </conditionalFormatting>
  <conditionalFormatting sqref="Y411">
    <cfRule type="expression" dxfId="656" priority="636" stopIfTrue="1">
      <formula>AA411&gt;0</formula>
    </cfRule>
  </conditionalFormatting>
  <conditionalFormatting sqref="AB411">
    <cfRule type="expression" dxfId="655" priority="637" stopIfTrue="1">
      <formula>SUM(AA410,AA412)&gt;0</formula>
    </cfRule>
    <cfRule type="expression" dxfId="654" priority="638" stopIfTrue="1">
      <formula>AA411=0</formula>
    </cfRule>
  </conditionalFormatting>
  <conditionalFormatting sqref="AB412">
    <cfRule type="expression" dxfId="653" priority="634" stopIfTrue="1">
      <formula>SUM(AA410:AA411)&gt;0</formula>
    </cfRule>
    <cfRule type="expression" dxfId="652" priority="635" stopIfTrue="1">
      <formula>AA412=0</formula>
    </cfRule>
  </conditionalFormatting>
  <conditionalFormatting sqref="Y410">
    <cfRule type="expression" dxfId="651" priority="630" stopIfTrue="1">
      <formula>SUM(AA411:AA412)&gt;0</formula>
    </cfRule>
  </conditionalFormatting>
  <conditionalFormatting sqref="AB410">
    <cfRule type="expression" dxfId="650" priority="631" stopIfTrue="1">
      <formula>SUM(AA411:AA412)&gt;0</formula>
    </cfRule>
    <cfRule type="expression" dxfId="649" priority="632" stopIfTrue="1">
      <formula>AA410=0</formula>
    </cfRule>
  </conditionalFormatting>
  <conditionalFormatting sqref="AB26">
    <cfRule type="expression" dxfId="648" priority="623" stopIfTrue="1">
      <formula>AA26=0</formula>
    </cfRule>
  </conditionalFormatting>
  <conditionalFormatting sqref="Y32">
    <cfRule type="cellIs" dxfId="647" priority="624" stopIfTrue="1" operator="greaterThan">
      <formula>Z32</formula>
    </cfRule>
    <cfRule type="cellIs" dxfId="646" priority="625" stopIfTrue="1" operator="lessThan">
      <formula>F33</formula>
    </cfRule>
  </conditionalFormatting>
  <conditionalFormatting sqref="D33">
    <cfRule type="expression" dxfId="645" priority="626" stopIfTrue="1">
      <formula>F33=0</formula>
    </cfRule>
  </conditionalFormatting>
  <conditionalFormatting sqref="D26:W26">
    <cfRule type="cellIs" dxfId="644" priority="628" stopIfTrue="1" operator="equal">
      <formula>"a"</formula>
    </cfRule>
    <cfRule type="cellIs" dxfId="643" priority="629" stopIfTrue="1" operator="equal">
      <formula>"s"</formula>
    </cfRule>
  </conditionalFormatting>
  <conditionalFormatting sqref="AB30">
    <cfRule type="expression" dxfId="642" priority="619" stopIfTrue="1">
      <formula>AA30=0</formula>
    </cfRule>
  </conditionalFormatting>
  <conditionalFormatting sqref="AD30">
    <cfRule type="cellIs" dxfId="641" priority="620" stopIfTrue="1" operator="equal">
      <formula>"a"</formula>
    </cfRule>
  </conditionalFormatting>
  <conditionalFormatting sqref="D30:W30">
    <cfRule type="cellIs" dxfId="640" priority="621" stopIfTrue="1" operator="equal">
      <formula>"a"</formula>
    </cfRule>
    <cfRule type="cellIs" dxfId="639" priority="622" stopIfTrue="1" operator="equal">
      <formula>"s"</formula>
    </cfRule>
  </conditionalFormatting>
  <conditionalFormatting sqref="AD28">
    <cfRule type="cellIs" dxfId="638" priority="616" stopIfTrue="1" operator="equal">
      <formula>"a"</formula>
    </cfRule>
  </conditionalFormatting>
  <conditionalFormatting sqref="D28:W28">
    <cfRule type="cellIs" dxfId="637" priority="617" stopIfTrue="1" operator="equal">
      <formula>"a"</formula>
    </cfRule>
    <cfRule type="cellIs" dxfId="636" priority="618" stopIfTrue="1" operator="equal">
      <formula>"s"</formula>
    </cfRule>
  </conditionalFormatting>
  <conditionalFormatting sqref="AD27">
    <cfRule type="cellIs" dxfId="635" priority="612" stopIfTrue="1" operator="equal">
      <formula>"a"</formula>
    </cfRule>
  </conditionalFormatting>
  <conditionalFormatting sqref="D27:W27">
    <cfRule type="cellIs" dxfId="634" priority="613" stopIfTrue="1" operator="equal">
      <formula>"a"</formula>
    </cfRule>
    <cfRule type="cellIs" dxfId="633" priority="614" stopIfTrue="1" operator="equal">
      <formula>"s"</formula>
    </cfRule>
  </conditionalFormatting>
  <conditionalFormatting sqref="AD29">
    <cfRule type="cellIs" dxfId="632" priority="608" stopIfTrue="1" operator="equal">
      <formula>"a"</formula>
    </cfRule>
  </conditionalFormatting>
  <conditionalFormatting sqref="D29:W29">
    <cfRule type="cellIs" dxfId="631" priority="609" stopIfTrue="1" operator="equal">
      <formula>"a"</formula>
    </cfRule>
    <cfRule type="cellIs" dxfId="630" priority="610" stopIfTrue="1" operator="equal">
      <formula>"s"</formula>
    </cfRule>
  </conditionalFormatting>
  <conditionalFormatting sqref="AB31">
    <cfRule type="expression" dxfId="629" priority="601" stopIfTrue="1">
      <formula>AA31=0</formula>
    </cfRule>
  </conditionalFormatting>
  <conditionalFormatting sqref="AD31">
    <cfRule type="cellIs" dxfId="628" priority="602" stopIfTrue="1" operator="equal">
      <formula>"a"</formula>
    </cfRule>
  </conditionalFormatting>
  <conditionalFormatting sqref="D31:W31">
    <cfRule type="cellIs" dxfId="627" priority="603" stopIfTrue="1" operator="equal">
      <formula>"a"</formula>
    </cfRule>
    <cfRule type="cellIs" dxfId="626" priority="604" stopIfTrue="1" operator="equal">
      <formula>"s"</formula>
    </cfRule>
  </conditionalFormatting>
  <conditionalFormatting sqref="Y69">
    <cfRule type="cellIs" dxfId="625" priority="594" stopIfTrue="1" operator="greaterThan">
      <formula>Z69</formula>
    </cfRule>
    <cfRule type="cellIs" dxfId="624" priority="595" stopIfTrue="1" operator="lessThan">
      <formula>F70</formula>
    </cfRule>
  </conditionalFormatting>
  <conditionalFormatting sqref="D70">
    <cfRule type="expression" dxfId="623" priority="596" stopIfTrue="1">
      <formula>F70=0</formula>
    </cfRule>
  </conditionalFormatting>
  <conditionalFormatting sqref="AD57">
    <cfRule type="cellIs" dxfId="622" priority="593" stopIfTrue="1" operator="equal">
      <formula>"a"</formula>
    </cfRule>
  </conditionalFormatting>
  <conditionalFormatting sqref="AD87">
    <cfRule type="cellIs" dxfId="621" priority="590" stopIfTrue="1" operator="equal">
      <formula>"a"</formula>
    </cfRule>
  </conditionalFormatting>
  <conditionalFormatting sqref="Y27">
    <cfRule type="expression" dxfId="620" priority="588" stopIfTrue="1">
      <formula>AA29&gt;0</formula>
    </cfRule>
  </conditionalFormatting>
  <conditionalFormatting sqref="Y28">
    <cfRule type="expression" dxfId="619" priority="587" stopIfTrue="1">
      <formula>AA29&gt;0</formula>
    </cfRule>
  </conditionalFormatting>
  <conditionalFormatting sqref="Y29">
    <cfRule type="expression" dxfId="618" priority="586" stopIfTrue="1">
      <formula>SUM(AA29)&gt;0</formula>
    </cfRule>
  </conditionalFormatting>
  <conditionalFormatting sqref="AB29">
    <cfRule type="expression" dxfId="617" priority="584" stopIfTrue="1">
      <formula>SUM(AA27:AA28)&gt;0</formula>
    </cfRule>
    <cfRule type="expression" dxfId="616" priority="585" stopIfTrue="1">
      <formula>AA29=0</formula>
    </cfRule>
  </conditionalFormatting>
  <conditionalFormatting sqref="AB28">
    <cfRule type="expression" dxfId="615" priority="582" stopIfTrue="1">
      <formula>AA29&gt;0</formula>
    </cfRule>
    <cfRule type="expression" dxfId="614" priority="583" stopIfTrue="1">
      <formula>AA28=0</formula>
    </cfRule>
  </conditionalFormatting>
  <conditionalFormatting sqref="AB27">
    <cfRule type="expression" dxfId="613" priority="580" stopIfTrue="1">
      <formula>AA29&gt;0</formula>
    </cfRule>
    <cfRule type="expression" dxfId="612" priority="581" stopIfTrue="1">
      <formula>AA27=0</formula>
    </cfRule>
  </conditionalFormatting>
  <conditionalFormatting sqref="AB42">
    <cfRule type="expression" dxfId="611" priority="578" stopIfTrue="1">
      <formula>AA42=0</formula>
    </cfRule>
  </conditionalFormatting>
  <conditionalFormatting sqref="AD41:AD45">
    <cfRule type="cellIs" dxfId="610" priority="579" stopIfTrue="1" operator="equal">
      <formula>"a"</formula>
    </cfRule>
  </conditionalFormatting>
  <conditionalFormatting sqref="Y44">
    <cfRule type="cellIs" dxfId="609" priority="573" stopIfTrue="1" operator="greaterThan">
      <formula>Z44</formula>
    </cfRule>
    <cfRule type="cellIs" dxfId="608" priority="574" stopIfTrue="1" operator="lessThan">
      <formula>F45</formula>
    </cfRule>
  </conditionalFormatting>
  <conditionalFormatting sqref="D45">
    <cfRule type="expression" dxfId="607" priority="575" stopIfTrue="1">
      <formula>F45=0</formula>
    </cfRule>
  </conditionalFormatting>
  <conditionalFormatting sqref="D42:W43">
    <cfRule type="cellIs" dxfId="606" priority="576" stopIfTrue="1" operator="equal">
      <formula>"a"</formula>
    </cfRule>
    <cfRule type="cellIs" dxfId="605" priority="577" stopIfTrue="1" operator="equal">
      <formula>"s"</formula>
    </cfRule>
  </conditionalFormatting>
  <conditionalFormatting sqref="AB43">
    <cfRule type="expression" dxfId="604" priority="572" stopIfTrue="1">
      <formula>AA43=0</formula>
    </cfRule>
  </conditionalFormatting>
  <conditionalFormatting sqref="AB94:AB98 AB101:AB103 AB105:AB106 AB108">
    <cfRule type="expression" dxfId="603" priority="565" stopIfTrue="1">
      <formula>AA94=0</formula>
    </cfRule>
  </conditionalFormatting>
  <conditionalFormatting sqref="Y109">
    <cfRule type="cellIs" dxfId="602" priority="566" stopIfTrue="1" operator="greaterThan">
      <formula>Z109</formula>
    </cfRule>
    <cfRule type="cellIs" dxfId="601" priority="567" stopIfTrue="1" operator="lessThan">
      <formula>F110</formula>
    </cfRule>
  </conditionalFormatting>
  <conditionalFormatting sqref="D110:E110">
    <cfRule type="expression" dxfId="600" priority="568" stopIfTrue="1">
      <formula>F110=0</formula>
    </cfRule>
  </conditionalFormatting>
  <conditionalFormatting sqref="AD101:AD103 AD105:AD106 AD108:AD110 AD92:AD98">
    <cfRule type="cellIs" dxfId="599" priority="569" stopIfTrue="1" operator="equal">
      <formula>"a"</formula>
    </cfRule>
  </conditionalFormatting>
  <conditionalFormatting sqref="D94:T98 V94:W98 U94 U96:U98 D101:W103 D105:W106 D108:W108">
    <cfRule type="cellIs" dxfId="598" priority="570" stopIfTrue="1" operator="equal">
      <formula>"a"</formula>
    </cfRule>
    <cfRule type="cellIs" dxfId="597" priority="571" stopIfTrue="1" operator="equal">
      <formula>"s"</formula>
    </cfRule>
  </conditionalFormatting>
  <conditionalFormatting sqref="AB241:AB243">
    <cfRule type="expression" dxfId="596" priority="496" stopIfTrue="1">
      <formula>SUM($AA$241:$AA$243)&gt;0</formula>
    </cfRule>
    <cfRule type="expression" dxfId="595" priority="558" stopIfTrue="1">
      <formula>AA241=0</formula>
    </cfRule>
  </conditionalFormatting>
  <conditionalFormatting sqref="Y255 Y269">
    <cfRule type="cellIs" dxfId="594" priority="559" stopIfTrue="1" operator="greaterThan">
      <formula>Z255</formula>
    </cfRule>
    <cfRule type="cellIs" dxfId="593" priority="560" stopIfTrue="1" operator="lessThan">
      <formula>F256</formula>
    </cfRule>
  </conditionalFormatting>
  <conditionalFormatting sqref="D256 D270">
    <cfRule type="expression" dxfId="592" priority="561" stopIfTrue="1">
      <formula>F256=0</formula>
    </cfRule>
  </conditionalFormatting>
  <conditionalFormatting sqref="AD239:AD243 AD255:AD257 AD235:AD237 AD259 AD261 AD269:AD270">
    <cfRule type="cellIs" dxfId="591" priority="562" stopIfTrue="1" operator="equal">
      <formula>"a"</formula>
    </cfRule>
  </conditionalFormatting>
  <conditionalFormatting sqref="J259 L259 V259 H259 T259 N259 R259 F259 P259 D259 D237:W237 D241:W243 D239:W239 D261 P261 F261 R261 N261 T261 H261 V261 L261 J261">
    <cfRule type="cellIs" dxfId="590" priority="563" stopIfTrue="1" operator="equal">
      <formula>"a"</formula>
    </cfRule>
    <cfRule type="cellIs" dxfId="589" priority="564" stopIfTrue="1" operator="equal">
      <formula>"s"</formula>
    </cfRule>
  </conditionalFormatting>
  <conditionalFormatting sqref="AD238">
    <cfRule type="cellIs" dxfId="588" priority="557" stopIfTrue="1" operator="equal">
      <formula>"a"</formula>
    </cfRule>
  </conditionalFormatting>
  <conditionalFormatting sqref="AD244">
    <cfRule type="cellIs" dxfId="587" priority="556" stopIfTrue="1" operator="equal">
      <formula>"a"</formula>
    </cfRule>
  </conditionalFormatting>
  <conditionalFormatting sqref="AB245">
    <cfRule type="expression" dxfId="586" priority="552" stopIfTrue="1">
      <formula>AA245=0</formula>
    </cfRule>
  </conditionalFormatting>
  <conditionalFormatting sqref="AD245">
    <cfRule type="cellIs" dxfId="585" priority="553" stopIfTrue="1" operator="equal">
      <formula>"a"</formula>
    </cfRule>
  </conditionalFormatting>
  <conditionalFormatting sqref="D245:W245">
    <cfRule type="cellIs" dxfId="584" priority="554" stopIfTrue="1" operator="equal">
      <formula>"a"</formula>
    </cfRule>
    <cfRule type="cellIs" dxfId="583" priority="555" stopIfTrue="1" operator="equal">
      <formula>"s"</formula>
    </cfRule>
  </conditionalFormatting>
  <conditionalFormatting sqref="AD246">
    <cfRule type="cellIs" dxfId="582" priority="551" stopIfTrue="1" operator="equal">
      <formula>"a"</formula>
    </cfRule>
  </conditionalFormatting>
  <conditionalFormatting sqref="AB248">
    <cfRule type="expression" dxfId="581" priority="547" stopIfTrue="1">
      <formula>AA248=0</formula>
    </cfRule>
  </conditionalFormatting>
  <conditionalFormatting sqref="AD248">
    <cfRule type="cellIs" dxfId="580" priority="548" stopIfTrue="1" operator="equal">
      <formula>"a"</formula>
    </cfRule>
  </conditionalFormatting>
  <conditionalFormatting sqref="D248:W248">
    <cfRule type="cellIs" dxfId="579" priority="549" stopIfTrue="1" operator="equal">
      <formula>"a"</formula>
    </cfRule>
    <cfRule type="cellIs" dxfId="578" priority="550" stopIfTrue="1" operator="equal">
      <formula>"s"</formula>
    </cfRule>
  </conditionalFormatting>
  <conditionalFormatting sqref="AD247">
    <cfRule type="cellIs" dxfId="577" priority="546" stopIfTrue="1" operator="equal">
      <formula>"a"</formula>
    </cfRule>
  </conditionalFormatting>
  <conditionalFormatting sqref="AB249">
    <cfRule type="expression" dxfId="576" priority="542" stopIfTrue="1">
      <formula>AA249=0</formula>
    </cfRule>
  </conditionalFormatting>
  <conditionalFormatting sqref="AD249">
    <cfRule type="cellIs" dxfId="575" priority="543" stopIfTrue="1" operator="equal">
      <formula>"a"</formula>
    </cfRule>
  </conditionalFormatting>
  <conditionalFormatting sqref="D249:W249">
    <cfRule type="cellIs" dxfId="574" priority="544" stopIfTrue="1" operator="equal">
      <formula>"a"</formula>
    </cfRule>
    <cfRule type="cellIs" dxfId="573" priority="545" stopIfTrue="1" operator="equal">
      <formula>"s"</formula>
    </cfRule>
  </conditionalFormatting>
  <conditionalFormatting sqref="AB250">
    <cfRule type="expression" dxfId="572" priority="538" stopIfTrue="1">
      <formula>AA250=0</formula>
    </cfRule>
  </conditionalFormatting>
  <conditionalFormatting sqref="AD250">
    <cfRule type="cellIs" dxfId="571" priority="539" stopIfTrue="1" operator="equal">
      <formula>"a"</formula>
    </cfRule>
  </conditionalFormatting>
  <conditionalFormatting sqref="D250:W250">
    <cfRule type="cellIs" dxfId="570" priority="540" stopIfTrue="1" operator="equal">
      <formula>"a"</formula>
    </cfRule>
    <cfRule type="cellIs" dxfId="569" priority="541" stopIfTrue="1" operator="equal">
      <formula>"s"</formula>
    </cfRule>
  </conditionalFormatting>
  <conditionalFormatting sqref="AB252">
    <cfRule type="expression" dxfId="568" priority="534" stopIfTrue="1">
      <formula>AA252=0</formula>
    </cfRule>
  </conditionalFormatting>
  <conditionalFormatting sqref="AD252">
    <cfRule type="cellIs" dxfId="567" priority="535" stopIfTrue="1" operator="equal">
      <formula>"a"</formula>
    </cfRule>
  </conditionalFormatting>
  <conditionalFormatting sqref="D252:W252">
    <cfRule type="cellIs" dxfId="566" priority="536" stopIfTrue="1" operator="equal">
      <formula>"a"</formula>
    </cfRule>
    <cfRule type="cellIs" dxfId="565" priority="537" stopIfTrue="1" operator="equal">
      <formula>"s"</formula>
    </cfRule>
  </conditionalFormatting>
  <conditionalFormatting sqref="AD251">
    <cfRule type="cellIs" dxfId="564" priority="533" stopIfTrue="1" operator="equal">
      <formula>"a"</formula>
    </cfRule>
  </conditionalFormatting>
  <conditionalFormatting sqref="AB253">
    <cfRule type="expression" dxfId="563" priority="529" stopIfTrue="1">
      <formula>AA253=0</formula>
    </cfRule>
  </conditionalFormatting>
  <conditionalFormatting sqref="AD253">
    <cfRule type="cellIs" dxfId="562" priority="530" stopIfTrue="1" operator="equal">
      <formula>"a"</formula>
    </cfRule>
  </conditionalFormatting>
  <conditionalFormatting sqref="D253:W253">
    <cfRule type="cellIs" dxfId="561" priority="531" stopIfTrue="1" operator="equal">
      <formula>"a"</formula>
    </cfRule>
    <cfRule type="cellIs" dxfId="560" priority="532" stopIfTrue="1" operator="equal">
      <formula>"s"</formula>
    </cfRule>
  </conditionalFormatting>
  <conditionalFormatting sqref="AB254">
    <cfRule type="expression" dxfId="559" priority="525" stopIfTrue="1">
      <formula>AA254=0</formula>
    </cfRule>
  </conditionalFormatting>
  <conditionalFormatting sqref="AD254">
    <cfRule type="cellIs" dxfId="558" priority="526" stopIfTrue="1" operator="equal">
      <formula>"a"</formula>
    </cfRule>
  </conditionalFormatting>
  <conditionalFormatting sqref="D254:W254">
    <cfRule type="cellIs" dxfId="557" priority="527" stopIfTrue="1" operator="equal">
      <formula>"a"</formula>
    </cfRule>
    <cfRule type="cellIs" dxfId="556" priority="528" stopIfTrue="1" operator="equal">
      <formula>"s"</formula>
    </cfRule>
  </conditionalFormatting>
  <conditionalFormatting sqref="AD258">
    <cfRule type="cellIs" dxfId="555" priority="524" stopIfTrue="1" operator="equal">
      <formula>"a"</formula>
    </cfRule>
  </conditionalFormatting>
  <conditionalFormatting sqref="AD260">
    <cfRule type="cellIs" dxfId="554" priority="523" stopIfTrue="1" operator="equal">
      <formula>"a"</formula>
    </cfRule>
  </conditionalFormatting>
  <conditionalFormatting sqref="AD262">
    <cfRule type="cellIs" dxfId="553" priority="522" stopIfTrue="1" operator="equal">
      <formula>"a"</formula>
    </cfRule>
  </conditionalFormatting>
  <conditionalFormatting sqref="AD263">
    <cfRule type="cellIs" dxfId="552" priority="521" stopIfTrue="1" operator="equal">
      <formula>"a"</formula>
    </cfRule>
  </conditionalFormatting>
  <conditionalFormatting sqref="AB264">
    <cfRule type="expression" dxfId="551" priority="517" stopIfTrue="1">
      <formula>AA264=0</formula>
    </cfRule>
  </conditionalFormatting>
  <conditionalFormatting sqref="AD264">
    <cfRule type="cellIs" dxfId="550" priority="518" stopIfTrue="1" operator="equal">
      <formula>"a"</formula>
    </cfRule>
  </conditionalFormatting>
  <conditionalFormatting sqref="D264 P264 F264 R264 N264 T264 H264 V264 L264 J264">
    <cfRule type="cellIs" dxfId="549" priority="519" stopIfTrue="1" operator="equal">
      <formula>"a"</formula>
    </cfRule>
    <cfRule type="cellIs" dxfId="548" priority="520" stopIfTrue="1" operator="equal">
      <formula>"s"</formula>
    </cfRule>
  </conditionalFormatting>
  <conditionalFormatting sqref="AB265">
    <cfRule type="expression" dxfId="547" priority="513" stopIfTrue="1">
      <formula>AA265=0</formula>
    </cfRule>
  </conditionalFormatting>
  <conditionalFormatting sqref="AD265">
    <cfRule type="cellIs" dxfId="546" priority="514" stopIfTrue="1" operator="equal">
      <formula>"a"</formula>
    </cfRule>
  </conditionalFormatting>
  <conditionalFormatting sqref="D265 P265 F265 R265 N265 T265 H265 V265 L265 J265">
    <cfRule type="cellIs" dxfId="545" priority="515" stopIfTrue="1" operator="equal">
      <formula>"a"</formula>
    </cfRule>
    <cfRule type="cellIs" dxfId="544" priority="516" stopIfTrue="1" operator="equal">
      <formula>"s"</formula>
    </cfRule>
  </conditionalFormatting>
  <conditionalFormatting sqref="AB268">
    <cfRule type="expression" dxfId="543" priority="509" stopIfTrue="1">
      <formula>AA268=0</formula>
    </cfRule>
  </conditionalFormatting>
  <conditionalFormatting sqref="AD268">
    <cfRule type="cellIs" dxfId="542" priority="510" stopIfTrue="1" operator="equal">
      <formula>"a"</formula>
    </cfRule>
  </conditionalFormatting>
  <conditionalFormatting sqref="D268 P268 F268 R268 N268 T268 H268 V268 L268 J268">
    <cfRule type="cellIs" dxfId="541" priority="511" stopIfTrue="1" operator="equal">
      <formula>"a"</formula>
    </cfRule>
    <cfRule type="cellIs" dxfId="540" priority="512" stopIfTrue="1" operator="equal">
      <formula>"s"</formula>
    </cfRule>
  </conditionalFormatting>
  <conditionalFormatting sqref="AB266">
    <cfRule type="expression" dxfId="539" priority="505" stopIfTrue="1">
      <formula>AA266=0</formula>
    </cfRule>
  </conditionalFormatting>
  <conditionalFormatting sqref="AD266">
    <cfRule type="cellIs" dxfId="538" priority="506" stopIfTrue="1" operator="equal">
      <formula>"a"</formula>
    </cfRule>
  </conditionalFormatting>
  <conditionalFormatting sqref="D266 P266 F266 R266 N266 T266 H266 V266 L266 J266">
    <cfRule type="cellIs" dxfId="537" priority="507" stopIfTrue="1" operator="equal">
      <formula>"a"</formula>
    </cfRule>
    <cfRule type="cellIs" dxfId="536" priority="508" stopIfTrue="1" operator="equal">
      <formula>"s"</formula>
    </cfRule>
  </conditionalFormatting>
  <conditionalFormatting sqref="AB267">
    <cfRule type="expression" dxfId="535" priority="501" stopIfTrue="1">
      <formula>AA267=0</formula>
    </cfRule>
  </conditionalFormatting>
  <conditionalFormatting sqref="AD267">
    <cfRule type="cellIs" dxfId="534" priority="502" stopIfTrue="1" operator="equal">
      <formula>"a"</formula>
    </cfRule>
  </conditionalFormatting>
  <conditionalFormatting sqref="D267 P267 F267 R267 N267 T267 H267 V267 L267 J267">
    <cfRule type="cellIs" dxfId="533" priority="503" stopIfTrue="1" operator="equal">
      <formula>"a"</formula>
    </cfRule>
    <cfRule type="cellIs" dxfId="532" priority="504" stopIfTrue="1" operator="equal">
      <formula>"s"</formula>
    </cfRule>
  </conditionalFormatting>
  <conditionalFormatting sqref="AB237">
    <cfRule type="expression" dxfId="531" priority="500" stopIfTrue="1">
      <formula>AA237=0</formula>
    </cfRule>
  </conditionalFormatting>
  <conditionalFormatting sqref="AB239">
    <cfRule type="expression" dxfId="530" priority="499" stopIfTrue="1">
      <formula>AA239=0</formula>
    </cfRule>
  </conditionalFormatting>
  <conditionalFormatting sqref="AB259">
    <cfRule type="expression" dxfId="529" priority="498" stopIfTrue="1">
      <formula>AA259=0</formula>
    </cfRule>
  </conditionalFormatting>
  <conditionalFormatting sqref="AB261">
    <cfRule type="expression" dxfId="528" priority="497" stopIfTrue="1">
      <formula>AA261=0</formula>
    </cfRule>
  </conditionalFormatting>
  <conditionalFormatting sqref="Y282">
    <cfRule type="cellIs" dxfId="527" priority="490" stopIfTrue="1" operator="greaterThan">
      <formula>Z282</formula>
    </cfRule>
    <cfRule type="cellIs" dxfId="526" priority="491" stopIfTrue="1" operator="lessThan">
      <formula>F283</formula>
    </cfRule>
  </conditionalFormatting>
  <conditionalFormatting sqref="D283">
    <cfRule type="expression" dxfId="525" priority="492" stopIfTrue="1">
      <formula>F283=0</formula>
    </cfRule>
  </conditionalFormatting>
  <conditionalFormatting sqref="AD276:AD283">
    <cfRule type="cellIs" dxfId="524" priority="493" stopIfTrue="1" operator="equal">
      <formula>"a"</formula>
    </cfRule>
  </conditionalFormatting>
  <conditionalFormatting sqref="D279:W281 D277 F277 H277 J277 L277 N277 P277 R277 T277 V277">
    <cfRule type="cellIs" dxfId="523" priority="494" stopIfTrue="1" operator="equal">
      <formula>"a"</formula>
    </cfRule>
    <cfRule type="cellIs" dxfId="522" priority="495" stopIfTrue="1" operator="equal">
      <formula>"s"</formula>
    </cfRule>
  </conditionalFormatting>
  <conditionalFormatting sqref="AB277">
    <cfRule type="expression" dxfId="521" priority="489" stopIfTrue="1">
      <formula>AA277=0</formula>
    </cfRule>
  </conditionalFormatting>
  <conditionalFormatting sqref="AB279:AB281">
    <cfRule type="expression" dxfId="520" priority="487" stopIfTrue="1">
      <formula>SUM($AA$279:$AA$281)&gt;0</formula>
    </cfRule>
    <cfRule type="expression" dxfId="519" priority="488" stopIfTrue="1">
      <formula>AA279=0</formula>
    </cfRule>
  </conditionalFormatting>
  <conditionalFormatting sqref="Y352">
    <cfRule type="cellIs" dxfId="518" priority="480" stopIfTrue="1" operator="greaterThan">
      <formula>Z352</formula>
    </cfRule>
    <cfRule type="cellIs" dxfId="517" priority="481" stopIfTrue="1" operator="lessThan">
      <formula>F353</formula>
    </cfRule>
  </conditionalFormatting>
  <conditionalFormatting sqref="D353">
    <cfRule type="expression" dxfId="516" priority="482" stopIfTrue="1">
      <formula>F353=0</formula>
    </cfRule>
  </conditionalFormatting>
  <conditionalFormatting sqref="AD284 AD342 AD352:AD353 AD291:AD297">
    <cfRule type="cellIs" dxfId="515" priority="483" stopIfTrue="1" operator="equal">
      <formula>"a"</formula>
    </cfRule>
  </conditionalFormatting>
  <conditionalFormatting sqref="D293:W297 D291:W291 D342:W342">
    <cfRule type="cellIs" dxfId="514" priority="484" stopIfTrue="1" operator="equal">
      <formula>"a"</formula>
    </cfRule>
    <cfRule type="cellIs" dxfId="513" priority="485" stopIfTrue="1" operator="equal">
      <formula>"s"</formula>
    </cfRule>
  </conditionalFormatting>
  <conditionalFormatting sqref="AD285">
    <cfRule type="cellIs" dxfId="512" priority="479" stopIfTrue="1" operator="equal">
      <formula>"a"</formula>
    </cfRule>
  </conditionalFormatting>
  <conditionalFormatting sqref="AD289">
    <cfRule type="cellIs" dxfId="511" priority="477" stopIfTrue="1" operator="equal">
      <formula>"a"</formula>
    </cfRule>
  </conditionalFormatting>
  <conditionalFormatting sqref="AD290">
    <cfRule type="cellIs" dxfId="510" priority="476" stopIfTrue="1" operator="equal">
      <formula>"a"</formula>
    </cfRule>
  </conditionalFormatting>
  <conditionalFormatting sqref="AD299">
    <cfRule type="cellIs" dxfId="509" priority="473" stopIfTrue="1" operator="equal">
      <formula>"a"</formula>
    </cfRule>
  </conditionalFormatting>
  <conditionalFormatting sqref="D299:W299">
    <cfRule type="cellIs" dxfId="508" priority="474" stopIfTrue="1" operator="equal">
      <formula>"a"</formula>
    </cfRule>
    <cfRule type="cellIs" dxfId="507" priority="475" stopIfTrue="1" operator="equal">
      <formula>"s"</formula>
    </cfRule>
  </conditionalFormatting>
  <conditionalFormatting sqref="AD298">
    <cfRule type="cellIs" dxfId="506" priority="470" stopIfTrue="1" operator="equal">
      <formula>"a"</formula>
    </cfRule>
  </conditionalFormatting>
  <conditionalFormatting sqref="D298:W298">
    <cfRule type="cellIs" dxfId="505" priority="471" stopIfTrue="1" operator="equal">
      <formula>"a"</formula>
    </cfRule>
    <cfRule type="cellIs" dxfId="504" priority="472" stopIfTrue="1" operator="equal">
      <formula>"s"</formula>
    </cfRule>
  </conditionalFormatting>
  <conditionalFormatting sqref="AB298">
    <cfRule type="expression" dxfId="503" priority="466" stopIfTrue="1">
      <formula>AA299&gt;0</formula>
    </cfRule>
    <cfRule type="expression" dxfId="502" priority="467" stopIfTrue="1">
      <formula>AA298=0</formula>
    </cfRule>
  </conditionalFormatting>
  <conditionalFormatting sqref="AB299">
    <cfRule type="expression" dxfId="501" priority="468" stopIfTrue="1">
      <formula>AA298&gt;0</formula>
    </cfRule>
    <cfRule type="expression" dxfId="500" priority="469" stopIfTrue="1">
      <formula>AA299=0</formula>
    </cfRule>
  </conditionalFormatting>
  <conditionalFormatting sqref="Y298">
    <cfRule type="expression" dxfId="499" priority="465" stopIfTrue="1">
      <formula>SUM(AA299)&gt;0</formula>
    </cfRule>
  </conditionalFormatting>
  <conditionalFormatting sqref="Y299">
    <cfRule type="expression" dxfId="498" priority="464" stopIfTrue="1">
      <formula>SUM(AA299)&gt;0</formula>
    </cfRule>
  </conditionalFormatting>
  <conditionalFormatting sqref="AD300">
    <cfRule type="cellIs" dxfId="497" priority="463" stopIfTrue="1" operator="equal">
      <formula>"a"</formula>
    </cfRule>
  </conditionalFormatting>
  <conditionalFormatting sqref="AB301">
    <cfRule type="expression" dxfId="496" priority="459" stopIfTrue="1">
      <formula>AA301=0</formula>
    </cfRule>
  </conditionalFormatting>
  <conditionalFormatting sqref="AD301">
    <cfRule type="cellIs" dxfId="495" priority="460" stopIfTrue="1" operator="equal">
      <formula>"a"</formula>
    </cfRule>
  </conditionalFormatting>
  <conditionalFormatting sqref="D301:W301">
    <cfRule type="cellIs" dxfId="494" priority="461" stopIfTrue="1" operator="equal">
      <formula>"a"</formula>
    </cfRule>
    <cfRule type="cellIs" dxfId="493" priority="462" stopIfTrue="1" operator="equal">
      <formula>"s"</formula>
    </cfRule>
  </conditionalFormatting>
  <conditionalFormatting sqref="AD314:AD317">
    <cfRule type="cellIs" dxfId="492" priority="456" stopIfTrue="1" operator="equal">
      <formula>"a"</formula>
    </cfRule>
  </conditionalFormatting>
  <conditionalFormatting sqref="D315:W317">
    <cfRule type="cellIs" dxfId="491" priority="457" stopIfTrue="1" operator="equal">
      <formula>"a"</formula>
    </cfRule>
    <cfRule type="cellIs" dxfId="490" priority="458" stopIfTrue="1" operator="equal">
      <formula>"s"</formula>
    </cfRule>
  </conditionalFormatting>
  <conditionalFormatting sqref="AD318:AD320">
    <cfRule type="cellIs" dxfId="489" priority="453" stopIfTrue="1" operator="equal">
      <formula>"a"</formula>
    </cfRule>
  </conditionalFormatting>
  <conditionalFormatting sqref="D318:W320">
    <cfRule type="cellIs" dxfId="488" priority="454" stopIfTrue="1" operator="equal">
      <formula>"a"</formula>
    </cfRule>
    <cfRule type="cellIs" dxfId="487" priority="455" stopIfTrue="1" operator="equal">
      <formula>"s"</formula>
    </cfRule>
  </conditionalFormatting>
  <conditionalFormatting sqref="AD321:AD323">
    <cfRule type="cellIs" dxfId="486" priority="450" stopIfTrue="1" operator="equal">
      <formula>"a"</formula>
    </cfRule>
  </conditionalFormatting>
  <conditionalFormatting sqref="D321:W323">
    <cfRule type="cellIs" dxfId="485" priority="451" stopIfTrue="1" operator="equal">
      <formula>"a"</formula>
    </cfRule>
    <cfRule type="cellIs" dxfId="484" priority="452" stopIfTrue="1" operator="equal">
      <formula>"s"</formula>
    </cfRule>
  </conditionalFormatting>
  <conditionalFormatting sqref="AB313">
    <cfRule type="expression" dxfId="483" priority="446" stopIfTrue="1">
      <formula>AA313=0</formula>
    </cfRule>
  </conditionalFormatting>
  <conditionalFormatting sqref="AD313">
    <cfRule type="cellIs" dxfId="482" priority="447" stopIfTrue="1" operator="equal">
      <formula>"a"</formula>
    </cfRule>
  </conditionalFormatting>
  <conditionalFormatting sqref="D313:W313">
    <cfRule type="cellIs" dxfId="481" priority="448" stopIfTrue="1" operator="equal">
      <formula>"a"</formula>
    </cfRule>
    <cfRule type="cellIs" dxfId="480" priority="449" stopIfTrue="1" operator="equal">
      <formula>"s"</formula>
    </cfRule>
  </conditionalFormatting>
  <conditionalFormatting sqref="AD325">
    <cfRule type="cellIs" dxfId="479" priority="445" stopIfTrue="1" operator="equal">
      <formula>"a"</formula>
    </cfRule>
  </conditionalFormatting>
  <conditionalFormatting sqref="AB326">
    <cfRule type="expression" dxfId="478" priority="441" stopIfTrue="1">
      <formula>AA326=0</formula>
    </cfRule>
  </conditionalFormatting>
  <conditionalFormatting sqref="AD326">
    <cfRule type="cellIs" dxfId="477" priority="442" stopIfTrue="1" operator="equal">
      <formula>"a"</formula>
    </cfRule>
  </conditionalFormatting>
  <conditionalFormatting sqref="D326:W326">
    <cfRule type="cellIs" dxfId="476" priority="443" stopIfTrue="1" operator="equal">
      <formula>"a"</formula>
    </cfRule>
    <cfRule type="cellIs" dxfId="475" priority="444" stopIfTrue="1" operator="equal">
      <formula>"s"</formula>
    </cfRule>
  </conditionalFormatting>
  <conditionalFormatting sqref="AD336:AD339">
    <cfRule type="cellIs" dxfId="474" priority="438" stopIfTrue="1" operator="equal">
      <formula>"a"</formula>
    </cfRule>
  </conditionalFormatting>
  <conditionalFormatting sqref="D337:W339">
    <cfRule type="cellIs" dxfId="473" priority="439" stopIfTrue="1" operator="equal">
      <formula>"a"</formula>
    </cfRule>
    <cfRule type="cellIs" dxfId="472" priority="440" stopIfTrue="1" operator="equal">
      <formula>"s"</formula>
    </cfRule>
  </conditionalFormatting>
  <conditionalFormatting sqref="AD340:AD341">
    <cfRule type="cellIs" dxfId="471" priority="435" stopIfTrue="1" operator="equal">
      <formula>"a"</formula>
    </cfRule>
  </conditionalFormatting>
  <conditionalFormatting sqref="D340:W341">
    <cfRule type="cellIs" dxfId="470" priority="436" stopIfTrue="1" operator="equal">
      <formula>"a"</formula>
    </cfRule>
    <cfRule type="cellIs" dxfId="469" priority="437" stopIfTrue="1" operator="equal">
      <formula>"s"</formula>
    </cfRule>
  </conditionalFormatting>
  <conditionalFormatting sqref="AB335">
    <cfRule type="expression" dxfId="468" priority="431" stopIfTrue="1">
      <formula>AA335=0</formula>
    </cfRule>
  </conditionalFormatting>
  <conditionalFormatting sqref="AD335">
    <cfRule type="cellIs" dxfId="467" priority="432" stopIfTrue="1" operator="equal">
      <formula>"a"</formula>
    </cfRule>
  </conditionalFormatting>
  <conditionalFormatting sqref="D335:W335">
    <cfRule type="cellIs" dxfId="466" priority="433" stopIfTrue="1" operator="equal">
      <formula>"a"</formula>
    </cfRule>
    <cfRule type="cellIs" dxfId="465" priority="434" stopIfTrue="1" operator="equal">
      <formula>"s"</formula>
    </cfRule>
  </conditionalFormatting>
  <conditionalFormatting sqref="AD348">
    <cfRule type="cellIs" dxfId="464" priority="428" stopIfTrue="1" operator="equal">
      <formula>"a"</formula>
    </cfRule>
  </conditionalFormatting>
  <conditionalFormatting sqref="D348:W348">
    <cfRule type="cellIs" dxfId="463" priority="429" stopIfTrue="1" operator="equal">
      <formula>"a"</formula>
    </cfRule>
    <cfRule type="cellIs" dxfId="462" priority="430" stopIfTrue="1" operator="equal">
      <formula>"s"</formula>
    </cfRule>
  </conditionalFormatting>
  <conditionalFormatting sqref="AB344">
    <cfRule type="expression" dxfId="461" priority="424" stopIfTrue="1">
      <formula>AA344=0</formula>
    </cfRule>
  </conditionalFormatting>
  <conditionalFormatting sqref="AD344">
    <cfRule type="cellIs" dxfId="460" priority="425" stopIfTrue="1" operator="equal">
      <formula>"a"</formula>
    </cfRule>
  </conditionalFormatting>
  <conditionalFormatting sqref="D344:W344">
    <cfRule type="cellIs" dxfId="459" priority="426" stopIfTrue="1" operator="equal">
      <formula>"a"</formula>
    </cfRule>
    <cfRule type="cellIs" dxfId="458" priority="427" stopIfTrue="1" operator="equal">
      <formula>"s"</formula>
    </cfRule>
  </conditionalFormatting>
  <conditionalFormatting sqref="AD345:AD347">
    <cfRule type="cellIs" dxfId="457" priority="421" stopIfTrue="1" operator="equal">
      <formula>"a"</formula>
    </cfRule>
  </conditionalFormatting>
  <conditionalFormatting sqref="D346:W347">
    <cfRule type="cellIs" dxfId="456" priority="422" stopIfTrue="1" operator="equal">
      <formula>"a"</formula>
    </cfRule>
    <cfRule type="cellIs" dxfId="455" priority="423" stopIfTrue="1" operator="equal">
      <formula>"s"</formula>
    </cfRule>
  </conditionalFormatting>
  <conditionalFormatting sqref="AB286">
    <cfRule type="expression" dxfId="454" priority="420" stopIfTrue="1">
      <formula>AA286=0</formula>
    </cfRule>
  </conditionalFormatting>
  <conditionalFormatting sqref="AB288">
    <cfRule type="expression" dxfId="453" priority="417" stopIfTrue="1">
      <formula>AA288=0</formula>
    </cfRule>
  </conditionalFormatting>
  <conditionalFormatting sqref="AB291">
    <cfRule type="expression" dxfId="452" priority="416" stopIfTrue="1">
      <formula>AA291=0</formula>
    </cfRule>
  </conditionalFormatting>
  <conditionalFormatting sqref="AB293:AB297">
    <cfRule type="expression" dxfId="451" priority="383" stopIfTrue="1">
      <formula>SUM($AA$293:$AA$297)&gt;0</formula>
    </cfRule>
    <cfRule type="expression" dxfId="450" priority="415" stopIfTrue="1">
      <formula>AA293=0</formula>
    </cfRule>
  </conditionalFormatting>
  <conditionalFormatting sqref="AB337:AB342">
    <cfRule type="expression" dxfId="449" priority="375" stopIfTrue="1">
      <formula>SUM($AA$337:$AA$342)&gt;0</formula>
    </cfRule>
    <cfRule type="expression" dxfId="448" priority="414" stopIfTrue="1">
      <formula>AA337=0</formula>
    </cfRule>
  </conditionalFormatting>
  <conditionalFormatting sqref="AB346:AB348">
    <cfRule type="expression" dxfId="447" priority="372" stopIfTrue="1">
      <formula>SUM($AA$346:$AA$348)&gt;0</formula>
    </cfRule>
    <cfRule type="expression" dxfId="446" priority="413" stopIfTrue="1">
      <formula>AA346=0</formula>
    </cfRule>
  </conditionalFormatting>
  <conditionalFormatting sqref="AD302:AD305">
    <cfRule type="cellIs" dxfId="445" priority="410" stopIfTrue="1" operator="equal">
      <formula>"a"</formula>
    </cfRule>
  </conditionalFormatting>
  <conditionalFormatting sqref="D303:W305">
    <cfRule type="cellIs" dxfId="444" priority="411" stopIfTrue="1" operator="equal">
      <formula>"a"</formula>
    </cfRule>
    <cfRule type="cellIs" dxfId="443" priority="412" stopIfTrue="1" operator="equal">
      <formula>"s"</formula>
    </cfRule>
  </conditionalFormatting>
  <conditionalFormatting sqref="AD306:AD308">
    <cfRule type="cellIs" dxfId="442" priority="407" stopIfTrue="1" operator="equal">
      <formula>"a"</formula>
    </cfRule>
  </conditionalFormatting>
  <conditionalFormatting sqref="D306:W308">
    <cfRule type="cellIs" dxfId="441" priority="408" stopIfTrue="1" operator="equal">
      <formula>"a"</formula>
    </cfRule>
    <cfRule type="cellIs" dxfId="440" priority="409" stopIfTrue="1" operator="equal">
      <formula>"s"</formula>
    </cfRule>
  </conditionalFormatting>
  <conditionalFormatting sqref="AD309:AD311">
    <cfRule type="cellIs" dxfId="439" priority="404" stopIfTrue="1" operator="equal">
      <formula>"a"</formula>
    </cfRule>
  </conditionalFormatting>
  <conditionalFormatting sqref="D309:W311">
    <cfRule type="cellIs" dxfId="438" priority="405" stopIfTrue="1" operator="equal">
      <formula>"a"</formula>
    </cfRule>
    <cfRule type="cellIs" dxfId="437" priority="406" stopIfTrue="1" operator="equal">
      <formula>"s"</formula>
    </cfRule>
  </conditionalFormatting>
  <conditionalFormatting sqref="AD333">
    <cfRule type="cellIs" dxfId="436" priority="401" stopIfTrue="1" operator="equal">
      <formula>"a"</formula>
    </cfRule>
  </conditionalFormatting>
  <conditionalFormatting sqref="D333:W333">
    <cfRule type="cellIs" dxfId="435" priority="402" stopIfTrue="1" operator="equal">
      <formula>"a"</formula>
    </cfRule>
    <cfRule type="cellIs" dxfId="434" priority="403" stopIfTrue="1" operator="equal">
      <formula>"s"</formula>
    </cfRule>
  </conditionalFormatting>
  <conditionalFormatting sqref="AD327:AD330">
    <cfRule type="cellIs" dxfId="433" priority="398" stopIfTrue="1" operator="equal">
      <formula>"a"</formula>
    </cfRule>
  </conditionalFormatting>
  <conditionalFormatting sqref="D328:W330">
    <cfRule type="cellIs" dxfId="432" priority="399" stopIfTrue="1" operator="equal">
      <formula>"a"</formula>
    </cfRule>
    <cfRule type="cellIs" dxfId="431" priority="400" stopIfTrue="1" operator="equal">
      <formula>"s"</formula>
    </cfRule>
  </conditionalFormatting>
  <conditionalFormatting sqref="AD331:AD332">
    <cfRule type="cellIs" dxfId="430" priority="395" stopIfTrue="1" operator="equal">
      <formula>"a"</formula>
    </cfRule>
  </conditionalFormatting>
  <conditionalFormatting sqref="D331:W332">
    <cfRule type="cellIs" dxfId="429" priority="396" stopIfTrue="1" operator="equal">
      <formula>"a"</formula>
    </cfRule>
    <cfRule type="cellIs" dxfId="428" priority="397" stopIfTrue="1" operator="equal">
      <formula>"s"</formula>
    </cfRule>
  </conditionalFormatting>
  <conditionalFormatting sqref="AB328:AB333">
    <cfRule type="expression" dxfId="427" priority="377" stopIfTrue="1">
      <formula>SUM($AA$328:$AA$333)&gt;0</formula>
    </cfRule>
    <cfRule type="expression" dxfId="426" priority="394" stopIfTrue="1">
      <formula>AA328=0</formula>
    </cfRule>
  </conditionalFormatting>
  <conditionalFormatting sqref="AB287">
    <cfRule type="expression" dxfId="425" priority="486" stopIfTrue="1">
      <formula>AA287=0</formula>
    </cfRule>
  </conditionalFormatting>
  <conditionalFormatting sqref="AD312">
    <cfRule type="cellIs" dxfId="424" priority="393" stopIfTrue="1" operator="equal">
      <formula>"a"</formula>
    </cfRule>
  </conditionalFormatting>
  <conditionalFormatting sqref="AD324">
    <cfRule type="cellIs" dxfId="423" priority="392" stopIfTrue="1" operator="equal">
      <formula>"a"</formula>
    </cfRule>
  </conditionalFormatting>
  <conditionalFormatting sqref="AD334">
    <cfRule type="cellIs" dxfId="422" priority="391" stopIfTrue="1" operator="equal">
      <formula>"a"</formula>
    </cfRule>
  </conditionalFormatting>
  <conditionalFormatting sqref="AD343">
    <cfRule type="cellIs" dxfId="421" priority="390" stopIfTrue="1" operator="equal">
      <formula>"a"</formula>
    </cfRule>
  </conditionalFormatting>
  <conditionalFormatting sqref="AD350">
    <cfRule type="cellIs" dxfId="420" priority="389" stopIfTrue="1" operator="equal">
      <formula>"a"</formula>
    </cfRule>
  </conditionalFormatting>
  <conditionalFormatting sqref="AD349">
    <cfRule type="cellIs" dxfId="419" priority="388" stopIfTrue="1" operator="equal">
      <formula>"a"</formula>
    </cfRule>
  </conditionalFormatting>
  <conditionalFormatting sqref="AB303:AB311">
    <cfRule type="expression" dxfId="418" priority="386" stopIfTrue="1">
      <formula>SUM($AA$303:$AA$311)&gt;0</formula>
    </cfRule>
    <cfRule type="expression" dxfId="417" priority="387" stopIfTrue="1">
      <formula>AA303=0</formula>
    </cfRule>
  </conditionalFormatting>
  <conditionalFormatting sqref="AB312">
    <cfRule type="expression" dxfId="416" priority="385" stopIfTrue="1">
      <formula>AA312=0</formula>
    </cfRule>
  </conditionalFormatting>
  <conditionalFormatting sqref="C312">
    <cfRule type="expression" dxfId="415" priority="384" stopIfTrue="1">
      <formula>COUNTIF($D$311:$W$311,"a")&gt;0</formula>
    </cfRule>
  </conditionalFormatting>
  <conditionalFormatting sqref="AB324">
    <cfRule type="expression" dxfId="414" priority="382" stopIfTrue="1">
      <formula>AA324=0</formula>
    </cfRule>
  </conditionalFormatting>
  <conditionalFormatting sqref="AB315:AB323">
    <cfRule type="expression" dxfId="413" priority="380" stopIfTrue="1">
      <formula>SUM($AA$315:$AA$323)&gt;0</formula>
    </cfRule>
    <cfRule type="expression" dxfId="412" priority="381" stopIfTrue="1">
      <formula>AA315=0</formula>
    </cfRule>
  </conditionalFormatting>
  <conditionalFormatting sqref="C324">
    <cfRule type="expression" dxfId="411" priority="379" stopIfTrue="1">
      <formula>COUNTIF($D$323:$W$323,"a")&gt;0</formula>
    </cfRule>
  </conditionalFormatting>
  <conditionalFormatting sqref="AB334">
    <cfRule type="expression" dxfId="410" priority="378" stopIfTrue="1">
      <formula>AA334=0</formula>
    </cfRule>
  </conditionalFormatting>
  <conditionalFormatting sqref="C334">
    <cfRule type="expression" dxfId="409" priority="376" stopIfTrue="1">
      <formula>COUNTIF($D$333:$W$333,"a")&gt;0</formula>
    </cfRule>
  </conditionalFormatting>
  <conditionalFormatting sqref="AB343">
    <cfRule type="expression" dxfId="408" priority="374" stopIfTrue="1">
      <formula>AA343=0</formula>
    </cfRule>
  </conditionalFormatting>
  <conditionalFormatting sqref="C343">
    <cfRule type="expression" dxfId="407" priority="373" stopIfTrue="1">
      <formula>COUNTIF($D$342:$W$342,"a")&gt;0</formula>
    </cfRule>
  </conditionalFormatting>
  <conditionalFormatting sqref="AB350">
    <cfRule type="expression" dxfId="406" priority="371" stopIfTrue="1">
      <formula>AA350=0</formula>
    </cfRule>
  </conditionalFormatting>
  <conditionalFormatting sqref="AB349">
    <cfRule type="expression" dxfId="405" priority="370" stopIfTrue="1">
      <formula>AA349=0</formula>
    </cfRule>
  </conditionalFormatting>
  <conditionalFormatting sqref="C349">
    <cfRule type="expression" dxfId="404" priority="369" stopIfTrue="1">
      <formula>COUNTIF($D$346:$W$346,"a")&gt;0</formula>
    </cfRule>
  </conditionalFormatting>
  <conditionalFormatting sqref="C350">
    <cfRule type="expression" dxfId="403" priority="368" stopIfTrue="1">
      <formula>COUNTIF($D$348:$W$348,"a")&gt;0</formula>
    </cfRule>
  </conditionalFormatting>
  <conditionalFormatting sqref="Y383">
    <cfRule type="cellIs" dxfId="402" priority="358" stopIfTrue="1" operator="greaterThan">
      <formula>Z383</formula>
    </cfRule>
    <cfRule type="cellIs" dxfId="401" priority="359" stopIfTrue="1" operator="lessThan">
      <formula>F384</formula>
    </cfRule>
  </conditionalFormatting>
  <conditionalFormatting sqref="D384">
    <cfRule type="expression" dxfId="400" priority="360" stopIfTrue="1">
      <formula>F384=0</formula>
    </cfRule>
  </conditionalFormatting>
  <conditionalFormatting sqref="AD375">
    <cfRule type="cellIs" dxfId="399" priority="361" stopIfTrue="1" operator="equal">
      <formula>"a"</formula>
    </cfRule>
  </conditionalFormatting>
  <conditionalFormatting sqref="Y432 Y449 Y456 Y467">
    <cfRule type="cellIs" dxfId="398" priority="333" stopIfTrue="1" operator="greaterThan">
      <formula>Z432</formula>
    </cfRule>
    <cfRule type="cellIs" dxfId="397" priority="334" stopIfTrue="1" operator="lessThan">
      <formula>F433</formula>
    </cfRule>
  </conditionalFormatting>
  <conditionalFormatting sqref="D457 D483 D468 D433 D450">
    <cfRule type="expression" dxfId="396" priority="335" stopIfTrue="1">
      <formula>F433=0</formula>
    </cfRule>
  </conditionalFormatting>
  <conditionalFormatting sqref="AD439 AD436 AD427:AD434 AD441:AD442 AD444:AD463 AD482:AD483">
    <cfRule type="cellIs" dxfId="395" priority="336" stopIfTrue="1" operator="equal">
      <formula>"a"</formula>
    </cfRule>
  </conditionalFormatting>
  <conditionalFormatting sqref="L460:L462 J460:J462 N460:N462 V460:V462 F460:F462 T460:T462 D460:D462 R460:R462 H460:H462 P460:P462 D452:W452 L444:L446 J448 H448 D448 F448 V448 T448 R448 P448 N448 L448 D436:W436 R439 T439 V439 F439 D439 H439 J439 L439 N439 P439 N444:N446 P444:P446 R444:R446 T444:T446 V444:V446 F444:F446 D444:D446 H444:H446 J444:J446 T428:T431 R428:R431 P428:P431 N428:N431 L428:L431 J428:J431 H428:H431 D428:D431 F428:F431 V428:V431 P441:P442 R441:R442 T441:T442 V441:V442 F441:F442 D441:D442 H441:H442 J441:J442 L441:L442 N441:N442 T453:T455 R453:R455 P453:P455 N453:N455 L453:L455 J453:J455 H453:H455 D453:D455 F453:F455 V453:V455 N471:N476 H471:H476 J471:J476 V471:V476 D471:D476 T471:T476 L471:L476 R471:R476 F471:F476 P471:P476">
    <cfRule type="cellIs" dxfId="394" priority="339" stopIfTrue="1" operator="equal">
      <formula>"a"</formula>
    </cfRule>
    <cfRule type="cellIs" dxfId="393" priority="340" stopIfTrue="1" operator="equal">
      <formula>"s"</formula>
    </cfRule>
  </conditionalFormatting>
  <conditionalFormatting sqref="Y448">
    <cfRule type="expression" dxfId="392" priority="341" stopIfTrue="1">
      <formula>$AA$448&gt;0</formula>
    </cfRule>
  </conditionalFormatting>
  <conditionalFormatting sqref="AD437">
    <cfRule type="cellIs" dxfId="391" priority="328" stopIfTrue="1" operator="equal">
      <formula>"a"</formula>
    </cfRule>
  </conditionalFormatting>
  <conditionalFormatting sqref="AB437">
    <cfRule type="expression" dxfId="390" priority="329" stopIfTrue="1">
      <formula>AA448&gt;0</formula>
    </cfRule>
    <cfRule type="expression" dxfId="389" priority="330" stopIfTrue="1">
      <formula>AA437=0</formula>
    </cfRule>
  </conditionalFormatting>
  <conditionalFormatting sqref="D437:W437">
    <cfRule type="cellIs" dxfId="388" priority="331" stopIfTrue="1" operator="equal">
      <formula>"a"</formula>
    </cfRule>
    <cfRule type="cellIs" dxfId="387" priority="332" stopIfTrue="1" operator="equal">
      <formula>"s"</formula>
    </cfRule>
  </conditionalFormatting>
  <conditionalFormatting sqref="AB448">
    <cfRule type="expression" dxfId="386" priority="342" stopIfTrue="1">
      <formula>SUM(AA436:AA446)&gt;0</formula>
    </cfRule>
    <cfRule type="expression" dxfId="385" priority="343" stopIfTrue="1">
      <formula>AA448=0</formula>
    </cfRule>
  </conditionalFormatting>
  <conditionalFormatting sqref="Y472">
    <cfRule type="expression" dxfId="384" priority="348" stopIfTrue="1">
      <formula>#REF!&gt;0</formula>
    </cfRule>
  </conditionalFormatting>
  <conditionalFormatting sqref="Y471">
    <cfRule type="expression" dxfId="383" priority="349" stopIfTrue="1">
      <formula>#REF!&gt;0</formula>
    </cfRule>
  </conditionalFormatting>
  <conditionalFormatting sqref="AB471">
    <cfRule type="expression" dxfId="382" priority="350" stopIfTrue="1">
      <formula>AA471=0</formula>
    </cfRule>
  </conditionalFormatting>
  <conditionalFormatting sqref="AB472">
    <cfRule type="expression" dxfId="381" priority="351" stopIfTrue="1">
      <formula>AA472=0</formula>
    </cfRule>
  </conditionalFormatting>
  <conditionalFormatting sqref="Y482">
    <cfRule type="expression" dxfId="380" priority="352" stopIfTrue="1">
      <formula>X471="na"</formula>
    </cfRule>
    <cfRule type="cellIs" dxfId="379" priority="353" stopIfTrue="1" operator="greaterThan">
      <formula>Z482</formula>
    </cfRule>
    <cfRule type="cellIs" dxfId="378" priority="354" stopIfTrue="1" operator="lessThan">
      <formula>F483</formula>
    </cfRule>
  </conditionalFormatting>
  <conditionalFormatting sqref="AB479">
    <cfRule type="expression" dxfId="377" priority="307" stopIfTrue="1">
      <formula>SUM(AA480:AA481)&gt;0</formula>
    </cfRule>
    <cfRule type="expression" dxfId="376" priority="324" stopIfTrue="1">
      <formula>AA479=0</formula>
    </cfRule>
  </conditionalFormatting>
  <conditionalFormatting sqref="AD477 AD479:AD481">
    <cfRule type="cellIs" dxfId="375" priority="325" stopIfTrue="1" operator="equal">
      <formula>"a"</formula>
    </cfRule>
  </conditionalFormatting>
  <conditionalFormatting sqref="N477 H477 J477 V477 D477 T477 L477 R477 F477 P477 P479:P481 F479:F481 R479:R481 L479:L481 T479:T481 D479:D481 V479:V481 J479:J481 H479:H481 N479:N481">
    <cfRule type="cellIs" dxfId="374" priority="326" stopIfTrue="1" operator="equal">
      <formula>"a"</formula>
    </cfRule>
    <cfRule type="cellIs" dxfId="373" priority="327" stopIfTrue="1" operator="equal">
      <formula>"s"</formula>
    </cfRule>
  </conditionalFormatting>
  <conditionalFormatting sqref="AD478">
    <cfRule type="cellIs" dxfId="372" priority="323" stopIfTrue="1" operator="equal">
      <formula>"a"</formula>
    </cfRule>
  </conditionalFormatting>
  <conditionalFormatting sqref="AB436">
    <cfRule type="expression" dxfId="371" priority="337" stopIfTrue="1">
      <formula>AA448&gt;0</formula>
    </cfRule>
    <cfRule type="expression" dxfId="370" priority="338" stopIfTrue="1">
      <formula>AA436=0</formula>
    </cfRule>
  </conditionalFormatting>
  <conditionalFormatting sqref="AB439">
    <cfRule type="expression" dxfId="369" priority="321" stopIfTrue="1">
      <formula>AA448&gt;0</formula>
    </cfRule>
    <cfRule type="expression" dxfId="368" priority="322" stopIfTrue="1">
      <formula>AA439=0</formula>
    </cfRule>
  </conditionalFormatting>
  <conditionalFormatting sqref="AB441">
    <cfRule type="expression" dxfId="367" priority="319" stopIfTrue="1">
      <formula>AA448&gt;0</formula>
    </cfRule>
    <cfRule type="expression" dxfId="366" priority="320" stopIfTrue="1">
      <formula>AA441=0</formula>
    </cfRule>
  </conditionalFormatting>
  <conditionalFormatting sqref="AB442">
    <cfRule type="expression" dxfId="365" priority="317" stopIfTrue="1">
      <formula>AA448&gt;0</formula>
    </cfRule>
    <cfRule type="expression" dxfId="364" priority="318" stopIfTrue="1">
      <formula>AA442=0</formula>
    </cfRule>
  </conditionalFormatting>
  <conditionalFormatting sqref="AB444">
    <cfRule type="expression" dxfId="363" priority="315" stopIfTrue="1">
      <formula>AA448&gt;0</formula>
    </cfRule>
    <cfRule type="expression" dxfId="362" priority="316" stopIfTrue="1">
      <formula>AA444=0</formula>
    </cfRule>
  </conditionalFormatting>
  <conditionalFormatting sqref="AB445">
    <cfRule type="expression" dxfId="361" priority="313" stopIfTrue="1">
      <formula>AA448&gt;0</formula>
    </cfRule>
    <cfRule type="expression" dxfId="360" priority="314" stopIfTrue="1">
      <formula>AA445=0</formula>
    </cfRule>
  </conditionalFormatting>
  <conditionalFormatting sqref="AB446">
    <cfRule type="expression" dxfId="359" priority="311" stopIfTrue="1">
      <formula>AA448&gt;0</formula>
    </cfRule>
    <cfRule type="expression" dxfId="358" priority="312" stopIfTrue="1">
      <formula>AA446=0</formula>
    </cfRule>
  </conditionalFormatting>
  <conditionalFormatting sqref="AB477">
    <cfRule type="expression" dxfId="357" priority="308" stopIfTrue="1">
      <formula>AA477=0</formula>
    </cfRule>
  </conditionalFormatting>
  <conditionalFormatting sqref="AB480">
    <cfRule type="expression" dxfId="356" priority="305" stopIfTrue="1">
      <formula>SUM(AA479,AA481)&gt;0</formula>
    </cfRule>
    <cfRule type="expression" dxfId="355" priority="306" stopIfTrue="1">
      <formula>AA480=0</formula>
    </cfRule>
  </conditionalFormatting>
  <conditionalFormatting sqref="AB481">
    <cfRule type="expression" dxfId="354" priority="303" stopIfTrue="1">
      <formula>SUM(AA479:AA480)&gt;0</formula>
    </cfRule>
    <cfRule type="expression" dxfId="353" priority="304" stopIfTrue="1">
      <formula>AA481=0</formula>
    </cfRule>
  </conditionalFormatting>
  <conditionalFormatting sqref="Y479">
    <cfRule type="expression" dxfId="352" priority="302" stopIfTrue="1">
      <formula>SUM(AA480:AA481)&gt;0</formula>
    </cfRule>
  </conditionalFormatting>
  <conditionalFormatting sqref="Y480">
    <cfRule type="expression" dxfId="351" priority="301" stopIfTrue="1">
      <formula>AA480&gt;0</formula>
    </cfRule>
  </conditionalFormatting>
  <conditionalFormatting sqref="Y481">
    <cfRule type="expression" dxfId="350" priority="300" stopIfTrue="1">
      <formula>AA481&gt;0</formula>
    </cfRule>
  </conditionalFormatting>
  <conditionalFormatting sqref="AB428">
    <cfRule type="expression" dxfId="349" priority="299" stopIfTrue="1">
      <formula>AA428=0</formula>
    </cfRule>
  </conditionalFormatting>
  <conditionalFormatting sqref="AB429">
    <cfRule type="expression" dxfId="348" priority="298" stopIfTrue="1">
      <formula>AA429=0</formula>
    </cfRule>
  </conditionalFormatting>
  <conditionalFormatting sqref="AB430">
    <cfRule type="expression" dxfId="347" priority="297" stopIfTrue="1">
      <formula>AA430=0</formula>
    </cfRule>
  </conditionalFormatting>
  <conditionalFormatting sqref="AB431">
    <cfRule type="expression" dxfId="346" priority="296" stopIfTrue="1">
      <formula>AA431=0</formula>
    </cfRule>
  </conditionalFormatting>
  <conditionalFormatting sqref="AB452">
    <cfRule type="expression" dxfId="345" priority="295" stopIfTrue="1">
      <formula>AA452=0</formula>
    </cfRule>
  </conditionalFormatting>
  <conditionalFormatting sqref="AB453">
    <cfRule type="expression" dxfId="344" priority="294" stopIfTrue="1">
      <formula>AA453=0</formula>
    </cfRule>
  </conditionalFormatting>
  <conditionalFormatting sqref="AB454">
    <cfRule type="expression" dxfId="343" priority="293" stopIfTrue="1">
      <formula>AA454=0</formula>
    </cfRule>
  </conditionalFormatting>
  <conditionalFormatting sqref="AB455">
    <cfRule type="expression" dxfId="342" priority="292" stopIfTrue="1">
      <formula>AA455=0</formula>
    </cfRule>
  </conditionalFormatting>
  <conditionalFormatting sqref="AB460">
    <cfRule type="expression" dxfId="341" priority="291" stopIfTrue="1">
      <formula>AA460=0</formula>
    </cfRule>
  </conditionalFormatting>
  <conditionalFormatting sqref="AB461">
    <cfRule type="expression" dxfId="340" priority="290" stopIfTrue="1">
      <formula>AA461=0</formula>
    </cfRule>
  </conditionalFormatting>
  <conditionalFormatting sqref="AB462">
    <cfRule type="expression" dxfId="339" priority="289" stopIfTrue="1">
      <formula>AA462=0</formula>
    </cfRule>
  </conditionalFormatting>
  <conditionalFormatting sqref="AB473">
    <cfRule type="expression" dxfId="338" priority="288" stopIfTrue="1">
      <formula>AA473=0</formula>
    </cfRule>
  </conditionalFormatting>
  <conditionalFormatting sqref="AB474">
    <cfRule type="expression" dxfId="337" priority="287" stopIfTrue="1">
      <formula>AA474=0</formula>
    </cfRule>
  </conditionalFormatting>
  <conditionalFormatting sqref="AB475">
    <cfRule type="expression" dxfId="336" priority="286" stopIfTrue="1">
      <formula>AA475=0</formula>
    </cfRule>
  </conditionalFormatting>
  <conditionalFormatting sqref="AB476">
    <cfRule type="expression" dxfId="335" priority="285" stopIfTrue="1">
      <formula>AA476=0</formula>
    </cfRule>
  </conditionalFormatting>
  <conditionalFormatting sqref="Y439 Y441:Y442 Y444:Y446">
    <cfRule type="expression" dxfId="334" priority="284" stopIfTrue="1">
      <formula>$AA$448&gt;0</formula>
    </cfRule>
  </conditionalFormatting>
  <conditionalFormatting sqref="Y436">
    <cfRule type="expression" dxfId="333" priority="283" stopIfTrue="1">
      <formula>$AA$448&gt;0</formula>
    </cfRule>
  </conditionalFormatting>
  <conditionalFormatting sqref="Y437">
    <cfRule type="expression" dxfId="332" priority="282" stopIfTrue="1">
      <formula>$AA$448&gt;0</formula>
    </cfRule>
  </conditionalFormatting>
  <conditionalFormatting sqref="AD159:AD164">
    <cfRule type="cellIs" dxfId="331" priority="281" stopIfTrue="1" operator="equal">
      <formula>"a"</formula>
    </cfRule>
  </conditionalFormatting>
  <conditionalFormatting sqref="AB159:AB164">
    <cfRule type="expression" dxfId="330" priority="280" stopIfTrue="1">
      <formula>AA159=0</formula>
    </cfRule>
  </conditionalFormatting>
  <conditionalFormatting sqref="Y165">
    <cfRule type="cellIs" dxfId="329" priority="276" stopIfTrue="1" operator="greaterThan">
      <formula>Z165</formula>
    </cfRule>
    <cfRule type="cellIs" dxfId="328" priority="277" stopIfTrue="1" operator="lessThan">
      <formula>F166</formula>
    </cfRule>
  </conditionalFormatting>
  <conditionalFormatting sqref="D166">
    <cfRule type="expression" dxfId="327" priority="278" stopIfTrue="1">
      <formula>F166=0</formula>
    </cfRule>
  </conditionalFormatting>
  <conditionalFormatting sqref="AD158 AD165:AD166">
    <cfRule type="cellIs" dxfId="326" priority="279" stopIfTrue="1" operator="equal">
      <formula>"a"</formula>
    </cfRule>
  </conditionalFormatting>
  <conditionalFormatting sqref="D159:W164">
    <cfRule type="cellIs" dxfId="325" priority="274" stopIfTrue="1" operator="equal">
      <formula>"a"</formula>
    </cfRule>
    <cfRule type="cellIs" dxfId="324" priority="275" stopIfTrue="1" operator="equal">
      <formula>"s"</formula>
    </cfRule>
  </conditionalFormatting>
  <conditionalFormatting sqref="AD607:AD616">
    <cfRule type="cellIs" dxfId="323" priority="271" stopIfTrue="1" operator="equal">
      <formula>"a"</formula>
    </cfRule>
  </conditionalFormatting>
  <conditionalFormatting sqref="D607:W616">
    <cfRule type="cellIs" dxfId="322" priority="272" stopIfTrue="1" operator="equal">
      <formula>"a"</formula>
    </cfRule>
    <cfRule type="cellIs" dxfId="321" priority="273" stopIfTrue="1" operator="equal">
      <formula>"s"</formula>
    </cfRule>
  </conditionalFormatting>
  <conditionalFormatting sqref="AB607:AB608">
    <cfRule type="expression" dxfId="320" priority="267" stopIfTrue="1">
      <formula>AA607=0</formula>
    </cfRule>
  </conditionalFormatting>
  <conditionalFormatting sqref="AB609">
    <cfRule type="expression" dxfId="319" priority="266" stopIfTrue="1">
      <formula>AA609=0</formula>
    </cfRule>
  </conditionalFormatting>
  <conditionalFormatting sqref="AB610">
    <cfRule type="expression" dxfId="318" priority="265" stopIfTrue="1">
      <formula>AA610=0</formula>
    </cfRule>
  </conditionalFormatting>
  <conditionalFormatting sqref="AB611:AB612">
    <cfRule type="expression" dxfId="317" priority="264" stopIfTrue="1">
      <formula>AA611=0</formula>
    </cfRule>
  </conditionalFormatting>
  <conditionalFormatting sqref="AB613:AB615">
    <cfRule type="expression" dxfId="316" priority="263" stopIfTrue="1">
      <formula>AA613=0</formula>
    </cfRule>
  </conditionalFormatting>
  <conditionalFormatting sqref="AB616">
    <cfRule type="expression" dxfId="315" priority="262" stopIfTrue="1">
      <formula>AA616=0</formula>
    </cfRule>
  </conditionalFormatting>
  <conditionalFormatting sqref="AD68">
    <cfRule type="cellIs" dxfId="314" priority="261" stopIfTrue="1" operator="equal">
      <formula>"a"</formula>
    </cfRule>
  </conditionalFormatting>
  <conditionalFormatting sqref="D58:W62 D68:W68">
    <cfRule type="cellIs" dxfId="313" priority="259" stopIfTrue="1" operator="equal">
      <formula>"a"</formula>
    </cfRule>
    <cfRule type="cellIs" dxfId="312" priority="260" stopIfTrue="1" operator="equal">
      <formula>"s"</formula>
    </cfRule>
  </conditionalFormatting>
  <conditionalFormatting sqref="AB58">
    <cfRule type="expression" dxfId="311" priority="255" stopIfTrue="1">
      <formula>AA58=0</formula>
    </cfRule>
  </conditionalFormatting>
  <conditionalFormatting sqref="AB59">
    <cfRule type="expression" dxfId="310" priority="254" stopIfTrue="1">
      <formula>AA59=0</formula>
    </cfRule>
  </conditionalFormatting>
  <conditionalFormatting sqref="AB60">
    <cfRule type="expression" dxfId="309" priority="253" stopIfTrue="1">
      <formula>AA60=0</formula>
    </cfRule>
  </conditionalFormatting>
  <conditionalFormatting sqref="AB61">
    <cfRule type="expression" dxfId="308" priority="252" stopIfTrue="1">
      <formula>AA61=0</formula>
    </cfRule>
  </conditionalFormatting>
  <conditionalFormatting sqref="AB62">
    <cfRule type="expression" dxfId="307" priority="251" stopIfTrue="1">
      <formula>AA62=0</formula>
    </cfRule>
  </conditionalFormatting>
  <conditionalFormatting sqref="AB68">
    <cfRule type="expression" dxfId="306" priority="250" stopIfTrue="1">
      <formula>AA68=0</formula>
    </cfRule>
  </conditionalFormatting>
  <conditionalFormatting sqref="AD64">
    <cfRule type="cellIs" dxfId="305" priority="249" stopIfTrue="1" operator="equal">
      <formula>"a"</formula>
    </cfRule>
  </conditionalFormatting>
  <conditionalFormatting sqref="D64:W64">
    <cfRule type="cellIs" dxfId="304" priority="247" stopIfTrue="1" operator="equal">
      <formula>"a"</formula>
    </cfRule>
    <cfRule type="cellIs" dxfId="303" priority="248" stopIfTrue="1" operator="equal">
      <formula>"s"</formula>
    </cfRule>
  </conditionalFormatting>
  <conditionalFormatting sqref="AB64">
    <cfRule type="expression" dxfId="302" priority="246" stopIfTrue="1">
      <formula>AA64=0</formula>
    </cfRule>
  </conditionalFormatting>
  <conditionalFormatting sqref="AD63">
    <cfRule type="cellIs" dxfId="301" priority="245" stopIfTrue="1" operator="equal">
      <formula>"a"</formula>
    </cfRule>
  </conditionalFormatting>
  <conditionalFormatting sqref="D63:W63">
    <cfRule type="cellIs" dxfId="300" priority="243" stopIfTrue="1" operator="equal">
      <formula>"a"</formula>
    </cfRule>
    <cfRule type="cellIs" dxfId="299" priority="244" stopIfTrue="1" operator="equal">
      <formula>"s"</formula>
    </cfRule>
  </conditionalFormatting>
  <conditionalFormatting sqref="AB63">
    <cfRule type="expression" dxfId="298" priority="242" stopIfTrue="1">
      <formula>AA63=0</formula>
    </cfRule>
  </conditionalFormatting>
  <conditionalFormatting sqref="AD67">
    <cfRule type="cellIs" dxfId="297" priority="241" stopIfTrue="1" operator="equal">
      <formula>"a"</formula>
    </cfRule>
  </conditionalFormatting>
  <conditionalFormatting sqref="D67:W67">
    <cfRule type="cellIs" dxfId="296" priority="239" stopIfTrue="1" operator="equal">
      <formula>"a"</formula>
    </cfRule>
    <cfRule type="cellIs" dxfId="295" priority="240" stopIfTrue="1" operator="equal">
      <formula>"s"</formula>
    </cfRule>
  </conditionalFormatting>
  <conditionalFormatting sqref="AB67">
    <cfRule type="expression" dxfId="294" priority="238" stopIfTrue="1">
      <formula>AA67=0</formula>
    </cfRule>
  </conditionalFormatting>
  <conditionalFormatting sqref="AD65">
    <cfRule type="cellIs" dxfId="293" priority="237" stopIfTrue="1" operator="equal">
      <formula>"a"</formula>
    </cfRule>
  </conditionalFormatting>
  <conditionalFormatting sqref="D65:W65">
    <cfRule type="cellIs" dxfId="292" priority="235" stopIfTrue="1" operator="equal">
      <formula>"a"</formula>
    </cfRule>
    <cfRule type="cellIs" dxfId="291" priority="236" stopIfTrue="1" operator="equal">
      <formula>"s"</formula>
    </cfRule>
  </conditionalFormatting>
  <conditionalFormatting sqref="AB65">
    <cfRule type="expression" dxfId="290" priority="234" stopIfTrue="1">
      <formula>AA65=0</formula>
    </cfRule>
  </conditionalFormatting>
  <conditionalFormatting sqref="AD66">
    <cfRule type="cellIs" dxfId="289" priority="233" stopIfTrue="1" operator="equal">
      <formula>"a"</formula>
    </cfRule>
  </conditionalFormatting>
  <conditionalFormatting sqref="D66:W66">
    <cfRule type="cellIs" dxfId="288" priority="231" stopIfTrue="1" operator="equal">
      <formula>"a"</formula>
    </cfRule>
    <cfRule type="cellIs" dxfId="287" priority="232" stopIfTrue="1" operator="equal">
      <formula>"s"</formula>
    </cfRule>
  </conditionalFormatting>
  <conditionalFormatting sqref="AB66">
    <cfRule type="expression" dxfId="286" priority="230" stopIfTrue="1">
      <formula>AA66=0</formula>
    </cfRule>
  </conditionalFormatting>
  <conditionalFormatting sqref="AD171 AD184 AD178 AD176 AD174 AD169">
    <cfRule type="cellIs" dxfId="285" priority="227" stopIfTrue="1" operator="equal">
      <formula>"a"</formula>
    </cfRule>
  </conditionalFormatting>
  <conditionalFormatting sqref="D169:W169 D171:W171 D184:W184 D178:W178 D176:W176 D174:W174">
    <cfRule type="cellIs" dxfId="284" priority="228" stopIfTrue="1" operator="equal">
      <formula>"a"</formula>
    </cfRule>
    <cfRule type="cellIs" dxfId="283" priority="229" stopIfTrue="1" operator="equal">
      <formula>"s"</formula>
    </cfRule>
  </conditionalFormatting>
  <conditionalFormatting sqref="AB169">
    <cfRule type="expression" dxfId="282" priority="223" stopIfTrue="1">
      <formula>AA169=0</formula>
    </cfRule>
  </conditionalFormatting>
  <conditionalFormatting sqref="AB171">
    <cfRule type="expression" dxfId="281" priority="222" stopIfTrue="1">
      <formula>AA171=0</formula>
    </cfRule>
  </conditionalFormatting>
  <conditionalFormatting sqref="AB174">
    <cfRule type="expression" dxfId="280" priority="221" stopIfTrue="1">
      <formula>AA174=0</formula>
    </cfRule>
  </conditionalFormatting>
  <conditionalFormatting sqref="AB176">
    <cfRule type="expression" dxfId="279" priority="220" stopIfTrue="1">
      <formula>AA176=0</formula>
    </cfRule>
  </conditionalFormatting>
  <conditionalFormatting sqref="AB178">
    <cfRule type="expression" dxfId="278" priority="219" stopIfTrue="1">
      <formula>AA178=0</formula>
    </cfRule>
  </conditionalFormatting>
  <conditionalFormatting sqref="AB184">
    <cfRule type="expression" dxfId="277" priority="218" stopIfTrue="1">
      <formula>AA184=0</formula>
    </cfRule>
  </conditionalFormatting>
  <conditionalFormatting sqref="AD170">
    <cfRule type="cellIs" dxfId="276" priority="215" stopIfTrue="1" operator="equal">
      <formula>"a"</formula>
    </cfRule>
  </conditionalFormatting>
  <conditionalFormatting sqref="D170:W170">
    <cfRule type="cellIs" dxfId="275" priority="216" stopIfTrue="1" operator="equal">
      <formula>"a"</formula>
    </cfRule>
    <cfRule type="cellIs" dxfId="274" priority="217" stopIfTrue="1" operator="equal">
      <formula>"s"</formula>
    </cfRule>
  </conditionalFormatting>
  <conditionalFormatting sqref="AB170">
    <cfRule type="expression" dxfId="273" priority="214" stopIfTrue="1">
      <formula>AA170=0</formula>
    </cfRule>
  </conditionalFormatting>
  <conditionalFormatting sqref="AD183">
    <cfRule type="cellIs" dxfId="272" priority="211" stopIfTrue="1" operator="equal">
      <formula>"a"</formula>
    </cfRule>
  </conditionalFormatting>
  <conditionalFormatting sqref="D183:W183">
    <cfRule type="cellIs" dxfId="271" priority="212" stopIfTrue="1" operator="equal">
      <formula>"a"</formula>
    </cfRule>
    <cfRule type="cellIs" dxfId="270" priority="213" stopIfTrue="1" operator="equal">
      <formula>"s"</formula>
    </cfRule>
  </conditionalFormatting>
  <conditionalFormatting sqref="AB183">
    <cfRule type="expression" dxfId="269" priority="210" stopIfTrue="1">
      <formula>AA183=0</formula>
    </cfRule>
  </conditionalFormatting>
  <conditionalFormatting sqref="AD181">
    <cfRule type="cellIs" dxfId="268" priority="207" stopIfTrue="1" operator="equal">
      <formula>"a"</formula>
    </cfRule>
  </conditionalFormatting>
  <conditionalFormatting sqref="D181:W181">
    <cfRule type="cellIs" dxfId="267" priority="208" stopIfTrue="1" operator="equal">
      <formula>"a"</formula>
    </cfRule>
    <cfRule type="cellIs" dxfId="266" priority="209" stopIfTrue="1" operator="equal">
      <formula>"s"</formula>
    </cfRule>
  </conditionalFormatting>
  <conditionalFormatting sqref="AB181">
    <cfRule type="expression" dxfId="265" priority="206" stopIfTrue="1">
      <formula>AA181=0</formula>
    </cfRule>
  </conditionalFormatting>
  <conditionalFormatting sqref="AD180">
    <cfRule type="cellIs" dxfId="264" priority="203" stopIfTrue="1" operator="equal">
      <formula>"a"</formula>
    </cfRule>
  </conditionalFormatting>
  <conditionalFormatting sqref="D180:W180">
    <cfRule type="cellIs" dxfId="263" priority="204" stopIfTrue="1" operator="equal">
      <formula>"a"</formula>
    </cfRule>
    <cfRule type="cellIs" dxfId="262" priority="205" stopIfTrue="1" operator="equal">
      <formula>"s"</formula>
    </cfRule>
  </conditionalFormatting>
  <conditionalFormatting sqref="AB180">
    <cfRule type="expression" dxfId="261" priority="202" stopIfTrue="1">
      <formula>AA180=0</formula>
    </cfRule>
  </conditionalFormatting>
  <conditionalFormatting sqref="AD222">
    <cfRule type="cellIs" dxfId="260" priority="199" stopIfTrue="1" operator="equal">
      <formula>"a"</formula>
    </cfRule>
  </conditionalFormatting>
  <conditionalFormatting sqref="D222:W222">
    <cfRule type="cellIs" dxfId="259" priority="200" stopIfTrue="1" operator="equal">
      <formula>"a"</formula>
    </cfRule>
    <cfRule type="cellIs" dxfId="258" priority="201" stopIfTrue="1" operator="equal">
      <formula>"s"</formula>
    </cfRule>
  </conditionalFormatting>
  <conditionalFormatting sqref="AB220">
    <cfRule type="expression" dxfId="257" priority="190" stopIfTrue="1">
      <formula>AA220=0</formula>
    </cfRule>
  </conditionalFormatting>
  <conditionalFormatting sqref="AD220">
    <cfRule type="cellIs" dxfId="256" priority="191" stopIfTrue="1" operator="equal">
      <formula>"a"</formula>
    </cfRule>
  </conditionalFormatting>
  <conditionalFormatting sqref="D220:W220">
    <cfRule type="cellIs" dxfId="255" priority="192" stopIfTrue="1" operator="equal">
      <formula>"a"</formula>
    </cfRule>
    <cfRule type="cellIs" dxfId="254" priority="193" stopIfTrue="1" operator="equal">
      <formula>"s"</formula>
    </cfRule>
  </conditionalFormatting>
  <conditionalFormatting sqref="AB228">
    <cfRule type="expression" dxfId="253" priority="186" stopIfTrue="1">
      <formula>AA228=0</formula>
    </cfRule>
  </conditionalFormatting>
  <conditionalFormatting sqref="AD228">
    <cfRule type="cellIs" dxfId="252" priority="187" stopIfTrue="1" operator="equal">
      <formula>"a"</formula>
    </cfRule>
  </conditionalFormatting>
  <conditionalFormatting sqref="D228:W228">
    <cfRule type="cellIs" dxfId="251" priority="188" stopIfTrue="1" operator="equal">
      <formula>"a"</formula>
    </cfRule>
    <cfRule type="cellIs" dxfId="250" priority="189" stopIfTrue="1" operator="equal">
      <formula>"s"</formula>
    </cfRule>
  </conditionalFormatting>
  <conditionalFormatting sqref="AB217">
    <cfRule type="expression" dxfId="249" priority="182" stopIfTrue="1">
      <formula>AA217=0</formula>
    </cfRule>
  </conditionalFormatting>
  <conditionalFormatting sqref="AD217">
    <cfRule type="cellIs" dxfId="248" priority="183" stopIfTrue="1" operator="equal">
      <formula>"a"</formula>
    </cfRule>
  </conditionalFormatting>
  <conditionalFormatting sqref="D217:W217">
    <cfRule type="cellIs" dxfId="247" priority="184" stopIfTrue="1" operator="equal">
      <formula>"a"</formula>
    </cfRule>
    <cfRule type="cellIs" dxfId="246" priority="185" stopIfTrue="1" operator="equal">
      <formula>"s"</formula>
    </cfRule>
  </conditionalFormatting>
  <conditionalFormatting sqref="AB227">
    <cfRule type="expression" dxfId="245" priority="178" stopIfTrue="1">
      <formula>AA227=0</formula>
    </cfRule>
  </conditionalFormatting>
  <conditionalFormatting sqref="AD227">
    <cfRule type="cellIs" dxfId="244" priority="179" stopIfTrue="1" operator="equal">
      <formula>"a"</formula>
    </cfRule>
  </conditionalFormatting>
  <conditionalFormatting sqref="D227:W227">
    <cfRule type="cellIs" dxfId="243" priority="180" stopIfTrue="1" operator="equal">
      <formula>"a"</formula>
    </cfRule>
    <cfRule type="cellIs" dxfId="242" priority="181" stopIfTrue="1" operator="equal">
      <formula>"s"</formula>
    </cfRule>
  </conditionalFormatting>
  <conditionalFormatting sqref="AB224">
    <cfRule type="expression" dxfId="241" priority="174" stopIfTrue="1">
      <formula>AA224=0</formula>
    </cfRule>
  </conditionalFormatting>
  <conditionalFormatting sqref="AD224">
    <cfRule type="cellIs" dxfId="240" priority="175" stopIfTrue="1" operator="equal">
      <formula>"a"</formula>
    </cfRule>
  </conditionalFormatting>
  <conditionalFormatting sqref="D224:W224">
    <cfRule type="cellIs" dxfId="239" priority="176" stopIfTrue="1" operator="equal">
      <formula>"a"</formula>
    </cfRule>
    <cfRule type="cellIs" dxfId="238" priority="177" stopIfTrue="1" operator="equal">
      <formula>"s"</formula>
    </cfRule>
  </conditionalFormatting>
  <conditionalFormatting sqref="AB226">
    <cfRule type="expression" dxfId="237" priority="170" stopIfTrue="1">
      <formula>AA226=0</formula>
    </cfRule>
  </conditionalFormatting>
  <conditionalFormatting sqref="AD226">
    <cfRule type="cellIs" dxfId="236" priority="171" stopIfTrue="1" operator="equal">
      <formula>"a"</formula>
    </cfRule>
  </conditionalFormatting>
  <conditionalFormatting sqref="D226:W226">
    <cfRule type="cellIs" dxfId="235" priority="172" stopIfTrue="1" operator="equal">
      <formula>"a"</formula>
    </cfRule>
    <cfRule type="cellIs" dxfId="234" priority="173" stopIfTrue="1" operator="equal">
      <formula>"s"</formula>
    </cfRule>
  </conditionalFormatting>
  <conditionalFormatting sqref="AB225">
    <cfRule type="expression" dxfId="233" priority="166" stopIfTrue="1">
      <formula>AA225=0</formula>
    </cfRule>
  </conditionalFormatting>
  <conditionalFormatting sqref="AD225">
    <cfRule type="cellIs" dxfId="232" priority="167" stopIfTrue="1" operator="equal">
      <formula>"a"</formula>
    </cfRule>
  </conditionalFormatting>
  <conditionalFormatting sqref="D225:W225">
    <cfRule type="cellIs" dxfId="231" priority="168" stopIfTrue="1" operator="equal">
      <formula>"a"</formula>
    </cfRule>
    <cfRule type="cellIs" dxfId="230" priority="169" stopIfTrue="1" operator="equal">
      <formula>"s"</formula>
    </cfRule>
  </conditionalFormatting>
  <conditionalFormatting sqref="AB232">
    <cfRule type="expression" dxfId="229" priority="162" stopIfTrue="1">
      <formula>AA232=0</formula>
    </cfRule>
  </conditionalFormatting>
  <conditionalFormatting sqref="AD232">
    <cfRule type="cellIs" dxfId="228" priority="163" stopIfTrue="1" operator="equal">
      <formula>"a"</formula>
    </cfRule>
  </conditionalFormatting>
  <conditionalFormatting sqref="D232:W232">
    <cfRule type="cellIs" dxfId="227" priority="164" stopIfTrue="1" operator="equal">
      <formula>"a"</formula>
    </cfRule>
    <cfRule type="cellIs" dxfId="226" priority="165" stopIfTrue="1" operator="equal">
      <formula>"s"</formula>
    </cfRule>
  </conditionalFormatting>
  <conditionalFormatting sqref="AB231">
    <cfRule type="expression" dxfId="225" priority="158" stopIfTrue="1">
      <formula>AA231=0</formula>
    </cfRule>
  </conditionalFormatting>
  <conditionalFormatting sqref="AD231">
    <cfRule type="cellIs" dxfId="224" priority="159" stopIfTrue="1" operator="equal">
      <formula>"a"</formula>
    </cfRule>
  </conditionalFormatting>
  <conditionalFormatting sqref="D231:W231">
    <cfRule type="cellIs" dxfId="223" priority="160" stopIfTrue="1" operator="equal">
      <formula>"a"</formula>
    </cfRule>
    <cfRule type="cellIs" dxfId="222" priority="161" stopIfTrue="1" operator="equal">
      <formula>"s"</formula>
    </cfRule>
  </conditionalFormatting>
  <conditionalFormatting sqref="AB216">
    <cfRule type="expression" dxfId="221" priority="154" stopIfTrue="1">
      <formula>AA216=0</formula>
    </cfRule>
  </conditionalFormatting>
  <conditionalFormatting sqref="AD216">
    <cfRule type="cellIs" dxfId="220" priority="155" stopIfTrue="1" operator="equal">
      <formula>"a"</formula>
    </cfRule>
  </conditionalFormatting>
  <conditionalFormatting sqref="D216:W216">
    <cfRule type="cellIs" dxfId="219" priority="156" stopIfTrue="1" operator="equal">
      <formula>"a"</formula>
    </cfRule>
    <cfRule type="cellIs" dxfId="218" priority="157" stopIfTrue="1" operator="equal">
      <formula>"s"</formula>
    </cfRule>
  </conditionalFormatting>
  <conditionalFormatting sqref="AB230">
    <cfRule type="expression" dxfId="217" priority="150" stopIfTrue="1">
      <formula>AA230=0</formula>
    </cfRule>
  </conditionalFormatting>
  <conditionalFormatting sqref="AD230">
    <cfRule type="cellIs" dxfId="216" priority="151" stopIfTrue="1" operator="equal">
      <formula>"a"</formula>
    </cfRule>
  </conditionalFormatting>
  <conditionalFormatting sqref="D230:W230">
    <cfRule type="cellIs" dxfId="215" priority="152" stopIfTrue="1" operator="equal">
      <formula>"a"</formula>
    </cfRule>
    <cfRule type="cellIs" dxfId="214" priority="153" stopIfTrue="1" operator="equal">
      <formula>"s"</formula>
    </cfRule>
  </conditionalFormatting>
  <conditionalFormatting sqref="AB222">
    <cfRule type="expression" dxfId="213" priority="194" stopIfTrue="1">
      <formula>AA222=0</formula>
    </cfRule>
  </conditionalFormatting>
  <conditionalFormatting sqref="Y365">
    <cfRule type="cellIs" dxfId="212" priority="146" stopIfTrue="1" operator="greaterThan">
      <formula>Z365</formula>
    </cfRule>
    <cfRule type="cellIs" dxfId="211" priority="147" stopIfTrue="1" operator="lessThan">
      <formula>F366</formula>
    </cfRule>
  </conditionalFormatting>
  <conditionalFormatting sqref="D366">
    <cfRule type="expression" dxfId="210" priority="148" stopIfTrue="1">
      <formula>F366=0</formula>
    </cfRule>
  </conditionalFormatting>
  <conditionalFormatting sqref="AD354 AD365:AD366">
    <cfRule type="cellIs" dxfId="209" priority="149" stopIfTrue="1" operator="equal">
      <formula>"a"</formula>
    </cfRule>
  </conditionalFormatting>
  <conditionalFormatting sqref="AD356">
    <cfRule type="cellIs" dxfId="208" priority="145" stopIfTrue="1" operator="equal">
      <formula>"a"</formula>
    </cfRule>
  </conditionalFormatting>
  <conditionalFormatting sqref="AB361">
    <cfRule type="expression" dxfId="207" priority="141" stopIfTrue="1">
      <formula>AA361=0</formula>
    </cfRule>
  </conditionalFormatting>
  <conditionalFormatting sqref="AD361">
    <cfRule type="cellIs" dxfId="206" priority="142" stopIfTrue="1" operator="equal">
      <formula>"a"</formula>
    </cfRule>
  </conditionalFormatting>
  <conditionalFormatting sqref="T361 R361 V361 F361 D361 H361 J361 L361 N361 P361">
    <cfRule type="cellIs" dxfId="205" priority="143" stopIfTrue="1" operator="equal">
      <formula>"a"</formula>
    </cfRule>
    <cfRule type="cellIs" dxfId="204" priority="144" stopIfTrue="1" operator="equal">
      <formula>"s"</formula>
    </cfRule>
  </conditionalFormatting>
  <conditionalFormatting sqref="AD355">
    <cfRule type="cellIs" dxfId="203" priority="140" stopIfTrue="1" operator="equal">
      <formula>"a"</formula>
    </cfRule>
  </conditionalFormatting>
  <conditionalFormatting sqref="AD360">
    <cfRule type="cellIs" dxfId="202" priority="139" stopIfTrue="1" operator="equal">
      <formula>"a"</formula>
    </cfRule>
  </conditionalFormatting>
  <conditionalFormatting sqref="AD358">
    <cfRule type="cellIs" dxfId="201" priority="138" stopIfTrue="1" operator="equal">
      <formula>"a"</formula>
    </cfRule>
  </conditionalFormatting>
  <conditionalFormatting sqref="AB363">
    <cfRule type="expression" dxfId="200" priority="134" stopIfTrue="1">
      <formula>AA363=0</formula>
    </cfRule>
  </conditionalFormatting>
  <conditionalFormatting sqref="AD363">
    <cfRule type="cellIs" dxfId="199" priority="135" stopIfTrue="1" operator="equal">
      <formula>"a"</formula>
    </cfRule>
  </conditionalFormatting>
  <conditionalFormatting sqref="T363 R363 V363 F363 D363 H363 J363 L363 N363 P363">
    <cfRule type="cellIs" dxfId="198" priority="136" stopIfTrue="1" operator="equal">
      <formula>"a"</formula>
    </cfRule>
    <cfRule type="cellIs" dxfId="197" priority="137" stopIfTrue="1" operator="equal">
      <formula>"s"</formula>
    </cfRule>
  </conditionalFormatting>
  <conditionalFormatting sqref="AD362">
    <cfRule type="cellIs" dxfId="196" priority="133" stopIfTrue="1" operator="equal">
      <formula>"a"</formula>
    </cfRule>
  </conditionalFormatting>
  <conditionalFormatting sqref="AB364">
    <cfRule type="expression" dxfId="195" priority="129" stopIfTrue="1">
      <formula>AA364=0</formula>
    </cfRule>
  </conditionalFormatting>
  <conditionalFormatting sqref="AD364">
    <cfRule type="cellIs" dxfId="194" priority="130" stopIfTrue="1" operator="equal">
      <formula>"a"</formula>
    </cfRule>
  </conditionalFormatting>
  <conditionalFormatting sqref="T364 R364 V364 F364 D364 H364 J364 L364 N364 P364">
    <cfRule type="cellIs" dxfId="193" priority="131" stopIfTrue="1" operator="equal">
      <formula>"a"</formula>
    </cfRule>
    <cfRule type="cellIs" dxfId="192" priority="132" stopIfTrue="1" operator="equal">
      <formula>"s"</formula>
    </cfRule>
  </conditionalFormatting>
  <conditionalFormatting sqref="AB357">
    <cfRule type="expression" dxfId="191" priority="125" stopIfTrue="1">
      <formula>AA357=0</formula>
    </cfRule>
  </conditionalFormatting>
  <conditionalFormatting sqref="AD357">
    <cfRule type="cellIs" dxfId="190" priority="126" stopIfTrue="1" operator="equal">
      <formula>"a"</formula>
    </cfRule>
  </conditionalFormatting>
  <conditionalFormatting sqref="T357 R357 V357 F357 D357 H357 J357 L357 N357 P357">
    <cfRule type="cellIs" dxfId="189" priority="127" stopIfTrue="1" operator="equal">
      <formula>"a"</formula>
    </cfRule>
    <cfRule type="cellIs" dxfId="188" priority="128" stopIfTrue="1" operator="equal">
      <formula>"s"</formula>
    </cfRule>
  </conditionalFormatting>
  <conditionalFormatting sqref="AB359">
    <cfRule type="expression" dxfId="187" priority="121" stopIfTrue="1">
      <formula>AA359=0</formula>
    </cfRule>
  </conditionalFormatting>
  <conditionalFormatting sqref="AD359">
    <cfRule type="cellIs" dxfId="186" priority="122" stopIfTrue="1" operator="equal">
      <formula>"a"</formula>
    </cfRule>
  </conditionalFormatting>
  <conditionalFormatting sqref="T359 R359 V359 F359 D359 H359 J359 L359 N359 P359">
    <cfRule type="cellIs" dxfId="185" priority="123" stopIfTrue="1" operator="equal">
      <formula>"a"</formula>
    </cfRule>
    <cfRule type="cellIs" dxfId="184" priority="124" stopIfTrue="1" operator="equal">
      <formula>"s"</formula>
    </cfRule>
  </conditionalFormatting>
  <conditionalFormatting sqref="Y406">
    <cfRule type="cellIs" dxfId="183" priority="115" stopIfTrue="1" operator="greaterThan">
      <formula>Z406</formula>
    </cfRule>
    <cfRule type="cellIs" dxfId="182" priority="116" stopIfTrue="1" operator="lessThan">
      <formula>F407</formula>
    </cfRule>
  </conditionalFormatting>
  <conditionalFormatting sqref="D407">
    <cfRule type="expression" dxfId="181" priority="117" stopIfTrue="1">
      <formula>F407=0</formula>
    </cfRule>
  </conditionalFormatting>
  <conditionalFormatting sqref="AD403 AD405:AD407">
    <cfRule type="cellIs" dxfId="180" priority="118" stopIfTrue="1" operator="equal">
      <formula>"a"</formula>
    </cfRule>
  </conditionalFormatting>
  <conditionalFormatting sqref="D405:W405">
    <cfRule type="cellIs" dxfId="179" priority="119" stopIfTrue="1" operator="equal">
      <formula>"a"</formula>
    </cfRule>
    <cfRule type="cellIs" dxfId="178" priority="120" stopIfTrue="1" operator="equal">
      <formula>"s"</formula>
    </cfRule>
  </conditionalFormatting>
  <conditionalFormatting sqref="AB405">
    <cfRule type="expression" dxfId="177" priority="114" stopIfTrue="1">
      <formula>AA405=0</formula>
    </cfRule>
  </conditionalFormatting>
  <conditionalFormatting sqref="AD404">
    <cfRule type="cellIs" dxfId="176" priority="113" stopIfTrue="1" operator="equal">
      <formula>"a"</formula>
    </cfRule>
  </conditionalFormatting>
  <conditionalFormatting sqref="AD593">
    <cfRule type="cellIs" dxfId="175" priority="110" stopIfTrue="1" operator="equal">
      <formula>"a"</formula>
    </cfRule>
  </conditionalFormatting>
  <conditionalFormatting sqref="D593:W593">
    <cfRule type="cellIs" dxfId="174" priority="111" stopIfTrue="1" operator="equal">
      <formula>"a"</formula>
    </cfRule>
    <cfRule type="cellIs" dxfId="173" priority="112" stopIfTrue="1" operator="equal">
      <formula>"s"</formula>
    </cfRule>
  </conditionalFormatting>
  <conditionalFormatting sqref="AB601">
    <cfRule type="expression" dxfId="172" priority="103" stopIfTrue="1">
      <formula>AA601=0</formula>
    </cfRule>
  </conditionalFormatting>
  <conditionalFormatting sqref="AD601">
    <cfRule type="cellIs" dxfId="171" priority="104" stopIfTrue="1" operator="equal">
      <formula>"a"</formula>
    </cfRule>
  </conditionalFormatting>
  <conditionalFormatting sqref="D601:W601">
    <cfRule type="cellIs" dxfId="170" priority="105" stopIfTrue="1" operator="equal">
      <formula>"a"</formula>
    </cfRule>
    <cfRule type="cellIs" dxfId="169" priority="106" stopIfTrue="1" operator="equal">
      <formula>"s"</formula>
    </cfRule>
  </conditionalFormatting>
  <conditionalFormatting sqref="AB598">
    <cfRule type="expression" dxfId="168" priority="99" stopIfTrue="1">
      <formula>AA598=0</formula>
    </cfRule>
  </conditionalFormatting>
  <conditionalFormatting sqref="AD598">
    <cfRule type="cellIs" dxfId="167" priority="100" stopIfTrue="1" operator="equal">
      <formula>"a"</formula>
    </cfRule>
  </conditionalFormatting>
  <conditionalFormatting sqref="D598:W598">
    <cfRule type="cellIs" dxfId="166" priority="101" stopIfTrue="1" operator="equal">
      <formula>"a"</formula>
    </cfRule>
    <cfRule type="cellIs" dxfId="165" priority="102" stopIfTrue="1" operator="equal">
      <formula>"s"</formula>
    </cfRule>
  </conditionalFormatting>
  <conditionalFormatting sqref="AB597">
    <cfRule type="expression" dxfId="164" priority="95" stopIfTrue="1">
      <formula>AA597=0</formula>
    </cfRule>
  </conditionalFormatting>
  <conditionalFormatting sqref="AD597">
    <cfRule type="cellIs" dxfId="163" priority="96" stopIfTrue="1" operator="equal">
      <formula>"a"</formula>
    </cfRule>
  </conditionalFormatting>
  <conditionalFormatting sqref="D597:W597">
    <cfRule type="cellIs" dxfId="162" priority="97" stopIfTrue="1" operator="equal">
      <formula>"a"</formula>
    </cfRule>
    <cfRule type="cellIs" dxfId="161" priority="98" stopIfTrue="1" operator="equal">
      <formula>"s"</formula>
    </cfRule>
  </conditionalFormatting>
  <conditionalFormatting sqref="AB595">
    <cfRule type="expression" dxfId="160" priority="91" stopIfTrue="1">
      <formula>AA595=0</formula>
    </cfRule>
  </conditionalFormatting>
  <conditionalFormatting sqref="AD595">
    <cfRule type="cellIs" dxfId="159" priority="92" stopIfTrue="1" operator="equal">
      <formula>"a"</formula>
    </cfRule>
  </conditionalFormatting>
  <conditionalFormatting sqref="D595:W595">
    <cfRule type="cellIs" dxfId="158" priority="93" stopIfTrue="1" operator="equal">
      <formula>"a"</formula>
    </cfRule>
    <cfRule type="cellIs" dxfId="157" priority="94" stopIfTrue="1" operator="equal">
      <formula>"s"</formula>
    </cfRule>
  </conditionalFormatting>
  <conditionalFormatting sqref="AB594">
    <cfRule type="expression" dxfId="156" priority="87" stopIfTrue="1">
      <formula>AA594=0</formula>
    </cfRule>
  </conditionalFormatting>
  <conditionalFormatting sqref="AD594">
    <cfRule type="cellIs" dxfId="155" priority="88" stopIfTrue="1" operator="equal">
      <formula>"a"</formula>
    </cfRule>
  </conditionalFormatting>
  <conditionalFormatting sqref="D594:W594">
    <cfRule type="cellIs" dxfId="154" priority="89" stopIfTrue="1" operator="equal">
      <formula>"a"</formula>
    </cfRule>
    <cfRule type="cellIs" dxfId="153" priority="90" stopIfTrue="1" operator="equal">
      <formula>"s"</formula>
    </cfRule>
  </conditionalFormatting>
  <conditionalFormatting sqref="AB593">
    <cfRule type="expression" dxfId="152" priority="86" stopIfTrue="1">
      <formula>AA593=0</formula>
    </cfRule>
  </conditionalFormatting>
  <conditionalFormatting sqref="AB599">
    <cfRule type="expression" dxfId="151" priority="82" stopIfTrue="1">
      <formula>AA599=0</formula>
    </cfRule>
  </conditionalFormatting>
  <conditionalFormatting sqref="AD599">
    <cfRule type="cellIs" dxfId="150" priority="83" stopIfTrue="1" operator="equal">
      <formula>"a"</formula>
    </cfRule>
  </conditionalFormatting>
  <conditionalFormatting sqref="D599:W599">
    <cfRule type="cellIs" dxfId="149" priority="84" stopIfTrue="1" operator="equal">
      <formula>"a"</formula>
    </cfRule>
    <cfRule type="cellIs" dxfId="148" priority="85" stopIfTrue="1" operator="equal">
      <formula>"s"</formula>
    </cfRule>
  </conditionalFormatting>
  <conditionalFormatting sqref="AB602">
    <cfRule type="expression" dxfId="147" priority="78" stopIfTrue="1">
      <formula>AA602=0</formula>
    </cfRule>
  </conditionalFormatting>
  <conditionalFormatting sqref="AD602">
    <cfRule type="cellIs" dxfId="146" priority="79" stopIfTrue="1" operator="equal">
      <formula>"a"</formula>
    </cfRule>
  </conditionalFormatting>
  <conditionalFormatting sqref="D602:W602">
    <cfRule type="cellIs" dxfId="145" priority="80" stopIfTrue="1" operator="equal">
      <formula>"a"</formula>
    </cfRule>
    <cfRule type="cellIs" dxfId="144" priority="81" stopIfTrue="1" operator="equal">
      <formula>"s"</formula>
    </cfRule>
  </conditionalFormatting>
  <conditionalFormatting sqref="AB597:AB598">
    <cfRule type="expression" dxfId="143" priority="77" stopIfTrue="1">
      <formula>AND(COUNTIF($D$582:$W$582,"s"),COUNTIF($D$583:$W$583,"a"))</formula>
    </cfRule>
  </conditionalFormatting>
  <conditionalFormatting sqref="AB351">
    <cfRule type="expression" dxfId="142" priority="73" stopIfTrue="1">
      <formula>AA351=0</formula>
    </cfRule>
  </conditionalFormatting>
  <conditionalFormatting sqref="AD351">
    <cfRule type="cellIs" dxfId="141" priority="74" stopIfTrue="1" operator="equal">
      <formula>"a"</formula>
    </cfRule>
  </conditionalFormatting>
  <conditionalFormatting sqref="D351:W351">
    <cfRule type="cellIs" dxfId="140" priority="75" stopIfTrue="1" operator="equal">
      <formula>"a"</formula>
    </cfRule>
    <cfRule type="cellIs" dxfId="139" priority="76" stopIfTrue="1" operator="equal">
      <formula>"s"</formula>
    </cfRule>
  </conditionalFormatting>
  <conditionalFormatting sqref="AD396:AD397 AD400">
    <cfRule type="cellIs" dxfId="138" priority="70" stopIfTrue="1" operator="equal">
      <formula>"a"</formula>
    </cfRule>
  </conditionalFormatting>
  <conditionalFormatting sqref="D392:W394 D396:W397 D400:W400">
    <cfRule type="cellIs" dxfId="137" priority="71" stopIfTrue="1" operator="equal">
      <formula>"a"</formula>
    </cfRule>
    <cfRule type="cellIs" dxfId="136" priority="72" stopIfTrue="1" operator="equal">
      <formula>"s"</formula>
    </cfRule>
  </conditionalFormatting>
  <conditionalFormatting sqref="AB392">
    <cfRule type="expression" dxfId="135" priority="66" stopIfTrue="1">
      <formula>AA392=0</formula>
    </cfRule>
  </conditionalFormatting>
  <conditionalFormatting sqref="AB393">
    <cfRule type="expression" dxfId="134" priority="65" stopIfTrue="1">
      <formula>AA393=0</formula>
    </cfRule>
  </conditionalFormatting>
  <conditionalFormatting sqref="AB394">
    <cfRule type="expression" dxfId="133" priority="64" stopIfTrue="1">
      <formula>AA394=0</formula>
    </cfRule>
  </conditionalFormatting>
  <conditionalFormatting sqref="AB396">
    <cfRule type="expression" dxfId="132" priority="63" stopIfTrue="1">
      <formula>AA396=0</formula>
    </cfRule>
  </conditionalFormatting>
  <conditionalFormatting sqref="AB397">
    <cfRule type="expression" dxfId="131" priority="62" stopIfTrue="1">
      <formula>AA397=0</formula>
    </cfRule>
  </conditionalFormatting>
  <conditionalFormatting sqref="AB400">
    <cfRule type="expression" dxfId="130" priority="61" stopIfTrue="1">
      <formula>AA400=0</formula>
    </cfRule>
  </conditionalFormatting>
  <conditionalFormatting sqref="AD395">
    <cfRule type="cellIs" dxfId="129" priority="60" stopIfTrue="1" operator="equal">
      <formula>"a"</formula>
    </cfRule>
  </conditionalFormatting>
  <conditionalFormatting sqref="AD398">
    <cfRule type="cellIs" dxfId="128" priority="57" stopIfTrue="1" operator="equal">
      <formula>"a"</formula>
    </cfRule>
  </conditionalFormatting>
  <conditionalFormatting sqref="D398:W398">
    <cfRule type="cellIs" dxfId="127" priority="58" stopIfTrue="1" operator="equal">
      <formula>"a"</formula>
    </cfRule>
    <cfRule type="cellIs" dxfId="126" priority="59" stopIfTrue="1" operator="equal">
      <formula>"s"</formula>
    </cfRule>
  </conditionalFormatting>
  <conditionalFormatting sqref="AB398">
    <cfRule type="expression" dxfId="125" priority="56" stopIfTrue="1">
      <formula>AA398=0</formula>
    </cfRule>
  </conditionalFormatting>
  <conditionalFormatting sqref="AD399">
    <cfRule type="cellIs" dxfId="124" priority="53" stopIfTrue="1" operator="equal">
      <formula>"a"</formula>
    </cfRule>
  </conditionalFormatting>
  <conditionalFormatting sqref="D399:W399">
    <cfRule type="cellIs" dxfId="123" priority="54" stopIfTrue="1" operator="equal">
      <formula>"a"</formula>
    </cfRule>
    <cfRule type="cellIs" dxfId="122" priority="55" stopIfTrue="1" operator="equal">
      <formula>"s"</formula>
    </cfRule>
  </conditionalFormatting>
  <conditionalFormatting sqref="AB399">
    <cfRule type="expression" dxfId="121" priority="52" stopIfTrue="1">
      <formula>AA399=0</formula>
    </cfRule>
  </conditionalFormatting>
  <conditionalFormatting sqref="AD212:AD213">
    <cfRule type="cellIs" dxfId="120" priority="51" stopIfTrue="1" operator="equal">
      <formula>"a"</formula>
    </cfRule>
  </conditionalFormatting>
  <conditionalFormatting sqref="Y212">
    <cfRule type="cellIs" dxfId="119" priority="47" stopIfTrue="1" operator="greaterThan">
      <formula>Z212</formula>
    </cfRule>
    <cfRule type="cellIs" dxfId="118" priority="48" stopIfTrue="1" operator="lessThan">
      <formula>F213</formula>
    </cfRule>
  </conditionalFormatting>
  <conditionalFormatting sqref="D213">
    <cfRule type="expression" dxfId="117" priority="49" stopIfTrue="1">
      <formula>F213=0</formula>
    </cfRule>
  </conditionalFormatting>
  <conditionalFormatting sqref="AD207">
    <cfRule type="cellIs" dxfId="116" priority="50" stopIfTrue="1" operator="equal">
      <formula>"a"</formula>
    </cfRule>
  </conditionalFormatting>
  <conditionalFormatting sqref="AB208">
    <cfRule type="expression" dxfId="115" priority="43" stopIfTrue="1">
      <formula>AA208=0</formula>
    </cfRule>
  </conditionalFormatting>
  <conditionalFormatting sqref="AD208">
    <cfRule type="cellIs" dxfId="114" priority="44" stopIfTrue="1" operator="equal">
      <formula>"a"</formula>
    </cfRule>
  </conditionalFormatting>
  <conditionalFormatting sqref="T208 R208 V208 F208 D208 H208 J208 L208 N208 P208">
    <cfRule type="cellIs" dxfId="113" priority="45" stopIfTrue="1" operator="equal">
      <formula>"a"</formula>
    </cfRule>
    <cfRule type="cellIs" dxfId="112" priority="46" stopIfTrue="1" operator="equal">
      <formula>"s"</formula>
    </cfRule>
  </conditionalFormatting>
  <conditionalFormatting sqref="AB211">
    <cfRule type="expression" dxfId="111" priority="39" stopIfTrue="1">
      <formula>AA211=0</formula>
    </cfRule>
  </conditionalFormatting>
  <conditionalFormatting sqref="AD211">
    <cfRule type="cellIs" dxfId="110" priority="40" stopIfTrue="1" operator="equal">
      <formula>"a"</formula>
    </cfRule>
  </conditionalFormatting>
  <conditionalFormatting sqref="T211 R211 V211 F211 D211 H211 J211 L211 N211 P211">
    <cfRule type="cellIs" dxfId="109" priority="41" stopIfTrue="1" operator="equal">
      <formula>"a"</formula>
    </cfRule>
    <cfRule type="cellIs" dxfId="108" priority="42" stopIfTrue="1" operator="equal">
      <formula>"s"</formula>
    </cfRule>
  </conditionalFormatting>
  <conditionalFormatting sqref="AB209">
    <cfRule type="expression" dxfId="107" priority="35" stopIfTrue="1">
      <formula>AA209=0</formula>
    </cfRule>
  </conditionalFormatting>
  <conditionalFormatting sqref="AD209">
    <cfRule type="cellIs" dxfId="106" priority="36" stopIfTrue="1" operator="equal">
      <formula>"a"</formula>
    </cfRule>
  </conditionalFormatting>
  <conditionalFormatting sqref="T209 R209 V209 F209 D209 H209 J209 L209 N209 P209">
    <cfRule type="cellIs" dxfId="105" priority="37" stopIfTrue="1" operator="equal">
      <formula>"a"</formula>
    </cfRule>
    <cfRule type="cellIs" dxfId="104" priority="38" stopIfTrue="1" operator="equal">
      <formula>"s"</formula>
    </cfRule>
  </conditionalFormatting>
  <conditionalFormatting sqref="AB210">
    <cfRule type="expression" dxfId="103" priority="31" stopIfTrue="1">
      <formula>AA210=0</formula>
    </cfRule>
  </conditionalFormatting>
  <conditionalFormatting sqref="AD210">
    <cfRule type="cellIs" dxfId="102" priority="32" stopIfTrue="1" operator="equal">
      <formula>"a"</formula>
    </cfRule>
  </conditionalFormatting>
  <conditionalFormatting sqref="T210 R210 V210 F210 D210 H210 J210 L210 N210 P210">
    <cfRule type="cellIs" dxfId="101" priority="33" stopIfTrue="1" operator="equal">
      <formula>"a"</formula>
    </cfRule>
    <cfRule type="cellIs" dxfId="100" priority="34" stopIfTrue="1" operator="equal">
      <formula>"s"</formula>
    </cfRule>
  </conditionalFormatting>
  <conditionalFormatting sqref="AB382">
    <cfRule type="expression" dxfId="99" priority="20" stopIfTrue="1">
      <formula>AA382=0</formula>
    </cfRule>
  </conditionalFormatting>
  <conditionalFormatting sqref="AD382 AD377:AD380">
    <cfRule type="cellIs" dxfId="98" priority="24" stopIfTrue="1" operator="equal">
      <formula>"a"</formula>
    </cfRule>
  </conditionalFormatting>
  <conditionalFormatting sqref="D377:W377 T382 R382 V382 F382 D382 H382 J382 L382 N382 P382 P378:P380 N378:N380 L378:L380 J378:J380 H378:H380 D378:D380 F378:F380 V378:V380 R378:R380 T378:T380">
    <cfRule type="cellIs" dxfId="97" priority="25" stopIfTrue="1" operator="equal">
      <formula>"a"</formula>
    </cfRule>
    <cfRule type="cellIs" dxfId="96" priority="26" stopIfTrue="1" operator="equal">
      <formula>"s"</formula>
    </cfRule>
  </conditionalFormatting>
  <conditionalFormatting sqref="AD376">
    <cfRule type="cellIs" dxfId="95" priority="19" stopIfTrue="1" operator="equal">
      <formula>"a"</formula>
    </cfRule>
  </conditionalFormatting>
  <conditionalFormatting sqref="AD381">
    <cfRule type="cellIs" dxfId="94" priority="18" stopIfTrue="1" operator="equal">
      <formula>"a"</formula>
    </cfRule>
  </conditionalFormatting>
  <conditionalFormatting sqref="AB377">
    <cfRule type="expression" dxfId="93" priority="27" stopIfTrue="1">
      <formula>AA377=0</formula>
    </cfRule>
  </conditionalFormatting>
  <conditionalFormatting sqref="AB378">
    <cfRule type="expression" dxfId="92" priority="28" stopIfTrue="1">
      <formula>AA378=0</formula>
    </cfRule>
  </conditionalFormatting>
  <conditionalFormatting sqref="AB379">
    <cfRule type="expression" dxfId="91" priority="29" stopIfTrue="1">
      <formula>AA379=0</formula>
    </cfRule>
  </conditionalFormatting>
  <conditionalFormatting sqref="Y380">
    <cfRule type="expression" dxfId="90" priority="30" stopIfTrue="1">
      <formula>$AA$380&gt;0</formula>
    </cfRule>
  </conditionalFormatting>
  <conditionalFormatting sqref="AB380">
    <cfRule type="expression" dxfId="89" priority="15" stopIfTrue="1">
      <formula>SUM($AA$377:$AA$379)&gt;0</formula>
    </cfRule>
    <cfRule type="expression" dxfId="88" priority="17" stopIfTrue="1">
      <formula>AA380=0</formula>
    </cfRule>
  </conditionalFormatting>
  <conditionalFormatting sqref="AB377:AB379">
    <cfRule type="expression" dxfId="87" priority="16" stopIfTrue="1">
      <formula>$AA$380&gt;0</formula>
    </cfRule>
  </conditionalFormatting>
  <conditionalFormatting sqref="Y377:Y379">
    <cfRule type="expression" dxfId="86" priority="14" stopIfTrue="1">
      <formula>$AA$380&gt;0</formula>
    </cfRule>
  </conditionalFormatting>
  <conditionalFormatting sqref="AD464:AD465">
    <cfRule type="cellIs" dxfId="85" priority="7" stopIfTrue="1" operator="equal">
      <formula>"a"</formula>
    </cfRule>
  </conditionalFormatting>
  <conditionalFormatting sqref="L464:L465 J464:J465 N464:N465 V464:V465 F464:F465 T464:T465 D464:D465 R464:R465 H464:H465 P464:P465">
    <cfRule type="cellIs" dxfId="84" priority="8" stopIfTrue="1" operator="equal">
      <formula>"a"</formula>
    </cfRule>
    <cfRule type="cellIs" dxfId="83" priority="9" stopIfTrue="1" operator="equal">
      <formula>"s"</formula>
    </cfRule>
  </conditionalFormatting>
  <conditionalFormatting sqref="AB464">
    <cfRule type="expression" dxfId="82" priority="10" stopIfTrue="1">
      <formula>SUM(AA465:AA465)&gt;0</formula>
    </cfRule>
    <cfRule type="expression" dxfId="81" priority="11" stopIfTrue="1">
      <formula>AA464=0</formula>
    </cfRule>
  </conditionalFormatting>
  <conditionalFormatting sqref="AB465">
    <cfRule type="expression" dxfId="80" priority="12" stopIfTrue="1">
      <formula>SUM(AA464)&gt;0</formula>
    </cfRule>
    <cfRule type="expression" dxfId="79" priority="13" stopIfTrue="1">
      <formula>AA465=0</formula>
    </cfRule>
  </conditionalFormatting>
  <conditionalFormatting sqref="Y464">
    <cfRule type="expression" dxfId="78" priority="6" stopIfTrue="1">
      <formula>SUM(AA465)&gt;0</formula>
    </cfRule>
  </conditionalFormatting>
  <conditionalFormatting sqref="Y465">
    <cfRule type="expression" dxfId="77" priority="5" stopIfTrue="1">
      <formula>SUM(AA465)&gt;0</formula>
    </cfRule>
  </conditionalFormatting>
  <conditionalFormatting sqref="AD466">
    <cfRule type="cellIs" dxfId="76" priority="2" stopIfTrue="1" operator="equal">
      <formula>"a"</formula>
    </cfRule>
  </conditionalFormatting>
  <conditionalFormatting sqref="L466 J466 N466 V466 F466 T466 D466 R466 H466 P466">
    <cfRule type="cellIs" dxfId="75" priority="3" stopIfTrue="1" operator="equal">
      <formula>"a"</formula>
    </cfRule>
    <cfRule type="cellIs" dxfId="74" priority="4" stopIfTrue="1" operator="equal">
      <formula>"s"</formula>
    </cfRule>
  </conditionalFormatting>
  <conditionalFormatting sqref="AB466">
    <cfRule type="expression" dxfId="73" priority="1" stopIfTrue="1">
      <formula>AA466=0</formula>
    </cfRule>
  </conditionalFormatting>
  <printOptions horizontalCentered="1"/>
  <pageMargins left="0.35433070866141736" right="0.35433070866141736" top="0.19685039370078741" bottom="0.35433070866141736" header="0.15748031496062992" footer="0.15748031496062992"/>
  <pageSetup paperSize="9" scale="39" orientation="landscape" r:id="rId1"/>
  <headerFooter alignWithMargins="0">
    <oddFooter>&amp;LCKL TCH / VERSION 2023 / 1.0&amp;CCMC-07&amp;R&amp;P of &amp;N</oddFooter>
  </headerFooter>
  <rowBreaks count="29" manualBreakCount="29">
    <brk id="24" max="27" man="1"/>
    <brk id="45" max="27" man="1"/>
    <brk id="70" max="27" man="1"/>
    <brk id="91" max="27" man="1"/>
    <brk id="110" max="27" man="1"/>
    <brk id="126" max="27" man="1"/>
    <brk id="148" max="27" man="1"/>
    <brk id="166" max="27" man="1"/>
    <brk id="186" max="27" man="1"/>
    <brk id="205" max="27" man="1"/>
    <brk id="213" max="27" man="1"/>
    <brk id="234" max="27" man="1"/>
    <brk id="256" max="27" man="1"/>
    <brk id="275" max="27" man="1"/>
    <brk id="299" max="27" man="1"/>
    <brk id="324" max="27" man="1"/>
    <brk id="353" max="27" man="1"/>
    <brk id="374" max="27" man="1"/>
    <brk id="402" max="27" man="1"/>
    <brk id="426" max="27" man="1"/>
    <brk id="450" max="27" man="1"/>
    <brk id="468" max="27" man="1"/>
    <brk id="483" max="27" man="1"/>
    <brk id="504" max="27" man="1"/>
    <brk id="526" max="27" man="1"/>
    <brk id="541" max="27" man="1"/>
    <brk id="561" max="27" man="1"/>
    <brk id="581" max="27" man="1"/>
    <brk id="604" max="27" man="1"/>
  </rowBreaks>
  <ignoredErrors>
    <ignoredError sqref="B5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3"/>
  <dimension ref="A1:CM3103"/>
  <sheetViews>
    <sheetView zoomScale="50" zoomScaleNormal="50" zoomScaleSheetLayoutView="50" workbookViewId="0">
      <pane ySplit="3" topLeftCell="A4" activePane="bottomLeft" state="frozen"/>
      <selection pane="bottomLeft" activeCell="AB1" sqref="AB1"/>
    </sheetView>
  </sheetViews>
  <sheetFormatPr defaultColWidth="8.85546875" defaultRowHeight="18" x14ac:dyDescent="0.2"/>
  <cols>
    <col min="1" max="1" width="9.7109375" style="104" customWidth="1"/>
    <col min="2" max="2" width="14.85546875" style="47" customWidth="1"/>
    <col min="3" max="3" width="128" style="43" customWidth="1"/>
    <col min="4" max="24" width="5.7109375" style="2" customWidth="1"/>
    <col min="25" max="25" width="8" style="2" customWidth="1"/>
    <col min="26" max="26" width="8.85546875" style="46" customWidth="1"/>
    <col min="27" max="27" width="3.28515625" style="41" hidden="1" customWidth="1"/>
    <col min="28" max="28" width="8.85546875" style="48" customWidth="1"/>
    <col min="29" max="29" width="8.85546875" style="16" customWidth="1"/>
    <col min="30" max="30" width="10.140625" style="16" bestFit="1" customWidth="1"/>
    <col min="31" max="32" width="14.7109375" style="16" customWidth="1"/>
    <col min="33" max="84" width="8.85546875" style="16" customWidth="1"/>
    <col min="85" max="16384" width="8.85546875" style="2"/>
  </cols>
  <sheetData>
    <row r="1" spans="1:89" customFormat="1" ht="45" customHeight="1" thickBot="1" x14ac:dyDescent="0.25">
      <c r="A1" s="293" t="str">
        <f>'Checklist - Basic Office Chem'!A1</f>
        <v xml:space="preserve">GA Code: </v>
      </c>
      <c r="B1" s="294"/>
      <c r="C1" s="293"/>
      <c r="D1" s="295" t="str">
        <f>'Checklist - Basic Office Chem'!D1</f>
        <v xml:space="preserve">Certificate Holder name:   </v>
      </c>
      <c r="E1" s="293"/>
      <c r="F1" s="293"/>
      <c r="G1" s="293"/>
      <c r="H1" s="293"/>
      <c r="I1" s="293"/>
      <c r="J1" s="293"/>
      <c r="K1" s="293"/>
      <c r="L1" s="293"/>
      <c r="M1" s="293"/>
      <c r="N1" s="293"/>
      <c r="O1" s="293"/>
      <c r="P1" s="293"/>
      <c r="Q1" s="293"/>
      <c r="R1" s="293"/>
      <c r="S1" s="293"/>
      <c r="T1" s="293"/>
      <c r="U1" s="293"/>
      <c r="V1" s="293"/>
      <c r="W1" s="293"/>
      <c r="X1" s="296"/>
      <c r="Y1" s="30"/>
      <c r="Z1" s="296" t="str">
        <f>'Checklist - Basic Office Chem'!X1</f>
        <v xml:space="preserve">Date of Office Audit:   </v>
      </c>
      <c r="AA1" s="30"/>
      <c r="AB1" s="30"/>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row>
    <row r="2" spans="1:89" ht="31.7" customHeight="1" thickBot="1" x14ac:dyDescent="0.25">
      <c r="A2" s="2"/>
      <c r="B2" s="885" t="s">
        <v>1185</v>
      </c>
      <c r="C2" s="886"/>
      <c r="D2" s="886"/>
      <c r="E2" s="886"/>
      <c r="F2" s="886"/>
      <c r="G2" s="886"/>
      <c r="H2" s="886"/>
      <c r="I2" s="886"/>
      <c r="J2" s="886"/>
      <c r="K2" s="886"/>
      <c r="L2" s="886"/>
      <c r="M2" s="886"/>
      <c r="N2" s="886"/>
      <c r="O2" s="886"/>
      <c r="P2" s="886"/>
      <c r="Q2" s="886"/>
      <c r="R2" s="886"/>
      <c r="S2" s="886"/>
      <c r="T2" s="886"/>
      <c r="U2" s="886"/>
      <c r="V2" s="886"/>
      <c r="W2" s="886"/>
      <c r="X2" s="887"/>
      <c r="Y2" s="888"/>
      <c r="Z2" s="48"/>
      <c r="AA2" s="185"/>
      <c r="CG2" s="48"/>
      <c r="CH2" s="48"/>
      <c r="CI2" s="48"/>
      <c r="CJ2" s="48"/>
      <c r="CK2" s="48"/>
    </row>
    <row r="3" spans="1:89" ht="160.5" customHeight="1" thickBot="1" x14ac:dyDescent="0.25">
      <c r="A3" s="376"/>
      <c r="B3" s="49" t="s">
        <v>537</v>
      </c>
      <c r="C3" s="895" t="s">
        <v>183</v>
      </c>
      <c r="D3" s="896"/>
      <c r="E3" s="896"/>
      <c r="F3" s="896"/>
      <c r="G3" s="896"/>
      <c r="H3" s="896"/>
      <c r="I3" s="896"/>
      <c r="J3" s="896"/>
      <c r="K3" s="896"/>
      <c r="L3" s="896"/>
      <c r="M3" s="896"/>
      <c r="N3" s="897"/>
      <c r="O3" s="882" t="s">
        <v>377</v>
      </c>
      <c r="P3" s="883"/>
      <c r="Q3" s="884"/>
      <c r="R3" s="879" t="s">
        <v>72</v>
      </c>
      <c r="S3" s="880"/>
      <c r="T3" s="881"/>
      <c r="U3" s="891" t="s">
        <v>300</v>
      </c>
      <c r="V3" s="892"/>
      <c r="W3" s="892"/>
      <c r="X3" s="889" t="s">
        <v>31</v>
      </c>
      <c r="Y3" s="890"/>
      <c r="Z3" s="48"/>
      <c r="AA3" s="185"/>
      <c r="CG3" s="48"/>
      <c r="CH3" s="48"/>
      <c r="CI3" s="48"/>
      <c r="CJ3" s="48"/>
      <c r="CK3" s="48"/>
    </row>
    <row r="4" spans="1:89" s="41" customFormat="1" ht="30" customHeight="1" thickBot="1" x14ac:dyDescent="0.25">
      <c r="A4" s="157"/>
      <c r="B4" s="446">
        <f>'Checklist - Ranking Office Chem'!B4</f>
        <v>1000</v>
      </c>
      <c r="C4" s="878" t="str">
        <f>'Checklist - Ranking Office Chem'!C4</f>
        <v>GENERAL</v>
      </c>
      <c r="D4" s="878"/>
      <c r="E4" s="878"/>
      <c r="F4" s="878"/>
      <c r="G4" s="878"/>
      <c r="H4" s="878"/>
      <c r="I4" s="878"/>
      <c r="J4" s="878"/>
      <c r="K4" s="878"/>
      <c r="L4" s="878"/>
      <c r="M4" s="878"/>
      <c r="N4" s="878"/>
      <c r="O4" s="730"/>
      <c r="P4" s="730"/>
      <c r="Q4" s="730"/>
      <c r="R4" s="730"/>
      <c r="S4" s="730"/>
      <c r="T4" s="730"/>
      <c r="U4" s="730"/>
      <c r="V4" s="730"/>
      <c r="W4" s="730"/>
      <c r="X4" s="730"/>
      <c r="Y4" s="731"/>
      <c r="Z4" s="185"/>
      <c r="AA4" s="185"/>
      <c r="AB4" s="185"/>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185"/>
      <c r="CH4" s="185"/>
      <c r="CI4" s="185"/>
      <c r="CJ4" s="185"/>
      <c r="CK4" s="185"/>
    </row>
    <row r="5" spans="1:89" s="41" customFormat="1" ht="27.95" customHeight="1" x14ac:dyDescent="0.2">
      <c r="A5" s="157"/>
      <c r="B5" s="379" t="str">
        <f>'Checklist - Ranking Office Chem'!B5</f>
        <v>1200</v>
      </c>
      <c r="C5" s="851" t="str">
        <f>'Checklist - Ranking Office Chem'!C5</f>
        <v>Enclosed Space Entry &amp; Hot Work</v>
      </c>
      <c r="D5" s="852"/>
      <c r="E5" s="852"/>
      <c r="F5" s="852"/>
      <c r="G5" s="852"/>
      <c r="H5" s="852"/>
      <c r="I5" s="852"/>
      <c r="J5" s="852"/>
      <c r="K5" s="852"/>
      <c r="L5" s="852"/>
      <c r="M5" s="852"/>
      <c r="N5" s="853"/>
      <c r="O5" s="854">
        <f>'Checklist - Ranking Office Chem'!Y18</f>
        <v>0</v>
      </c>
      <c r="P5" s="855"/>
      <c r="Q5" s="856"/>
      <c r="R5" s="845">
        <f>'Checklist - Ranking Office Chem'!Z18</f>
        <v>120</v>
      </c>
      <c r="S5" s="846"/>
      <c r="T5" s="847"/>
      <c r="U5" s="848">
        <f>'Checklist - Ranking Office Chem'!F19</f>
        <v>120</v>
      </c>
      <c r="V5" s="849"/>
      <c r="W5" s="850"/>
      <c r="X5" s="858"/>
      <c r="Y5" s="859"/>
      <c r="Z5" s="185"/>
      <c r="AA5" s="185"/>
      <c r="AB5" s="18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185"/>
      <c r="CH5" s="185"/>
      <c r="CI5" s="185"/>
      <c r="CJ5" s="185"/>
      <c r="CK5" s="185"/>
    </row>
    <row r="6" spans="1:89" s="41" customFormat="1" ht="27.95" customHeight="1" x14ac:dyDescent="0.2">
      <c r="A6" s="157"/>
      <c r="B6" s="379" t="str">
        <f>'Checklist - Ranking Office Chem'!B20</f>
        <v>1300</v>
      </c>
      <c r="C6" s="851" t="str">
        <f>'Checklist - Ranking Office Chem'!C20</f>
        <v>Compressor for the refilling of air cylinders for breathing apparatus or Alternative, Additional Green Award requirement</v>
      </c>
      <c r="D6" s="852"/>
      <c r="E6" s="852"/>
      <c r="F6" s="852"/>
      <c r="G6" s="852"/>
      <c r="H6" s="852"/>
      <c r="I6" s="852"/>
      <c r="J6" s="852"/>
      <c r="K6" s="852"/>
      <c r="L6" s="852"/>
      <c r="M6" s="852"/>
      <c r="N6" s="853"/>
      <c r="O6" s="854">
        <f>'Checklist - Ranking Office Chem'!Y23</f>
        <v>0</v>
      </c>
      <c r="P6" s="855"/>
      <c r="Q6" s="856"/>
      <c r="R6" s="845">
        <f>'Checklist - Ranking Office Chem'!Z23</f>
        <v>20</v>
      </c>
      <c r="S6" s="846"/>
      <c r="T6" s="847"/>
      <c r="U6" s="848">
        <f>'Checklist - Ranking Office Chem'!F24</f>
        <v>10</v>
      </c>
      <c r="V6" s="849"/>
      <c r="W6" s="850"/>
      <c r="X6" s="858"/>
      <c r="Y6" s="859"/>
      <c r="Z6" s="185"/>
      <c r="AA6" s="185"/>
      <c r="AB6" s="18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185"/>
      <c r="CH6" s="185"/>
      <c r="CI6" s="185"/>
      <c r="CJ6" s="185"/>
      <c r="CK6" s="185"/>
    </row>
    <row r="7" spans="1:89" s="41" customFormat="1" ht="27.95" customHeight="1" x14ac:dyDescent="0.2">
      <c r="A7" s="157"/>
      <c r="B7" s="379" t="str">
        <f>'Checklist - Ranking Office Chem'!B25</f>
        <v>1400</v>
      </c>
      <c r="C7" s="851" t="str">
        <f>'Checklist - Ranking Office Chem'!C25</f>
        <v>Control of drugs &amp; alcohol onboard</v>
      </c>
      <c r="D7" s="852"/>
      <c r="E7" s="852"/>
      <c r="F7" s="852"/>
      <c r="G7" s="852"/>
      <c r="H7" s="852"/>
      <c r="I7" s="852"/>
      <c r="J7" s="852"/>
      <c r="K7" s="852"/>
      <c r="L7" s="852"/>
      <c r="M7" s="852"/>
      <c r="N7" s="853"/>
      <c r="O7" s="854">
        <f>'Checklist - Ranking Office Chem'!Y32</f>
        <v>0</v>
      </c>
      <c r="P7" s="855"/>
      <c r="Q7" s="856"/>
      <c r="R7" s="845">
        <f>'Checklist - Ranking Office Chem'!Z32</f>
        <v>55</v>
      </c>
      <c r="S7" s="846"/>
      <c r="T7" s="847"/>
      <c r="U7" s="848">
        <f>'Checklist - Ranking Office Chem'!F33</f>
        <v>30</v>
      </c>
      <c r="V7" s="849"/>
      <c r="W7" s="850"/>
      <c r="X7" s="858"/>
      <c r="Y7" s="859"/>
      <c r="Z7" s="185"/>
      <c r="AA7" s="185"/>
      <c r="AB7" s="18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185"/>
      <c r="CH7" s="185"/>
      <c r="CI7" s="185"/>
      <c r="CJ7" s="185"/>
      <c r="CK7" s="185"/>
    </row>
    <row r="8" spans="1:89" s="41" customFormat="1" ht="27.95" customHeight="1" x14ac:dyDescent="0.2">
      <c r="A8" s="157"/>
      <c r="B8" s="379">
        <f>'Checklist - Ranking Office Chem'!B34</f>
        <v>1500</v>
      </c>
      <c r="C8" s="851" t="str">
        <f>'Checklist - Ranking Office Chem'!C34</f>
        <v>Emergency Response System</v>
      </c>
      <c r="D8" s="852"/>
      <c r="E8" s="852"/>
      <c r="F8" s="852"/>
      <c r="G8" s="852"/>
      <c r="H8" s="852"/>
      <c r="I8" s="852"/>
      <c r="J8" s="852"/>
      <c r="K8" s="852"/>
      <c r="L8" s="852"/>
      <c r="M8" s="852"/>
      <c r="N8" s="853"/>
      <c r="O8" s="854">
        <f>'Checklist - Ranking Office Chem'!Y39</f>
        <v>0</v>
      </c>
      <c r="P8" s="855"/>
      <c r="Q8" s="856"/>
      <c r="R8" s="845">
        <f>'Checklist - Ranking Office Chem'!Z39</f>
        <v>45</v>
      </c>
      <c r="S8" s="846"/>
      <c r="T8" s="847"/>
      <c r="U8" s="848">
        <f>'Checklist - Ranking Office Chem'!F40</f>
        <v>25</v>
      </c>
      <c r="V8" s="849"/>
      <c r="W8" s="850"/>
      <c r="X8" s="858"/>
      <c r="Y8" s="859"/>
      <c r="Z8" s="185"/>
      <c r="AA8" s="185"/>
      <c r="AB8" s="18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185"/>
      <c r="CH8" s="185"/>
      <c r="CI8" s="185"/>
      <c r="CJ8" s="185"/>
      <c r="CK8" s="185"/>
    </row>
    <row r="9" spans="1:89" s="41" customFormat="1" ht="27.95" customHeight="1" x14ac:dyDescent="0.2">
      <c r="A9" s="157"/>
      <c r="B9" s="379" t="str">
        <f>'Checklist - Ranking Office Chem'!B41</f>
        <v>1510</v>
      </c>
      <c r="C9" s="851" t="str">
        <f>'Checklist - Ranking Office Chem'!C41</f>
        <v>Emergency Oil Recovery</v>
      </c>
      <c r="D9" s="852"/>
      <c r="E9" s="852"/>
      <c r="F9" s="852"/>
      <c r="G9" s="852"/>
      <c r="H9" s="852"/>
      <c r="I9" s="852"/>
      <c r="J9" s="852"/>
      <c r="K9" s="852"/>
      <c r="L9" s="852"/>
      <c r="M9" s="852"/>
      <c r="N9" s="853"/>
      <c r="O9" s="854">
        <f>'Checklist - Ranking Office Chem'!Y44</f>
        <v>0</v>
      </c>
      <c r="P9" s="855"/>
      <c r="Q9" s="856"/>
      <c r="R9" s="845">
        <f>'Checklist - Ranking Office Chem'!Z44</f>
        <v>10</v>
      </c>
      <c r="S9" s="846"/>
      <c r="T9" s="847"/>
      <c r="U9" s="848">
        <f>'Checklist - Ranking Office Chem'!F45</f>
        <v>0</v>
      </c>
      <c r="V9" s="849"/>
      <c r="W9" s="850"/>
      <c r="X9" s="858"/>
      <c r="Y9" s="859"/>
      <c r="Z9" s="185"/>
      <c r="AA9" s="185"/>
      <c r="AB9" s="18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185"/>
      <c r="CH9" s="185"/>
      <c r="CI9" s="185"/>
      <c r="CJ9" s="185"/>
      <c r="CK9" s="185"/>
    </row>
    <row r="10" spans="1:89" s="41" customFormat="1" ht="27.95" customHeight="1" x14ac:dyDescent="0.2">
      <c r="A10" s="157"/>
      <c r="B10" s="379">
        <f>'Checklist - Ranking Office Chem'!B46</f>
        <v>1600</v>
      </c>
      <c r="C10" s="851" t="str">
        <f>'Checklist - Ranking Office Chem'!C46</f>
        <v>Computer Systems, Networks, Data Security and Training. GA requirement</v>
      </c>
      <c r="D10" s="852"/>
      <c r="E10" s="852"/>
      <c r="F10" s="852"/>
      <c r="G10" s="852"/>
      <c r="H10" s="852"/>
      <c r="I10" s="852"/>
      <c r="J10" s="852"/>
      <c r="K10" s="852"/>
      <c r="L10" s="852"/>
      <c r="M10" s="852"/>
      <c r="N10" s="853"/>
      <c r="O10" s="854">
        <f>'Checklist - Ranking Office Chem'!Y55</f>
        <v>0</v>
      </c>
      <c r="P10" s="855"/>
      <c r="Q10" s="856"/>
      <c r="R10" s="845">
        <f>'Checklist - Ranking Office Chem'!Z55</f>
        <v>65</v>
      </c>
      <c r="S10" s="846"/>
      <c r="T10" s="847"/>
      <c r="U10" s="848">
        <f>'Checklist - Ranking Office Chem'!F56</f>
        <v>40</v>
      </c>
      <c r="V10" s="849"/>
      <c r="W10" s="850"/>
      <c r="X10" s="858"/>
      <c r="Y10" s="859"/>
      <c r="Z10" s="185"/>
      <c r="AA10" s="185"/>
      <c r="AB10" s="18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185"/>
      <c r="CH10" s="185"/>
      <c r="CI10" s="185"/>
      <c r="CJ10" s="185"/>
      <c r="CK10" s="185"/>
    </row>
    <row r="11" spans="1:89" s="41" customFormat="1" ht="27.95" customHeight="1" x14ac:dyDescent="0.2">
      <c r="A11" s="157"/>
      <c r="B11" s="379" t="str">
        <f>'Checklist - Ranking Office Chem'!B57</f>
        <v>1610</v>
      </c>
      <c r="C11" s="851" t="str">
        <f>'Checklist - Ranking Office Chem'!C57</f>
        <v>Cyber Risk Management</v>
      </c>
      <c r="D11" s="852"/>
      <c r="E11" s="852"/>
      <c r="F11" s="852"/>
      <c r="G11" s="852"/>
      <c r="H11" s="852"/>
      <c r="I11" s="852"/>
      <c r="J11" s="852"/>
      <c r="K11" s="852"/>
      <c r="L11" s="852"/>
      <c r="M11" s="852"/>
      <c r="N11" s="853"/>
      <c r="O11" s="854">
        <f>'Checklist - Ranking Office Chem'!Y69</f>
        <v>0</v>
      </c>
      <c r="P11" s="855"/>
      <c r="Q11" s="856"/>
      <c r="R11" s="845">
        <f>'Checklist - Ranking Office Chem'!Z69</f>
        <v>75</v>
      </c>
      <c r="S11" s="846"/>
      <c r="T11" s="847"/>
      <c r="U11" s="848">
        <f>'Checklist - Ranking Office Chem'!F70</f>
        <v>35</v>
      </c>
      <c r="V11" s="849"/>
      <c r="W11" s="850"/>
      <c r="X11" s="858"/>
      <c r="Y11" s="859"/>
      <c r="Z11" s="185"/>
      <c r="AA11" s="185"/>
      <c r="AB11" s="18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185"/>
      <c r="CH11" s="185"/>
      <c r="CI11" s="185"/>
      <c r="CJ11" s="185"/>
      <c r="CK11" s="185"/>
    </row>
    <row r="12" spans="1:89" s="41" customFormat="1" ht="27.95" customHeight="1" x14ac:dyDescent="0.2">
      <c r="A12" s="157"/>
      <c r="B12" s="379" t="str">
        <f>'Checklist - Ranking Office Chem'!B71</f>
        <v>1700</v>
      </c>
      <c r="C12" s="851" t="str">
        <f>'Checklist - Ranking Office Chem'!C71</f>
        <v>Noise and Vibration Management</v>
      </c>
      <c r="D12" s="852"/>
      <c r="E12" s="852"/>
      <c r="F12" s="852"/>
      <c r="G12" s="852"/>
      <c r="H12" s="852"/>
      <c r="I12" s="852"/>
      <c r="J12" s="852"/>
      <c r="K12" s="852"/>
      <c r="L12" s="852"/>
      <c r="M12" s="852"/>
      <c r="N12" s="853"/>
      <c r="O12" s="854">
        <f>'Checklist - Ranking Office Chem'!Y82</f>
        <v>0</v>
      </c>
      <c r="P12" s="855"/>
      <c r="Q12" s="856"/>
      <c r="R12" s="845">
        <f>'Checklist - Ranking Office Chem'!Z82</f>
        <v>65</v>
      </c>
      <c r="S12" s="846"/>
      <c r="T12" s="847"/>
      <c r="U12" s="848">
        <f>'Checklist - Ranking Office Chem'!F83</f>
        <v>25</v>
      </c>
      <c r="V12" s="849"/>
      <c r="W12" s="850"/>
      <c r="X12" s="858"/>
      <c r="Y12" s="859"/>
      <c r="Z12" s="185"/>
      <c r="AA12" s="185"/>
      <c r="AB12" s="18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185"/>
      <c r="CH12" s="185"/>
      <c r="CI12" s="185"/>
      <c r="CJ12" s="185"/>
      <c r="CK12" s="185"/>
    </row>
    <row r="13" spans="1:89" s="41" customFormat="1" ht="27.95" customHeight="1" x14ac:dyDescent="0.2">
      <c r="A13" s="157"/>
      <c r="B13" s="434" t="str">
        <f>'Checklist - Ranking Office Chem'!B84</f>
        <v>1710</v>
      </c>
      <c r="C13" s="851" t="str">
        <f>'Checklist - Ranking Office Chem'!C84</f>
        <v>Underwater Noise and Vibration Management</v>
      </c>
      <c r="D13" s="852"/>
      <c r="E13" s="852"/>
      <c r="F13" s="852"/>
      <c r="G13" s="852"/>
      <c r="H13" s="852"/>
      <c r="I13" s="852"/>
      <c r="J13" s="852"/>
      <c r="K13" s="852"/>
      <c r="L13" s="852"/>
      <c r="M13" s="852"/>
      <c r="N13" s="853"/>
      <c r="O13" s="854">
        <f>'Checklist - Ranking Office Chem'!Y90</f>
        <v>0</v>
      </c>
      <c r="P13" s="855"/>
      <c r="Q13" s="856"/>
      <c r="R13" s="845">
        <f>'Checklist - Ranking Office Chem'!Z90</f>
        <v>30</v>
      </c>
      <c r="S13" s="846"/>
      <c r="T13" s="847"/>
      <c r="U13" s="848">
        <f>'Checklist - Ranking Office Chem'!F91</f>
        <v>0</v>
      </c>
      <c r="V13" s="849"/>
      <c r="W13" s="850"/>
      <c r="X13" s="858"/>
      <c r="Y13" s="859"/>
      <c r="Z13" s="185"/>
      <c r="AA13" s="185"/>
      <c r="AB13" s="18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185"/>
      <c r="CH13" s="185"/>
      <c r="CI13" s="185"/>
      <c r="CJ13" s="185"/>
      <c r="CK13" s="185"/>
    </row>
    <row r="14" spans="1:89" s="41" customFormat="1" ht="27.95" customHeight="1" thickBot="1" x14ac:dyDescent="0.25">
      <c r="A14" s="157"/>
      <c r="B14" s="379" t="str">
        <f>'Checklist - Ranking Office Chem'!B92</f>
        <v>1800</v>
      </c>
      <c r="C14" s="851" t="str">
        <f>'Checklist - Ranking Office Chem'!C92</f>
        <v>Social Dimension / Sustainability</v>
      </c>
      <c r="D14" s="852"/>
      <c r="E14" s="852"/>
      <c r="F14" s="852"/>
      <c r="G14" s="852"/>
      <c r="H14" s="852"/>
      <c r="I14" s="852"/>
      <c r="J14" s="852"/>
      <c r="K14" s="852"/>
      <c r="L14" s="852"/>
      <c r="M14" s="852"/>
      <c r="N14" s="853"/>
      <c r="O14" s="854">
        <f>'Checklist - Ranking Office Chem'!Y109</f>
        <v>0</v>
      </c>
      <c r="P14" s="855"/>
      <c r="Q14" s="856"/>
      <c r="R14" s="845">
        <f>'Checklist - Ranking Office Chem'!Z109</f>
        <v>85</v>
      </c>
      <c r="S14" s="846"/>
      <c r="T14" s="847"/>
      <c r="U14" s="848">
        <f>'Checklist - Ranking Office Chem'!F110</f>
        <v>15</v>
      </c>
      <c r="V14" s="849"/>
      <c r="W14" s="850"/>
      <c r="X14" s="858"/>
      <c r="Y14" s="859"/>
      <c r="Z14" s="185"/>
      <c r="AA14" s="185"/>
      <c r="AB14" s="18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185"/>
      <c r="CH14" s="185"/>
      <c r="CI14" s="185"/>
      <c r="CJ14" s="185"/>
      <c r="CK14" s="185"/>
    </row>
    <row r="15" spans="1:89" s="41" customFormat="1" ht="30" customHeight="1" thickBot="1" x14ac:dyDescent="0.25">
      <c r="A15" s="157"/>
      <c r="B15" s="378">
        <f>'Checklist - Ranking Office Chem'!B111</f>
        <v>2000</v>
      </c>
      <c r="C15" s="857" t="str">
        <f>'Checklist - Ranking Office Chem'!C111</f>
        <v>NAVIGATION / BRIDGE OPERATIONS</v>
      </c>
      <c r="D15" s="857"/>
      <c r="E15" s="857"/>
      <c r="F15" s="857"/>
      <c r="G15" s="857"/>
      <c r="H15" s="857"/>
      <c r="I15" s="857"/>
      <c r="J15" s="857"/>
      <c r="K15" s="857"/>
      <c r="L15" s="857"/>
      <c r="M15" s="857"/>
      <c r="N15" s="857"/>
      <c r="O15" s="632"/>
      <c r="P15" s="632"/>
      <c r="Q15" s="632"/>
      <c r="R15" s="632"/>
      <c r="S15" s="632"/>
      <c r="T15" s="632"/>
      <c r="U15" s="632"/>
      <c r="V15" s="632"/>
      <c r="W15" s="632"/>
      <c r="X15" s="632"/>
      <c r="Y15" s="633"/>
      <c r="Z15" s="185"/>
      <c r="AA15" s="185"/>
      <c r="AB15" s="185"/>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185"/>
      <c r="CH15" s="185"/>
      <c r="CI15" s="185"/>
      <c r="CJ15" s="185"/>
      <c r="CK15" s="185"/>
    </row>
    <row r="16" spans="1:89" s="41" customFormat="1" ht="27.95" customHeight="1" x14ac:dyDescent="0.2">
      <c r="A16" s="157"/>
      <c r="B16" s="379">
        <f>'Checklist - Ranking Office Chem'!B112</f>
        <v>2100</v>
      </c>
      <c r="C16" s="851" t="str">
        <f>'Checklist - Ranking Office Chem'!C112</f>
        <v>Navigation</v>
      </c>
      <c r="D16" s="852"/>
      <c r="E16" s="852"/>
      <c r="F16" s="852"/>
      <c r="G16" s="852"/>
      <c r="H16" s="852"/>
      <c r="I16" s="852"/>
      <c r="J16" s="852"/>
      <c r="K16" s="852"/>
      <c r="L16" s="852"/>
      <c r="M16" s="852"/>
      <c r="N16" s="853"/>
      <c r="O16" s="854">
        <f>'Checklist - Ranking Office Chem'!Y125</f>
        <v>0</v>
      </c>
      <c r="P16" s="855"/>
      <c r="Q16" s="856"/>
      <c r="R16" s="845">
        <f>'Checklist - Ranking Office Chem'!Z125</f>
        <v>120</v>
      </c>
      <c r="S16" s="846"/>
      <c r="T16" s="847"/>
      <c r="U16" s="848">
        <f>'Checklist - Ranking Office Chem'!F126</f>
        <v>50</v>
      </c>
      <c r="V16" s="893"/>
      <c r="W16" s="894"/>
      <c r="X16" s="858"/>
      <c r="Y16" s="859"/>
      <c r="Z16" s="185"/>
      <c r="AA16" s="185"/>
      <c r="AB16" s="185"/>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185"/>
      <c r="CH16" s="185"/>
      <c r="CI16" s="185"/>
      <c r="CJ16" s="185"/>
      <c r="CK16" s="185"/>
    </row>
    <row r="17" spans="1:89" s="41" customFormat="1" ht="27.95" customHeight="1" x14ac:dyDescent="0.2">
      <c r="A17" s="157"/>
      <c r="B17" s="434" t="str">
        <f>'Checklist - Ranking Office Chem'!B127</f>
        <v>2111</v>
      </c>
      <c r="C17" s="851" t="str">
        <f>'Checklist - Ranking Office Chem'!C127</f>
        <v>Electronic chart display &amp; information systems / ECDIS</v>
      </c>
      <c r="D17" s="852"/>
      <c r="E17" s="852"/>
      <c r="F17" s="852"/>
      <c r="G17" s="852"/>
      <c r="H17" s="852"/>
      <c r="I17" s="852"/>
      <c r="J17" s="852"/>
      <c r="K17" s="852"/>
      <c r="L17" s="852"/>
      <c r="M17" s="852"/>
      <c r="N17" s="853"/>
      <c r="O17" s="854">
        <f>'Checklist - Ranking Office Chem'!Y137</f>
        <v>0</v>
      </c>
      <c r="P17" s="855"/>
      <c r="Q17" s="856"/>
      <c r="R17" s="845">
        <f>'Checklist - Ranking Office Chem'!Z137</f>
        <v>60</v>
      </c>
      <c r="S17" s="846"/>
      <c r="T17" s="847"/>
      <c r="U17" s="848">
        <f>'Checklist - Ranking Office Chem'!F138</f>
        <v>35</v>
      </c>
      <c r="V17" s="849"/>
      <c r="W17" s="850"/>
      <c r="X17" s="858"/>
      <c r="Y17" s="859"/>
      <c r="Z17" s="185"/>
      <c r="AA17" s="185"/>
      <c r="AB17" s="18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185"/>
      <c r="CH17" s="185"/>
      <c r="CI17" s="185"/>
      <c r="CJ17" s="185"/>
      <c r="CK17" s="185"/>
    </row>
    <row r="18" spans="1:89" s="41" customFormat="1" ht="27.95" customHeight="1" x14ac:dyDescent="0.2">
      <c r="A18" s="157"/>
      <c r="B18" s="379" t="str">
        <f>'Checklist - Ranking Office Chem'!B139</f>
        <v>2120</v>
      </c>
      <c r="C18" s="851" t="str">
        <f>'Checklist - Ranking Office Chem'!C139</f>
        <v xml:space="preserve">Fuel Change Over / Ballast Water Exchange                       </v>
      </c>
      <c r="D18" s="852"/>
      <c r="E18" s="852"/>
      <c r="F18" s="852"/>
      <c r="G18" s="852"/>
      <c r="H18" s="852"/>
      <c r="I18" s="852"/>
      <c r="J18" s="852"/>
      <c r="K18" s="852"/>
      <c r="L18" s="852"/>
      <c r="M18" s="852"/>
      <c r="N18" s="853"/>
      <c r="O18" s="854">
        <f>'Checklist - Ranking Office Chem'!Y143</f>
        <v>0</v>
      </c>
      <c r="P18" s="855"/>
      <c r="Q18" s="856"/>
      <c r="R18" s="845">
        <f>'Checklist - Ranking Office Chem'!Z143</f>
        <v>30</v>
      </c>
      <c r="S18" s="846"/>
      <c r="T18" s="847"/>
      <c r="U18" s="848">
        <f>'Checklist - Ranking Office Chem'!F144</f>
        <v>30</v>
      </c>
      <c r="V18" s="893"/>
      <c r="W18" s="894"/>
      <c r="X18" s="858"/>
      <c r="Y18" s="859"/>
      <c r="Z18" s="185"/>
      <c r="AA18" s="185"/>
      <c r="AB18" s="185"/>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185"/>
      <c r="CH18" s="185"/>
      <c r="CI18" s="185"/>
      <c r="CJ18" s="185"/>
      <c r="CK18" s="185"/>
    </row>
    <row r="19" spans="1:89" s="41" customFormat="1" ht="27.95" customHeight="1" thickBot="1" x14ac:dyDescent="0.25">
      <c r="A19" s="157"/>
      <c r="B19" s="379">
        <f>'Checklist - Ranking Office Chem'!B145</f>
        <v>2300</v>
      </c>
      <c r="C19" s="851" t="str">
        <f>'Checklist - Ranking Office Chem'!C145</f>
        <v>Mooring Operations</v>
      </c>
      <c r="D19" s="852"/>
      <c r="E19" s="852"/>
      <c r="F19" s="852"/>
      <c r="G19" s="852"/>
      <c r="H19" s="852"/>
      <c r="I19" s="852"/>
      <c r="J19" s="852"/>
      <c r="K19" s="852"/>
      <c r="L19" s="852"/>
      <c r="M19" s="852"/>
      <c r="N19" s="853"/>
      <c r="O19" s="854">
        <f>'Checklist - Ranking Office Chem'!Y147</f>
        <v>0</v>
      </c>
      <c r="P19" s="855"/>
      <c r="Q19" s="856"/>
      <c r="R19" s="845">
        <f>'Checklist - Ranking Office Chem'!Z147</f>
        <v>10</v>
      </c>
      <c r="S19" s="846"/>
      <c r="T19" s="847"/>
      <c r="U19" s="848">
        <f>'Checklist - Ranking Office Chem'!F148</f>
        <v>10</v>
      </c>
      <c r="V19" s="849"/>
      <c r="W19" s="850"/>
      <c r="X19" s="858"/>
      <c r="Y19" s="859"/>
      <c r="Z19" s="185"/>
      <c r="AA19" s="185"/>
      <c r="AB19" s="18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185"/>
      <c r="CH19" s="185"/>
      <c r="CI19" s="185"/>
      <c r="CJ19" s="185"/>
      <c r="CK19" s="185"/>
    </row>
    <row r="20" spans="1:89" s="41" customFormat="1" ht="30" customHeight="1" thickBot="1" x14ac:dyDescent="0.25">
      <c r="A20" s="157"/>
      <c r="B20" s="378">
        <f>'Checklist - Ranking Office Chem'!B149</f>
        <v>3000</v>
      </c>
      <c r="C20" s="857" t="str">
        <f>'Checklist - Ranking Office Chem'!C149</f>
        <v>MACHINERY / ENGINE OPERATIONS</v>
      </c>
      <c r="D20" s="857"/>
      <c r="E20" s="857"/>
      <c r="F20" s="857"/>
      <c r="G20" s="857"/>
      <c r="H20" s="857"/>
      <c r="I20" s="857"/>
      <c r="J20" s="857"/>
      <c r="K20" s="857"/>
      <c r="L20" s="857"/>
      <c r="M20" s="857"/>
      <c r="N20" s="857"/>
      <c r="O20" s="632"/>
      <c r="P20" s="632"/>
      <c r="Q20" s="632"/>
      <c r="R20" s="632"/>
      <c r="S20" s="632"/>
      <c r="T20" s="632"/>
      <c r="U20" s="632"/>
      <c r="V20" s="632"/>
      <c r="W20" s="632"/>
      <c r="X20" s="632"/>
      <c r="Y20" s="633"/>
      <c r="Z20" s="185"/>
      <c r="AA20" s="185"/>
      <c r="AB20" s="185"/>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185"/>
      <c r="CH20" s="185"/>
      <c r="CI20" s="185"/>
      <c r="CJ20" s="185"/>
      <c r="CK20" s="185"/>
    </row>
    <row r="21" spans="1:89" s="41" customFormat="1" ht="27.95" customHeight="1" x14ac:dyDescent="0.2">
      <c r="A21" s="157"/>
      <c r="B21" s="379">
        <f>'Checklist - Ranking Office Chem'!B150</f>
        <v>3100</v>
      </c>
      <c r="C21" s="851" t="str">
        <f>'Checklist - Ranking Office Chem'!C150</f>
        <v>Bunker Operations</v>
      </c>
      <c r="D21" s="852"/>
      <c r="E21" s="852"/>
      <c r="F21" s="852"/>
      <c r="G21" s="852"/>
      <c r="H21" s="852"/>
      <c r="I21" s="852"/>
      <c r="J21" s="852"/>
      <c r="K21" s="852"/>
      <c r="L21" s="852"/>
      <c r="M21" s="852"/>
      <c r="N21" s="853"/>
      <c r="O21" s="854">
        <f>'Checklist - Ranking Office Chem'!Y156</f>
        <v>0</v>
      </c>
      <c r="P21" s="855"/>
      <c r="Q21" s="856"/>
      <c r="R21" s="845">
        <f>'Checklist - Ranking Office Chem'!Z156</f>
        <v>50</v>
      </c>
      <c r="S21" s="846"/>
      <c r="T21" s="847"/>
      <c r="U21" s="848">
        <f>'Checklist - Ranking Office Chem'!F157</f>
        <v>50</v>
      </c>
      <c r="V21" s="849"/>
      <c r="W21" s="850"/>
      <c r="X21" s="858"/>
      <c r="Y21" s="859"/>
      <c r="Z21" s="185"/>
      <c r="AA21" s="185"/>
      <c r="AB21" s="18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185"/>
      <c r="CH21" s="185"/>
      <c r="CI21" s="185"/>
      <c r="CJ21" s="185"/>
      <c r="CK21" s="185"/>
    </row>
    <row r="22" spans="1:89" s="41" customFormat="1" ht="27.95" customHeight="1" thickBot="1" x14ac:dyDescent="0.25">
      <c r="A22" s="157"/>
      <c r="B22" s="379">
        <f>'Checklist - Ranking Office Chem'!B167</f>
        <v>3200</v>
      </c>
      <c r="C22" s="851" t="str">
        <f>'Checklist - Ranking Office Chem'!C167</f>
        <v>Fuel oil management</v>
      </c>
      <c r="D22" s="852"/>
      <c r="E22" s="852"/>
      <c r="F22" s="852"/>
      <c r="G22" s="852"/>
      <c r="H22" s="852"/>
      <c r="I22" s="852"/>
      <c r="J22" s="852"/>
      <c r="K22" s="852"/>
      <c r="L22" s="852"/>
      <c r="M22" s="852"/>
      <c r="N22" s="853"/>
      <c r="O22" s="854">
        <f>'Checklist - Ranking Office Chem'!Y185</f>
        <v>0</v>
      </c>
      <c r="P22" s="855"/>
      <c r="Q22" s="856"/>
      <c r="R22" s="845">
        <f>'Checklist - Ranking Office Chem'!Z185</f>
        <v>120</v>
      </c>
      <c r="S22" s="846"/>
      <c r="T22" s="847"/>
      <c r="U22" s="848">
        <f>'Checklist - Ranking Office Chem'!F186</f>
        <v>60</v>
      </c>
      <c r="V22" s="849"/>
      <c r="W22" s="850"/>
      <c r="X22" s="858"/>
      <c r="Y22" s="859"/>
      <c r="Z22" s="185"/>
      <c r="AA22" s="185"/>
      <c r="AB22" s="18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185"/>
      <c r="CH22" s="185"/>
      <c r="CI22" s="185"/>
      <c r="CJ22" s="185"/>
      <c r="CK22" s="185"/>
    </row>
    <row r="23" spans="1:89" s="41" customFormat="1" ht="30" customHeight="1" thickBot="1" x14ac:dyDescent="0.25">
      <c r="A23" s="157"/>
      <c r="B23" s="378">
        <f>'Checklist - Ranking Office Chem'!B187</f>
        <v>4000</v>
      </c>
      <c r="C23" s="857" t="str">
        <f>'Checklist - Ranking Office Chem'!C187</f>
        <v>CARGOES / CARGO OPERATIONS</v>
      </c>
      <c r="D23" s="857"/>
      <c r="E23" s="857"/>
      <c r="F23" s="857"/>
      <c r="G23" s="857"/>
      <c r="H23" s="857"/>
      <c r="I23" s="857"/>
      <c r="J23" s="857"/>
      <c r="K23" s="857"/>
      <c r="L23" s="857"/>
      <c r="M23" s="857"/>
      <c r="N23" s="857"/>
      <c r="O23" s="857"/>
      <c r="P23" s="857"/>
      <c r="Q23" s="857"/>
      <c r="R23" s="857"/>
      <c r="S23" s="857"/>
      <c r="T23" s="857"/>
      <c r="U23" s="857"/>
      <c r="V23" s="857"/>
      <c r="W23" s="857"/>
      <c r="X23" s="857"/>
      <c r="Y23" s="860"/>
      <c r="Z23" s="185"/>
      <c r="AA23" s="185"/>
      <c r="AB23" s="185"/>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185"/>
      <c r="CH23" s="185"/>
      <c r="CI23" s="185"/>
      <c r="CJ23" s="185"/>
      <c r="CK23" s="185"/>
    </row>
    <row r="24" spans="1:89" s="41" customFormat="1" ht="27.95" customHeight="1" thickBot="1" x14ac:dyDescent="0.25">
      <c r="A24" s="157"/>
      <c r="B24" s="380">
        <f>'Checklist - Ranking Office Chem'!B188</f>
        <v>4100</v>
      </c>
      <c r="C24" s="851" t="str">
        <f>'Checklist - Ranking Office Chem'!C188</f>
        <v>Chemical Tanker Cargo Operations &amp; Additional Green Award requirements</v>
      </c>
      <c r="D24" s="852"/>
      <c r="E24" s="852"/>
      <c r="F24" s="852"/>
      <c r="G24" s="852"/>
      <c r="H24" s="852"/>
      <c r="I24" s="852"/>
      <c r="J24" s="852"/>
      <c r="K24" s="852"/>
      <c r="L24" s="852"/>
      <c r="M24" s="852"/>
      <c r="N24" s="853"/>
      <c r="O24" s="854">
        <f>'Checklist - Ranking Office Chem'!Y204</f>
        <v>0</v>
      </c>
      <c r="P24" s="855"/>
      <c r="Q24" s="856"/>
      <c r="R24" s="845">
        <f>'Checklist - Ranking Office Chem'!Z204</f>
        <v>130</v>
      </c>
      <c r="S24" s="846"/>
      <c r="T24" s="847"/>
      <c r="U24" s="848">
        <f>'Checklist - Ranking Office Chem'!F205</f>
        <v>130</v>
      </c>
      <c r="V24" s="849"/>
      <c r="W24" s="850"/>
      <c r="X24" s="858"/>
      <c r="Y24" s="859"/>
      <c r="Z24" s="185"/>
      <c r="AA24" s="185"/>
      <c r="AB24" s="18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185"/>
      <c r="CH24" s="185"/>
      <c r="CI24" s="185"/>
      <c r="CJ24" s="185"/>
      <c r="CK24" s="185"/>
    </row>
    <row r="25" spans="1:89" s="41" customFormat="1" ht="30" customHeight="1" thickBot="1" x14ac:dyDescent="0.25">
      <c r="A25" s="157"/>
      <c r="B25" s="378">
        <f>'Checklist - Ranking Office Chem'!B206</f>
        <v>5000</v>
      </c>
      <c r="C25" s="857" t="str">
        <f>'Checklist - Ranking Office Chem'!C206</f>
        <v>PREVENTION OF POLLUTION</v>
      </c>
      <c r="D25" s="857"/>
      <c r="E25" s="857"/>
      <c r="F25" s="857"/>
      <c r="G25" s="857"/>
      <c r="H25" s="857"/>
      <c r="I25" s="857"/>
      <c r="J25" s="857"/>
      <c r="K25" s="857"/>
      <c r="L25" s="857"/>
      <c r="M25" s="857"/>
      <c r="N25" s="857"/>
      <c r="O25" s="632"/>
      <c r="P25" s="632"/>
      <c r="Q25" s="632"/>
      <c r="R25" s="632"/>
      <c r="S25" s="632"/>
      <c r="T25" s="632"/>
      <c r="U25" s="632"/>
      <c r="V25" s="632"/>
      <c r="W25" s="632"/>
      <c r="X25" s="632"/>
      <c r="Y25" s="633"/>
      <c r="Z25" s="185"/>
      <c r="AA25" s="185"/>
      <c r="AB25" s="185"/>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185"/>
      <c r="CH25" s="185"/>
      <c r="CI25" s="185"/>
      <c r="CJ25" s="185"/>
      <c r="CK25" s="185"/>
    </row>
    <row r="26" spans="1:89" s="41" customFormat="1" ht="27.95" customHeight="1" x14ac:dyDescent="0.2">
      <c r="A26" s="157"/>
      <c r="B26" s="379" t="str">
        <f>'Checklist - Ranking Office Chem'!B207</f>
        <v>5100</v>
      </c>
      <c r="C26" s="851" t="str">
        <f>'Checklist - Ranking Office Chem'!C207</f>
        <v>Biofouling Management</v>
      </c>
      <c r="D26" s="852"/>
      <c r="E26" s="852"/>
      <c r="F26" s="852"/>
      <c r="G26" s="852"/>
      <c r="H26" s="852"/>
      <c r="I26" s="852"/>
      <c r="J26" s="852"/>
      <c r="K26" s="852"/>
      <c r="L26" s="852"/>
      <c r="M26" s="852"/>
      <c r="N26" s="853"/>
      <c r="O26" s="854">
        <f>'Checklist - Ranking Office Chem'!Y212</f>
        <v>0</v>
      </c>
      <c r="P26" s="855"/>
      <c r="Q26" s="856"/>
      <c r="R26" s="845">
        <f>'Checklist - Ranking Office Chem'!Z212</f>
        <v>30</v>
      </c>
      <c r="S26" s="846"/>
      <c r="T26" s="847"/>
      <c r="U26" s="848">
        <f>'Checklist - Ranking Office Chem'!F213</f>
        <v>5</v>
      </c>
      <c r="V26" s="849"/>
      <c r="W26" s="850"/>
      <c r="X26" s="858"/>
      <c r="Y26" s="859"/>
      <c r="Z26" s="185"/>
      <c r="AA26" s="185"/>
      <c r="AB26" s="18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185"/>
      <c r="CH26" s="185"/>
      <c r="CI26" s="185"/>
      <c r="CJ26" s="185"/>
      <c r="CK26" s="185"/>
    </row>
    <row r="27" spans="1:89" s="41" customFormat="1" ht="27.95" customHeight="1" x14ac:dyDescent="0.2">
      <c r="A27" s="157"/>
      <c r="B27" s="379">
        <f>'Checklist - Ranking Office Chem'!B214</f>
        <v>5200</v>
      </c>
      <c r="C27" s="851" t="str">
        <f>'Checklist - Ranking Office Chem'!C214</f>
        <v>Waste Management / Garbage Handling Onboard</v>
      </c>
      <c r="D27" s="852"/>
      <c r="E27" s="852"/>
      <c r="F27" s="852"/>
      <c r="G27" s="852"/>
      <c r="H27" s="852"/>
      <c r="I27" s="852"/>
      <c r="J27" s="852"/>
      <c r="K27" s="852"/>
      <c r="L27" s="852"/>
      <c r="M27" s="852"/>
      <c r="N27" s="853"/>
      <c r="O27" s="854">
        <f>'Checklist - Ranking Office Chem'!Y233</f>
        <v>0</v>
      </c>
      <c r="P27" s="855"/>
      <c r="Q27" s="856"/>
      <c r="R27" s="845">
        <f>'Checklist - Ranking Office Chem'!Z233</f>
        <v>80</v>
      </c>
      <c r="S27" s="846"/>
      <c r="T27" s="847"/>
      <c r="U27" s="848">
        <f>'Checklist - Ranking Office Chem'!F234</f>
        <v>30</v>
      </c>
      <c r="V27" s="849"/>
      <c r="W27" s="850"/>
      <c r="X27" s="858"/>
      <c r="Y27" s="859"/>
      <c r="Z27" s="185"/>
      <c r="AA27" s="185"/>
      <c r="AB27" s="18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185"/>
      <c r="CH27" s="185"/>
      <c r="CI27" s="185"/>
      <c r="CJ27" s="185"/>
      <c r="CK27" s="185"/>
    </row>
    <row r="28" spans="1:89" s="41" customFormat="1" ht="27.95" customHeight="1" x14ac:dyDescent="0.2">
      <c r="A28" s="157"/>
      <c r="B28" s="379">
        <f>'Checklist - Ranking Office Chem'!B235</f>
        <v>5410</v>
      </c>
      <c r="C28" s="851" t="str">
        <f>'Checklist - Ranking Office Chem'!C235</f>
        <v>NOx Emissions</v>
      </c>
      <c r="D28" s="852"/>
      <c r="E28" s="852"/>
      <c r="F28" s="852"/>
      <c r="G28" s="852"/>
      <c r="H28" s="852"/>
      <c r="I28" s="852"/>
      <c r="J28" s="852"/>
      <c r="K28" s="852"/>
      <c r="L28" s="852"/>
      <c r="M28" s="852"/>
      <c r="N28" s="853"/>
      <c r="O28" s="854">
        <f>'Checklist - Ranking Office Chem'!Y255</f>
        <v>0</v>
      </c>
      <c r="P28" s="855"/>
      <c r="Q28" s="856"/>
      <c r="R28" s="845">
        <f>'Checklist - Ranking Office Chem'!Z255</f>
        <v>95</v>
      </c>
      <c r="S28" s="846"/>
      <c r="T28" s="847"/>
      <c r="U28" s="848">
        <f>'Checklist - Ranking Office Chem'!F256</f>
        <v>35</v>
      </c>
      <c r="V28" s="849"/>
      <c r="W28" s="850"/>
      <c r="X28" s="858"/>
      <c r="Y28" s="859"/>
      <c r="Z28" s="185"/>
      <c r="AA28" s="185"/>
      <c r="AB28" s="18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185"/>
      <c r="CH28" s="185"/>
      <c r="CI28" s="185"/>
      <c r="CJ28" s="185"/>
      <c r="CK28" s="185"/>
    </row>
    <row r="29" spans="1:89" s="41" customFormat="1" ht="27.95" customHeight="1" x14ac:dyDescent="0.2">
      <c r="A29" s="157"/>
      <c r="B29" s="379">
        <f>'Checklist - Ranking Office Chem'!B257</f>
        <v>5420</v>
      </c>
      <c r="C29" s="851" t="str">
        <f>'Checklist - Ranking Office Chem'!C257</f>
        <v>SOx Emissions</v>
      </c>
      <c r="D29" s="852"/>
      <c r="E29" s="852"/>
      <c r="F29" s="852"/>
      <c r="G29" s="852"/>
      <c r="H29" s="852"/>
      <c r="I29" s="852"/>
      <c r="J29" s="852"/>
      <c r="K29" s="852"/>
      <c r="L29" s="852"/>
      <c r="M29" s="852"/>
      <c r="N29" s="853"/>
      <c r="O29" s="854">
        <f>'Checklist - Ranking Office Chem'!Y269</f>
        <v>0</v>
      </c>
      <c r="P29" s="855"/>
      <c r="Q29" s="856"/>
      <c r="R29" s="845">
        <f>'Checklist - Ranking Office Chem'!Z269</f>
        <v>120</v>
      </c>
      <c r="S29" s="846"/>
      <c r="T29" s="847"/>
      <c r="U29" s="848">
        <f>'Checklist - Ranking Office Chem'!F270</f>
        <v>20</v>
      </c>
      <c r="V29" s="849"/>
      <c r="W29" s="850"/>
      <c r="X29" s="858"/>
      <c r="Y29" s="859"/>
      <c r="Z29" s="185"/>
      <c r="AA29" s="185"/>
      <c r="AB29" s="18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185"/>
      <c r="CH29" s="185"/>
      <c r="CI29" s="185"/>
      <c r="CJ29" s="185"/>
      <c r="CK29" s="185"/>
    </row>
    <row r="30" spans="1:89" s="41" customFormat="1" ht="45" customHeight="1" x14ac:dyDescent="0.2">
      <c r="A30" s="157"/>
      <c r="B30" s="380">
        <f>'Checklist - Ranking Office Chem'!B271</f>
        <v>5421</v>
      </c>
      <c r="C30" s="851" t="str">
        <f>'Checklist - Ranking Office Chem'!C271</f>
        <v xml:space="preserve">Ships required to carry out Fuel Change Over to low sulphur MARINE DIESEL OIL or low sulphur MARINE GAS OIL  ( low sulphur Distillates )  </v>
      </c>
      <c r="D30" s="852"/>
      <c r="E30" s="852"/>
      <c r="F30" s="852"/>
      <c r="G30" s="852"/>
      <c r="H30" s="852"/>
      <c r="I30" s="852"/>
      <c r="J30" s="852"/>
      <c r="K30" s="852"/>
      <c r="L30" s="852"/>
      <c r="M30" s="852"/>
      <c r="N30" s="853"/>
      <c r="O30" s="854">
        <f>'Checklist - Ranking Office Chem'!Y274</f>
        <v>0</v>
      </c>
      <c r="P30" s="855"/>
      <c r="Q30" s="856"/>
      <c r="R30" s="845">
        <f>'Checklist - Ranking Office Chem'!Z274</f>
        <v>40</v>
      </c>
      <c r="S30" s="846"/>
      <c r="T30" s="847"/>
      <c r="U30" s="848">
        <f>'Checklist - Ranking Office Chem'!F275</f>
        <v>40</v>
      </c>
      <c r="V30" s="849"/>
      <c r="W30" s="850"/>
      <c r="X30" s="858"/>
      <c r="Y30" s="859"/>
      <c r="Z30" s="185"/>
      <c r="AA30" s="185"/>
      <c r="AB30" s="18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185"/>
      <c r="CH30" s="185"/>
      <c r="CI30" s="185"/>
      <c r="CJ30" s="185"/>
      <c r="CK30" s="185"/>
    </row>
    <row r="31" spans="1:89" s="41" customFormat="1" ht="27.95" customHeight="1" x14ac:dyDescent="0.2">
      <c r="A31" s="157"/>
      <c r="B31" s="379">
        <f>'Checklist - Ranking Office Chem'!B276</f>
        <v>5430</v>
      </c>
      <c r="C31" s="851" t="str">
        <f>'Checklist - Ranking Office Chem'!C276</f>
        <v xml:space="preserve">Particulate Matter (PM) Emissions   </v>
      </c>
      <c r="D31" s="852"/>
      <c r="E31" s="852"/>
      <c r="F31" s="852"/>
      <c r="G31" s="852"/>
      <c r="H31" s="852"/>
      <c r="I31" s="852"/>
      <c r="J31" s="852"/>
      <c r="K31" s="852"/>
      <c r="L31" s="852"/>
      <c r="M31" s="852"/>
      <c r="N31" s="853"/>
      <c r="O31" s="854">
        <f>'Checklist - Ranking Office Chem'!Y282</f>
        <v>0</v>
      </c>
      <c r="P31" s="855"/>
      <c r="Q31" s="856"/>
      <c r="R31" s="845">
        <f>'Checklist - Ranking Office Chem'!Z282</f>
        <v>30</v>
      </c>
      <c r="S31" s="846"/>
      <c r="T31" s="847"/>
      <c r="U31" s="848">
        <f>'Checklist - Ranking Office Chem'!F283</f>
        <v>0</v>
      </c>
      <c r="V31" s="849"/>
      <c r="W31" s="850"/>
      <c r="X31" s="858"/>
      <c r="Y31" s="859"/>
      <c r="Z31" s="185"/>
      <c r="AA31" s="185"/>
      <c r="AB31" s="18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185"/>
      <c r="CH31" s="185"/>
      <c r="CI31" s="185"/>
      <c r="CJ31" s="185"/>
      <c r="CK31" s="185"/>
    </row>
    <row r="32" spans="1:89" s="41" customFormat="1" ht="27.95" customHeight="1" x14ac:dyDescent="0.2">
      <c r="A32" s="157"/>
      <c r="B32" s="379">
        <f>'Checklist - Ranking Office Chem'!B284</f>
        <v>5440</v>
      </c>
      <c r="C32" s="851" t="str">
        <f>'Checklist - Ranking Office Chem'!C284</f>
        <v>Greenhouse Gas (GHG) Emissions - CO2 Emissions</v>
      </c>
      <c r="D32" s="852"/>
      <c r="E32" s="852"/>
      <c r="F32" s="852"/>
      <c r="G32" s="852"/>
      <c r="H32" s="852"/>
      <c r="I32" s="852"/>
      <c r="J32" s="852"/>
      <c r="K32" s="852"/>
      <c r="L32" s="852"/>
      <c r="M32" s="852"/>
      <c r="N32" s="853"/>
      <c r="O32" s="854">
        <f>'Checklist - Ranking Office Chem'!Y352</f>
        <v>0</v>
      </c>
      <c r="P32" s="855"/>
      <c r="Q32" s="856"/>
      <c r="R32" s="845">
        <f>'Checklist - Ranking Office Chem'!Z352</f>
        <v>200</v>
      </c>
      <c r="S32" s="846"/>
      <c r="T32" s="847"/>
      <c r="U32" s="848">
        <f>'Checklist - Ranking Office Chem'!F353</f>
        <v>0</v>
      </c>
      <c r="V32" s="849"/>
      <c r="W32" s="850"/>
      <c r="X32" s="858"/>
      <c r="Y32" s="859"/>
      <c r="Z32" s="185"/>
      <c r="AA32" s="185"/>
      <c r="AB32" s="18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185"/>
      <c r="CH32" s="185"/>
      <c r="CI32" s="185"/>
      <c r="CJ32" s="185"/>
      <c r="CK32" s="185"/>
    </row>
    <row r="33" spans="1:89" s="41" customFormat="1" ht="27.95" customHeight="1" x14ac:dyDescent="0.2">
      <c r="A33" s="157"/>
      <c r="B33" s="379" t="str">
        <f>'Checklist - Ranking Office Chem'!B354</f>
        <v>5441</v>
      </c>
      <c r="C33" s="851" t="str">
        <f>'Checklist - Ranking Office Chem'!C354</f>
        <v>Greenhouse Gas (GHG) Emissions - Methane (CH4) Emissions - Main Propulsion</v>
      </c>
      <c r="D33" s="852"/>
      <c r="E33" s="852"/>
      <c r="F33" s="852"/>
      <c r="G33" s="852"/>
      <c r="H33" s="852"/>
      <c r="I33" s="852"/>
      <c r="J33" s="852"/>
      <c r="K33" s="852"/>
      <c r="L33" s="852"/>
      <c r="M33" s="852"/>
      <c r="N33" s="853"/>
      <c r="O33" s="854">
        <f>'Checklist - Ranking Office Chem'!Y365</f>
        <v>0</v>
      </c>
      <c r="P33" s="855"/>
      <c r="Q33" s="856"/>
      <c r="R33" s="845">
        <f>'Checklist - Ranking Office Chem'!Z365</f>
        <v>55</v>
      </c>
      <c r="S33" s="846"/>
      <c r="T33" s="847"/>
      <c r="U33" s="848">
        <f>'Checklist - Ranking Office Chem'!F366</f>
        <v>0</v>
      </c>
      <c r="V33" s="849"/>
      <c r="W33" s="850"/>
      <c r="X33" s="858"/>
      <c r="Y33" s="859"/>
      <c r="Z33" s="185"/>
      <c r="AA33" s="185"/>
      <c r="AB33" s="18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185"/>
      <c r="CH33" s="185"/>
      <c r="CI33" s="185"/>
      <c r="CJ33" s="185"/>
      <c r="CK33" s="185"/>
    </row>
    <row r="34" spans="1:89" s="41" customFormat="1" ht="27.95" customHeight="1" x14ac:dyDescent="0.2">
      <c r="A34" s="157"/>
      <c r="B34" s="379">
        <f>'Checklist - Ranking Office Chem'!B367</f>
        <v>5450</v>
      </c>
      <c r="C34" s="851" t="str">
        <f>'Checklist - Ranking Office Chem'!C367</f>
        <v>Newbuild policy</v>
      </c>
      <c r="D34" s="852"/>
      <c r="E34" s="852"/>
      <c r="F34" s="852"/>
      <c r="G34" s="852"/>
      <c r="H34" s="852"/>
      <c r="I34" s="852"/>
      <c r="J34" s="852"/>
      <c r="K34" s="852"/>
      <c r="L34" s="852"/>
      <c r="M34" s="852"/>
      <c r="N34" s="853"/>
      <c r="O34" s="854">
        <f>'Checklist - Ranking Office Chem'!Y369</f>
        <v>0</v>
      </c>
      <c r="P34" s="855"/>
      <c r="Q34" s="856"/>
      <c r="R34" s="845">
        <f>'Checklist - Ranking Office Chem'!Z369</f>
        <v>40</v>
      </c>
      <c r="S34" s="846"/>
      <c r="T34" s="847"/>
      <c r="U34" s="848">
        <f>'Checklist - Ranking Office Chem'!F370</f>
        <v>0</v>
      </c>
      <c r="V34" s="849"/>
      <c r="W34" s="850"/>
      <c r="X34" s="858"/>
      <c r="Y34" s="859"/>
      <c r="Z34" s="185"/>
      <c r="AA34" s="185"/>
      <c r="AB34" s="18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185"/>
      <c r="CH34" s="185"/>
      <c r="CI34" s="185"/>
      <c r="CJ34" s="185"/>
      <c r="CK34" s="185"/>
    </row>
    <row r="35" spans="1:89" s="41" customFormat="1" ht="27.95" customHeight="1" x14ac:dyDescent="0.2">
      <c r="A35" s="157"/>
      <c r="B35" s="379" t="str">
        <f>'Checklist - Ranking Office Chem'!B371</f>
        <v>5460</v>
      </c>
      <c r="C35" s="851" t="str">
        <f>'Checklist - Ranking Office Chem'!C371</f>
        <v>Environmental Ship Index (ESI)</v>
      </c>
      <c r="D35" s="852"/>
      <c r="E35" s="852"/>
      <c r="F35" s="852"/>
      <c r="G35" s="852"/>
      <c r="H35" s="852"/>
      <c r="I35" s="852"/>
      <c r="J35" s="852"/>
      <c r="K35" s="852"/>
      <c r="L35" s="852"/>
      <c r="M35" s="852"/>
      <c r="N35" s="853"/>
      <c r="O35" s="854">
        <f>'Checklist - Ranking Office Chem'!Y373</f>
        <v>0</v>
      </c>
      <c r="P35" s="855"/>
      <c r="Q35" s="856"/>
      <c r="R35" s="845">
        <f>'Checklist - Ranking Office Chem'!Z373</f>
        <v>50</v>
      </c>
      <c r="S35" s="846"/>
      <c r="T35" s="847"/>
      <c r="U35" s="848">
        <f>'Checklist - Ranking Office Chem'!F374</f>
        <v>0</v>
      </c>
      <c r="V35" s="849"/>
      <c r="W35" s="850"/>
      <c r="X35" s="858"/>
      <c r="Y35" s="859"/>
      <c r="Z35" s="185"/>
      <c r="AA35" s="185"/>
      <c r="AB35" s="18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185"/>
      <c r="CH35" s="185"/>
      <c r="CI35" s="185"/>
      <c r="CJ35" s="185"/>
      <c r="CK35" s="185"/>
    </row>
    <row r="36" spans="1:89" s="41" customFormat="1" ht="27.95" customHeight="1" x14ac:dyDescent="0.2">
      <c r="A36" s="157"/>
      <c r="B36" s="379" t="str">
        <f>'Checklist - Ranking Office Chem'!B375</f>
        <v>5500</v>
      </c>
      <c r="C36" s="851" t="str">
        <f>'Checklist - Ranking Office Chem'!C375</f>
        <v>Sewage Management</v>
      </c>
      <c r="D36" s="852"/>
      <c r="E36" s="852"/>
      <c r="F36" s="852"/>
      <c r="G36" s="852"/>
      <c r="H36" s="852"/>
      <c r="I36" s="852"/>
      <c r="J36" s="852"/>
      <c r="K36" s="852"/>
      <c r="L36" s="852"/>
      <c r="M36" s="852"/>
      <c r="N36" s="853"/>
      <c r="O36" s="854">
        <f>'Checklist - Ranking Office Chem'!Y383</f>
        <v>0</v>
      </c>
      <c r="P36" s="855"/>
      <c r="Q36" s="856"/>
      <c r="R36" s="845">
        <f>'Checklist - Ranking Office Chem'!Z383</f>
        <v>50</v>
      </c>
      <c r="S36" s="846"/>
      <c r="T36" s="847"/>
      <c r="U36" s="848">
        <f>'Checklist - Ranking Office Chem'!F384</f>
        <v>20</v>
      </c>
      <c r="V36" s="849"/>
      <c r="W36" s="850"/>
      <c r="X36" s="858"/>
      <c r="Y36" s="859"/>
      <c r="Z36" s="185"/>
      <c r="AA36" s="185"/>
      <c r="AB36" s="18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185"/>
      <c r="CH36" s="185"/>
      <c r="CI36" s="185"/>
      <c r="CJ36" s="185"/>
      <c r="CK36" s="185"/>
    </row>
    <row r="37" spans="1:89" s="41" customFormat="1" ht="27.95" customHeight="1" x14ac:dyDescent="0.2">
      <c r="A37" s="157"/>
      <c r="B37" s="434" t="str">
        <f>'Checklist - Ranking Office Chem'!B385</f>
        <v>5510</v>
      </c>
      <c r="C37" s="851" t="str">
        <f>'Checklist - Ranking Office Chem'!C385</f>
        <v>Grey Water Management</v>
      </c>
      <c r="D37" s="852"/>
      <c r="E37" s="852"/>
      <c r="F37" s="852"/>
      <c r="G37" s="852"/>
      <c r="H37" s="852"/>
      <c r="I37" s="852"/>
      <c r="J37" s="852"/>
      <c r="K37" s="852"/>
      <c r="L37" s="852"/>
      <c r="M37" s="852"/>
      <c r="N37" s="853"/>
      <c r="O37" s="854">
        <f>'Checklist - Ranking Office Chem'!Y388</f>
        <v>0</v>
      </c>
      <c r="P37" s="855"/>
      <c r="Q37" s="856"/>
      <c r="R37" s="845">
        <f>'Checklist - Ranking Office Chem'!Z388</f>
        <v>25</v>
      </c>
      <c r="S37" s="846"/>
      <c r="T37" s="847"/>
      <c r="U37" s="848">
        <f>'Checklist - Ranking Office Chem'!F389</f>
        <v>0</v>
      </c>
      <c r="V37" s="849"/>
      <c r="W37" s="850"/>
      <c r="X37" s="858"/>
      <c r="Y37" s="859"/>
      <c r="Z37" s="185"/>
      <c r="AA37" s="185"/>
      <c r="AB37" s="18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185"/>
      <c r="CH37" s="185"/>
      <c r="CI37" s="185"/>
      <c r="CJ37" s="185"/>
      <c r="CK37" s="185"/>
    </row>
    <row r="38" spans="1:89" s="41" customFormat="1" ht="27.95" customHeight="1" x14ac:dyDescent="0.2">
      <c r="A38" s="157"/>
      <c r="B38" s="379">
        <f>'Checklist - Ranking Office Chem'!B390</f>
        <v>5700</v>
      </c>
      <c r="C38" s="851" t="str">
        <f>'Checklist - Ranking Office Chem'!C390</f>
        <v>Ballast Water Management</v>
      </c>
      <c r="D38" s="852"/>
      <c r="E38" s="852"/>
      <c r="F38" s="852"/>
      <c r="G38" s="852"/>
      <c r="H38" s="852"/>
      <c r="I38" s="852"/>
      <c r="J38" s="852"/>
      <c r="K38" s="852"/>
      <c r="L38" s="852"/>
      <c r="M38" s="852"/>
      <c r="N38" s="853"/>
      <c r="O38" s="854">
        <f>'Checklist - Ranking Office Chem'!Y401</f>
        <v>0</v>
      </c>
      <c r="P38" s="855"/>
      <c r="Q38" s="856"/>
      <c r="R38" s="845">
        <f>'Checklist - Ranking Office Chem'!Z401</f>
        <v>60</v>
      </c>
      <c r="S38" s="846"/>
      <c r="T38" s="847"/>
      <c r="U38" s="848">
        <f>'Checklist - Ranking Office Chem'!F402</f>
        <v>20</v>
      </c>
      <c r="V38" s="849"/>
      <c r="W38" s="850"/>
      <c r="X38" s="858"/>
      <c r="Y38" s="859"/>
      <c r="Z38" s="185"/>
      <c r="AA38" s="185"/>
      <c r="AB38" s="18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185"/>
      <c r="CH38" s="185"/>
      <c r="CI38" s="185"/>
      <c r="CJ38" s="185"/>
      <c r="CK38" s="185"/>
    </row>
    <row r="39" spans="1:89" s="41" customFormat="1" ht="27.95" customHeight="1" x14ac:dyDescent="0.2">
      <c r="A39" s="157"/>
      <c r="B39" s="379" t="str">
        <f>'Checklist - Ranking Office Chem'!B403</f>
        <v>5801</v>
      </c>
      <c r="C39" s="851" t="str">
        <f>'Checklist - Ranking Office Chem'!C403</f>
        <v>Protection of fuel oil tanks, lube oil tanks and hull</v>
      </c>
      <c r="D39" s="852"/>
      <c r="E39" s="852"/>
      <c r="F39" s="852"/>
      <c r="G39" s="852"/>
      <c r="H39" s="852"/>
      <c r="I39" s="852"/>
      <c r="J39" s="852"/>
      <c r="K39" s="852"/>
      <c r="L39" s="852"/>
      <c r="M39" s="852"/>
      <c r="N39" s="853"/>
      <c r="O39" s="854">
        <f>'Checklist - Ranking Office Chem'!Y406</f>
        <v>0</v>
      </c>
      <c r="P39" s="855"/>
      <c r="Q39" s="856"/>
      <c r="R39" s="845">
        <f>'Checklist - Ranking Office Chem'!Z406</f>
        <v>30</v>
      </c>
      <c r="S39" s="846"/>
      <c r="T39" s="847"/>
      <c r="U39" s="848">
        <f>'Checklist - Ranking Office Chem'!F407</f>
        <v>0</v>
      </c>
      <c r="V39" s="849"/>
      <c r="W39" s="850"/>
      <c r="X39" s="858"/>
      <c r="Y39" s="859"/>
      <c r="Z39" s="185"/>
      <c r="AA39" s="185"/>
      <c r="AB39" s="18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185"/>
      <c r="CH39" s="185"/>
      <c r="CI39" s="185"/>
      <c r="CJ39" s="185"/>
      <c r="CK39" s="185"/>
    </row>
    <row r="40" spans="1:89" s="41" customFormat="1" ht="27.95" customHeight="1" x14ac:dyDescent="0.2">
      <c r="A40" s="377"/>
      <c r="B40" s="379">
        <f>'Checklist - Ranking Office Chem'!B409</f>
        <v>5810</v>
      </c>
      <c r="C40" s="851" t="str">
        <f>'Checklist - Ranking Office Chem'!C409</f>
        <v>Stern tube lubrication</v>
      </c>
      <c r="D40" s="852"/>
      <c r="E40" s="852"/>
      <c r="F40" s="852"/>
      <c r="G40" s="852"/>
      <c r="H40" s="852"/>
      <c r="I40" s="852"/>
      <c r="J40" s="852"/>
      <c r="K40" s="852"/>
      <c r="L40" s="852"/>
      <c r="M40" s="852"/>
      <c r="N40" s="853"/>
      <c r="O40" s="854">
        <f>'Checklist - Ranking Office Chem'!Y413</f>
        <v>0</v>
      </c>
      <c r="P40" s="855"/>
      <c r="Q40" s="856"/>
      <c r="R40" s="845">
        <f>'Checklist - Ranking Office Chem'!Z413</f>
        <v>60</v>
      </c>
      <c r="S40" s="846"/>
      <c r="T40" s="847"/>
      <c r="U40" s="848">
        <f>'Checklist - Ranking Office Chem'!F414</f>
        <v>0</v>
      </c>
      <c r="V40" s="849"/>
      <c r="W40" s="850"/>
      <c r="X40" s="858"/>
      <c r="Y40" s="859"/>
      <c r="Z40" s="185"/>
      <c r="AA40" s="185"/>
      <c r="AB40" s="18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185"/>
      <c r="CH40" s="185"/>
      <c r="CI40" s="185"/>
      <c r="CJ40" s="185"/>
      <c r="CK40" s="185"/>
    </row>
    <row r="41" spans="1:89" s="41" customFormat="1" ht="27.95" customHeight="1" x14ac:dyDescent="0.2">
      <c r="A41" s="157"/>
      <c r="B41" s="380">
        <f>'Checklist - Ranking Office Chem'!B415</f>
        <v>5811</v>
      </c>
      <c r="C41" s="851" t="str">
        <f>'Checklist - Ranking Office Chem'!C415</f>
        <v>Mooring wire lubrication</v>
      </c>
      <c r="D41" s="852"/>
      <c r="E41" s="852"/>
      <c r="F41" s="852"/>
      <c r="G41" s="852"/>
      <c r="H41" s="852"/>
      <c r="I41" s="852"/>
      <c r="J41" s="852"/>
      <c r="K41" s="852"/>
      <c r="L41" s="852"/>
      <c r="M41" s="852"/>
      <c r="N41" s="853"/>
      <c r="O41" s="854">
        <f>'Checklist - Ranking Office Chem'!Y417</f>
        <v>0</v>
      </c>
      <c r="P41" s="855"/>
      <c r="Q41" s="856"/>
      <c r="R41" s="845">
        <f>'Checklist - Ranking Office Chem'!Z417</f>
        <v>20</v>
      </c>
      <c r="S41" s="846"/>
      <c r="T41" s="847"/>
      <c r="U41" s="848">
        <f>'Checklist - Ranking Office Chem'!F418</f>
        <v>0</v>
      </c>
      <c r="V41" s="849"/>
      <c r="W41" s="850"/>
      <c r="X41" s="858"/>
      <c r="Y41" s="859"/>
      <c r="Z41" s="185"/>
      <c r="AA41" s="185"/>
      <c r="AB41" s="18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185"/>
      <c r="CH41" s="185"/>
      <c r="CI41" s="185"/>
      <c r="CJ41" s="185"/>
      <c r="CK41" s="185"/>
    </row>
    <row r="42" spans="1:89" s="41" customFormat="1" ht="27.95" customHeight="1" x14ac:dyDescent="0.2">
      <c r="A42" s="157"/>
      <c r="B42" s="380">
        <f>'Checklist - Ranking Office Chem'!B419</f>
        <v>5812</v>
      </c>
      <c r="C42" s="851" t="str">
        <f>'Checklist - Ranking Office Chem'!C419</f>
        <v>Deck equipment lubrication (use of oils)</v>
      </c>
      <c r="D42" s="852"/>
      <c r="E42" s="852"/>
      <c r="F42" s="852"/>
      <c r="G42" s="852"/>
      <c r="H42" s="852"/>
      <c r="I42" s="852"/>
      <c r="J42" s="852"/>
      <c r="K42" s="852"/>
      <c r="L42" s="852"/>
      <c r="M42" s="852"/>
      <c r="N42" s="853"/>
      <c r="O42" s="854">
        <f>'Checklist - Ranking Office Chem'!Y425</f>
        <v>0</v>
      </c>
      <c r="P42" s="855"/>
      <c r="Q42" s="856"/>
      <c r="R42" s="845">
        <f>'Checklist - Ranking Office Chem'!Z425</f>
        <v>55</v>
      </c>
      <c r="S42" s="846"/>
      <c r="T42" s="847"/>
      <c r="U42" s="848">
        <f>'Checklist - Ranking Office Chem'!F426</f>
        <v>0</v>
      </c>
      <c r="V42" s="849"/>
      <c r="W42" s="850"/>
      <c r="X42" s="858"/>
      <c r="Y42" s="859"/>
      <c r="Z42" s="185"/>
      <c r="AA42" s="185"/>
      <c r="AB42" s="18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185"/>
      <c r="CH42" s="185"/>
      <c r="CI42" s="185"/>
      <c r="CJ42" s="185"/>
      <c r="CK42" s="185"/>
    </row>
    <row r="43" spans="1:89" s="41" customFormat="1" ht="27.95" customHeight="1" thickBot="1" x14ac:dyDescent="0.25">
      <c r="A43" s="157"/>
      <c r="B43" s="386" t="str">
        <f>'Checklist - Ranking Office Chem'!B427</f>
        <v>5820</v>
      </c>
      <c r="C43" s="944" t="str">
        <f>'Checklist - Ranking Office Chem'!C427</f>
        <v>Management of bilge water and sludge handling onboard</v>
      </c>
      <c r="D43" s="945"/>
      <c r="E43" s="945"/>
      <c r="F43" s="945"/>
      <c r="G43" s="945"/>
      <c r="H43" s="945"/>
      <c r="I43" s="945"/>
      <c r="J43" s="945"/>
      <c r="K43" s="945"/>
      <c r="L43" s="945"/>
      <c r="M43" s="945"/>
      <c r="N43" s="946"/>
      <c r="O43" s="864">
        <f>'Checklist - Ranking Office Chem'!Y432</f>
        <v>0</v>
      </c>
      <c r="P43" s="865"/>
      <c r="Q43" s="866"/>
      <c r="R43" s="898">
        <f>'Checklist - Ranking Office Chem'!Z432</f>
        <v>25</v>
      </c>
      <c r="S43" s="899"/>
      <c r="T43" s="900"/>
      <c r="U43" s="861">
        <f>'Checklist - Ranking Office Chem'!F433</f>
        <v>15</v>
      </c>
      <c r="V43" s="862"/>
      <c r="W43" s="863"/>
      <c r="X43" s="876"/>
      <c r="Y43" s="877"/>
      <c r="Z43" s="185"/>
      <c r="AA43" s="185"/>
      <c r="AB43" s="18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185"/>
      <c r="CH43" s="185"/>
      <c r="CI43" s="185"/>
      <c r="CJ43" s="185"/>
      <c r="CK43" s="185"/>
    </row>
    <row r="44" spans="1:89" s="41" customFormat="1" ht="27.95" customHeight="1" x14ac:dyDescent="0.2">
      <c r="A44" s="157"/>
      <c r="B44" s="445" t="str">
        <f>'Checklist - Ranking Office Chem'!B434</f>
        <v>5821</v>
      </c>
      <c r="C44" s="932" t="str">
        <f>'Checklist - Ranking Office Chem'!C434</f>
        <v>Outfitting of bilge water system</v>
      </c>
      <c r="D44" s="933"/>
      <c r="E44" s="933"/>
      <c r="F44" s="933"/>
      <c r="G44" s="933"/>
      <c r="H44" s="933"/>
      <c r="I44" s="933"/>
      <c r="J44" s="933"/>
      <c r="K44" s="933"/>
      <c r="L44" s="933"/>
      <c r="M44" s="933"/>
      <c r="N44" s="934"/>
      <c r="O44" s="854">
        <f>'Checklist - Ranking Office Chem'!Y449</f>
        <v>0</v>
      </c>
      <c r="P44" s="855"/>
      <c r="Q44" s="856"/>
      <c r="R44" s="869">
        <f>'Checklist - Ranking Office Chem'!Z449</f>
        <v>50</v>
      </c>
      <c r="S44" s="870"/>
      <c r="T44" s="871"/>
      <c r="U44" s="920">
        <f>'Checklist - Ranking Office Chem'!F450</f>
        <v>20</v>
      </c>
      <c r="V44" s="921"/>
      <c r="W44" s="922"/>
      <c r="X44" s="867"/>
      <c r="Y44" s="868"/>
      <c r="Z44" s="185"/>
      <c r="AA44" s="185"/>
      <c r="AB44" s="18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185"/>
      <c r="CH44" s="185"/>
      <c r="CI44" s="185"/>
      <c r="CJ44" s="185"/>
      <c r="CK44" s="185"/>
    </row>
    <row r="45" spans="1:89" s="41" customFormat="1" ht="27.95" customHeight="1" x14ac:dyDescent="0.2">
      <c r="A45" s="157"/>
      <c r="B45" s="379" t="str">
        <f>'Checklist - Ranking Office Chem'!B451</f>
        <v>5822</v>
      </c>
      <c r="C45" s="851" t="str">
        <f>'Checklist - Ranking Office Chem'!C451</f>
        <v>Outfitting of sludge handling system</v>
      </c>
      <c r="D45" s="852"/>
      <c r="E45" s="852"/>
      <c r="F45" s="852"/>
      <c r="G45" s="852"/>
      <c r="H45" s="852"/>
      <c r="I45" s="852"/>
      <c r="J45" s="852"/>
      <c r="K45" s="852"/>
      <c r="L45" s="852"/>
      <c r="M45" s="852"/>
      <c r="N45" s="853"/>
      <c r="O45" s="854">
        <f>'Checklist - Ranking Office Chem'!Y456</f>
        <v>0</v>
      </c>
      <c r="P45" s="855"/>
      <c r="Q45" s="856"/>
      <c r="R45" s="845">
        <f>'Checklist - Ranking Office Chem'!Z456</f>
        <v>20</v>
      </c>
      <c r="S45" s="846"/>
      <c r="T45" s="847"/>
      <c r="U45" s="848">
        <f>'Checklist - Ranking Office Chem'!F457</f>
        <v>10</v>
      </c>
      <c r="V45" s="849"/>
      <c r="W45" s="850"/>
      <c r="X45" s="858"/>
      <c r="Y45" s="859"/>
      <c r="Z45" s="185"/>
      <c r="AA45" s="185"/>
      <c r="AB45" s="18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185"/>
      <c r="CH45" s="185"/>
      <c r="CI45" s="185"/>
      <c r="CJ45" s="185"/>
      <c r="CK45" s="185"/>
    </row>
    <row r="46" spans="1:89" s="41" customFormat="1" ht="27.95" customHeight="1" x14ac:dyDescent="0.2">
      <c r="A46" s="157"/>
      <c r="B46" s="379">
        <f>'Checklist - Ranking Office Chem'!B458</f>
        <v>5900</v>
      </c>
      <c r="C46" s="851" t="str">
        <f>'Checklist - Ranking Office Chem'!C458</f>
        <v>Ship Recycling - Inventory of Hazardous Materials</v>
      </c>
      <c r="D46" s="852"/>
      <c r="E46" s="852"/>
      <c r="F46" s="852"/>
      <c r="G46" s="852"/>
      <c r="H46" s="852"/>
      <c r="I46" s="852"/>
      <c r="J46" s="852"/>
      <c r="K46" s="852"/>
      <c r="L46" s="852"/>
      <c r="M46" s="852"/>
      <c r="N46" s="853"/>
      <c r="O46" s="947">
        <f>'Checklist - Ranking Office Chem'!Y467</f>
        <v>0</v>
      </c>
      <c r="P46" s="948"/>
      <c r="Q46" s="949"/>
      <c r="R46" s="845">
        <f>'Checklist - Ranking Office Chem'!Z467</f>
        <v>120</v>
      </c>
      <c r="S46" s="846"/>
      <c r="T46" s="847"/>
      <c r="U46" s="848">
        <f>'Checklist - Ranking Office Chem'!F468</f>
        <v>40</v>
      </c>
      <c r="V46" s="849"/>
      <c r="W46" s="850"/>
      <c r="X46" s="858"/>
      <c r="Y46" s="859"/>
      <c r="Z46" s="185"/>
      <c r="AA46" s="185"/>
      <c r="AB46" s="18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185"/>
      <c r="CH46" s="185"/>
      <c r="CI46" s="185"/>
      <c r="CJ46" s="185"/>
      <c r="CK46" s="185"/>
    </row>
    <row r="47" spans="1:89" s="41" customFormat="1" ht="27.95" customHeight="1" thickBot="1" x14ac:dyDescent="0.25">
      <c r="A47" s="157"/>
      <c r="B47" s="385">
        <f>'Checklist - Ranking Office Chem'!B469</f>
        <v>5910</v>
      </c>
      <c r="C47" s="941" t="str">
        <f>'Checklist - Ranking Office Chem'!C469</f>
        <v xml:space="preserve">Ship Recycling - Policy for ships due to be recycled    </v>
      </c>
      <c r="D47" s="942"/>
      <c r="E47" s="942"/>
      <c r="F47" s="942"/>
      <c r="G47" s="942"/>
      <c r="H47" s="942"/>
      <c r="I47" s="942"/>
      <c r="J47" s="942"/>
      <c r="K47" s="942"/>
      <c r="L47" s="942"/>
      <c r="M47" s="942"/>
      <c r="N47" s="943"/>
      <c r="O47" s="864">
        <f>'Checklist - Ranking Office Chem'!Y482</f>
        <v>0</v>
      </c>
      <c r="P47" s="865"/>
      <c r="Q47" s="866"/>
      <c r="R47" s="901">
        <f>'Checklist - Ranking Office Chem'!Z482</f>
        <v>140</v>
      </c>
      <c r="S47" s="902"/>
      <c r="T47" s="903"/>
      <c r="U47" s="923">
        <f>'Checklist - Ranking Office Chem'!F483</f>
        <v>60</v>
      </c>
      <c r="V47" s="924"/>
      <c r="W47" s="925"/>
      <c r="X47" s="874"/>
      <c r="Y47" s="875"/>
      <c r="Z47" s="185"/>
      <c r="AA47" s="185"/>
      <c r="AB47" s="18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185"/>
      <c r="CH47" s="185"/>
      <c r="CI47" s="185"/>
      <c r="CJ47" s="185"/>
      <c r="CK47" s="185"/>
    </row>
    <row r="48" spans="1:89" s="41" customFormat="1" ht="30" customHeight="1" thickBot="1" x14ac:dyDescent="0.25">
      <c r="A48" s="157"/>
      <c r="B48" s="378">
        <f>'Checklist - Ranking Office Chem'!B484</f>
        <v>6000</v>
      </c>
      <c r="C48" s="857" t="str">
        <f>'Checklist - Ranking Office Chem'!C484</f>
        <v>MAINTENANCE / SURVEYS</v>
      </c>
      <c r="D48" s="857"/>
      <c r="E48" s="857"/>
      <c r="F48" s="857"/>
      <c r="G48" s="857"/>
      <c r="H48" s="857"/>
      <c r="I48" s="857"/>
      <c r="J48" s="857"/>
      <c r="K48" s="857"/>
      <c r="L48" s="857"/>
      <c r="M48" s="857"/>
      <c r="N48" s="857"/>
      <c r="O48" s="632"/>
      <c r="P48" s="632"/>
      <c r="Q48" s="632"/>
      <c r="R48" s="632"/>
      <c r="S48" s="632"/>
      <c r="T48" s="632"/>
      <c r="U48" s="632"/>
      <c r="V48" s="632"/>
      <c r="W48" s="632"/>
      <c r="X48" s="632"/>
      <c r="Y48" s="633"/>
      <c r="Z48" s="185"/>
      <c r="AA48" s="185"/>
      <c r="AB48" s="185"/>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185"/>
      <c r="CH48" s="185"/>
      <c r="CI48" s="185"/>
      <c r="CJ48" s="185"/>
      <c r="CK48" s="185"/>
    </row>
    <row r="49" spans="1:91" s="41" customFormat="1" ht="27.95" customHeight="1" x14ac:dyDescent="0.2">
      <c r="A49" s="157"/>
      <c r="B49" s="379" t="str">
        <f>'Checklist - Ranking Office Chem'!B485</f>
        <v>6100</v>
      </c>
      <c r="C49" s="851" t="str">
        <f>'Checklist - Ranking Office Chem'!C485</f>
        <v xml:space="preserve">Programme of Inspections                                                                                                                                                                                                                                       </v>
      </c>
      <c r="D49" s="852"/>
      <c r="E49" s="852"/>
      <c r="F49" s="852"/>
      <c r="G49" s="852"/>
      <c r="H49" s="852"/>
      <c r="I49" s="852"/>
      <c r="J49" s="852"/>
      <c r="K49" s="852"/>
      <c r="L49" s="852"/>
      <c r="M49" s="852"/>
      <c r="N49" s="853"/>
      <c r="O49" s="854">
        <f>'Checklist - Ranking Office Chem'!Y492</f>
        <v>0</v>
      </c>
      <c r="P49" s="855"/>
      <c r="Q49" s="856"/>
      <c r="R49" s="845">
        <f>'Checklist - Ranking Office Chem'!Z492</f>
        <v>70</v>
      </c>
      <c r="S49" s="846"/>
      <c r="T49" s="847"/>
      <c r="U49" s="848">
        <f>'Checklist - Ranking Office Chem'!F493</f>
        <v>60</v>
      </c>
      <c r="V49" s="849"/>
      <c r="W49" s="850"/>
      <c r="X49" s="858"/>
      <c r="Y49" s="859"/>
      <c r="Z49" s="185"/>
      <c r="AA49" s="185"/>
      <c r="AB49" s="18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185"/>
      <c r="CH49" s="185"/>
      <c r="CI49" s="185"/>
      <c r="CJ49" s="185"/>
      <c r="CK49" s="185"/>
    </row>
    <row r="50" spans="1:91" s="41" customFormat="1" ht="27.95" customHeight="1" x14ac:dyDescent="0.2">
      <c r="A50" s="377"/>
      <c r="B50" s="379" t="str">
        <f>'Checklist - Ranking Office Chem'!B494</f>
        <v>6110</v>
      </c>
      <c r="C50" s="851" t="str">
        <f>'Checklist - Ranking Office Chem'!C494</f>
        <v>Critical and Stand-by Equipment</v>
      </c>
      <c r="D50" s="852"/>
      <c r="E50" s="852"/>
      <c r="F50" s="852"/>
      <c r="G50" s="852"/>
      <c r="H50" s="852"/>
      <c r="I50" s="852"/>
      <c r="J50" s="852"/>
      <c r="K50" s="852"/>
      <c r="L50" s="852"/>
      <c r="M50" s="852"/>
      <c r="N50" s="853"/>
      <c r="O50" s="854">
        <f>'Checklist - Ranking Office Chem'!Y503</f>
        <v>0</v>
      </c>
      <c r="P50" s="855"/>
      <c r="Q50" s="856"/>
      <c r="R50" s="845">
        <f>'Checklist - Ranking Office Chem'!Z503</f>
        <v>75</v>
      </c>
      <c r="S50" s="846"/>
      <c r="T50" s="847"/>
      <c r="U50" s="848">
        <f>'Checklist - Ranking Office Chem'!F504</f>
        <v>30</v>
      </c>
      <c r="V50" s="849"/>
      <c r="W50" s="850"/>
      <c r="X50" s="858"/>
      <c r="Y50" s="859"/>
      <c r="Z50" s="185"/>
      <c r="AA50" s="185"/>
      <c r="AB50" s="18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T50" s="234"/>
      <c r="BU50" s="234"/>
      <c r="BV50" s="234"/>
      <c r="BW50" s="234"/>
      <c r="BX50" s="234"/>
      <c r="BY50" s="234"/>
      <c r="BZ50" s="234"/>
      <c r="CA50" s="234"/>
      <c r="CB50" s="234"/>
      <c r="CC50" s="234"/>
      <c r="CD50" s="234"/>
      <c r="CE50" s="234"/>
      <c r="CF50" s="234"/>
      <c r="CG50" s="185"/>
      <c r="CH50" s="185"/>
      <c r="CI50" s="185"/>
      <c r="CJ50" s="185"/>
      <c r="CK50" s="185"/>
    </row>
    <row r="51" spans="1:91" s="41" customFormat="1" ht="27.95" customHeight="1" x14ac:dyDescent="0.2">
      <c r="A51" s="157"/>
      <c r="B51" s="380">
        <f>'Checklist - Ranking Office Chem'!B505</f>
        <v>6200</v>
      </c>
      <c r="C51" s="851" t="str">
        <f>'Checklist - Ranking Office Chem'!C505</f>
        <v>Mooring Equipment</v>
      </c>
      <c r="D51" s="852"/>
      <c r="E51" s="852"/>
      <c r="F51" s="852"/>
      <c r="G51" s="852"/>
      <c r="H51" s="852"/>
      <c r="I51" s="852"/>
      <c r="J51" s="852"/>
      <c r="K51" s="852"/>
      <c r="L51" s="852"/>
      <c r="M51" s="852"/>
      <c r="N51" s="853"/>
      <c r="O51" s="854">
        <f>'Checklist - Ranking Office Chem'!Y516</f>
        <v>0</v>
      </c>
      <c r="P51" s="855"/>
      <c r="Q51" s="856"/>
      <c r="R51" s="845">
        <f>'Checklist - Ranking Office Chem'!Z516</f>
        <v>75</v>
      </c>
      <c r="S51" s="846"/>
      <c r="T51" s="847"/>
      <c r="U51" s="848">
        <f>'Checklist - Ranking Office Chem'!F517</f>
        <v>45</v>
      </c>
      <c r="V51" s="849"/>
      <c r="W51" s="850"/>
      <c r="X51" s="858"/>
      <c r="Y51" s="859"/>
      <c r="Z51" s="185"/>
      <c r="AA51" s="185"/>
      <c r="AB51" s="18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185"/>
      <c r="CH51" s="185"/>
      <c r="CI51" s="185"/>
      <c r="CJ51" s="185"/>
      <c r="CK51" s="185"/>
    </row>
    <row r="52" spans="1:91" s="41" customFormat="1" ht="27.95" customHeight="1" x14ac:dyDescent="0.2">
      <c r="A52" s="157"/>
      <c r="B52" s="380" t="str">
        <f>'Checklist - Ranking Office Chem'!B518</f>
        <v>6300</v>
      </c>
      <c r="C52" s="851" t="str">
        <f>'Checklist - Ranking Office Chem'!C518</f>
        <v>Corrosion Prevention of Seawater Ballast Tanks</v>
      </c>
      <c r="D52" s="852"/>
      <c r="E52" s="852"/>
      <c r="F52" s="852"/>
      <c r="G52" s="852"/>
      <c r="H52" s="852"/>
      <c r="I52" s="852"/>
      <c r="J52" s="852"/>
      <c r="K52" s="852"/>
      <c r="L52" s="852"/>
      <c r="M52" s="852"/>
      <c r="N52" s="853"/>
      <c r="O52" s="854">
        <f>'Checklist - Ranking Office Chem'!Y525</f>
        <v>0</v>
      </c>
      <c r="P52" s="855"/>
      <c r="Q52" s="856"/>
      <c r="R52" s="845">
        <f>'Checklist - Ranking Office Chem'!Z525</f>
        <v>75</v>
      </c>
      <c r="S52" s="846"/>
      <c r="T52" s="847"/>
      <c r="U52" s="848">
        <f>'Checklist - Ranking Office Chem'!F526</f>
        <v>40</v>
      </c>
      <c r="V52" s="849"/>
      <c r="W52" s="850"/>
      <c r="X52" s="858"/>
      <c r="Y52" s="859"/>
      <c r="Z52" s="185"/>
      <c r="AA52" s="185"/>
      <c r="AB52" s="18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185"/>
      <c r="CH52" s="185"/>
      <c r="CI52" s="185"/>
      <c r="CJ52" s="185"/>
      <c r="CK52" s="185"/>
    </row>
    <row r="53" spans="1:91" s="41" customFormat="1" ht="27.95" customHeight="1" thickBot="1" x14ac:dyDescent="0.25">
      <c r="A53" s="157"/>
      <c r="B53" s="380" t="str">
        <f>'Checklist - Ranking Office Chem'!B527</f>
        <v>6400</v>
      </c>
      <c r="C53" s="851" t="str">
        <f>'Checklist - Ranking Office Chem'!C527</f>
        <v xml:space="preserve">Condition Assessment Program, Maintenance    Additional Green Award requirements </v>
      </c>
      <c r="D53" s="852"/>
      <c r="E53" s="852"/>
      <c r="F53" s="852"/>
      <c r="G53" s="852"/>
      <c r="H53" s="852"/>
      <c r="I53" s="852"/>
      <c r="J53" s="852"/>
      <c r="K53" s="852"/>
      <c r="L53" s="852"/>
      <c r="M53" s="852"/>
      <c r="N53" s="853"/>
      <c r="O53" s="854">
        <f>'Checklist - Ranking Office Chem'!Y540</f>
        <v>0</v>
      </c>
      <c r="P53" s="855"/>
      <c r="Q53" s="856"/>
      <c r="R53" s="845">
        <f>'Checklist - Ranking Office Chem'!Z540</f>
        <v>120</v>
      </c>
      <c r="S53" s="846"/>
      <c r="T53" s="847"/>
      <c r="U53" s="848">
        <f>'Checklist - Ranking Office Chem'!F541</f>
        <v>60</v>
      </c>
      <c r="V53" s="849"/>
      <c r="W53" s="850"/>
      <c r="X53" s="858"/>
      <c r="Y53" s="859"/>
      <c r="Z53" s="185"/>
      <c r="AA53" s="185"/>
      <c r="AB53" s="18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185"/>
      <c r="CH53" s="185"/>
      <c r="CI53" s="185"/>
      <c r="CJ53" s="185"/>
      <c r="CK53" s="185"/>
    </row>
    <row r="54" spans="1:91" s="41" customFormat="1" ht="30" customHeight="1" thickBot="1" x14ac:dyDescent="0.25">
      <c r="A54" s="157"/>
      <c r="B54" s="378">
        <f>'Checklist - Ranking Office Chem'!B542</f>
        <v>7000</v>
      </c>
      <c r="C54" s="857" t="str">
        <f>'Checklist - Ranking Office Chem'!C542</f>
        <v>CREW</v>
      </c>
      <c r="D54" s="857"/>
      <c r="E54" s="857"/>
      <c r="F54" s="857"/>
      <c r="G54" s="857"/>
      <c r="H54" s="857"/>
      <c r="I54" s="857"/>
      <c r="J54" s="857"/>
      <c r="K54" s="857"/>
      <c r="L54" s="857"/>
      <c r="M54" s="857"/>
      <c r="N54" s="857"/>
      <c r="O54" s="632"/>
      <c r="P54" s="632"/>
      <c r="Q54" s="632"/>
      <c r="R54" s="632"/>
      <c r="S54" s="632"/>
      <c r="T54" s="632"/>
      <c r="U54" s="632"/>
      <c r="V54" s="632"/>
      <c r="W54" s="632"/>
      <c r="X54" s="632"/>
      <c r="Y54" s="633"/>
      <c r="Z54" s="185"/>
      <c r="AA54" s="185"/>
      <c r="AB54" s="185"/>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185"/>
      <c r="CH54" s="185"/>
      <c r="CI54" s="185"/>
      <c r="CJ54" s="185"/>
      <c r="CK54" s="185"/>
    </row>
    <row r="55" spans="1:91" s="41" customFormat="1" ht="27.95" customHeight="1" x14ac:dyDescent="0.2">
      <c r="A55" s="157"/>
      <c r="B55" s="379">
        <f>'Checklist - Ranking Office Chem'!B543</f>
        <v>7100</v>
      </c>
      <c r="C55" s="851" t="str">
        <f>'Checklist - Ranking Office Chem'!C543</f>
        <v>Employment of Personnel</v>
      </c>
      <c r="D55" s="852"/>
      <c r="E55" s="852"/>
      <c r="F55" s="852"/>
      <c r="G55" s="852"/>
      <c r="H55" s="852"/>
      <c r="I55" s="852"/>
      <c r="J55" s="852"/>
      <c r="K55" s="852"/>
      <c r="L55" s="852"/>
      <c r="M55" s="852"/>
      <c r="N55" s="853"/>
      <c r="O55" s="854">
        <f>'Checklist - Ranking Office Chem'!Y549</f>
        <v>0</v>
      </c>
      <c r="P55" s="855"/>
      <c r="Q55" s="856"/>
      <c r="R55" s="845">
        <f>'Checklist - Ranking Office Chem'!Z549</f>
        <v>30</v>
      </c>
      <c r="S55" s="846"/>
      <c r="T55" s="847"/>
      <c r="U55" s="848">
        <f>'Checklist - Ranking Office Chem'!F550</f>
        <v>0</v>
      </c>
      <c r="V55" s="849"/>
      <c r="W55" s="850"/>
      <c r="X55" s="858"/>
      <c r="Y55" s="859"/>
      <c r="Z55" s="185"/>
      <c r="AA55" s="185"/>
      <c r="AB55" s="18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185"/>
      <c r="CH55" s="185"/>
      <c r="CI55" s="185"/>
      <c r="CJ55" s="185"/>
      <c r="CK55" s="185"/>
    </row>
    <row r="56" spans="1:91" s="41" customFormat="1" ht="27.95" customHeight="1" x14ac:dyDescent="0.2">
      <c r="A56" s="157"/>
      <c r="B56" s="379" t="str">
        <f>'Checklist - Ranking Office Chem'!B551</f>
        <v>7200</v>
      </c>
      <c r="C56" s="851" t="str">
        <f>'Checklist - Ranking Office Chem'!C551</f>
        <v>Extra Personnel, Additional Green Award Requirement</v>
      </c>
      <c r="D56" s="852"/>
      <c r="E56" s="852"/>
      <c r="F56" s="852"/>
      <c r="G56" s="852"/>
      <c r="H56" s="852"/>
      <c r="I56" s="852"/>
      <c r="J56" s="852"/>
      <c r="K56" s="852"/>
      <c r="L56" s="852"/>
      <c r="M56" s="852"/>
      <c r="N56" s="853"/>
      <c r="O56" s="854">
        <f>'Checklist - Ranking Office Chem'!Y560</f>
        <v>0</v>
      </c>
      <c r="P56" s="855"/>
      <c r="Q56" s="856"/>
      <c r="R56" s="845">
        <f>'Checklist - Ranking Office Chem'!Z560</f>
        <v>80</v>
      </c>
      <c r="S56" s="846"/>
      <c r="T56" s="847"/>
      <c r="U56" s="848">
        <f>'Checklist - Ranking Office Chem'!F561</f>
        <v>40</v>
      </c>
      <c r="V56" s="849"/>
      <c r="W56" s="850"/>
      <c r="X56" s="858"/>
      <c r="Y56" s="859"/>
      <c r="Z56" s="185"/>
      <c r="AA56" s="185"/>
      <c r="AB56" s="18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185"/>
      <c r="CH56" s="185"/>
      <c r="CI56" s="185"/>
      <c r="CJ56" s="185"/>
      <c r="CK56" s="185"/>
    </row>
    <row r="57" spans="1:91" s="41" customFormat="1" ht="27.95" customHeight="1" x14ac:dyDescent="0.2">
      <c r="A57" s="157"/>
      <c r="B57" s="379" t="str">
        <f>'Checklist - Ranking Office Chem'!B562</f>
        <v>7300</v>
      </c>
      <c r="C57" s="851" t="str">
        <f>'Checklist - Ranking Office Chem'!C562</f>
        <v>Training / Courses for Personnel, Additional Green Award Requirements &amp; IMO Model Courses</v>
      </c>
      <c r="D57" s="852"/>
      <c r="E57" s="852"/>
      <c r="F57" s="852"/>
      <c r="G57" s="852"/>
      <c r="H57" s="852"/>
      <c r="I57" s="852"/>
      <c r="J57" s="852"/>
      <c r="K57" s="852"/>
      <c r="L57" s="852"/>
      <c r="M57" s="852"/>
      <c r="N57" s="853"/>
      <c r="O57" s="854">
        <f>'Checklist - Ranking Office Chem'!Y580</f>
        <v>0</v>
      </c>
      <c r="P57" s="855"/>
      <c r="Q57" s="856"/>
      <c r="R57" s="845">
        <f>'Checklist - Ranking Office Chem'!Z580</f>
        <v>145</v>
      </c>
      <c r="S57" s="846"/>
      <c r="T57" s="847"/>
      <c r="U57" s="848">
        <f>'Checklist - Ranking Office Chem'!F581</f>
        <v>60</v>
      </c>
      <c r="V57" s="849"/>
      <c r="W57" s="850"/>
      <c r="X57" s="858"/>
      <c r="Y57" s="859"/>
      <c r="Z57" s="185"/>
      <c r="AA57" s="185"/>
      <c r="AB57" s="18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185"/>
      <c r="CH57" s="185"/>
      <c r="CI57" s="185"/>
      <c r="CJ57" s="185"/>
      <c r="CK57" s="185"/>
    </row>
    <row r="58" spans="1:91" s="41" customFormat="1" ht="27.95" customHeight="1" x14ac:dyDescent="0.2">
      <c r="A58" s="157"/>
      <c r="B58" s="379">
        <f>'Checklist - Ranking Office Chem'!B582</f>
        <v>7400</v>
      </c>
      <c r="C58" s="851" t="str">
        <f>'Checklist - Ranking Office Chem'!C582</f>
        <v>Familiarization, Additional Green Award Requirements</v>
      </c>
      <c r="D58" s="852"/>
      <c r="E58" s="852"/>
      <c r="F58" s="852"/>
      <c r="G58" s="852"/>
      <c r="H58" s="852"/>
      <c r="I58" s="852"/>
      <c r="J58" s="852"/>
      <c r="K58" s="852"/>
      <c r="L58" s="852"/>
      <c r="M58" s="852"/>
      <c r="N58" s="853"/>
      <c r="O58" s="854">
        <f>'Checklist - Ranking Office Chem'!Y589</f>
        <v>0</v>
      </c>
      <c r="P58" s="855"/>
      <c r="Q58" s="856"/>
      <c r="R58" s="845">
        <f>'Checklist - Ranking Office Chem'!Z589</f>
        <v>80</v>
      </c>
      <c r="S58" s="846"/>
      <c r="T58" s="847"/>
      <c r="U58" s="848">
        <f>'Checklist - Ranking Office Chem'!F590</f>
        <v>50</v>
      </c>
      <c r="V58" s="849"/>
      <c r="W58" s="850"/>
      <c r="X58" s="858"/>
      <c r="Y58" s="859"/>
      <c r="Z58" s="185"/>
      <c r="AA58" s="185"/>
      <c r="AB58" s="18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185"/>
      <c r="CH58" s="185"/>
      <c r="CI58" s="185"/>
      <c r="CJ58" s="185"/>
      <c r="CK58" s="185"/>
    </row>
    <row r="59" spans="1:91" s="41" customFormat="1" ht="27.95" customHeight="1" thickBot="1" x14ac:dyDescent="0.25">
      <c r="A59" s="157"/>
      <c r="B59" s="379" t="str">
        <f>'Checklist - Ranking Office Chem'!B591</f>
        <v>7500</v>
      </c>
      <c r="C59" s="851" t="str">
        <f>'Checklist - Ranking Office Chem'!C591</f>
        <v>Safe Manning and Fatigue Management</v>
      </c>
      <c r="D59" s="852"/>
      <c r="E59" s="852"/>
      <c r="F59" s="852"/>
      <c r="G59" s="852"/>
      <c r="H59" s="852"/>
      <c r="I59" s="852"/>
      <c r="J59" s="852"/>
      <c r="K59" s="852"/>
      <c r="L59" s="852"/>
      <c r="M59" s="852"/>
      <c r="N59" s="853"/>
      <c r="O59" s="854">
        <f>'Checklist - Ranking Office Chem'!Y603</f>
        <v>0</v>
      </c>
      <c r="P59" s="855"/>
      <c r="Q59" s="856"/>
      <c r="R59" s="845">
        <f>'Checklist - Ranking Office Chem'!Z603</f>
        <v>95</v>
      </c>
      <c r="S59" s="846"/>
      <c r="T59" s="847"/>
      <c r="U59" s="848">
        <f>'Checklist - Ranking Office Chem'!F604</f>
        <v>60</v>
      </c>
      <c r="V59" s="849"/>
      <c r="W59" s="850"/>
      <c r="X59" s="858"/>
      <c r="Y59" s="859"/>
      <c r="Z59" s="185"/>
      <c r="AA59" s="185"/>
      <c r="AB59" s="18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185"/>
      <c r="CH59" s="185"/>
      <c r="CI59" s="185"/>
      <c r="CJ59" s="185"/>
      <c r="CK59" s="185"/>
    </row>
    <row r="60" spans="1:91" s="41" customFormat="1" ht="30" customHeight="1" thickBot="1" x14ac:dyDescent="0.25">
      <c r="A60" s="157"/>
      <c r="B60" s="378">
        <f>'Checklist - Ranking Office Chem'!B605</f>
        <v>9000</v>
      </c>
      <c r="C60" s="857" t="str">
        <f>'Checklist - Ranking Office Chem'!C605</f>
        <v>REQUIREMENTS ACCORDING TO ISO STANDARDS</v>
      </c>
      <c r="D60" s="857"/>
      <c r="E60" s="857"/>
      <c r="F60" s="857"/>
      <c r="G60" s="857"/>
      <c r="H60" s="857"/>
      <c r="I60" s="857"/>
      <c r="J60" s="857"/>
      <c r="K60" s="857"/>
      <c r="L60" s="857"/>
      <c r="M60" s="857"/>
      <c r="N60" s="857"/>
      <c r="O60" s="632"/>
      <c r="P60" s="632"/>
      <c r="Q60" s="632"/>
      <c r="R60" s="632"/>
      <c r="S60" s="632"/>
      <c r="T60" s="632"/>
      <c r="U60" s="632"/>
      <c r="V60" s="632"/>
      <c r="W60" s="632"/>
      <c r="X60" s="632"/>
      <c r="Y60" s="633"/>
      <c r="Z60" s="185"/>
      <c r="AA60" s="185"/>
      <c r="AB60" s="185"/>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185"/>
      <c r="CH60" s="185"/>
      <c r="CI60" s="185"/>
      <c r="CJ60" s="185"/>
      <c r="CK60" s="185"/>
    </row>
    <row r="61" spans="1:91" s="41" customFormat="1" ht="27.95" customHeight="1" thickBot="1" x14ac:dyDescent="0.25">
      <c r="A61" s="157"/>
      <c r="B61" s="381" t="str">
        <f>'Checklist - Ranking Office Chem'!B606</f>
        <v>9421</v>
      </c>
      <c r="C61" s="915" t="str">
        <f>'Checklist - Ranking Office Chem'!C606</f>
        <v>ISO Certification</v>
      </c>
      <c r="D61" s="916"/>
      <c r="E61" s="916"/>
      <c r="F61" s="916"/>
      <c r="G61" s="916"/>
      <c r="H61" s="916"/>
      <c r="I61" s="916"/>
      <c r="J61" s="916"/>
      <c r="K61" s="916"/>
      <c r="L61" s="916"/>
      <c r="M61" s="916"/>
      <c r="N61" s="917"/>
      <c r="O61" s="906">
        <f>'Checklist - Ranking Office Chem'!Y617</f>
        <v>0</v>
      </c>
      <c r="P61" s="907"/>
      <c r="Q61" s="908"/>
      <c r="R61" s="938">
        <f>'Checklist - Ranking Office Chem'!Z617</f>
        <v>95</v>
      </c>
      <c r="S61" s="939"/>
      <c r="T61" s="940"/>
      <c r="U61" s="929">
        <f>'Checklist - Ranking Office Chem'!F618</f>
        <v>0</v>
      </c>
      <c r="V61" s="930"/>
      <c r="W61" s="931"/>
      <c r="X61" s="872"/>
      <c r="Y61" s="873"/>
      <c r="Z61" s="185"/>
      <c r="AA61" s="185"/>
      <c r="AB61" s="18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185"/>
      <c r="CH61" s="185"/>
      <c r="CI61" s="185"/>
      <c r="CJ61" s="185"/>
      <c r="CK61" s="185"/>
    </row>
    <row r="62" spans="1:91" s="41" customFormat="1" ht="30" customHeight="1" thickBot="1" x14ac:dyDescent="0.25">
      <c r="A62" s="157"/>
      <c r="B62" s="382"/>
      <c r="C62" s="912" t="s">
        <v>201</v>
      </c>
      <c r="D62" s="913"/>
      <c r="E62" s="913"/>
      <c r="F62" s="913"/>
      <c r="G62" s="913"/>
      <c r="H62" s="913"/>
      <c r="I62" s="913"/>
      <c r="J62" s="913"/>
      <c r="K62" s="913"/>
      <c r="L62" s="913"/>
      <c r="M62" s="913"/>
      <c r="N62" s="914"/>
      <c r="O62" s="909">
        <f>SUM(O4:Q61)</f>
        <v>0</v>
      </c>
      <c r="P62" s="910"/>
      <c r="Q62" s="911"/>
      <c r="R62" s="935">
        <f>SUM(R4:T61)</f>
        <v>3425</v>
      </c>
      <c r="S62" s="936"/>
      <c r="T62" s="937"/>
      <c r="U62" s="926">
        <f>SUM(U4:W61)</f>
        <v>1425</v>
      </c>
      <c r="V62" s="927"/>
      <c r="W62" s="928"/>
      <c r="X62" s="383"/>
      <c r="Y62" s="384"/>
      <c r="Z62" s="185"/>
      <c r="AA62" s="185"/>
      <c r="AB62" s="18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185"/>
      <c r="CH62" s="185"/>
      <c r="CI62" s="185"/>
      <c r="CJ62" s="185"/>
      <c r="CK62" s="185"/>
      <c r="CL62" s="185"/>
      <c r="CM62" s="185"/>
    </row>
    <row r="63" spans="1:91" ht="21" customHeight="1" x14ac:dyDescent="0.2">
      <c r="A63" s="187"/>
      <c r="B63" s="48"/>
      <c r="C63" s="48"/>
      <c r="D63" s="48"/>
      <c r="E63" s="48"/>
      <c r="F63" s="48"/>
      <c r="G63" s="48"/>
      <c r="H63" s="48"/>
      <c r="I63" s="48"/>
      <c r="J63" s="48"/>
      <c r="K63" s="48"/>
      <c r="L63" s="48"/>
      <c r="M63" s="48"/>
      <c r="N63" s="48"/>
      <c r="O63" s="48"/>
      <c r="P63" s="48"/>
      <c r="Q63" s="48"/>
      <c r="R63" s="48"/>
      <c r="S63" s="48"/>
      <c r="T63" s="48"/>
      <c r="U63" s="48"/>
      <c r="V63" s="48"/>
      <c r="W63" s="48"/>
      <c r="X63" s="30"/>
      <c r="Y63" s="48"/>
      <c r="Z63" s="188"/>
      <c r="AA63" s="185"/>
      <c r="AE63" s="918" t="s">
        <v>196</v>
      </c>
      <c r="AF63" s="919"/>
      <c r="CG63" s="48"/>
      <c r="CH63" s="48"/>
      <c r="CI63" s="48"/>
      <c r="CJ63" s="48"/>
      <c r="CK63" s="48"/>
      <c r="CL63" s="48"/>
      <c r="CM63" s="48"/>
    </row>
    <row r="64" spans="1:91" ht="29.25" customHeight="1" thickBot="1" x14ac:dyDescent="0.25">
      <c r="A64" s="187"/>
      <c r="B64" s="189" t="s">
        <v>361</v>
      </c>
      <c r="C64" s="2"/>
      <c r="D64" s="48"/>
      <c r="E64" s="48"/>
      <c r="F64" s="48"/>
      <c r="G64" s="48"/>
      <c r="H64" s="48"/>
      <c r="I64" s="48"/>
      <c r="J64" s="48"/>
      <c r="K64" s="48"/>
      <c r="L64" s="48"/>
      <c r="M64" s="48"/>
      <c r="N64" s="48"/>
      <c r="O64" s="48"/>
      <c r="P64" s="48"/>
      <c r="Q64" s="48"/>
      <c r="R64" s="48"/>
      <c r="S64" s="48"/>
      <c r="T64" s="48"/>
      <c r="U64" s="48"/>
      <c r="V64" s="48"/>
      <c r="W64" s="48"/>
      <c r="X64" s="48"/>
      <c r="Y64" s="48"/>
      <c r="Z64" s="188"/>
      <c r="AA64" s="185"/>
      <c r="AE64" s="236" t="s">
        <v>362</v>
      </c>
      <c r="AF64" s="237">
        <f>O62/R62</f>
        <v>0</v>
      </c>
      <c r="CG64" s="48"/>
      <c r="CH64" s="48"/>
      <c r="CI64" s="48"/>
      <c r="CJ64" s="48"/>
      <c r="CK64" s="48"/>
      <c r="CL64" s="48"/>
      <c r="CM64" s="48"/>
    </row>
    <row r="65" spans="1:91" ht="30" customHeight="1" x14ac:dyDescent="0.2">
      <c r="A65" s="187"/>
      <c r="B65" s="190" t="s">
        <v>79</v>
      </c>
      <c r="C65" s="904" t="s">
        <v>363</v>
      </c>
      <c r="D65" s="905"/>
      <c r="E65" s="905"/>
      <c r="F65" s="905"/>
      <c r="G65" s="905"/>
      <c r="H65" s="905"/>
      <c r="I65" s="905"/>
      <c r="J65" s="905"/>
      <c r="K65" s="905"/>
      <c r="L65" s="905"/>
      <c r="M65" s="905"/>
      <c r="N65" s="905"/>
      <c r="O65" s="48"/>
      <c r="P65" s="48"/>
      <c r="Q65" s="48"/>
      <c r="R65" s="48"/>
      <c r="S65" s="48"/>
      <c r="T65" s="48"/>
      <c r="U65" s="48"/>
      <c r="V65" s="48"/>
      <c r="W65" s="48"/>
      <c r="X65" s="48"/>
      <c r="Y65" s="48"/>
      <c r="Z65" s="188"/>
      <c r="AA65" s="185"/>
      <c r="AE65" s="238"/>
      <c r="AF65" s="238"/>
      <c r="AG65" s="239"/>
      <c r="CG65" s="48"/>
      <c r="CH65" s="48"/>
      <c r="CI65" s="48"/>
      <c r="CJ65" s="48"/>
      <c r="CK65" s="48"/>
      <c r="CL65" s="48"/>
      <c r="CM65" s="48"/>
    </row>
    <row r="66" spans="1:91" ht="30" customHeight="1" x14ac:dyDescent="0.2">
      <c r="A66" s="187"/>
      <c r="B66" s="191"/>
      <c r="C66" s="904" t="s">
        <v>364</v>
      </c>
      <c r="D66" s="905"/>
      <c r="E66" s="905"/>
      <c r="F66" s="905"/>
      <c r="G66" s="905"/>
      <c r="H66" s="905"/>
      <c r="I66" s="905"/>
      <c r="J66" s="905"/>
      <c r="K66" s="905"/>
      <c r="L66" s="905"/>
      <c r="M66" s="905"/>
      <c r="N66" s="905"/>
      <c r="O66" s="48"/>
      <c r="P66" s="48"/>
      <c r="Q66" s="48"/>
      <c r="R66" s="48"/>
      <c r="S66" s="48"/>
      <c r="T66" s="48"/>
      <c r="U66" s="48"/>
      <c r="V66" s="48"/>
      <c r="W66" s="48"/>
      <c r="X66" s="48"/>
      <c r="Y66" s="48"/>
      <c r="Z66" s="188"/>
      <c r="AA66" s="185"/>
      <c r="AF66" s="240"/>
      <c r="CG66" s="48"/>
      <c r="CH66" s="48"/>
      <c r="CI66" s="48"/>
      <c r="CJ66" s="48"/>
      <c r="CK66" s="48"/>
      <c r="CL66" s="48"/>
      <c r="CM66" s="48"/>
    </row>
    <row r="67" spans="1:91" ht="30" customHeight="1" x14ac:dyDescent="0.2">
      <c r="A67" s="187"/>
      <c r="B67" s="192"/>
      <c r="C67" s="904" t="s">
        <v>365</v>
      </c>
      <c r="D67" s="905"/>
      <c r="E67" s="905"/>
      <c r="F67" s="905"/>
      <c r="G67" s="905"/>
      <c r="H67" s="905"/>
      <c r="I67" s="905"/>
      <c r="J67" s="905"/>
      <c r="K67" s="905"/>
      <c r="L67" s="905"/>
      <c r="M67" s="905"/>
      <c r="N67" s="905"/>
      <c r="O67" s="48"/>
      <c r="P67" s="48"/>
      <c r="Q67" s="48"/>
      <c r="R67" s="48"/>
      <c r="S67" s="48"/>
      <c r="T67" s="48"/>
      <c r="U67" s="48"/>
      <c r="V67" s="48"/>
      <c r="W67" s="48"/>
      <c r="X67" s="48"/>
      <c r="Y67" s="48"/>
      <c r="Z67" s="188"/>
      <c r="AA67" s="185"/>
      <c r="CG67" s="48"/>
      <c r="CH67" s="48"/>
      <c r="CI67" s="48"/>
      <c r="CJ67" s="48"/>
      <c r="CK67" s="48"/>
      <c r="CL67" s="48"/>
      <c r="CM67" s="48"/>
    </row>
    <row r="68" spans="1:91" ht="30" customHeight="1" x14ac:dyDescent="0.2">
      <c r="A68" s="187"/>
      <c r="B68" s="193">
        <v>0</v>
      </c>
      <c r="C68" s="904" t="s">
        <v>366</v>
      </c>
      <c r="D68" s="905"/>
      <c r="E68" s="905"/>
      <c r="F68" s="905"/>
      <c r="G68" s="905"/>
      <c r="H68" s="905"/>
      <c r="I68" s="905"/>
      <c r="J68" s="905"/>
      <c r="K68" s="905"/>
      <c r="L68" s="905"/>
      <c r="M68" s="905"/>
      <c r="N68" s="905"/>
      <c r="O68" s="48"/>
      <c r="P68" s="48"/>
      <c r="Q68" s="48"/>
      <c r="R68" s="48"/>
      <c r="S68" s="48"/>
      <c r="T68" s="48"/>
      <c r="U68" s="48"/>
      <c r="V68" s="48"/>
      <c r="W68" s="48"/>
      <c r="X68" s="48"/>
      <c r="Y68" s="48"/>
      <c r="Z68" s="188"/>
      <c r="AA68" s="185"/>
      <c r="CG68" s="48"/>
      <c r="CH68" s="48"/>
      <c r="CI68" s="48"/>
      <c r="CJ68" s="48"/>
      <c r="CK68" s="48"/>
      <c r="CL68" s="48"/>
      <c r="CM68" s="48"/>
    </row>
    <row r="69" spans="1:91" ht="30" customHeight="1" x14ac:dyDescent="0.25">
      <c r="A69" s="187"/>
      <c r="B69" s="194"/>
      <c r="C69" s="904" t="s">
        <v>241</v>
      </c>
      <c r="D69" s="905"/>
      <c r="E69" s="905"/>
      <c r="F69" s="905"/>
      <c r="G69" s="905"/>
      <c r="H69" s="905"/>
      <c r="I69" s="905"/>
      <c r="J69" s="905"/>
      <c r="K69" s="905"/>
      <c r="L69" s="905"/>
      <c r="M69" s="905"/>
      <c r="N69" s="905"/>
      <c r="O69" s="48"/>
      <c r="P69" s="48"/>
      <c r="Q69" s="48"/>
      <c r="R69" s="48"/>
      <c r="S69" s="48"/>
      <c r="T69" s="48"/>
      <c r="U69" s="48"/>
      <c r="V69" s="48"/>
      <c r="W69" s="48"/>
      <c r="X69" s="195"/>
      <c r="Y69" s="48"/>
      <c r="Z69" s="188"/>
      <c r="AA69" s="185"/>
      <c r="CG69" s="48"/>
      <c r="CH69" s="48"/>
      <c r="CI69" s="48"/>
      <c r="CJ69" s="48"/>
      <c r="CK69" s="48"/>
      <c r="CL69" s="48"/>
      <c r="CM69" s="48"/>
    </row>
    <row r="70" spans="1:91" ht="30" customHeight="1" x14ac:dyDescent="0.2">
      <c r="A70" s="187"/>
      <c r="B70" s="196">
        <v>0</v>
      </c>
      <c r="C70" s="904" t="s">
        <v>404</v>
      </c>
      <c r="D70" s="905"/>
      <c r="E70" s="905"/>
      <c r="F70" s="905"/>
      <c r="G70" s="905"/>
      <c r="H70" s="905"/>
      <c r="I70" s="905"/>
      <c r="J70" s="905"/>
      <c r="K70" s="905"/>
      <c r="L70" s="905"/>
      <c r="M70" s="905"/>
      <c r="N70" s="905"/>
      <c r="O70" s="48"/>
      <c r="P70" s="48"/>
      <c r="Q70" s="48"/>
      <c r="R70" s="48"/>
      <c r="S70" s="48"/>
      <c r="T70" s="48"/>
      <c r="U70" s="48"/>
      <c r="V70" s="48"/>
      <c r="W70" s="48"/>
      <c r="X70" s="48"/>
      <c r="Y70" s="48"/>
      <c r="Z70" s="188"/>
      <c r="AA70" s="185"/>
      <c r="CG70" s="48"/>
      <c r="CH70" s="48"/>
      <c r="CI70" s="48"/>
      <c r="CJ70" s="48"/>
      <c r="CK70" s="48"/>
      <c r="CL70" s="48"/>
      <c r="CM70" s="48"/>
    </row>
    <row r="71" spans="1:91" ht="30" customHeight="1" x14ac:dyDescent="0.25">
      <c r="A71" s="187"/>
      <c r="B71" s="197"/>
      <c r="C71" s="904" t="s">
        <v>242</v>
      </c>
      <c r="D71" s="905"/>
      <c r="E71" s="905"/>
      <c r="F71" s="905"/>
      <c r="G71" s="905"/>
      <c r="H71" s="905"/>
      <c r="I71" s="905"/>
      <c r="J71" s="905"/>
      <c r="K71" s="905"/>
      <c r="L71" s="905"/>
      <c r="M71" s="905"/>
      <c r="N71" s="905"/>
      <c r="O71" s="48"/>
      <c r="P71" s="48"/>
      <c r="Q71" s="48"/>
      <c r="R71" s="48"/>
      <c r="S71" s="48"/>
      <c r="T71" s="48"/>
      <c r="U71" s="48"/>
      <c r="V71" s="48"/>
      <c r="W71" s="48"/>
      <c r="X71" s="195"/>
      <c r="Y71" s="48"/>
      <c r="Z71" s="188"/>
      <c r="AA71" s="185"/>
      <c r="CG71" s="48"/>
      <c r="CH71" s="48"/>
      <c r="CI71" s="48"/>
      <c r="CJ71" s="48"/>
      <c r="CK71" s="48"/>
      <c r="CL71" s="48"/>
      <c r="CM71" s="48"/>
    </row>
    <row r="72" spans="1:91" ht="30" customHeight="1" x14ac:dyDescent="0.2">
      <c r="A72" s="187"/>
      <c r="B72" s="269"/>
      <c r="C72" s="904" t="s">
        <v>77</v>
      </c>
      <c r="D72" s="905"/>
      <c r="E72" s="905"/>
      <c r="F72" s="905"/>
      <c r="G72" s="905"/>
      <c r="H72" s="905"/>
      <c r="I72" s="905"/>
      <c r="J72" s="905"/>
      <c r="K72" s="905"/>
      <c r="L72" s="905"/>
      <c r="M72" s="905"/>
      <c r="N72" s="905"/>
      <c r="O72" s="48"/>
      <c r="P72" s="48"/>
      <c r="Q72" s="48"/>
      <c r="R72" s="48"/>
      <c r="S72" s="48"/>
      <c r="T72" s="48"/>
      <c r="U72" s="48"/>
      <c r="V72" s="48"/>
      <c r="W72" s="48"/>
      <c r="X72" s="48"/>
      <c r="Y72" s="48"/>
      <c r="Z72" s="188"/>
      <c r="AA72" s="185"/>
      <c r="CG72" s="48"/>
      <c r="CH72" s="48"/>
      <c r="CI72" s="48"/>
      <c r="CJ72" s="48"/>
      <c r="CK72" s="48"/>
      <c r="CL72" s="48"/>
      <c r="CM72" s="48"/>
    </row>
    <row r="73" spans="1:91" s="48" customFormat="1" ht="21" customHeight="1" x14ac:dyDescent="0.2">
      <c r="A73" s="187"/>
      <c r="B73" s="227" t="s">
        <v>180</v>
      </c>
      <c r="C73" s="228"/>
      <c r="X73" s="30"/>
      <c r="Z73" s="188"/>
      <c r="AA73" s="185"/>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row>
    <row r="74" spans="1:91" s="48" customFormat="1" ht="21" customHeight="1" x14ac:dyDescent="0.2">
      <c r="A74" s="187"/>
      <c r="C74" s="228"/>
      <c r="X74" s="30"/>
      <c r="Z74" s="188"/>
      <c r="AA74" s="185"/>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row>
    <row r="75" spans="1:91" s="16" customFormat="1" ht="21" customHeight="1" x14ac:dyDescent="0.2">
      <c r="A75" s="240"/>
      <c r="C75" s="241"/>
      <c r="Z75" s="242"/>
      <c r="AA75" s="234"/>
    </row>
    <row r="76" spans="1:91" s="16" customFormat="1" ht="21" customHeight="1" x14ac:dyDescent="0.2">
      <c r="A76" s="240"/>
      <c r="C76" s="241"/>
      <c r="Z76" s="242"/>
      <c r="AA76" s="234"/>
    </row>
    <row r="77" spans="1:91" s="16" customFormat="1" ht="21" customHeight="1" x14ac:dyDescent="0.2">
      <c r="A77" s="240"/>
      <c r="C77" s="241"/>
      <c r="Z77" s="242"/>
      <c r="AA77" s="234"/>
    </row>
    <row r="78" spans="1:91" s="16" customFormat="1" ht="21" customHeight="1" x14ac:dyDescent="0.2">
      <c r="A78" s="240"/>
      <c r="C78" s="241"/>
      <c r="Z78" s="242"/>
      <c r="AA78" s="234"/>
    </row>
    <row r="79" spans="1:91" s="16" customFormat="1" ht="21" customHeight="1" x14ac:dyDescent="0.2">
      <c r="A79" s="240"/>
      <c r="C79" s="241"/>
      <c r="X79" s="235"/>
      <c r="Z79" s="242"/>
      <c r="AA79" s="234"/>
    </row>
    <row r="80" spans="1:91" s="16" customFormat="1" x14ac:dyDescent="0.25">
      <c r="A80" s="240"/>
      <c r="C80" s="241"/>
      <c r="X80" s="243"/>
      <c r="Z80" s="242"/>
      <c r="AA80" s="234"/>
    </row>
    <row r="81" spans="1:27" s="16" customFormat="1" x14ac:dyDescent="0.2">
      <c r="A81" s="240"/>
      <c r="C81" s="241"/>
      <c r="Z81" s="242"/>
      <c r="AA81" s="234"/>
    </row>
    <row r="82" spans="1:27" s="16" customFormat="1" x14ac:dyDescent="0.2">
      <c r="A82" s="240"/>
      <c r="C82" s="241"/>
      <c r="Z82" s="242"/>
      <c r="AA82" s="234"/>
    </row>
    <row r="83" spans="1:27" s="16" customFormat="1" x14ac:dyDescent="0.2">
      <c r="A83" s="240"/>
      <c r="C83" s="241"/>
      <c r="X83" s="235"/>
      <c r="Z83" s="242"/>
      <c r="AA83" s="234"/>
    </row>
    <row r="84" spans="1:27" s="16" customFormat="1" x14ac:dyDescent="0.25">
      <c r="A84" s="240"/>
      <c r="C84" s="241"/>
      <c r="X84" s="243"/>
      <c r="Z84" s="242"/>
      <c r="AA84" s="234"/>
    </row>
    <row r="85" spans="1:27" s="16" customFormat="1" x14ac:dyDescent="0.25">
      <c r="A85" s="240"/>
      <c r="C85" s="241"/>
      <c r="X85" s="243"/>
      <c r="Z85" s="242"/>
      <c r="AA85" s="234"/>
    </row>
    <row r="86" spans="1:27" s="16" customFormat="1" x14ac:dyDescent="0.2">
      <c r="A86" s="240"/>
      <c r="C86" s="241"/>
      <c r="Z86" s="242"/>
      <c r="AA86" s="234"/>
    </row>
    <row r="87" spans="1:27" s="16" customFormat="1" x14ac:dyDescent="0.2">
      <c r="A87" s="240"/>
      <c r="C87" s="241"/>
      <c r="Z87" s="242"/>
      <c r="AA87" s="234"/>
    </row>
    <row r="88" spans="1:27" s="16" customFormat="1" x14ac:dyDescent="0.2">
      <c r="A88" s="240"/>
      <c r="C88" s="241"/>
      <c r="Z88" s="242"/>
      <c r="AA88" s="234"/>
    </row>
    <row r="89" spans="1:27" s="16" customFormat="1" x14ac:dyDescent="0.2">
      <c r="A89" s="240"/>
      <c r="C89" s="241"/>
      <c r="Z89" s="242"/>
      <c r="AA89" s="234"/>
    </row>
    <row r="90" spans="1:27" s="16" customFormat="1" x14ac:dyDescent="0.2">
      <c r="A90" s="240"/>
      <c r="C90" s="241"/>
      <c r="X90" s="235"/>
      <c r="Z90" s="242"/>
      <c r="AA90" s="234"/>
    </row>
    <row r="91" spans="1:27" s="16" customFormat="1" x14ac:dyDescent="0.25">
      <c r="A91" s="240"/>
      <c r="C91" s="241"/>
      <c r="X91" s="243"/>
      <c r="Z91" s="242"/>
      <c r="AA91" s="234"/>
    </row>
    <row r="92" spans="1:27" s="16" customFormat="1" x14ac:dyDescent="0.25">
      <c r="A92" s="240"/>
      <c r="C92" s="241"/>
      <c r="X92" s="243"/>
      <c r="Z92" s="242"/>
      <c r="AA92" s="234"/>
    </row>
    <row r="93" spans="1:27" s="16" customFormat="1" x14ac:dyDescent="0.25">
      <c r="A93" s="240"/>
      <c r="C93" s="241"/>
      <c r="X93" s="243"/>
      <c r="Z93" s="242"/>
      <c r="AA93" s="234"/>
    </row>
    <row r="94" spans="1:27" s="16" customFormat="1" x14ac:dyDescent="0.2">
      <c r="A94" s="240"/>
      <c r="C94" s="241"/>
      <c r="Z94" s="242"/>
      <c r="AA94" s="234"/>
    </row>
    <row r="95" spans="1:27" s="16" customFormat="1" x14ac:dyDescent="0.2">
      <c r="A95" s="240"/>
      <c r="C95" s="241"/>
      <c r="Z95" s="242"/>
      <c r="AA95" s="234"/>
    </row>
    <row r="96" spans="1:27" s="16" customFormat="1" x14ac:dyDescent="0.2">
      <c r="A96" s="240"/>
      <c r="C96" s="241"/>
      <c r="Z96" s="242"/>
      <c r="AA96" s="234"/>
    </row>
    <row r="97" spans="1:27" s="16" customFormat="1" x14ac:dyDescent="0.2">
      <c r="A97" s="240"/>
      <c r="C97" s="241"/>
      <c r="Z97" s="242"/>
      <c r="AA97" s="234"/>
    </row>
    <row r="98" spans="1:27" s="16" customFormat="1" x14ac:dyDescent="0.2">
      <c r="A98" s="240"/>
      <c r="C98" s="241"/>
      <c r="Z98" s="242"/>
      <c r="AA98" s="234"/>
    </row>
    <row r="99" spans="1:27" s="16" customFormat="1" x14ac:dyDescent="0.2">
      <c r="A99" s="240"/>
      <c r="C99" s="241"/>
      <c r="Z99" s="242"/>
      <c r="AA99" s="234"/>
    </row>
    <row r="100" spans="1:27" s="16" customFormat="1" x14ac:dyDescent="0.2">
      <c r="A100" s="240"/>
      <c r="C100" s="241"/>
      <c r="X100" s="235"/>
      <c r="Z100" s="242"/>
      <c r="AA100" s="234"/>
    </row>
    <row r="101" spans="1:27" s="16" customFormat="1" x14ac:dyDescent="0.25">
      <c r="A101" s="240"/>
      <c r="C101" s="241"/>
      <c r="X101" s="243"/>
      <c r="Z101" s="242"/>
      <c r="AA101" s="234"/>
    </row>
    <row r="102" spans="1:27" s="16" customFormat="1" x14ac:dyDescent="0.25">
      <c r="A102" s="240"/>
      <c r="C102" s="241"/>
      <c r="X102" s="243"/>
      <c r="Z102" s="242"/>
      <c r="AA102" s="234"/>
    </row>
    <row r="103" spans="1:27" s="16" customFormat="1" x14ac:dyDescent="0.25">
      <c r="A103" s="240"/>
      <c r="C103" s="241"/>
      <c r="X103" s="243"/>
      <c r="Z103" s="242"/>
      <c r="AA103" s="234"/>
    </row>
    <row r="104" spans="1:27" s="16" customFormat="1" x14ac:dyDescent="0.25">
      <c r="A104" s="240"/>
      <c r="C104" s="241"/>
      <c r="X104" s="243"/>
      <c r="Z104" s="242"/>
      <c r="AA104" s="234"/>
    </row>
    <row r="105" spans="1:27" s="16" customFormat="1" x14ac:dyDescent="0.25">
      <c r="A105" s="240"/>
      <c r="C105" s="241"/>
      <c r="X105" s="243"/>
      <c r="Z105" s="242"/>
      <c r="AA105" s="234"/>
    </row>
    <row r="106" spans="1:27" s="16" customFormat="1" x14ac:dyDescent="0.25">
      <c r="A106" s="240"/>
      <c r="C106" s="241"/>
      <c r="X106" s="243"/>
      <c r="Z106" s="242"/>
      <c r="AA106" s="234"/>
    </row>
    <row r="107" spans="1:27" s="16" customFormat="1" x14ac:dyDescent="0.2">
      <c r="A107" s="240"/>
      <c r="C107" s="241"/>
      <c r="Z107" s="242"/>
      <c r="AA107" s="234"/>
    </row>
    <row r="108" spans="1:27" s="16" customFormat="1" x14ac:dyDescent="0.2">
      <c r="A108" s="240"/>
      <c r="C108" s="241"/>
      <c r="Z108" s="242"/>
      <c r="AA108" s="234"/>
    </row>
    <row r="109" spans="1:27" s="16" customFormat="1" x14ac:dyDescent="0.2">
      <c r="A109" s="240"/>
      <c r="C109" s="241"/>
      <c r="Z109" s="242"/>
      <c r="AA109" s="234"/>
    </row>
    <row r="110" spans="1:27" s="16" customFormat="1" x14ac:dyDescent="0.2">
      <c r="A110" s="240"/>
      <c r="C110" s="241"/>
      <c r="Z110" s="242"/>
      <c r="AA110" s="234"/>
    </row>
    <row r="111" spans="1:27" s="16" customFormat="1" x14ac:dyDescent="0.2">
      <c r="A111" s="240"/>
      <c r="C111" s="241"/>
      <c r="Z111" s="242"/>
      <c r="AA111" s="234"/>
    </row>
    <row r="112" spans="1:27" s="16" customFormat="1" x14ac:dyDescent="0.2">
      <c r="A112" s="240"/>
      <c r="C112" s="241"/>
      <c r="Z112" s="242"/>
      <c r="AA112" s="234"/>
    </row>
    <row r="113" spans="1:27" s="16" customFormat="1" x14ac:dyDescent="0.2">
      <c r="A113" s="240"/>
      <c r="C113" s="241"/>
      <c r="Z113" s="242"/>
      <c r="AA113" s="234"/>
    </row>
    <row r="114" spans="1:27" s="16" customFormat="1" x14ac:dyDescent="0.2">
      <c r="A114" s="240"/>
      <c r="C114" s="241"/>
      <c r="Z114" s="242"/>
      <c r="AA114" s="234"/>
    </row>
    <row r="115" spans="1:27" s="16" customFormat="1" x14ac:dyDescent="0.2">
      <c r="A115" s="240"/>
      <c r="C115" s="241"/>
      <c r="Z115" s="242"/>
      <c r="AA115" s="234"/>
    </row>
    <row r="116" spans="1:27" s="16" customFormat="1" x14ac:dyDescent="0.2">
      <c r="A116" s="240"/>
      <c r="C116" s="241"/>
      <c r="Z116" s="242"/>
      <c r="AA116" s="234"/>
    </row>
    <row r="117" spans="1:27" s="16" customFormat="1" x14ac:dyDescent="0.2">
      <c r="A117" s="240"/>
      <c r="C117" s="241"/>
      <c r="Z117" s="242"/>
      <c r="AA117" s="234"/>
    </row>
    <row r="118" spans="1:27" s="16" customFormat="1" x14ac:dyDescent="0.2">
      <c r="A118" s="240"/>
      <c r="C118" s="241"/>
      <c r="Z118" s="242"/>
      <c r="AA118" s="234"/>
    </row>
    <row r="119" spans="1:27" s="16" customFormat="1" x14ac:dyDescent="0.2">
      <c r="A119" s="240"/>
      <c r="C119" s="241"/>
      <c r="Z119" s="242"/>
      <c r="AA119" s="234"/>
    </row>
    <row r="120" spans="1:27" s="16" customFormat="1" x14ac:dyDescent="0.2">
      <c r="A120" s="240"/>
      <c r="C120" s="241"/>
      <c r="Z120" s="242"/>
      <c r="AA120" s="234"/>
    </row>
    <row r="121" spans="1:27" s="16" customFormat="1" x14ac:dyDescent="0.2">
      <c r="A121" s="240"/>
      <c r="C121" s="241"/>
      <c r="Z121" s="242"/>
      <c r="AA121" s="234"/>
    </row>
    <row r="122" spans="1:27" s="16" customFormat="1" x14ac:dyDescent="0.2">
      <c r="A122" s="240"/>
      <c r="C122" s="241"/>
      <c r="Z122" s="242"/>
      <c r="AA122" s="234"/>
    </row>
    <row r="123" spans="1:27" s="16" customFormat="1" x14ac:dyDescent="0.2">
      <c r="A123" s="240"/>
      <c r="C123" s="241"/>
      <c r="Z123" s="242"/>
      <c r="AA123" s="234"/>
    </row>
    <row r="124" spans="1:27" s="16" customFormat="1" x14ac:dyDescent="0.2">
      <c r="A124" s="240"/>
      <c r="C124" s="241"/>
      <c r="Z124" s="242"/>
      <c r="AA124" s="234"/>
    </row>
    <row r="125" spans="1:27" s="16" customFormat="1" x14ac:dyDescent="0.2">
      <c r="A125" s="240"/>
      <c r="C125" s="241"/>
      <c r="Z125" s="242"/>
      <c r="AA125" s="234"/>
    </row>
    <row r="126" spans="1:27" s="16" customFormat="1" x14ac:dyDescent="0.2">
      <c r="A126" s="240"/>
      <c r="C126" s="241"/>
      <c r="Z126" s="242"/>
      <c r="AA126" s="234"/>
    </row>
    <row r="127" spans="1:27" s="16" customFormat="1" x14ac:dyDescent="0.2">
      <c r="A127" s="240"/>
      <c r="C127" s="241"/>
      <c r="Z127" s="242"/>
      <c r="AA127" s="234"/>
    </row>
    <row r="128" spans="1:27" s="16" customFormat="1" x14ac:dyDescent="0.2">
      <c r="A128" s="240"/>
      <c r="C128" s="241"/>
      <c r="Z128" s="242"/>
      <c r="AA128" s="234"/>
    </row>
    <row r="129" spans="1:27" s="16" customFormat="1" x14ac:dyDescent="0.2">
      <c r="A129" s="240"/>
      <c r="C129" s="241"/>
      <c r="Z129" s="242"/>
      <c r="AA129" s="234"/>
    </row>
    <row r="130" spans="1:27" s="16" customFormat="1" x14ac:dyDescent="0.2">
      <c r="A130" s="240"/>
      <c r="C130" s="241"/>
      <c r="Z130" s="242"/>
      <c r="AA130" s="234"/>
    </row>
    <row r="131" spans="1:27" s="16" customFormat="1" x14ac:dyDescent="0.2">
      <c r="A131" s="240"/>
      <c r="C131" s="241"/>
      <c r="Z131" s="242"/>
      <c r="AA131" s="234"/>
    </row>
    <row r="132" spans="1:27" s="16" customFormat="1" x14ac:dyDescent="0.2">
      <c r="A132" s="240"/>
      <c r="C132" s="241"/>
      <c r="Z132" s="242"/>
      <c r="AA132" s="234"/>
    </row>
    <row r="133" spans="1:27" s="16" customFormat="1" x14ac:dyDescent="0.2">
      <c r="A133" s="240"/>
      <c r="C133" s="241"/>
      <c r="Z133" s="242"/>
      <c r="AA133" s="234"/>
    </row>
    <row r="134" spans="1:27" s="16" customFormat="1" x14ac:dyDescent="0.2">
      <c r="A134" s="240"/>
      <c r="C134" s="241"/>
      <c r="Z134" s="242"/>
      <c r="AA134" s="234"/>
    </row>
    <row r="135" spans="1:27" s="16" customFormat="1" x14ac:dyDescent="0.2">
      <c r="A135" s="240"/>
      <c r="C135" s="241"/>
      <c r="Z135" s="242"/>
      <c r="AA135" s="234"/>
    </row>
    <row r="136" spans="1:27" s="16" customFormat="1" x14ac:dyDescent="0.2">
      <c r="A136" s="240"/>
      <c r="C136" s="241"/>
      <c r="Z136" s="242"/>
      <c r="AA136" s="234"/>
    </row>
    <row r="137" spans="1:27" s="16" customFormat="1" x14ac:dyDescent="0.2">
      <c r="A137" s="240"/>
      <c r="C137" s="241"/>
      <c r="Z137" s="242"/>
      <c r="AA137" s="234"/>
    </row>
    <row r="138" spans="1:27" s="16" customFormat="1" x14ac:dyDescent="0.2">
      <c r="A138" s="240"/>
      <c r="C138" s="241"/>
      <c r="Z138" s="242"/>
      <c r="AA138" s="234"/>
    </row>
    <row r="139" spans="1:27" s="16" customFormat="1" x14ac:dyDescent="0.2">
      <c r="A139" s="240"/>
      <c r="C139" s="241"/>
      <c r="Z139" s="242"/>
      <c r="AA139" s="234"/>
    </row>
    <row r="140" spans="1:27" s="16" customFormat="1" x14ac:dyDescent="0.2">
      <c r="A140" s="240"/>
      <c r="C140" s="241"/>
      <c r="Z140" s="242"/>
      <c r="AA140" s="234"/>
    </row>
    <row r="141" spans="1:27" s="16" customFormat="1" x14ac:dyDescent="0.2">
      <c r="A141" s="240"/>
      <c r="C141" s="241"/>
      <c r="Z141" s="242"/>
      <c r="AA141" s="234"/>
    </row>
    <row r="142" spans="1:27" s="16" customFormat="1" x14ac:dyDescent="0.2">
      <c r="A142" s="240"/>
      <c r="C142" s="241"/>
      <c r="Z142" s="242"/>
      <c r="AA142" s="234"/>
    </row>
    <row r="143" spans="1:27" s="16" customFormat="1" x14ac:dyDescent="0.2">
      <c r="A143" s="240"/>
      <c r="C143" s="241"/>
      <c r="Z143" s="242"/>
      <c r="AA143" s="234"/>
    </row>
    <row r="144" spans="1:27" s="16" customFormat="1" x14ac:dyDescent="0.2">
      <c r="A144" s="240"/>
      <c r="C144" s="241"/>
      <c r="Z144" s="242"/>
      <c r="AA144" s="234"/>
    </row>
    <row r="145" spans="1:27" s="16" customFormat="1" x14ac:dyDescent="0.2">
      <c r="A145" s="240"/>
      <c r="C145" s="241"/>
      <c r="Z145" s="242"/>
      <c r="AA145" s="234"/>
    </row>
    <row r="146" spans="1:27" s="16" customFormat="1" x14ac:dyDescent="0.2">
      <c r="A146" s="240"/>
      <c r="C146" s="241"/>
      <c r="Z146" s="242"/>
      <c r="AA146" s="234"/>
    </row>
    <row r="147" spans="1:27" s="16" customFormat="1" x14ac:dyDescent="0.2">
      <c r="A147" s="240"/>
      <c r="C147" s="241"/>
      <c r="Z147" s="242"/>
      <c r="AA147" s="234"/>
    </row>
    <row r="148" spans="1:27" s="16" customFormat="1" x14ac:dyDescent="0.2">
      <c r="A148" s="240"/>
      <c r="C148" s="241"/>
      <c r="Z148" s="242"/>
      <c r="AA148" s="234"/>
    </row>
    <row r="149" spans="1:27" s="16" customFormat="1" x14ac:dyDescent="0.2">
      <c r="A149" s="240"/>
      <c r="C149" s="241"/>
      <c r="Z149" s="242"/>
      <c r="AA149" s="234"/>
    </row>
    <row r="150" spans="1:27" s="16" customFormat="1" x14ac:dyDescent="0.2">
      <c r="A150" s="240"/>
      <c r="C150" s="241"/>
      <c r="Z150" s="242"/>
      <c r="AA150" s="234"/>
    </row>
    <row r="151" spans="1:27" s="16" customFormat="1" x14ac:dyDescent="0.2">
      <c r="A151" s="240"/>
      <c r="C151" s="241"/>
      <c r="Z151" s="242"/>
      <c r="AA151" s="234"/>
    </row>
    <row r="152" spans="1:27" s="16" customFormat="1" x14ac:dyDescent="0.2">
      <c r="A152" s="240"/>
      <c r="C152" s="241"/>
      <c r="Z152" s="242"/>
      <c r="AA152" s="234"/>
    </row>
    <row r="153" spans="1:27" s="16" customFormat="1" x14ac:dyDescent="0.2">
      <c r="A153" s="240"/>
      <c r="C153" s="241"/>
      <c r="Z153" s="242"/>
      <c r="AA153" s="234"/>
    </row>
    <row r="154" spans="1:27" s="16" customFormat="1" x14ac:dyDescent="0.2">
      <c r="A154" s="240"/>
      <c r="C154" s="241"/>
      <c r="Z154" s="242"/>
      <c r="AA154" s="234"/>
    </row>
    <row r="155" spans="1:27" s="16" customFormat="1" x14ac:dyDescent="0.2">
      <c r="A155" s="240"/>
      <c r="C155" s="241"/>
      <c r="Z155" s="242"/>
      <c r="AA155" s="234"/>
    </row>
    <row r="156" spans="1:27" s="16" customFormat="1" x14ac:dyDescent="0.2">
      <c r="A156" s="240"/>
      <c r="C156" s="241"/>
      <c r="Z156" s="242"/>
      <c r="AA156" s="234"/>
    </row>
    <row r="157" spans="1:27" s="16" customFormat="1" x14ac:dyDescent="0.2">
      <c r="A157" s="240"/>
      <c r="C157" s="241"/>
      <c r="Z157" s="242"/>
      <c r="AA157" s="234"/>
    </row>
    <row r="158" spans="1:27" s="16" customFormat="1" x14ac:dyDescent="0.2">
      <c r="A158" s="240"/>
      <c r="C158" s="241"/>
      <c r="Z158" s="242"/>
      <c r="AA158" s="234"/>
    </row>
    <row r="159" spans="1:27" s="16" customFormat="1" x14ac:dyDescent="0.2">
      <c r="A159" s="240"/>
      <c r="C159" s="241"/>
      <c r="Z159" s="242"/>
      <c r="AA159" s="234"/>
    </row>
    <row r="160" spans="1:27" s="16" customFormat="1" x14ac:dyDescent="0.2">
      <c r="A160" s="240"/>
      <c r="C160" s="241"/>
      <c r="Z160" s="242"/>
      <c r="AA160" s="234"/>
    </row>
    <row r="161" spans="1:27" s="16" customFormat="1" x14ac:dyDescent="0.2">
      <c r="A161" s="240"/>
      <c r="C161" s="241"/>
      <c r="Z161" s="242"/>
      <c r="AA161" s="234"/>
    </row>
    <row r="162" spans="1:27" s="16" customFormat="1" x14ac:dyDescent="0.2">
      <c r="A162" s="240"/>
      <c r="C162" s="241"/>
      <c r="Z162" s="242"/>
      <c r="AA162" s="234"/>
    </row>
    <row r="163" spans="1:27" s="16" customFormat="1" x14ac:dyDescent="0.2">
      <c r="A163" s="240"/>
      <c r="C163" s="241"/>
      <c r="Z163" s="242"/>
      <c r="AA163" s="234"/>
    </row>
    <row r="164" spans="1:27" s="16" customFormat="1" x14ac:dyDescent="0.2">
      <c r="A164" s="240"/>
      <c r="C164" s="241"/>
      <c r="Z164" s="242"/>
      <c r="AA164" s="234"/>
    </row>
    <row r="165" spans="1:27" s="16" customFormat="1" x14ac:dyDescent="0.2">
      <c r="A165" s="240"/>
      <c r="C165" s="241"/>
      <c r="Z165" s="242"/>
      <c r="AA165" s="234"/>
    </row>
    <row r="166" spans="1:27" s="16" customFormat="1" x14ac:dyDescent="0.2">
      <c r="A166" s="240"/>
      <c r="C166" s="241"/>
      <c r="Z166" s="242"/>
      <c r="AA166" s="234"/>
    </row>
    <row r="167" spans="1:27" s="16" customFormat="1" x14ac:dyDescent="0.2">
      <c r="A167" s="240"/>
      <c r="C167" s="241"/>
      <c r="Z167" s="242"/>
      <c r="AA167" s="234"/>
    </row>
    <row r="168" spans="1:27" s="16" customFormat="1" x14ac:dyDescent="0.2">
      <c r="A168" s="240"/>
      <c r="C168" s="241"/>
      <c r="Z168" s="242"/>
      <c r="AA168" s="234"/>
    </row>
    <row r="169" spans="1:27" s="16" customFormat="1" x14ac:dyDescent="0.2">
      <c r="A169" s="240"/>
      <c r="C169" s="241"/>
      <c r="Z169" s="242"/>
      <c r="AA169" s="234"/>
    </row>
    <row r="170" spans="1:27" s="16" customFormat="1" x14ac:dyDescent="0.2">
      <c r="A170" s="240"/>
      <c r="C170" s="241"/>
      <c r="Z170" s="242"/>
      <c r="AA170" s="234"/>
    </row>
    <row r="171" spans="1:27" s="16" customFormat="1" x14ac:dyDescent="0.2">
      <c r="A171" s="240"/>
      <c r="C171" s="241"/>
      <c r="Z171" s="242"/>
      <c r="AA171" s="234"/>
    </row>
    <row r="172" spans="1:27" s="16" customFormat="1" x14ac:dyDescent="0.2">
      <c r="A172" s="240"/>
      <c r="C172" s="241"/>
      <c r="Z172" s="242"/>
      <c r="AA172" s="234"/>
    </row>
    <row r="173" spans="1:27" s="16" customFormat="1" x14ac:dyDescent="0.2">
      <c r="A173" s="240"/>
      <c r="C173" s="241"/>
      <c r="Z173" s="242"/>
      <c r="AA173" s="234"/>
    </row>
    <row r="174" spans="1:27" s="16" customFormat="1" x14ac:dyDescent="0.2">
      <c r="A174" s="240"/>
      <c r="C174" s="241"/>
      <c r="Z174" s="242"/>
      <c r="AA174" s="234"/>
    </row>
    <row r="175" spans="1:27" s="16" customFormat="1" x14ac:dyDescent="0.2">
      <c r="A175" s="240"/>
      <c r="C175" s="241"/>
      <c r="Z175" s="242"/>
      <c r="AA175" s="234"/>
    </row>
    <row r="176" spans="1:27" s="16" customFormat="1" x14ac:dyDescent="0.2">
      <c r="A176" s="240"/>
      <c r="C176" s="241"/>
      <c r="Z176" s="242"/>
      <c r="AA176" s="234"/>
    </row>
    <row r="177" spans="1:27" s="16" customFormat="1" x14ac:dyDescent="0.2">
      <c r="A177" s="240"/>
      <c r="C177" s="241"/>
      <c r="Z177" s="242"/>
      <c r="AA177" s="234"/>
    </row>
    <row r="178" spans="1:27" s="16" customFormat="1" x14ac:dyDescent="0.2">
      <c r="A178" s="240"/>
      <c r="C178" s="241"/>
      <c r="Z178" s="242"/>
      <c r="AA178" s="234"/>
    </row>
    <row r="179" spans="1:27" s="16" customFormat="1" x14ac:dyDescent="0.2">
      <c r="A179" s="240"/>
      <c r="C179" s="241"/>
      <c r="Z179" s="242"/>
      <c r="AA179" s="234"/>
    </row>
    <row r="180" spans="1:27" s="16" customFormat="1" x14ac:dyDescent="0.2">
      <c r="A180" s="240"/>
      <c r="C180" s="241"/>
      <c r="Z180" s="242"/>
      <c r="AA180" s="234"/>
    </row>
    <row r="181" spans="1:27" s="16" customFormat="1" x14ac:dyDescent="0.2">
      <c r="A181" s="240"/>
      <c r="C181" s="241"/>
      <c r="Z181" s="242"/>
      <c r="AA181" s="234"/>
    </row>
    <row r="182" spans="1:27" s="16" customFormat="1" x14ac:dyDescent="0.2">
      <c r="A182" s="240"/>
      <c r="C182" s="241"/>
      <c r="Z182" s="242"/>
      <c r="AA182" s="234"/>
    </row>
    <row r="183" spans="1:27" s="16" customFormat="1" x14ac:dyDescent="0.2">
      <c r="A183" s="240"/>
      <c r="C183" s="241"/>
      <c r="Z183" s="242"/>
      <c r="AA183" s="234"/>
    </row>
    <row r="184" spans="1:27" s="16" customFormat="1" x14ac:dyDescent="0.2">
      <c r="A184" s="240"/>
      <c r="C184" s="241"/>
      <c r="Z184" s="242"/>
      <c r="AA184" s="234"/>
    </row>
    <row r="185" spans="1:27" s="16" customFormat="1" x14ac:dyDescent="0.2">
      <c r="A185" s="240"/>
      <c r="C185" s="241"/>
      <c r="Z185" s="242"/>
      <c r="AA185" s="234"/>
    </row>
    <row r="186" spans="1:27" s="16" customFormat="1" x14ac:dyDescent="0.2">
      <c r="A186" s="240"/>
      <c r="C186" s="241"/>
      <c r="Z186" s="242"/>
      <c r="AA186" s="234"/>
    </row>
    <row r="187" spans="1:27" s="16" customFormat="1" x14ac:dyDescent="0.2">
      <c r="A187" s="240"/>
      <c r="C187" s="241"/>
      <c r="Z187" s="242"/>
      <c r="AA187" s="234"/>
    </row>
    <row r="188" spans="1:27" s="16" customFormat="1" x14ac:dyDescent="0.2">
      <c r="A188" s="240"/>
      <c r="C188" s="241"/>
      <c r="Z188" s="242"/>
      <c r="AA188" s="234"/>
    </row>
    <row r="189" spans="1:27" s="16" customFormat="1" x14ac:dyDescent="0.2">
      <c r="A189" s="240"/>
      <c r="C189" s="241"/>
      <c r="Z189" s="242"/>
      <c r="AA189" s="234"/>
    </row>
    <row r="190" spans="1:27" s="16" customFormat="1" x14ac:dyDescent="0.2">
      <c r="A190" s="240"/>
      <c r="C190" s="241"/>
      <c r="Z190" s="242"/>
      <c r="AA190" s="234"/>
    </row>
    <row r="191" spans="1:27" s="16" customFormat="1" x14ac:dyDescent="0.2">
      <c r="A191" s="240"/>
      <c r="C191" s="241"/>
      <c r="Z191" s="242"/>
      <c r="AA191" s="234"/>
    </row>
    <row r="192" spans="1:27" s="16" customFormat="1" x14ac:dyDescent="0.2">
      <c r="A192" s="240"/>
      <c r="C192" s="241"/>
      <c r="Z192" s="242"/>
      <c r="AA192" s="234"/>
    </row>
    <row r="193" spans="1:27" s="16" customFormat="1" x14ac:dyDescent="0.2">
      <c r="A193" s="240"/>
      <c r="C193" s="241"/>
      <c r="Z193" s="242"/>
      <c r="AA193" s="234"/>
    </row>
    <row r="194" spans="1:27" s="16" customFormat="1" x14ac:dyDescent="0.2">
      <c r="A194" s="240"/>
      <c r="C194" s="241"/>
      <c r="Z194" s="242"/>
      <c r="AA194" s="234"/>
    </row>
    <row r="195" spans="1:27" s="16" customFormat="1" x14ac:dyDescent="0.2">
      <c r="A195" s="240"/>
      <c r="C195" s="241"/>
      <c r="Z195" s="242"/>
      <c r="AA195" s="234"/>
    </row>
    <row r="196" spans="1:27" s="16" customFormat="1" x14ac:dyDescent="0.2">
      <c r="A196" s="240"/>
      <c r="C196" s="241"/>
      <c r="Z196" s="242"/>
      <c r="AA196" s="234"/>
    </row>
    <row r="197" spans="1:27" s="16" customFormat="1" x14ac:dyDescent="0.2">
      <c r="A197" s="240"/>
      <c r="C197" s="241"/>
      <c r="Z197" s="242"/>
      <c r="AA197" s="234"/>
    </row>
    <row r="198" spans="1:27" s="16" customFormat="1" x14ac:dyDescent="0.2">
      <c r="A198" s="240"/>
      <c r="C198" s="241"/>
      <c r="Z198" s="242"/>
      <c r="AA198" s="234"/>
    </row>
    <row r="199" spans="1:27" s="16" customFormat="1" x14ac:dyDescent="0.2">
      <c r="A199" s="240"/>
      <c r="C199" s="241"/>
      <c r="Z199" s="242"/>
      <c r="AA199" s="234"/>
    </row>
    <row r="200" spans="1:27" s="16" customFormat="1" x14ac:dyDescent="0.2">
      <c r="A200" s="240"/>
      <c r="C200" s="241"/>
      <c r="Z200" s="242"/>
      <c r="AA200" s="234"/>
    </row>
    <row r="201" spans="1:27" s="16" customFormat="1" x14ac:dyDescent="0.2">
      <c r="A201" s="240"/>
      <c r="C201" s="241"/>
      <c r="Z201" s="242"/>
      <c r="AA201" s="234"/>
    </row>
    <row r="202" spans="1:27" s="16" customFormat="1" x14ac:dyDescent="0.2">
      <c r="A202" s="240"/>
      <c r="C202" s="241"/>
      <c r="Z202" s="242"/>
      <c r="AA202" s="234"/>
    </row>
    <row r="203" spans="1:27" s="16" customFormat="1" x14ac:dyDescent="0.2">
      <c r="A203" s="240"/>
      <c r="C203" s="241"/>
      <c r="Z203" s="242"/>
      <c r="AA203" s="234"/>
    </row>
    <row r="204" spans="1:27" s="16" customFormat="1" x14ac:dyDescent="0.2">
      <c r="A204" s="240"/>
      <c r="C204" s="241"/>
      <c r="Z204" s="242"/>
      <c r="AA204" s="234"/>
    </row>
    <row r="205" spans="1:27" s="16" customFormat="1" x14ac:dyDescent="0.2">
      <c r="A205" s="240"/>
      <c r="C205" s="241"/>
      <c r="Z205" s="242"/>
      <c r="AA205" s="234"/>
    </row>
    <row r="206" spans="1:27" s="16" customFormat="1" x14ac:dyDescent="0.2">
      <c r="A206" s="240"/>
      <c r="C206" s="241"/>
      <c r="Z206" s="242"/>
      <c r="AA206" s="234"/>
    </row>
    <row r="207" spans="1:27" s="16" customFormat="1" x14ac:dyDescent="0.2">
      <c r="A207" s="240"/>
      <c r="C207" s="241"/>
      <c r="Z207" s="242"/>
      <c r="AA207" s="234"/>
    </row>
    <row r="208" spans="1:27" s="16" customFormat="1" x14ac:dyDescent="0.2">
      <c r="A208" s="240"/>
      <c r="C208" s="241"/>
      <c r="Z208" s="242"/>
      <c r="AA208" s="234"/>
    </row>
    <row r="209" spans="1:27" s="16" customFormat="1" x14ac:dyDescent="0.2">
      <c r="A209" s="240"/>
      <c r="C209" s="241"/>
      <c r="Z209" s="242"/>
      <c r="AA209" s="234"/>
    </row>
    <row r="210" spans="1:27" s="16" customFormat="1" x14ac:dyDescent="0.2">
      <c r="A210" s="240"/>
      <c r="C210" s="241"/>
      <c r="Z210" s="242"/>
      <c r="AA210" s="234"/>
    </row>
    <row r="211" spans="1:27" s="16" customFormat="1" x14ac:dyDescent="0.2">
      <c r="A211" s="240"/>
      <c r="C211" s="241"/>
      <c r="Z211" s="242"/>
      <c r="AA211" s="234"/>
    </row>
    <row r="212" spans="1:27" s="16" customFormat="1" x14ac:dyDescent="0.2">
      <c r="A212" s="240"/>
      <c r="C212" s="241"/>
      <c r="Z212" s="242"/>
      <c r="AA212" s="234"/>
    </row>
    <row r="213" spans="1:27" s="16" customFormat="1" x14ac:dyDescent="0.2">
      <c r="A213" s="240"/>
      <c r="C213" s="241"/>
      <c r="Z213" s="242"/>
      <c r="AA213" s="234"/>
    </row>
    <row r="214" spans="1:27" s="16" customFormat="1" x14ac:dyDescent="0.2">
      <c r="A214" s="240"/>
      <c r="C214" s="241"/>
      <c r="Z214" s="242"/>
      <c r="AA214" s="234"/>
    </row>
    <row r="215" spans="1:27" s="16" customFormat="1" x14ac:dyDescent="0.2">
      <c r="A215" s="240"/>
      <c r="C215" s="241"/>
      <c r="Z215" s="242"/>
      <c r="AA215" s="234"/>
    </row>
    <row r="216" spans="1:27" s="16" customFormat="1" x14ac:dyDescent="0.2">
      <c r="A216" s="240"/>
      <c r="C216" s="241"/>
      <c r="Z216" s="242"/>
      <c r="AA216" s="234"/>
    </row>
    <row r="217" spans="1:27" s="16" customFormat="1" x14ac:dyDescent="0.2">
      <c r="A217" s="240"/>
      <c r="C217" s="241"/>
      <c r="Z217" s="242"/>
      <c r="AA217" s="234"/>
    </row>
    <row r="218" spans="1:27" s="16" customFormat="1" x14ac:dyDescent="0.2">
      <c r="A218" s="240"/>
      <c r="C218" s="241"/>
      <c r="Z218" s="242"/>
      <c r="AA218" s="234"/>
    </row>
    <row r="219" spans="1:27" s="16" customFormat="1" x14ac:dyDescent="0.2">
      <c r="A219" s="240"/>
      <c r="C219" s="241"/>
      <c r="Z219" s="242"/>
      <c r="AA219" s="234"/>
    </row>
    <row r="220" spans="1:27" s="16" customFormat="1" x14ac:dyDescent="0.2">
      <c r="A220" s="240"/>
      <c r="C220" s="241"/>
      <c r="Z220" s="242"/>
      <c r="AA220" s="234"/>
    </row>
    <row r="221" spans="1:27" s="16" customFormat="1" x14ac:dyDescent="0.2">
      <c r="A221" s="240"/>
      <c r="C221" s="241"/>
      <c r="Z221" s="242"/>
      <c r="AA221" s="234"/>
    </row>
    <row r="222" spans="1:27" s="16" customFormat="1" x14ac:dyDescent="0.2">
      <c r="A222" s="240"/>
      <c r="C222" s="241"/>
      <c r="Z222" s="242"/>
      <c r="AA222" s="234"/>
    </row>
    <row r="223" spans="1:27" s="16" customFormat="1" x14ac:dyDescent="0.2">
      <c r="A223" s="240"/>
      <c r="C223" s="241"/>
      <c r="Z223" s="242"/>
      <c r="AA223" s="234"/>
    </row>
    <row r="224" spans="1:27" s="16" customFormat="1" x14ac:dyDescent="0.2">
      <c r="A224" s="240"/>
      <c r="C224" s="241"/>
      <c r="Z224" s="242"/>
      <c r="AA224" s="234"/>
    </row>
    <row r="225" spans="1:27" s="16" customFormat="1" x14ac:dyDescent="0.2">
      <c r="A225" s="240"/>
      <c r="C225" s="241"/>
      <c r="Z225" s="242"/>
      <c r="AA225" s="234"/>
    </row>
    <row r="226" spans="1:27" s="16" customFormat="1" x14ac:dyDescent="0.2">
      <c r="A226" s="240"/>
      <c r="C226" s="241"/>
      <c r="Z226" s="242"/>
      <c r="AA226" s="234"/>
    </row>
    <row r="227" spans="1:27" s="16" customFormat="1" x14ac:dyDescent="0.2">
      <c r="A227" s="240"/>
      <c r="C227" s="241"/>
      <c r="Z227" s="242"/>
      <c r="AA227" s="234"/>
    </row>
    <row r="228" spans="1:27" s="16" customFormat="1" x14ac:dyDescent="0.2">
      <c r="A228" s="240"/>
      <c r="C228" s="241"/>
      <c r="Z228" s="242"/>
      <c r="AA228" s="234"/>
    </row>
    <row r="229" spans="1:27" s="16" customFormat="1" x14ac:dyDescent="0.2">
      <c r="A229" s="240"/>
      <c r="C229" s="241"/>
      <c r="Z229" s="242"/>
      <c r="AA229" s="234"/>
    </row>
    <row r="230" spans="1:27" s="16" customFormat="1" x14ac:dyDescent="0.2">
      <c r="A230" s="240"/>
      <c r="C230" s="241"/>
      <c r="Z230" s="242"/>
      <c r="AA230" s="234"/>
    </row>
    <row r="231" spans="1:27" s="16" customFormat="1" x14ac:dyDescent="0.2">
      <c r="A231" s="240"/>
      <c r="C231" s="241"/>
      <c r="Z231" s="242"/>
      <c r="AA231" s="234"/>
    </row>
    <row r="232" spans="1:27" s="16" customFormat="1" x14ac:dyDescent="0.2">
      <c r="A232" s="240"/>
      <c r="C232" s="241"/>
      <c r="Z232" s="242"/>
      <c r="AA232" s="234"/>
    </row>
    <row r="233" spans="1:27" s="16" customFormat="1" x14ac:dyDescent="0.2">
      <c r="A233" s="240"/>
      <c r="C233" s="241"/>
      <c r="Z233" s="242"/>
      <c r="AA233" s="234"/>
    </row>
    <row r="234" spans="1:27" s="16" customFormat="1" x14ac:dyDescent="0.2">
      <c r="A234" s="240"/>
      <c r="C234" s="241"/>
      <c r="Z234" s="242"/>
      <c r="AA234" s="234"/>
    </row>
    <row r="235" spans="1:27" s="16" customFormat="1" x14ac:dyDescent="0.2">
      <c r="A235" s="240"/>
      <c r="C235" s="241"/>
      <c r="Z235" s="242"/>
      <c r="AA235" s="234"/>
    </row>
    <row r="236" spans="1:27" s="16" customFormat="1" x14ac:dyDescent="0.2">
      <c r="A236" s="240"/>
      <c r="C236" s="241"/>
      <c r="Z236" s="242"/>
      <c r="AA236" s="234"/>
    </row>
    <row r="237" spans="1:27" s="16" customFormat="1" x14ac:dyDescent="0.2">
      <c r="A237" s="240"/>
      <c r="C237" s="241"/>
      <c r="Z237" s="242"/>
      <c r="AA237" s="234"/>
    </row>
    <row r="238" spans="1:27" s="16" customFormat="1" x14ac:dyDescent="0.2">
      <c r="A238" s="240"/>
      <c r="C238" s="241"/>
      <c r="Z238" s="242"/>
      <c r="AA238" s="234"/>
    </row>
    <row r="239" spans="1:27" s="16" customFormat="1" x14ac:dyDescent="0.2">
      <c r="A239" s="240"/>
      <c r="C239" s="241"/>
      <c r="Z239" s="242"/>
      <c r="AA239" s="234"/>
    </row>
    <row r="240" spans="1:27" s="16" customFormat="1" x14ac:dyDescent="0.2">
      <c r="A240" s="240"/>
      <c r="C240" s="241"/>
      <c r="Z240" s="242"/>
      <c r="AA240" s="234"/>
    </row>
    <row r="241" spans="1:27" s="16" customFormat="1" x14ac:dyDescent="0.2">
      <c r="A241" s="240"/>
      <c r="C241" s="241"/>
      <c r="Z241" s="242"/>
      <c r="AA241" s="234"/>
    </row>
    <row r="242" spans="1:27" s="16" customFormat="1" x14ac:dyDescent="0.2">
      <c r="A242" s="240"/>
      <c r="C242" s="241"/>
      <c r="Z242" s="242"/>
      <c r="AA242" s="234"/>
    </row>
    <row r="243" spans="1:27" s="16" customFormat="1" x14ac:dyDescent="0.2">
      <c r="A243" s="240"/>
      <c r="C243" s="241"/>
      <c r="Z243" s="242"/>
      <c r="AA243" s="234"/>
    </row>
    <row r="244" spans="1:27" s="16" customFormat="1" x14ac:dyDescent="0.2">
      <c r="A244" s="240"/>
      <c r="C244" s="241"/>
      <c r="Z244" s="242"/>
      <c r="AA244" s="234"/>
    </row>
    <row r="245" spans="1:27" s="16" customFormat="1" x14ac:dyDescent="0.2">
      <c r="A245" s="240"/>
      <c r="C245" s="241"/>
      <c r="Z245" s="242"/>
      <c r="AA245" s="234"/>
    </row>
    <row r="246" spans="1:27" s="16" customFormat="1" x14ac:dyDescent="0.2">
      <c r="A246" s="240"/>
      <c r="C246" s="241"/>
      <c r="Z246" s="242"/>
      <c r="AA246" s="234"/>
    </row>
    <row r="247" spans="1:27" s="16" customFormat="1" x14ac:dyDescent="0.2">
      <c r="A247" s="240"/>
      <c r="C247" s="241"/>
      <c r="Z247" s="242"/>
      <c r="AA247" s="234"/>
    </row>
    <row r="248" spans="1:27" s="16" customFormat="1" x14ac:dyDescent="0.2">
      <c r="A248" s="240"/>
      <c r="C248" s="241"/>
      <c r="Z248" s="242"/>
      <c r="AA248" s="234"/>
    </row>
    <row r="249" spans="1:27" s="16" customFormat="1" x14ac:dyDescent="0.2">
      <c r="A249" s="240"/>
      <c r="C249" s="241"/>
      <c r="Z249" s="242"/>
      <c r="AA249" s="234"/>
    </row>
    <row r="250" spans="1:27" s="16" customFormat="1" x14ac:dyDescent="0.2">
      <c r="A250" s="240"/>
      <c r="C250" s="241"/>
      <c r="Z250" s="242"/>
      <c r="AA250" s="234"/>
    </row>
    <row r="251" spans="1:27" s="16" customFormat="1" x14ac:dyDescent="0.2">
      <c r="A251" s="240"/>
      <c r="C251" s="241"/>
      <c r="Z251" s="242"/>
      <c r="AA251" s="234"/>
    </row>
    <row r="252" spans="1:27" s="16" customFormat="1" x14ac:dyDescent="0.2">
      <c r="A252" s="240"/>
      <c r="C252" s="241"/>
      <c r="Z252" s="242"/>
      <c r="AA252" s="234"/>
    </row>
    <row r="253" spans="1:27" s="16" customFormat="1" x14ac:dyDescent="0.2">
      <c r="A253" s="240"/>
      <c r="C253" s="241"/>
      <c r="Z253" s="242"/>
      <c r="AA253" s="234"/>
    </row>
    <row r="254" spans="1:27" s="16" customFormat="1" x14ac:dyDescent="0.2">
      <c r="A254" s="240"/>
      <c r="C254" s="241"/>
      <c r="Z254" s="242"/>
      <c r="AA254" s="234"/>
    </row>
    <row r="255" spans="1:27" s="16" customFormat="1" x14ac:dyDescent="0.2">
      <c r="A255" s="240"/>
      <c r="C255" s="241"/>
      <c r="Z255" s="242"/>
      <c r="AA255" s="234"/>
    </row>
    <row r="256" spans="1:27" s="16" customFormat="1" x14ac:dyDescent="0.2">
      <c r="A256" s="240"/>
      <c r="C256" s="241"/>
      <c r="Z256" s="242"/>
      <c r="AA256" s="234"/>
    </row>
    <row r="257" spans="1:27" s="16" customFormat="1" x14ac:dyDescent="0.2">
      <c r="A257" s="240"/>
      <c r="C257" s="241"/>
      <c r="Z257" s="242"/>
      <c r="AA257" s="234"/>
    </row>
    <row r="258" spans="1:27" s="16" customFormat="1" x14ac:dyDescent="0.2">
      <c r="A258" s="240"/>
      <c r="C258" s="241"/>
      <c r="Z258" s="242"/>
      <c r="AA258" s="234"/>
    </row>
    <row r="259" spans="1:27" s="16" customFormat="1" x14ac:dyDescent="0.2">
      <c r="A259" s="240"/>
      <c r="C259" s="241"/>
      <c r="Z259" s="242"/>
      <c r="AA259" s="234"/>
    </row>
    <row r="260" spans="1:27" s="16" customFormat="1" x14ac:dyDescent="0.2">
      <c r="A260" s="240"/>
      <c r="C260" s="241"/>
      <c r="Z260" s="242"/>
      <c r="AA260" s="234"/>
    </row>
    <row r="261" spans="1:27" s="16" customFormat="1" x14ac:dyDescent="0.2">
      <c r="A261" s="240"/>
      <c r="C261" s="241"/>
      <c r="Z261" s="242"/>
      <c r="AA261" s="234"/>
    </row>
    <row r="262" spans="1:27" s="16" customFormat="1" x14ac:dyDescent="0.2">
      <c r="A262" s="240"/>
      <c r="C262" s="241"/>
      <c r="Z262" s="242"/>
      <c r="AA262" s="234"/>
    </row>
    <row r="263" spans="1:27" s="16" customFormat="1" x14ac:dyDescent="0.2">
      <c r="A263" s="240"/>
      <c r="C263" s="241"/>
      <c r="Z263" s="242"/>
      <c r="AA263" s="234"/>
    </row>
    <row r="264" spans="1:27" s="16" customFormat="1" x14ac:dyDescent="0.2">
      <c r="A264" s="240"/>
      <c r="C264" s="241"/>
      <c r="Z264" s="242"/>
      <c r="AA264" s="234"/>
    </row>
    <row r="265" spans="1:27" s="16" customFormat="1" x14ac:dyDescent="0.2">
      <c r="A265" s="240"/>
      <c r="C265" s="241"/>
      <c r="Z265" s="242"/>
      <c r="AA265" s="234"/>
    </row>
    <row r="266" spans="1:27" s="16" customFormat="1" x14ac:dyDescent="0.2">
      <c r="A266" s="240"/>
      <c r="C266" s="241"/>
      <c r="Z266" s="242"/>
      <c r="AA266" s="234"/>
    </row>
    <row r="267" spans="1:27" s="16" customFormat="1" x14ac:dyDescent="0.2">
      <c r="A267" s="240"/>
      <c r="C267" s="241"/>
      <c r="Z267" s="242"/>
      <c r="AA267" s="234"/>
    </row>
    <row r="268" spans="1:27" s="16" customFormat="1" x14ac:dyDescent="0.2">
      <c r="A268" s="240"/>
      <c r="C268" s="241"/>
      <c r="Z268" s="242"/>
      <c r="AA268" s="234"/>
    </row>
    <row r="269" spans="1:27" s="16" customFormat="1" x14ac:dyDescent="0.2">
      <c r="A269" s="240"/>
      <c r="C269" s="241"/>
      <c r="Z269" s="242"/>
      <c r="AA269" s="234"/>
    </row>
    <row r="270" spans="1:27" s="16" customFormat="1" x14ac:dyDescent="0.2">
      <c r="A270" s="240"/>
      <c r="C270" s="241"/>
      <c r="Z270" s="242"/>
      <c r="AA270" s="234"/>
    </row>
    <row r="271" spans="1:27" s="16" customFormat="1" x14ac:dyDescent="0.2">
      <c r="A271" s="240"/>
      <c r="C271" s="241"/>
      <c r="Z271" s="242"/>
      <c r="AA271" s="234"/>
    </row>
    <row r="272" spans="1:27" s="16" customFormat="1" x14ac:dyDescent="0.2">
      <c r="A272" s="240"/>
      <c r="C272" s="241"/>
      <c r="Z272" s="242"/>
      <c r="AA272" s="234"/>
    </row>
    <row r="273" spans="1:27" s="16" customFormat="1" x14ac:dyDescent="0.2">
      <c r="A273" s="240"/>
      <c r="C273" s="241"/>
      <c r="Z273" s="242"/>
      <c r="AA273" s="234"/>
    </row>
    <row r="274" spans="1:27" s="16" customFormat="1" x14ac:dyDescent="0.2">
      <c r="A274" s="240"/>
      <c r="C274" s="241"/>
      <c r="Z274" s="242"/>
      <c r="AA274" s="234"/>
    </row>
    <row r="275" spans="1:27" s="16" customFormat="1" x14ac:dyDescent="0.2">
      <c r="A275" s="240"/>
      <c r="C275" s="241"/>
      <c r="Z275" s="242"/>
      <c r="AA275" s="234"/>
    </row>
    <row r="276" spans="1:27" s="16" customFormat="1" x14ac:dyDescent="0.2">
      <c r="A276" s="240"/>
      <c r="C276" s="241"/>
      <c r="Z276" s="242"/>
      <c r="AA276" s="234"/>
    </row>
    <row r="277" spans="1:27" s="16" customFormat="1" x14ac:dyDescent="0.2">
      <c r="A277" s="240"/>
      <c r="C277" s="241"/>
      <c r="Z277" s="242"/>
      <c r="AA277" s="234"/>
    </row>
    <row r="278" spans="1:27" s="16" customFormat="1" x14ac:dyDescent="0.2">
      <c r="A278" s="240"/>
      <c r="C278" s="241"/>
      <c r="Z278" s="242"/>
      <c r="AA278" s="234"/>
    </row>
    <row r="279" spans="1:27" s="16" customFormat="1" x14ac:dyDescent="0.2">
      <c r="A279" s="240"/>
      <c r="C279" s="241"/>
      <c r="Z279" s="242"/>
      <c r="AA279" s="234"/>
    </row>
    <row r="280" spans="1:27" s="16" customFormat="1" x14ac:dyDescent="0.2">
      <c r="A280" s="240"/>
      <c r="C280" s="241"/>
      <c r="Z280" s="242"/>
      <c r="AA280" s="234"/>
    </row>
    <row r="281" spans="1:27" s="16" customFormat="1" x14ac:dyDescent="0.2">
      <c r="A281" s="240"/>
      <c r="C281" s="241"/>
      <c r="Z281" s="242"/>
      <c r="AA281" s="234"/>
    </row>
    <row r="282" spans="1:27" s="16" customFormat="1" x14ac:dyDescent="0.2">
      <c r="A282" s="240"/>
      <c r="C282" s="241"/>
      <c r="Z282" s="242"/>
      <c r="AA282" s="234"/>
    </row>
    <row r="283" spans="1:27" s="16" customFormat="1" x14ac:dyDescent="0.2">
      <c r="A283" s="240"/>
      <c r="C283" s="241"/>
      <c r="Z283" s="242"/>
      <c r="AA283" s="234"/>
    </row>
    <row r="284" spans="1:27" s="16" customFormat="1" x14ac:dyDescent="0.2">
      <c r="A284" s="240"/>
      <c r="C284" s="241"/>
      <c r="Z284" s="242"/>
      <c r="AA284" s="234"/>
    </row>
    <row r="285" spans="1:27" s="16" customFormat="1" x14ac:dyDescent="0.2">
      <c r="A285" s="240"/>
      <c r="C285" s="241"/>
      <c r="Z285" s="242"/>
      <c r="AA285" s="234"/>
    </row>
    <row r="286" spans="1:27" s="16" customFormat="1" x14ac:dyDescent="0.2">
      <c r="A286" s="240"/>
      <c r="C286" s="241"/>
      <c r="Z286" s="242"/>
      <c r="AA286" s="234"/>
    </row>
    <row r="287" spans="1:27" s="16" customFormat="1" x14ac:dyDescent="0.2">
      <c r="A287" s="240"/>
      <c r="C287" s="241"/>
      <c r="Z287" s="242"/>
      <c r="AA287" s="234"/>
    </row>
    <row r="288" spans="1:27" s="16" customFormat="1" x14ac:dyDescent="0.2">
      <c r="A288" s="240"/>
      <c r="C288" s="241"/>
      <c r="Z288" s="242"/>
      <c r="AA288" s="234"/>
    </row>
    <row r="289" spans="1:27" s="16" customFormat="1" x14ac:dyDescent="0.2">
      <c r="A289" s="240"/>
      <c r="C289" s="241"/>
      <c r="Z289" s="242"/>
      <c r="AA289" s="234"/>
    </row>
    <row r="290" spans="1:27" s="16" customFormat="1" x14ac:dyDescent="0.2">
      <c r="A290" s="240"/>
      <c r="C290" s="241"/>
      <c r="Z290" s="242"/>
      <c r="AA290" s="234"/>
    </row>
    <row r="291" spans="1:27" s="16" customFormat="1" x14ac:dyDescent="0.2">
      <c r="A291" s="240"/>
      <c r="C291" s="241"/>
      <c r="Z291" s="242"/>
      <c r="AA291" s="234"/>
    </row>
    <row r="292" spans="1:27" s="16" customFormat="1" x14ac:dyDescent="0.2">
      <c r="A292" s="240"/>
      <c r="C292" s="241"/>
      <c r="Z292" s="242"/>
      <c r="AA292" s="234"/>
    </row>
    <row r="293" spans="1:27" s="16" customFormat="1" x14ac:dyDescent="0.2">
      <c r="A293" s="240"/>
      <c r="C293" s="241"/>
      <c r="Z293" s="242"/>
      <c r="AA293" s="234"/>
    </row>
    <row r="294" spans="1:27" s="16" customFormat="1" x14ac:dyDescent="0.2">
      <c r="A294" s="240"/>
      <c r="C294" s="241"/>
      <c r="Z294" s="242"/>
      <c r="AA294" s="234"/>
    </row>
    <row r="295" spans="1:27" s="16" customFormat="1" x14ac:dyDescent="0.2">
      <c r="A295" s="240"/>
      <c r="C295" s="241"/>
      <c r="Z295" s="242"/>
      <c r="AA295" s="234"/>
    </row>
    <row r="296" spans="1:27" s="16" customFormat="1" x14ac:dyDescent="0.2">
      <c r="A296" s="240"/>
      <c r="C296" s="241"/>
      <c r="Z296" s="242"/>
      <c r="AA296" s="234"/>
    </row>
    <row r="297" spans="1:27" s="16" customFormat="1" x14ac:dyDescent="0.2">
      <c r="A297" s="240"/>
      <c r="C297" s="241"/>
      <c r="Z297" s="242"/>
      <c r="AA297" s="234"/>
    </row>
    <row r="298" spans="1:27" s="16" customFormat="1" x14ac:dyDescent="0.2">
      <c r="A298" s="240"/>
      <c r="C298" s="241"/>
      <c r="Z298" s="242"/>
      <c r="AA298" s="234"/>
    </row>
    <row r="299" spans="1:27" s="16" customFormat="1" x14ac:dyDescent="0.2">
      <c r="A299" s="240"/>
      <c r="C299" s="241"/>
      <c r="Z299" s="242"/>
      <c r="AA299" s="234"/>
    </row>
    <row r="300" spans="1:27" s="16" customFormat="1" x14ac:dyDescent="0.2">
      <c r="A300" s="240"/>
      <c r="C300" s="241"/>
      <c r="Z300" s="242"/>
      <c r="AA300" s="234"/>
    </row>
    <row r="301" spans="1:27" s="16" customFormat="1" x14ac:dyDescent="0.2">
      <c r="A301" s="240"/>
      <c r="C301" s="241"/>
      <c r="Z301" s="242"/>
      <c r="AA301" s="234"/>
    </row>
    <row r="302" spans="1:27" s="16" customFormat="1" x14ac:dyDescent="0.2">
      <c r="A302" s="240"/>
      <c r="C302" s="241"/>
      <c r="Z302" s="242"/>
      <c r="AA302" s="234"/>
    </row>
    <row r="303" spans="1:27" s="16" customFormat="1" x14ac:dyDescent="0.2">
      <c r="A303" s="240"/>
      <c r="C303" s="241"/>
      <c r="Z303" s="242"/>
      <c r="AA303" s="234"/>
    </row>
    <row r="304" spans="1:27" s="16" customFormat="1" x14ac:dyDescent="0.2">
      <c r="A304" s="240"/>
      <c r="C304" s="241"/>
      <c r="Z304" s="242"/>
      <c r="AA304" s="234"/>
    </row>
    <row r="305" spans="1:27" s="16" customFormat="1" x14ac:dyDescent="0.2">
      <c r="A305" s="240"/>
      <c r="C305" s="241"/>
      <c r="Z305" s="242"/>
      <c r="AA305" s="234"/>
    </row>
    <row r="306" spans="1:27" s="16" customFormat="1" x14ac:dyDescent="0.2">
      <c r="A306" s="240"/>
      <c r="C306" s="241"/>
      <c r="Z306" s="242"/>
      <c r="AA306" s="234"/>
    </row>
    <row r="307" spans="1:27" s="16" customFormat="1" x14ac:dyDescent="0.2">
      <c r="A307" s="240"/>
      <c r="C307" s="241"/>
      <c r="Z307" s="242"/>
      <c r="AA307" s="234"/>
    </row>
    <row r="308" spans="1:27" s="16" customFormat="1" x14ac:dyDescent="0.2">
      <c r="A308" s="240"/>
      <c r="C308" s="241"/>
      <c r="Z308" s="242"/>
      <c r="AA308" s="234"/>
    </row>
    <row r="309" spans="1:27" s="16" customFormat="1" x14ac:dyDescent="0.2">
      <c r="A309" s="240"/>
      <c r="C309" s="241"/>
      <c r="Z309" s="242"/>
      <c r="AA309" s="234"/>
    </row>
    <row r="310" spans="1:27" s="16" customFormat="1" x14ac:dyDescent="0.2">
      <c r="A310" s="240"/>
      <c r="C310" s="241"/>
      <c r="Z310" s="242"/>
      <c r="AA310" s="234"/>
    </row>
    <row r="311" spans="1:27" s="16" customFormat="1" x14ac:dyDescent="0.2">
      <c r="A311" s="240"/>
      <c r="C311" s="241"/>
      <c r="Z311" s="242"/>
      <c r="AA311" s="234"/>
    </row>
    <row r="312" spans="1:27" s="16" customFormat="1" x14ac:dyDescent="0.2">
      <c r="A312" s="240"/>
      <c r="C312" s="241"/>
      <c r="Z312" s="242"/>
      <c r="AA312" s="234"/>
    </row>
    <row r="313" spans="1:27" s="16" customFormat="1" x14ac:dyDescent="0.2">
      <c r="A313" s="240"/>
      <c r="C313" s="241"/>
      <c r="Z313" s="242"/>
      <c r="AA313" s="234"/>
    </row>
    <row r="314" spans="1:27" s="16" customFormat="1" x14ac:dyDescent="0.2">
      <c r="A314" s="240"/>
      <c r="C314" s="241"/>
      <c r="Z314" s="242"/>
      <c r="AA314" s="234"/>
    </row>
    <row r="315" spans="1:27" s="16" customFormat="1" x14ac:dyDescent="0.2">
      <c r="A315" s="240"/>
      <c r="C315" s="241"/>
      <c r="Z315" s="242"/>
      <c r="AA315" s="234"/>
    </row>
    <row r="316" spans="1:27" s="16" customFormat="1" x14ac:dyDescent="0.2">
      <c r="A316" s="240"/>
      <c r="C316" s="241"/>
      <c r="Z316" s="242"/>
      <c r="AA316" s="234"/>
    </row>
    <row r="317" spans="1:27" s="16" customFormat="1" x14ac:dyDescent="0.2">
      <c r="A317" s="240"/>
      <c r="C317" s="241"/>
      <c r="Z317" s="242"/>
      <c r="AA317" s="234"/>
    </row>
    <row r="318" spans="1:27" s="16" customFormat="1" x14ac:dyDescent="0.2">
      <c r="A318" s="240"/>
      <c r="C318" s="241"/>
      <c r="Z318" s="242"/>
      <c r="AA318" s="234"/>
    </row>
    <row r="319" spans="1:27" s="16" customFormat="1" x14ac:dyDescent="0.2">
      <c r="A319" s="240"/>
      <c r="C319" s="241"/>
      <c r="Z319" s="242"/>
      <c r="AA319" s="234"/>
    </row>
    <row r="320" spans="1:27" s="16" customFormat="1" x14ac:dyDescent="0.2">
      <c r="A320" s="240"/>
      <c r="C320" s="241"/>
      <c r="Z320" s="242"/>
      <c r="AA320" s="234"/>
    </row>
    <row r="321" spans="1:27" s="16" customFormat="1" x14ac:dyDescent="0.2">
      <c r="A321" s="240"/>
      <c r="C321" s="241"/>
      <c r="Z321" s="242"/>
      <c r="AA321" s="234"/>
    </row>
    <row r="322" spans="1:27" s="16" customFormat="1" x14ac:dyDescent="0.2">
      <c r="A322" s="240"/>
      <c r="C322" s="241"/>
      <c r="Z322" s="242"/>
      <c r="AA322" s="234"/>
    </row>
    <row r="323" spans="1:27" s="16" customFormat="1" x14ac:dyDescent="0.2">
      <c r="A323" s="240"/>
      <c r="C323" s="241"/>
      <c r="Z323" s="242"/>
      <c r="AA323" s="234"/>
    </row>
    <row r="324" spans="1:27" s="16" customFormat="1" x14ac:dyDescent="0.2">
      <c r="A324" s="240"/>
      <c r="C324" s="241"/>
      <c r="Z324" s="242"/>
      <c r="AA324" s="234"/>
    </row>
    <row r="325" spans="1:27" s="16" customFormat="1" x14ac:dyDescent="0.2">
      <c r="A325" s="240"/>
      <c r="C325" s="241"/>
      <c r="Z325" s="242"/>
      <c r="AA325" s="234"/>
    </row>
    <row r="326" spans="1:27" s="16" customFormat="1" x14ac:dyDescent="0.2">
      <c r="A326" s="240"/>
      <c r="C326" s="241"/>
      <c r="Z326" s="242"/>
      <c r="AA326" s="234"/>
    </row>
    <row r="327" spans="1:27" s="16" customFormat="1" x14ac:dyDescent="0.2">
      <c r="A327" s="240"/>
      <c r="C327" s="241"/>
      <c r="Z327" s="242"/>
      <c r="AA327" s="234"/>
    </row>
    <row r="328" spans="1:27" s="16" customFormat="1" x14ac:dyDescent="0.2">
      <c r="A328" s="240"/>
      <c r="C328" s="241"/>
      <c r="Z328" s="242"/>
      <c r="AA328" s="234"/>
    </row>
    <row r="329" spans="1:27" s="16" customFormat="1" x14ac:dyDescent="0.2">
      <c r="A329" s="240"/>
      <c r="C329" s="241"/>
      <c r="Z329" s="242"/>
      <c r="AA329" s="234"/>
    </row>
    <row r="330" spans="1:27" s="16" customFormat="1" x14ac:dyDescent="0.2">
      <c r="A330" s="240"/>
      <c r="C330" s="241"/>
      <c r="Z330" s="242"/>
      <c r="AA330" s="234"/>
    </row>
    <row r="331" spans="1:27" s="16" customFormat="1" x14ac:dyDescent="0.2">
      <c r="A331" s="240"/>
      <c r="C331" s="241"/>
      <c r="Z331" s="242"/>
      <c r="AA331" s="234"/>
    </row>
    <row r="332" spans="1:27" s="16" customFormat="1" x14ac:dyDescent="0.2">
      <c r="A332" s="240"/>
      <c r="C332" s="241"/>
      <c r="Z332" s="242"/>
      <c r="AA332" s="234"/>
    </row>
    <row r="333" spans="1:27" s="16" customFormat="1" x14ac:dyDescent="0.2">
      <c r="A333" s="240"/>
      <c r="C333" s="241"/>
      <c r="Z333" s="242"/>
      <c r="AA333" s="234"/>
    </row>
    <row r="334" spans="1:27" s="16" customFormat="1" x14ac:dyDescent="0.2">
      <c r="A334" s="240"/>
      <c r="C334" s="241"/>
      <c r="Z334" s="242"/>
      <c r="AA334" s="234"/>
    </row>
    <row r="335" spans="1:27" s="16" customFormat="1" x14ac:dyDescent="0.2">
      <c r="A335" s="240"/>
      <c r="C335" s="241"/>
      <c r="Z335" s="242"/>
      <c r="AA335" s="234"/>
    </row>
    <row r="336" spans="1:27" s="16" customFormat="1" x14ac:dyDescent="0.2">
      <c r="A336" s="240"/>
      <c r="C336" s="241"/>
      <c r="Z336" s="242"/>
      <c r="AA336" s="234"/>
    </row>
    <row r="337" spans="1:27" s="16" customFormat="1" x14ac:dyDescent="0.2">
      <c r="A337" s="240"/>
      <c r="C337" s="241"/>
      <c r="Z337" s="242"/>
      <c r="AA337" s="234"/>
    </row>
    <row r="338" spans="1:27" s="16" customFormat="1" x14ac:dyDescent="0.2">
      <c r="A338" s="240"/>
      <c r="C338" s="241"/>
      <c r="Z338" s="242"/>
      <c r="AA338" s="234"/>
    </row>
    <row r="339" spans="1:27" s="16" customFormat="1" x14ac:dyDescent="0.2">
      <c r="A339" s="240"/>
      <c r="C339" s="241"/>
      <c r="Z339" s="242"/>
      <c r="AA339" s="234"/>
    </row>
    <row r="340" spans="1:27" s="16" customFormat="1" x14ac:dyDescent="0.2">
      <c r="A340" s="240"/>
      <c r="C340" s="241"/>
      <c r="Z340" s="242"/>
      <c r="AA340" s="234"/>
    </row>
    <row r="341" spans="1:27" s="16" customFormat="1" x14ac:dyDescent="0.2">
      <c r="A341" s="240"/>
      <c r="C341" s="241"/>
      <c r="Z341" s="242"/>
      <c r="AA341" s="234"/>
    </row>
    <row r="342" spans="1:27" s="16" customFormat="1" x14ac:dyDescent="0.2">
      <c r="A342" s="240"/>
      <c r="C342" s="241"/>
      <c r="Z342" s="242"/>
      <c r="AA342" s="234"/>
    </row>
    <row r="343" spans="1:27" s="16" customFormat="1" x14ac:dyDescent="0.2">
      <c r="A343" s="240"/>
      <c r="C343" s="241"/>
      <c r="Z343" s="242"/>
      <c r="AA343" s="234"/>
    </row>
    <row r="344" spans="1:27" s="16" customFormat="1" x14ac:dyDescent="0.2">
      <c r="A344" s="240"/>
      <c r="C344" s="241"/>
      <c r="Z344" s="242"/>
      <c r="AA344" s="234"/>
    </row>
    <row r="345" spans="1:27" s="16" customFormat="1" x14ac:dyDescent="0.2">
      <c r="A345" s="240"/>
      <c r="C345" s="241"/>
      <c r="Z345" s="242"/>
      <c r="AA345" s="234"/>
    </row>
    <row r="346" spans="1:27" s="16" customFormat="1" x14ac:dyDescent="0.2">
      <c r="A346" s="240"/>
      <c r="C346" s="241"/>
      <c r="Z346" s="242"/>
      <c r="AA346" s="234"/>
    </row>
    <row r="347" spans="1:27" s="16" customFormat="1" x14ac:dyDescent="0.2">
      <c r="A347" s="240"/>
      <c r="C347" s="241"/>
      <c r="Z347" s="242"/>
      <c r="AA347" s="234"/>
    </row>
    <row r="348" spans="1:27" s="16" customFormat="1" x14ac:dyDescent="0.2">
      <c r="A348" s="240"/>
      <c r="C348" s="241"/>
      <c r="Z348" s="242"/>
      <c r="AA348" s="234"/>
    </row>
    <row r="349" spans="1:27" s="16" customFormat="1" x14ac:dyDescent="0.2">
      <c r="A349" s="240"/>
      <c r="C349" s="241"/>
      <c r="Z349" s="242"/>
      <c r="AA349" s="234"/>
    </row>
    <row r="350" spans="1:27" s="16" customFormat="1" x14ac:dyDescent="0.2">
      <c r="A350" s="240"/>
      <c r="C350" s="241"/>
      <c r="Z350" s="242"/>
      <c r="AA350" s="234"/>
    </row>
    <row r="351" spans="1:27" s="16" customFormat="1" x14ac:dyDescent="0.2">
      <c r="A351" s="240"/>
      <c r="C351" s="241"/>
      <c r="Z351" s="242"/>
      <c r="AA351" s="234"/>
    </row>
    <row r="352" spans="1:27" s="16" customFormat="1" x14ac:dyDescent="0.2">
      <c r="A352" s="240"/>
      <c r="C352" s="241"/>
      <c r="Z352" s="242"/>
      <c r="AA352" s="234"/>
    </row>
    <row r="353" spans="1:27" s="16" customFormat="1" x14ac:dyDescent="0.2">
      <c r="A353" s="240"/>
      <c r="C353" s="241"/>
      <c r="Z353" s="242"/>
      <c r="AA353" s="234"/>
    </row>
    <row r="354" spans="1:27" s="16" customFormat="1" x14ac:dyDescent="0.2">
      <c r="A354" s="240"/>
      <c r="C354" s="241"/>
      <c r="Z354" s="242"/>
      <c r="AA354" s="234"/>
    </row>
    <row r="355" spans="1:27" s="16" customFormat="1" x14ac:dyDescent="0.2">
      <c r="A355" s="240"/>
      <c r="C355" s="241"/>
      <c r="Z355" s="242"/>
      <c r="AA355" s="234"/>
    </row>
    <row r="356" spans="1:27" s="16" customFormat="1" x14ac:dyDescent="0.2">
      <c r="A356" s="240"/>
      <c r="C356" s="241"/>
      <c r="Z356" s="242"/>
      <c r="AA356" s="234"/>
    </row>
    <row r="357" spans="1:27" s="16" customFormat="1" x14ac:dyDescent="0.2">
      <c r="A357" s="240"/>
      <c r="C357" s="241"/>
      <c r="Z357" s="242"/>
      <c r="AA357" s="234"/>
    </row>
    <row r="358" spans="1:27" s="16" customFormat="1" x14ac:dyDescent="0.2">
      <c r="A358" s="240"/>
      <c r="C358" s="241"/>
      <c r="Z358" s="242"/>
      <c r="AA358" s="234"/>
    </row>
    <row r="359" spans="1:27" s="16" customFormat="1" x14ac:dyDescent="0.2">
      <c r="A359" s="240"/>
      <c r="C359" s="241"/>
      <c r="Z359" s="242"/>
      <c r="AA359" s="234"/>
    </row>
    <row r="360" spans="1:27" s="16" customFormat="1" x14ac:dyDescent="0.2">
      <c r="A360" s="240"/>
      <c r="C360" s="241"/>
      <c r="Z360" s="242"/>
      <c r="AA360" s="234"/>
    </row>
    <row r="361" spans="1:27" s="16" customFormat="1" x14ac:dyDescent="0.2">
      <c r="A361" s="240"/>
      <c r="C361" s="241"/>
      <c r="Z361" s="242"/>
      <c r="AA361" s="234"/>
    </row>
    <row r="362" spans="1:27" s="16" customFormat="1" x14ac:dyDescent="0.2">
      <c r="A362" s="240"/>
      <c r="C362" s="241"/>
      <c r="Z362" s="242"/>
      <c r="AA362" s="234"/>
    </row>
    <row r="363" spans="1:27" s="16" customFormat="1" x14ac:dyDescent="0.2">
      <c r="A363" s="240"/>
      <c r="C363" s="241"/>
      <c r="Z363" s="242"/>
      <c r="AA363" s="234"/>
    </row>
    <row r="364" spans="1:27" s="16" customFormat="1" x14ac:dyDescent="0.2">
      <c r="A364" s="240"/>
      <c r="C364" s="241"/>
      <c r="Z364" s="242"/>
      <c r="AA364" s="234"/>
    </row>
    <row r="365" spans="1:27" s="16" customFormat="1" x14ac:dyDescent="0.2">
      <c r="A365" s="240"/>
      <c r="C365" s="241"/>
      <c r="Z365" s="242"/>
      <c r="AA365" s="234"/>
    </row>
    <row r="366" spans="1:27" s="16" customFormat="1" x14ac:dyDescent="0.2">
      <c r="A366" s="240"/>
      <c r="C366" s="241"/>
      <c r="Z366" s="242"/>
      <c r="AA366" s="234"/>
    </row>
    <row r="367" spans="1:27" s="16" customFormat="1" x14ac:dyDescent="0.2">
      <c r="A367" s="240"/>
      <c r="C367" s="241"/>
      <c r="Z367" s="242"/>
      <c r="AA367" s="234"/>
    </row>
    <row r="368" spans="1:27" s="16" customFormat="1" x14ac:dyDescent="0.2">
      <c r="A368" s="240"/>
      <c r="C368" s="241"/>
      <c r="Z368" s="242"/>
      <c r="AA368" s="234"/>
    </row>
    <row r="369" spans="1:27" s="16" customFormat="1" x14ac:dyDescent="0.2">
      <c r="A369" s="240"/>
      <c r="C369" s="241"/>
      <c r="Z369" s="242"/>
      <c r="AA369" s="234"/>
    </row>
    <row r="370" spans="1:27" s="16" customFormat="1" x14ac:dyDescent="0.2">
      <c r="A370" s="240"/>
      <c r="C370" s="241"/>
      <c r="Z370" s="242"/>
      <c r="AA370" s="234"/>
    </row>
    <row r="371" spans="1:27" s="16" customFormat="1" x14ac:dyDescent="0.2">
      <c r="A371" s="240"/>
      <c r="C371" s="241"/>
      <c r="Z371" s="242"/>
      <c r="AA371" s="234"/>
    </row>
    <row r="372" spans="1:27" s="16" customFormat="1" x14ac:dyDescent="0.2">
      <c r="A372" s="240"/>
      <c r="C372" s="241"/>
      <c r="Z372" s="242"/>
      <c r="AA372" s="234"/>
    </row>
    <row r="373" spans="1:27" s="16" customFormat="1" x14ac:dyDescent="0.2">
      <c r="A373" s="240"/>
      <c r="C373" s="241"/>
      <c r="Z373" s="242"/>
      <c r="AA373" s="234"/>
    </row>
    <row r="374" spans="1:27" s="16" customFormat="1" x14ac:dyDescent="0.2">
      <c r="A374" s="240"/>
      <c r="C374" s="241"/>
      <c r="Z374" s="242"/>
      <c r="AA374" s="234"/>
    </row>
    <row r="375" spans="1:27" s="16" customFormat="1" x14ac:dyDescent="0.2">
      <c r="A375" s="240"/>
      <c r="C375" s="241"/>
      <c r="Z375" s="242"/>
      <c r="AA375" s="234"/>
    </row>
    <row r="376" spans="1:27" s="16" customFormat="1" x14ac:dyDescent="0.2">
      <c r="A376" s="240"/>
      <c r="C376" s="241"/>
      <c r="Z376" s="242"/>
      <c r="AA376" s="234"/>
    </row>
    <row r="377" spans="1:27" s="16" customFormat="1" x14ac:dyDescent="0.2">
      <c r="A377" s="240"/>
      <c r="C377" s="241"/>
      <c r="Z377" s="242"/>
      <c r="AA377" s="234"/>
    </row>
    <row r="378" spans="1:27" s="16" customFormat="1" x14ac:dyDescent="0.2">
      <c r="A378" s="240"/>
      <c r="C378" s="241"/>
      <c r="Z378" s="242"/>
      <c r="AA378" s="234"/>
    </row>
    <row r="379" spans="1:27" s="16" customFormat="1" x14ac:dyDescent="0.2">
      <c r="A379" s="240"/>
      <c r="C379" s="241"/>
      <c r="Z379" s="242"/>
      <c r="AA379" s="234"/>
    </row>
    <row r="380" spans="1:27" s="16" customFormat="1" x14ac:dyDescent="0.2">
      <c r="A380" s="240"/>
      <c r="C380" s="241"/>
      <c r="Z380" s="242"/>
      <c r="AA380" s="234"/>
    </row>
    <row r="381" spans="1:27" s="16" customFormat="1" x14ac:dyDescent="0.2">
      <c r="A381" s="240"/>
      <c r="C381" s="241"/>
      <c r="Z381" s="242"/>
      <c r="AA381" s="234"/>
    </row>
    <row r="382" spans="1:27" s="16" customFormat="1" x14ac:dyDescent="0.2">
      <c r="A382" s="240"/>
      <c r="C382" s="241"/>
      <c r="Z382" s="242"/>
      <c r="AA382" s="234"/>
    </row>
    <row r="383" spans="1:27" s="16" customFormat="1" x14ac:dyDescent="0.2">
      <c r="A383" s="240"/>
      <c r="C383" s="241"/>
      <c r="Z383" s="242"/>
      <c r="AA383" s="234"/>
    </row>
    <row r="384" spans="1:27" s="16" customFormat="1" x14ac:dyDescent="0.2">
      <c r="A384" s="240"/>
      <c r="C384" s="241"/>
      <c r="Z384" s="242"/>
      <c r="AA384" s="234"/>
    </row>
    <row r="385" spans="1:27" s="16" customFormat="1" x14ac:dyDescent="0.2">
      <c r="A385" s="240"/>
      <c r="C385" s="241"/>
      <c r="Z385" s="242"/>
      <c r="AA385" s="234"/>
    </row>
    <row r="386" spans="1:27" s="16" customFormat="1" x14ac:dyDescent="0.2">
      <c r="A386" s="240"/>
      <c r="C386" s="241"/>
      <c r="Z386" s="242"/>
      <c r="AA386" s="234"/>
    </row>
    <row r="387" spans="1:27" s="16" customFormat="1" x14ac:dyDescent="0.2">
      <c r="A387" s="240"/>
      <c r="C387" s="241"/>
      <c r="Z387" s="242"/>
      <c r="AA387" s="234"/>
    </row>
    <row r="388" spans="1:27" s="16" customFormat="1" x14ac:dyDescent="0.2">
      <c r="A388" s="240"/>
      <c r="C388" s="241"/>
      <c r="Z388" s="242"/>
      <c r="AA388" s="234"/>
    </row>
    <row r="389" spans="1:27" s="16" customFormat="1" x14ac:dyDescent="0.2">
      <c r="A389" s="240"/>
      <c r="C389" s="241"/>
      <c r="Z389" s="242"/>
      <c r="AA389" s="234"/>
    </row>
    <row r="390" spans="1:27" s="16" customFormat="1" x14ac:dyDescent="0.2">
      <c r="A390" s="240"/>
      <c r="C390" s="241"/>
      <c r="Z390" s="242"/>
      <c r="AA390" s="234"/>
    </row>
    <row r="391" spans="1:27" s="16" customFormat="1" x14ac:dyDescent="0.2">
      <c r="A391" s="240"/>
      <c r="C391" s="241"/>
      <c r="Z391" s="242"/>
      <c r="AA391" s="234"/>
    </row>
    <row r="392" spans="1:27" s="16" customFormat="1" x14ac:dyDescent="0.2">
      <c r="A392" s="240"/>
      <c r="C392" s="241"/>
      <c r="Z392" s="242"/>
      <c r="AA392" s="234"/>
    </row>
    <row r="393" spans="1:27" s="16" customFormat="1" x14ac:dyDescent="0.2">
      <c r="A393" s="240"/>
      <c r="C393" s="241"/>
      <c r="Z393" s="242"/>
      <c r="AA393" s="234"/>
    </row>
    <row r="394" spans="1:27" s="16" customFormat="1" x14ac:dyDescent="0.2">
      <c r="A394" s="240"/>
      <c r="C394" s="241"/>
      <c r="Z394" s="242"/>
      <c r="AA394" s="234"/>
    </row>
    <row r="395" spans="1:27" s="16" customFormat="1" x14ac:dyDescent="0.2">
      <c r="A395" s="240"/>
      <c r="C395" s="241"/>
      <c r="Z395" s="242"/>
      <c r="AA395" s="234"/>
    </row>
    <row r="396" spans="1:27" s="16" customFormat="1" x14ac:dyDescent="0.2">
      <c r="A396" s="240"/>
      <c r="C396" s="241"/>
      <c r="Z396" s="242"/>
      <c r="AA396" s="234"/>
    </row>
    <row r="397" spans="1:27" s="16" customFormat="1" x14ac:dyDescent="0.2">
      <c r="A397" s="240"/>
      <c r="C397" s="241"/>
      <c r="Z397" s="242"/>
      <c r="AA397" s="234"/>
    </row>
    <row r="398" spans="1:27" s="16" customFormat="1" x14ac:dyDescent="0.2">
      <c r="A398" s="240"/>
      <c r="C398" s="241"/>
      <c r="Z398" s="242"/>
      <c r="AA398" s="234"/>
    </row>
    <row r="399" spans="1:27" s="16" customFormat="1" x14ac:dyDescent="0.2">
      <c r="A399" s="240"/>
      <c r="C399" s="241"/>
      <c r="Z399" s="242"/>
      <c r="AA399" s="234"/>
    </row>
    <row r="400" spans="1:27" s="16" customFormat="1" x14ac:dyDescent="0.2">
      <c r="A400" s="240"/>
      <c r="C400" s="241"/>
      <c r="Z400" s="242"/>
      <c r="AA400" s="234"/>
    </row>
    <row r="401" spans="1:27" s="16" customFormat="1" x14ac:dyDescent="0.2">
      <c r="A401" s="240"/>
      <c r="C401" s="241"/>
      <c r="Z401" s="242"/>
      <c r="AA401" s="234"/>
    </row>
    <row r="402" spans="1:27" s="16" customFormat="1" x14ac:dyDescent="0.2">
      <c r="A402" s="240"/>
      <c r="C402" s="241"/>
      <c r="Z402" s="242"/>
      <c r="AA402" s="234"/>
    </row>
    <row r="403" spans="1:27" s="16" customFormat="1" x14ac:dyDescent="0.2">
      <c r="A403" s="240"/>
      <c r="C403" s="241"/>
      <c r="Z403" s="242"/>
      <c r="AA403" s="234"/>
    </row>
    <row r="404" spans="1:27" s="16" customFormat="1" x14ac:dyDescent="0.2">
      <c r="A404" s="240"/>
      <c r="C404" s="241"/>
      <c r="Z404" s="242"/>
      <c r="AA404" s="234"/>
    </row>
    <row r="405" spans="1:27" s="16" customFormat="1" x14ac:dyDescent="0.2">
      <c r="A405" s="240"/>
      <c r="C405" s="241"/>
      <c r="Z405" s="242"/>
      <c r="AA405" s="234"/>
    </row>
    <row r="406" spans="1:27" s="16" customFormat="1" x14ac:dyDescent="0.2">
      <c r="A406" s="240"/>
      <c r="C406" s="241"/>
      <c r="Z406" s="242"/>
      <c r="AA406" s="234"/>
    </row>
    <row r="407" spans="1:27" s="16" customFormat="1" x14ac:dyDescent="0.2">
      <c r="A407" s="240"/>
      <c r="C407" s="241"/>
      <c r="Z407" s="242"/>
      <c r="AA407" s="234"/>
    </row>
    <row r="408" spans="1:27" s="16" customFormat="1" x14ac:dyDescent="0.2">
      <c r="A408" s="240"/>
      <c r="C408" s="241"/>
      <c r="Z408" s="242"/>
      <c r="AA408" s="234"/>
    </row>
    <row r="409" spans="1:27" s="16" customFormat="1" x14ac:dyDescent="0.2">
      <c r="A409" s="240"/>
      <c r="C409" s="241"/>
      <c r="Z409" s="242"/>
      <c r="AA409" s="234"/>
    </row>
    <row r="410" spans="1:27" s="16" customFormat="1" x14ac:dyDescent="0.2">
      <c r="A410" s="240"/>
      <c r="C410" s="241"/>
      <c r="Z410" s="242"/>
      <c r="AA410" s="234"/>
    </row>
    <row r="411" spans="1:27" s="16" customFormat="1" x14ac:dyDescent="0.2">
      <c r="A411" s="240"/>
      <c r="C411" s="241"/>
      <c r="Z411" s="242"/>
      <c r="AA411" s="234"/>
    </row>
    <row r="412" spans="1:27" s="16" customFormat="1" x14ac:dyDescent="0.2">
      <c r="A412" s="240"/>
      <c r="C412" s="241"/>
      <c r="Z412" s="242"/>
      <c r="AA412" s="234"/>
    </row>
    <row r="413" spans="1:27" s="16" customFormat="1" x14ac:dyDescent="0.2">
      <c r="A413" s="240"/>
      <c r="C413" s="241"/>
      <c r="Z413" s="242"/>
      <c r="AA413" s="234"/>
    </row>
    <row r="414" spans="1:27" s="16" customFormat="1" x14ac:dyDescent="0.2">
      <c r="A414" s="240"/>
      <c r="C414" s="241"/>
      <c r="Z414" s="242"/>
      <c r="AA414" s="234"/>
    </row>
    <row r="415" spans="1:27" s="16" customFormat="1" x14ac:dyDescent="0.2">
      <c r="A415" s="240"/>
      <c r="C415" s="241"/>
      <c r="Z415" s="242"/>
      <c r="AA415" s="234"/>
    </row>
    <row r="416" spans="1:27" s="16" customFormat="1" x14ac:dyDescent="0.2">
      <c r="A416" s="240"/>
      <c r="C416" s="241"/>
      <c r="Z416" s="242"/>
      <c r="AA416" s="234"/>
    </row>
    <row r="417" spans="1:27" s="16" customFormat="1" x14ac:dyDescent="0.2">
      <c r="A417" s="240"/>
      <c r="C417" s="241"/>
      <c r="Z417" s="242"/>
      <c r="AA417" s="234"/>
    </row>
    <row r="418" spans="1:27" s="16" customFormat="1" x14ac:dyDescent="0.2">
      <c r="A418" s="240"/>
      <c r="C418" s="241"/>
      <c r="Z418" s="242"/>
      <c r="AA418" s="234"/>
    </row>
    <row r="419" spans="1:27" s="16" customFormat="1" x14ac:dyDescent="0.2">
      <c r="A419" s="240"/>
      <c r="C419" s="241"/>
      <c r="Z419" s="242"/>
      <c r="AA419" s="234"/>
    </row>
    <row r="420" spans="1:27" s="16" customFormat="1" x14ac:dyDescent="0.2">
      <c r="A420" s="240"/>
      <c r="C420" s="241"/>
      <c r="Z420" s="242"/>
      <c r="AA420" s="234"/>
    </row>
    <row r="421" spans="1:27" s="16" customFormat="1" x14ac:dyDescent="0.2">
      <c r="A421" s="240"/>
      <c r="C421" s="241"/>
      <c r="Z421" s="242"/>
      <c r="AA421" s="234"/>
    </row>
    <row r="422" spans="1:27" s="16" customFormat="1" x14ac:dyDescent="0.2">
      <c r="A422" s="240"/>
      <c r="C422" s="241"/>
      <c r="Z422" s="242"/>
      <c r="AA422" s="234"/>
    </row>
    <row r="423" spans="1:27" s="16" customFormat="1" x14ac:dyDescent="0.2">
      <c r="A423" s="240"/>
      <c r="C423" s="241"/>
      <c r="Z423" s="242"/>
      <c r="AA423" s="234"/>
    </row>
    <row r="424" spans="1:27" s="16" customFormat="1" x14ac:dyDescent="0.2">
      <c r="A424" s="240"/>
      <c r="C424" s="241"/>
      <c r="Z424" s="242"/>
      <c r="AA424" s="234"/>
    </row>
    <row r="425" spans="1:27" s="16" customFormat="1" x14ac:dyDescent="0.2">
      <c r="A425" s="240"/>
      <c r="C425" s="241"/>
      <c r="Z425" s="242"/>
      <c r="AA425" s="234"/>
    </row>
    <row r="426" spans="1:27" s="16" customFormat="1" x14ac:dyDescent="0.2">
      <c r="A426" s="240"/>
      <c r="C426" s="241"/>
      <c r="Z426" s="242"/>
      <c r="AA426" s="234"/>
    </row>
    <row r="427" spans="1:27" s="16" customFormat="1" x14ac:dyDescent="0.2">
      <c r="A427" s="240"/>
      <c r="C427" s="241"/>
      <c r="Z427" s="242"/>
      <c r="AA427" s="234"/>
    </row>
    <row r="428" spans="1:27" s="16" customFormat="1" x14ac:dyDescent="0.2">
      <c r="A428" s="240"/>
      <c r="C428" s="241"/>
      <c r="Z428" s="242"/>
      <c r="AA428" s="234"/>
    </row>
    <row r="429" spans="1:27" s="16" customFormat="1" x14ac:dyDescent="0.2">
      <c r="A429" s="240"/>
      <c r="C429" s="241"/>
      <c r="Z429" s="242"/>
      <c r="AA429" s="234"/>
    </row>
    <row r="430" spans="1:27" s="16" customFormat="1" x14ac:dyDescent="0.2">
      <c r="A430" s="240"/>
      <c r="C430" s="241"/>
      <c r="Z430" s="242"/>
      <c r="AA430" s="234"/>
    </row>
    <row r="431" spans="1:27" s="16" customFormat="1" x14ac:dyDescent="0.2">
      <c r="A431" s="240"/>
      <c r="C431" s="241"/>
      <c r="Z431" s="242"/>
      <c r="AA431" s="234"/>
    </row>
    <row r="432" spans="1:27" s="16" customFormat="1" x14ac:dyDescent="0.2">
      <c r="A432" s="240"/>
      <c r="C432" s="241"/>
      <c r="Z432" s="242"/>
      <c r="AA432" s="234"/>
    </row>
    <row r="433" spans="1:27" s="16" customFormat="1" x14ac:dyDescent="0.2">
      <c r="A433" s="240"/>
      <c r="C433" s="241"/>
      <c r="Z433" s="242"/>
      <c r="AA433" s="234"/>
    </row>
    <row r="434" spans="1:27" s="16" customFormat="1" x14ac:dyDescent="0.2">
      <c r="A434" s="240"/>
      <c r="C434" s="241"/>
      <c r="Z434" s="242"/>
      <c r="AA434" s="234"/>
    </row>
    <row r="435" spans="1:27" s="16" customFormat="1" x14ac:dyDescent="0.2">
      <c r="A435" s="240"/>
      <c r="C435" s="241"/>
      <c r="Z435" s="242"/>
      <c r="AA435" s="234"/>
    </row>
    <row r="436" spans="1:27" s="16" customFormat="1" x14ac:dyDescent="0.2">
      <c r="A436" s="240"/>
      <c r="C436" s="241"/>
      <c r="Z436" s="242"/>
      <c r="AA436" s="234"/>
    </row>
    <row r="437" spans="1:27" s="16" customFormat="1" x14ac:dyDescent="0.2">
      <c r="A437" s="240"/>
      <c r="C437" s="241"/>
      <c r="Z437" s="242"/>
      <c r="AA437" s="234"/>
    </row>
    <row r="438" spans="1:27" s="16" customFormat="1" x14ac:dyDescent="0.2">
      <c r="A438" s="240"/>
      <c r="C438" s="241"/>
      <c r="Z438" s="242"/>
      <c r="AA438" s="234"/>
    </row>
    <row r="439" spans="1:27" s="16" customFormat="1" x14ac:dyDescent="0.2">
      <c r="A439" s="240"/>
      <c r="C439" s="241"/>
      <c r="Z439" s="242"/>
      <c r="AA439" s="234"/>
    </row>
    <row r="440" spans="1:27" s="16" customFormat="1" x14ac:dyDescent="0.2">
      <c r="A440" s="240"/>
      <c r="C440" s="241"/>
      <c r="Z440" s="242"/>
      <c r="AA440" s="234"/>
    </row>
    <row r="441" spans="1:27" s="16" customFormat="1" x14ac:dyDescent="0.2">
      <c r="A441" s="240"/>
      <c r="C441" s="241"/>
      <c r="Z441" s="242"/>
      <c r="AA441" s="234"/>
    </row>
    <row r="442" spans="1:27" s="16" customFormat="1" x14ac:dyDescent="0.2">
      <c r="A442" s="240"/>
      <c r="C442" s="241"/>
      <c r="Z442" s="242"/>
      <c r="AA442" s="234"/>
    </row>
    <row r="443" spans="1:27" s="16" customFormat="1" x14ac:dyDescent="0.2">
      <c r="A443" s="240"/>
      <c r="C443" s="241"/>
      <c r="Z443" s="242"/>
      <c r="AA443" s="234"/>
    </row>
    <row r="444" spans="1:27" s="16" customFormat="1" x14ac:dyDescent="0.2">
      <c r="A444" s="240"/>
      <c r="C444" s="241"/>
      <c r="Z444" s="242"/>
      <c r="AA444" s="234"/>
    </row>
    <row r="445" spans="1:27" s="16" customFormat="1" x14ac:dyDescent="0.2">
      <c r="A445" s="240"/>
      <c r="C445" s="241"/>
      <c r="Z445" s="242"/>
      <c r="AA445" s="234"/>
    </row>
    <row r="446" spans="1:27" s="16" customFormat="1" x14ac:dyDescent="0.2">
      <c r="A446" s="240"/>
      <c r="C446" s="241"/>
      <c r="Z446" s="242"/>
      <c r="AA446" s="234"/>
    </row>
    <row r="447" spans="1:27" s="16" customFormat="1" x14ac:dyDescent="0.2">
      <c r="A447" s="240"/>
      <c r="C447" s="241"/>
      <c r="Z447" s="242"/>
      <c r="AA447" s="234"/>
    </row>
    <row r="448" spans="1:27" s="16" customFormat="1" x14ac:dyDescent="0.2">
      <c r="A448" s="240"/>
      <c r="C448" s="241"/>
      <c r="Z448" s="242"/>
      <c r="AA448" s="234"/>
    </row>
    <row r="449" spans="1:27" s="16" customFormat="1" x14ac:dyDescent="0.2">
      <c r="A449" s="240"/>
      <c r="C449" s="241"/>
      <c r="Z449" s="242"/>
      <c r="AA449" s="234"/>
    </row>
    <row r="450" spans="1:27" s="16" customFormat="1" x14ac:dyDescent="0.2">
      <c r="A450" s="240"/>
      <c r="C450" s="241"/>
      <c r="Z450" s="242"/>
      <c r="AA450" s="234"/>
    </row>
    <row r="451" spans="1:27" s="16" customFormat="1" x14ac:dyDescent="0.2">
      <c r="A451" s="240"/>
      <c r="C451" s="241"/>
      <c r="Z451" s="242"/>
      <c r="AA451" s="234"/>
    </row>
    <row r="452" spans="1:27" s="16" customFormat="1" x14ac:dyDescent="0.2">
      <c r="A452" s="240"/>
      <c r="C452" s="241"/>
      <c r="Z452" s="242"/>
      <c r="AA452" s="234"/>
    </row>
    <row r="453" spans="1:27" s="16" customFormat="1" x14ac:dyDescent="0.2">
      <c r="A453" s="240"/>
      <c r="C453" s="241"/>
      <c r="Z453" s="242"/>
      <c r="AA453" s="234"/>
    </row>
    <row r="454" spans="1:27" s="16" customFormat="1" x14ac:dyDescent="0.2">
      <c r="A454" s="240"/>
      <c r="C454" s="241"/>
      <c r="Z454" s="242"/>
      <c r="AA454" s="234"/>
    </row>
    <row r="455" spans="1:27" s="16" customFormat="1" x14ac:dyDescent="0.2">
      <c r="A455" s="240"/>
      <c r="C455" s="241"/>
      <c r="Z455" s="242"/>
      <c r="AA455" s="234"/>
    </row>
    <row r="456" spans="1:27" s="16" customFormat="1" x14ac:dyDescent="0.2">
      <c r="A456" s="240"/>
      <c r="C456" s="241"/>
      <c r="Z456" s="242"/>
      <c r="AA456" s="234"/>
    </row>
    <row r="457" spans="1:27" s="16" customFormat="1" x14ac:dyDescent="0.2">
      <c r="A457" s="240"/>
      <c r="C457" s="241"/>
      <c r="Z457" s="242"/>
      <c r="AA457" s="234"/>
    </row>
    <row r="458" spans="1:27" s="16" customFormat="1" x14ac:dyDescent="0.2">
      <c r="A458" s="240"/>
      <c r="C458" s="241"/>
      <c r="Z458" s="242"/>
      <c r="AA458" s="234"/>
    </row>
    <row r="459" spans="1:27" s="16" customFormat="1" x14ac:dyDescent="0.2">
      <c r="A459" s="240"/>
      <c r="C459" s="241"/>
      <c r="Z459" s="242"/>
      <c r="AA459" s="234"/>
    </row>
    <row r="460" spans="1:27" s="16" customFormat="1" x14ac:dyDescent="0.2">
      <c r="A460" s="240"/>
      <c r="C460" s="241"/>
      <c r="Z460" s="242"/>
      <c r="AA460" s="234"/>
    </row>
    <row r="461" spans="1:27" s="16" customFormat="1" x14ac:dyDescent="0.2">
      <c r="A461" s="240"/>
      <c r="C461" s="241"/>
      <c r="Z461" s="242"/>
      <c r="AA461" s="234"/>
    </row>
    <row r="462" spans="1:27" s="16" customFormat="1" x14ac:dyDescent="0.2">
      <c r="A462" s="240"/>
      <c r="C462" s="241"/>
      <c r="Z462" s="242"/>
      <c r="AA462" s="234"/>
    </row>
    <row r="463" spans="1:27" s="16" customFormat="1" x14ac:dyDescent="0.2">
      <c r="A463" s="240"/>
      <c r="C463" s="241"/>
      <c r="Z463" s="242"/>
      <c r="AA463" s="234"/>
    </row>
    <row r="464" spans="1:27" s="16" customFormat="1" x14ac:dyDescent="0.2">
      <c r="A464" s="240"/>
      <c r="C464" s="241"/>
      <c r="Z464" s="242"/>
      <c r="AA464" s="234"/>
    </row>
    <row r="465" spans="1:27" s="16" customFormat="1" x14ac:dyDescent="0.2">
      <c r="A465" s="240"/>
      <c r="C465" s="241"/>
      <c r="Z465" s="242"/>
      <c r="AA465" s="234"/>
    </row>
    <row r="466" spans="1:27" s="16" customFormat="1" x14ac:dyDescent="0.2">
      <c r="A466" s="240"/>
      <c r="C466" s="241"/>
      <c r="Z466" s="242"/>
      <c r="AA466" s="234"/>
    </row>
    <row r="467" spans="1:27" s="16" customFormat="1" x14ac:dyDescent="0.2">
      <c r="A467" s="240"/>
      <c r="C467" s="241"/>
      <c r="Z467" s="242"/>
      <c r="AA467" s="234"/>
    </row>
    <row r="468" spans="1:27" s="16" customFormat="1" x14ac:dyDescent="0.2">
      <c r="A468" s="240"/>
      <c r="C468" s="241"/>
      <c r="Z468" s="242"/>
      <c r="AA468" s="234"/>
    </row>
    <row r="469" spans="1:27" s="16" customFormat="1" x14ac:dyDescent="0.2">
      <c r="A469" s="240"/>
      <c r="C469" s="241"/>
      <c r="Z469" s="242"/>
      <c r="AA469" s="234"/>
    </row>
    <row r="470" spans="1:27" s="16" customFormat="1" x14ac:dyDescent="0.2">
      <c r="A470" s="240"/>
      <c r="C470" s="241"/>
      <c r="Z470" s="242"/>
      <c r="AA470" s="234"/>
    </row>
    <row r="471" spans="1:27" s="16" customFormat="1" x14ac:dyDescent="0.2">
      <c r="A471" s="240"/>
      <c r="C471" s="241"/>
      <c r="Z471" s="242"/>
      <c r="AA471" s="234"/>
    </row>
    <row r="472" spans="1:27" s="16" customFormat="1" x14ac:dyDescent="0.2">
      <c r="A472" s="240"/>
      <c r="C472" s="241"/>
      <c r="Z472" s="242"/>
      <c r="AA472" s="234"/>
    </row>
    <row r="473" spans="1:27" s="16" customFormat="1" x14ac:dyDescent="0.2">
      <c r="A473" s="240"/>
      <c r="C473" s="241"/>
      <c r="Z473" s="242"/>
      <c r="AA473" s="234"/>
    </row>
    <row r="474" spans="1:27" s="16" customFormat="1" x14ac:dyDescent="0.2">
      <c r="A474" s="240"/>
      <c r="C474" s="241"/>
      <c r="Z474" s="242"/>
      <c r="AA474" s="234"/>
    </row>
    <row r="475" spans="1:27" s="16" customFormat="1" x14ac:dyDescent="0.2">
      <c r="A475" s="240"/>
      <c r="C475" s="241"/>
      <c r="Z475" s="242"/>
      <c r="AA475" s="234"/>
    </row>
    <row r="476" spans="1:27" s="16" customFormat="1" x14ac:dyDescent="0.2">
      <c r="A476" s="240"/>
      <c r="C476" s="241"/>
      <c r="Z476" s="242"/>
      <c r="AA476" s="234"/>
    </row>
    <row r="477" spans="1:27" s="16" customFormat="1" x14ac:dyDescent="0.2">
      <c r="A477" s="240"/>
      <c r="C477" s="241"/>
      <c r="Z477" s="242"/>
      <c r="AA477" s="234"/>
    </row>
    <row r="478" spans="1:27" s="16" customFormat="1" x14ac:dyDescent="0.2">
      <c r="A478" s="240"/>
      <c r="C478" s="241"/>
      <c r="Z478" s="242"/>
      <c r="AA478" s="234"/>
    </row>
    <row r="479" spans="1:27" s="16" customFormat="1" x14ac:dyDescent="0.2">
      <c r="A479" s="240"/>
      <c r="C479" s="241"/>
      <c r="Z479" s="242"/>
      <c r="AA479" s="234"/>
    </row>
    <row r="480" spans="1:27" s="16" customFormat="1" x14ac:dyDescent="0.2">
      <c r="A480" s="240"/>
      <c r="C480" s="241"/>
      <c r="Z480" s="242"/>
      <c r="AA480" s="234"/>
    </row>
    <row r="481" spans="1:27" s="16" customFormat="1" x14ac:dyDescent="0.2">
      <c r="A481" s="240"/>
      <c r="C481" s="241"/>
      <c r="Z481" s="242"/>
      <c r="AA481" s="234"/>
    </row>
    <row r="482" spans="1:27" s="16" customFormat="1" x14ac:dyDescent="0.2">
      <c r="A482" s="240"/>
      <c r="C482" s="241"/>
      <c r="Z482" s="242"/>
      <c r="AA482" s="234"/>
    </row>
    <row r="483" spans="1:27" s="16" customFormat="1" x14ac:dyDescent="0.2">
      <c r="A483" s="240"/>
      <c r="C483" s="241"/>
      <c r="Z483" s="242"/>
      <c r="AA483" s="234"/>
    </row>
    <row r="484" spans="1:27" s="16" customFormat="1" x14ac:dyDescent="0.2">
      <c r="A484" s="240"/>
      <c r="C484" s="241"/>
      <c r="Z484" s="242"/>
      <c r="AA484" s="234"/>
    </row>
    <row r="485" spans="1:27" s="16" customFormat="1" x14ac:dyDescent="0.2">
      <c r="A485" s="240"/>
      <c r="C485" s="241"/>
      <c r="Z485" s="242"/>
      <c r="AA485" s="234"/>
    </row>
    <row r="486" spans="1:27" s="16" customFormat="1" x14ac:dyDescent="0.2">
      <c r="A486" s="240"/>
      <c r="C486" s="241"/>
      <c r="Z486" s="242"/>
      <c r="AA486" s="234"/>
    </row>
    <row r="487" spans="1:27" s="16" customFormat="1" x14ac:dyDescent="0.2">
      <c r="A487" s="240"/>
      <c r="C487" s="241"/>
      <c r="Z487" s="242"/>
      <c r="AA487" s="234"/>
    </row>
    <row r="488" spans="1:27" s="16" customFormat="1" x14ac:dyDescent="0.2">
      <c r="A488" s="240"/>
      <c r="C488" s="241"/>
      <c r="Z488" s="242"/>
      <c r="AA488" s="234"/>
    </row>
    <row r="489" spans="1:27" s="16" customFormat="1" x14ac:dyDescent="0.2">
      <c r="A489" s="240"/>
      <c r="C489" s="241"/>
      <c r="Z489" s="242"/>
      <c r="AA489" s="234"/>
    </row>
    <row r="490" spans="1:27" s="16" customFormat="1" x14ac:dyDescent="0.2">
      <c r="A490" s="240"/>
      <c r="C490" s="241"/>
      <c r="Z490" s="242"/>
      <c r="AA490" s="234"/>
    </row>
    <row r="491" spans="1:27" s="16" customFormat="1" x14ac:dyDescent="0.2">
      <c r="A491" s="240"/>
      <c r="C491" s="241"/>
      <c r="Z491" s="242"/>
      <c r="AA491" s="234"/>
    </row>
    <row r="492" spans="1:27" s="16" customFormat="1" x14ac:dyDescent="0.2">
      <c r="A492" s="240"/>
      <c r="C492" s="241"/>
      <c r="Z492" s="242"/>
      <c r="AA492" s="234"/>
    </row>
    <row r="493" spans="1:27" s="16" customFormat="1" x14ac:dyDescent="0.2">
      <c r="A493" s="240"/>
      <c r="C493" s="241"/>
      <c r="Z493" s="242"/>
      <c r="AA493" s="234"/>
    </row>
    <row r="494" spans="1:27" s="16" customFormat="1" x14ac:dyDescent="0.2">
      <c r="A494" s="240"/>
      <c r="C494" s="241"/>
      <c r="Z494" s="242"/>
      <c r="AA494" s="234"/>
    </row>
    <row r="495" spans="1:27" s="16" customFormat="1" x14ac:dyDescent="0.2">
      <c r="A495" s="240"/>
      <c r="C495" s="241"/>
      <c r="Z495" s="242"/>
      <c r="AA495" s="234"/>
    </row>
    <row r="496" spans="1:27" s="16" customFormat="1" x14ac:dyDescent="0.2">
      <c r="A496" s="240"/>
      <c r="C496" s="241"/>
      <c r="Z496" s="242"/>
      <c r="AA496" s="234"/>
    </row>
    <row r="497" spans="1:27" s="16" customFormat="1" x14ac:dyDescent="0.2">
      <c r="A497" s="240"/>
      <c r="C497" s="241"/>
      <c r="Z497" s="242"/>
      <c r="AA497" s="234"/>
    </row>
    <row r="498" spans="1:27" s="16" customFormat="1" x14ac:dyDescent="0.2">
      <c r="A498" s="240"/>
      <c r="C498" s="241"/>
      <c r="Z498" s="242"/>
      <c r="AA498" s="234"/>
    </row>
    <row r="499" spans="1:27" s="16" customFormat="1" x14ac:dyDescent="0.2">
      <c r="A499" s="240"/>
      <c r="C499" s="241"/>
      <c r="Z499" s="242"/>
      <c r="AA499" s="234"/>
    </row>
    <row r="500" spans="1:27" s="16" customFormat="1" x14ac:dyDescent="0.2">
      <c r="A500" s="240"/>
      <c r="C500" s="241"/>
      <c r="Z500" s="242"/>
      <c r="AA500" s="234"/>
    </row>
    <row r="501" spans="1:27" s="16" customFormat="1" x14ac:dyDescent="0.2">
      <c r="A501" s="240"/>
      <c r="C501" s="241"/>
      <c r="Z501" s="242"/>
      <c r="AA501" s="234"/>
    </row>
    <row r="502" spans="1:27" s="16" customFormat="1" x14ac:dyDescent="0.2">
      <c r="A502" s="240"/>
      <c r="C502" s="241"/>
      <c r="Z502" s="242"/>
      <c r="AA502" s="234"/>
    </row>
    <row r="503" spans="1:27" s="16" customFormat="1" x14ac:dyDescent="0.2">
      <c r="A503" s="240"/>
      <c r="C503" s="241"/>
      <c r="Z503" s="242"/>
      <c r="AA503" s="234"/>
    </row>
    <row r="504" spans="1:27" s="16" customFormat="1" x14ac:dyDescent="0.2">
      <c r="A504" s="240"/>
      <c r="C504" s="241"/>
      <c r="Z504" s="242"/>
      <c r="AA504" s="234"/>
    </row>
    <row r="505" spans="1:27" s="16" customFormat="1" x14ac:dyDescent="0.2">
      <c r="A505" s="240"/>
      <c r="C505" s="241"/>
      <c r="Z505" s="242"/>
      <c r="AA505" s="234"/>
    </row>
    <row r="506" spans="1:27" s="16" customFormat="1" x14ac:dyDescent="0.2">
      <c r="A506" s="240"/>
      <c r="C506" s="241"/>
      <c r="Z506" s="242"/>
      <c r="AA506" s="234"/>
    </row>
    <row r="507" spans="1:27" s="16" customFormat="1" x14ac:dyDescent="0.2">
      <c r="A507" s="240"/>
      <c r="C507" s="241"/>
      <c r="Z507" s="242"/>
      <c r="AA507" s="234"/>
    </row>
    <row r="508" spans="1:27" s="16" customFormat="1" x14ac:dyDescent="0.2">
      <c r="A508" s="240"/>
      <c r="C508" s="241"/>
      <c r="Z508" s="242"/>
      <c r="AA508" s="234"/>
    </row>
    <row r="509" spans="1:27" s="16" customFormat="1" x14ac:dyDescent="0.2">
      <c r="A509" s="240"/>
      <c r="C509" s="241"/>
      <c r="Z509" s="242"/>
      <c r="AA509" s="234"/>
    </row>
    <row r="510" spans="1:27" s="16" customFormat="1" x14ac:dyDescent="0.2">
      <c r="A510" s="240"/>
      <c r="C510" s="241"/>
      <c r="Z510" s="242"/>
      <c r="AA510" s="234"/>
    </row>
    <row r="511" spans="1:27" s="16" customFormat="1" x14ac:dyDescent="0.2">
      <c r="A511" s="240"/>
      <c r="C511" s="241"/>
      <c r="Z511" s="242"/>
      <c r="AA511" s="234"/>
    </row>
    <row r="512" spans="1:27" s="16" customFormat="1" x14ac:dyDescent="0.2">
      <c r="A512" s="240"/>
      <c r="C512" s="241"/>
      <c r="Z512" s="242"/>
      <c r="AA512" s="234"/>
    </row>
    <row r="513" spans="1:27" s="16" customFormat="1" x14ac:dyDescent="0.2">
      <c r="A513" s="240"/>
      <c r="C513" s="241"/>
      <c r="Z513" s="242"/>
      <c r="AA513" s="234"/>
    </row>
    <row r="514" spans="1:27" s="16" customFormat="1" x14ac:dyDescent="0.2">
      <c r="A514" s="240"/>
      <c r="C514" s="241"/>
      <c r="Z514" s="242"/>
      <c r="AA514" s="234"/>
    </row>
    <row r="515" spans="1:27" s="16" customFormat="1" x14ac:dyDescent="0.2">
      <c r="A515" s="240"/>
      <c r="C515" s="241"/>
      <c r="Z515" s="242"/>
      <c r="AA515" s="234"/>
    </row>
    <row r="516" spans="1:27" s="16" customFormat="1" x14ac:dyDescent="0.2">
      <c r="A516" s="240"/>
      <c r="C516" s="241"/>
      <c r="Z516" s="242"/>
      <c r="AA516" s="234"/>
    </row>
    <row r="517" spans="1:27" s="16" customFormat="1" x14ac:dyDescent="0.2">
      <c r="A517" s="240"/>
      <c r="C517" s="241"/>
      <c r="Z517" s="242"/>
      <c r="AA517" s="234"/>
    </row>
    <row r="518" spans="1:27" s="16" customFormat="1" x14ac:dyDescent="0.2">
      <c r="A518" s="240"/>
      <c r="C518" s="241"/>
      <c r="Z518" s="242"/>
      <c r="AA518" s="234"/>
    </row>
    <row r="519" spans="1:27" s="16" customFormat="1" x14ac:dyDescent="0.2">
      <c r="A519" s="240"/>
      <c r="C519" s="241"/>
      <c r="Z519" s="242"/>
      <c r="AA519" s="234"/>
    </row>
    <row r="520" spans="1:27" s="16" customFormat="1" x14ac:dyDescent="0.2">
      <c r="A520" s="240"/>
      <c r="C520" s="241"/>
      <c r="Z520" s="242"/>
      <c r="AA520" s="234"/>
    </row>
    <row r="521" spans="1:27" s="16" customFormat="1" x14ac:dyDescent="0.2">
      <c r="A521" s="240"/>
      <c r="C521" s="241"/>
      <c r="Z521" s="242"/>
      <c r="AA521" s="234"/>
    </row>
    <row r="522" spans="1:27" s="16" customFormat="1" x14ac:dyDescent="0.2">
      <c r="A522" s="240"/>
      <c r="C522" s="241"/>
      <c r="Z522" s="242"/>
      <c r="AA522" s="234"/>
    </row>
    <row r="523" spans="1:27" s="16" customFormat="1" x14ac:dyDescent="0.2">
      <c r="A523" s="240"/>
      <c r="C523" s="241"/>
      <c r="Z523" s="242"/>
      <c r="AA523" s="234"/>
    </row>
    <row r="524" spans="1:27" s="16" customFormat="1" x14ac:dyDescent="0.2">
      <c r="A524" s="240"/>
      <c r="C524" s="241"/>
      <c r="Z524" s="242"/>
      <c r="AA524" s="234"/>
    </row>
    <row r="525" spans="1:27" s="16" customFormat="1" x14ac:dyDescent="0.2">
      <c r="A525" s="240"/>
      <c r="C525" s="241"/>
      <c r="Z525" s="242"/>
      <c r="AA525" s="234"/>
    </row>
    <row r="526" spans="1:27" s="16" customFormat="1" x14ac:dyDescent="0.2">
      <c r="A526" s="240"/>
      <c r="C526" s="241"/>
      <c r="Z526" s="242"/>
      <c r="AA526" s="234"/>
    </row>
    <row r="527" spans="1:27" s="16" customFormat="1" x14ac:dyDescent="0.2">
      <c r="A527" s="240"/>
      <c r="C527" s="241"/>
      <c r="Z527" s="242"/>
      <c r="AA527" s="234"/>
    </row>
    <row r="528" spans="1:27" s="16" customFormat="1" x14ac:dyDescent="0.2">
      <c r="A528" s="240"/>
      <c r="C528" s="241"/>
      <c r="Z528" s="242"/>
      <c r="AA528" s="234"/>
    </row>
    <row r="529" spans="1:27" s="16" customFormat="1" x14ac:dyDescent="0.2">
      <c r="A529" s="240"/>
      <c r="C529" s="241"/>
      <c r="Z529" s="242"/>
      <c r="AA529" s="234"/>
    </row>
    <row r="530" spans="1:27" s="16" customFormat="1" x14ac:dyDescent="0.2">
      <c r="A530" s="240"/>
      <c r="C530" s="241"/>
      <c r="Z530" s="242"/>
      <c r="AA530" s="234"/>
    </row>
    <row r="531" spans="1:27" s="16" customFormat="1" x14ac:dyDescent="0.2">
      <c r="A531" s="240"/>
      <c r="C531" s="241"/>
      <c r="Z531" s="242"/>
      <c r="AA531" s="234"/>
    </row>
    <row r="532" spans="1:27" s="16" customFormat="1" x14ac:dyDescent="0.2">
      <c r="A532" s="240"/>
      <c r="C532" s="241"/>
      <c r="Z532" s="242"/>
      <c r="AA532" s="234"/>
    </row>
    <row r="533" spans="1:27" s="16" customFormat="1" x14ac:dyDescent="0.2">
      <c r="A533" s="240"/>
      <c r="C533" s="241"/>
      <c r="Z533" s="242"/>
      <c r="AA533" s="234"/>
    </row>
    <row r="534" spans="1:27" s="16" customFormat="1" x14ac:dyDescent="0.2">
      <c r="A534" s="240"/>
      <c r="C534" s="241"/>
      <c r="Z534" s="242"/>
      <c r="AA534" s="234"/>
    </row>
    <row r="535" spans="1:27" s="16" customFormat="1" x14ac:dyDescent="0.2">
      <c r="A535" s="240"/>
      <c r="C535" s="241"/>
      <c r="Z535" s="242"/>
      <c r="AA535" s="234"/>
    </row>
    <row r="536" spans="1:27" s="16" customFormat="1" x14ac:dyDescent="0.2">
      <c r="A536" s="240"/>
      <c r="C536" s="241"/>
      <c r="Z536" s="242"/>
      <c r="AA536" s="234"/>
    </row>
    <row r="537" spans="1:27" s="16" customFormat="1" x14ac:dyDescent="0.2">
      <c r="A537" s="240"/>
      <c r="C537" s="241"/>
      <c r="Z537" s="242"/>
      <c r="AA537" s="234"/>
    </row>
    <row r="538" spans="1:27" s="16" customFormat="1" x14ac:dyDescent="0.2">
      <c r="A538" s="240"/>
      <c r="C538" s="241"/>
      <c r="Z538" s="242"/>
      <c r="AA538" s="234"/>
    </row>
    <row r="539" spans="1:27" s="16" customFormat="1" x14ac:dyDescent="0.2">
      <c r="A539" s="240"/>
      <c r="C539" s="241"/>
      <c r="Z539" s="242"/>
      <c r="AA539" s="234"/>
    </row>
    <row r="540" spans="1:27" s="16" customFormat="1" x14ac:dyDescent="0.2">
      <c r="A540" s="240"/>
      <c r="C540" s="241"/>
      <c r="Z540" s="242"/>
      <c r="AA540" s="234"/>
    </row>
    <row r="541" spans="1:27" s="16" customFormat="1" x14ac:dyDescent="0.2">
      <c r="A541" s="240"/>
      <c r="C541" s="241"/>
      <c r="Z541" s="242"/>
      <c r="AA541" s="234"/>
    </row>
    <row r="542" spans="1:27" s="16" customFormat="1" x14ac:dyDescent="0.2">
      <c r="A542" s="240"/>
      <c r="C542" s="241"/>
      <c r="Z542" s="242"/>
      <c r="AA542" s="234"/>
    </row>
    <row r="543" spans="1:27" s="16" customFormat="1" x14ac:dyDescent="0.2">
      <c r="A543" s="240"/>
      <c r="C543" s="241"/>
      <c r="Z543" s="242"/>
      <c r="AA543" s="234"/>
    </row>
    <row r="544" spans="1:27" s="16" customFormat="1" x14ac:dyDescent="0.2">
      <c r="A544" s="240"/>
      <c r="C544" s="241"/>
      <c r="Z544" s="242"/>
      <c r="AA544" s="234"/>
    </row>
    <row r="545" spans="1:27" s="16" customFormat="1" x14ac:dyDescent="0.2">
      <c r="A545" s="240"/>
      <c r="C545" s="241"/>
      <c r="Z545" s="242"/>
      <c r="AA545" s="234"/>
    </row>
    <row r="546" spans="1:27" s="16" customFormat="1" x14ac:dyDescent="0.2">
      <c r="A546" s="240"/>
      <c r="C546" s="241"/>
      <c r="Z546" s="242"/>
      <c r="AA546" s="234"/>
    </row>
    <row r="547" spans="1:27" s="16" customFormat="1" x14ac:dyDescent="0.2">
      <c r="A547" s="240"/>
      <c r="C547" s="241"/>
      <c r="Z547" s="242"/>
      <c r="AA547" s="234"/>
    </row>
    <row r="548" spans="1:27" s="16" customFormat="1" x14ac:dyDescent="0.2">
      <c r="A548" s="240"/>
      <c r="C548" s="241"/>
      <c r="Z548" s="242"/>
      <c r="AA548" s="234"/>
    </row>
    <row r="549" spans="1:27" s="16" customFormat="1" x14ac:dyDescent="0.2">
      <c r="A549" s="240"/>
      <c r="C549" s="241"/>
      <c r="Z549" s="242"/>
      <c r="AA549" s="234"/>
    </row>
    <row r="550" spans="1:27" s="16" customFormat="1" x14ac:dyDescent="0.2">
      <c r="A550" s="240"/>
      <c r="C550" s="241"/>
      <c r="Z550" s="242"/>
      <c r="AA550" s="234"/>
    </row>
    <row r="551" spans="1:27" s="16" customFormat="1" x14ac:dyDescent="0.2">
      <c r="A551" s="240"/>
      <c r="C551" s="241"/>
      <c r="Z551" s="242"/>
      <c r="AA551" s="234"/>
    </row>
    <row r="552" spans="1:27" s="16" customFormat="1" x14ac:dyDescent="0.2">
      <c r="A552" s="240"/>
      <c r="C552" s="241"/>
      <c r="Z552" s="242"/>
      <c r="AA552" s="234"/>
    </row>
    <row r="553" spans="1:27" s="16" customFormat="1" x14ac:dyDescent="0.2">
      <c r="A553" s="240"/>
      <c r="C553" s="241"/>
      <c r="Z553" s="242"/>
      <c r="AA553" s="234"/>
    </row>
    <row r="554" spans="1:27" s="16" customFormat="1" x14ac:dyDescent="0.2">
      <c r="A554" s="240"/>
      <c r="C554" s="241"/>
      <c r="Z554" s="242"/>
      <c r="AA554" s="234"/>
    </row>
    <row r="555" spans="1:27" s="16" customFormat="1" x14ac:dyDescent="0.2">
      <c r="A555" s="240"/>
      <c r="C555" s="241"/>
      <c r="Z555" s="242"/>
      <c r="AA555" s="234"/>
    </row>
    <row r="556" spans="1:27" s="16" customFormat="1" x14ac:dyDescent="0.2">
      <c r="A556" s="240"/>
      <c r="C556" s="241"/>
      <c r="Z556" s="242"/>
      <c r="AA556" s="234"/>
    </row>
    <row r="557" spans="1:27" s="16" customFormat="1" x14ac:dyDescent="0.2">
      <c r="A557" s="240"/>
      <c r="C557" s="241"/>
      <c r="Z557" s="242"/>
      <c r="AA557" s="234"/>
    </row>
    <row r="558" spans="1:27" s="16" customFormat="1" x14ac:dyDescent="0.2">
      <c r="A558" s="240"/>
      <c r="C558" s="241"/>
      <c r="Z558" s="242"/>
      <c r="AA558" s="234"/>
    </row>
    <row r="559" spans="1:27" s="16" customFormat="1" x14ac:dyDescent="0.2">
      <c r="A559" s="240"/>
      <c r="C559" s="241"/>
      <c r="Z559" s="242"/>
      <c r="AA559" s="234"/>
    </row>
    <row r="560" spans="1:27" s="16" customFormat="1" x14ac:dyDescent="0.2">
      <c r="A560" s="240"/>
      <c r="C560" s="241"/>
      <c r="Z560" s="242"/>
      <c r="AA560" s="234"/>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row r="1010" spans="2:2" x14ac:dyDescent="0.2">
      <c r="B1010" s="2"/>
    </row>
    <row r="1011" spans="2:2" x14ac:dyDescent="0.2">
      <c r="B1011" s="2"/>
    </row>
    <row r="1012" spans="2:2" x14ac:dyDescent="0.2">
      <c r="B1012" s="2"/>
    </row>
    <row r="1013" spans="2:2" x14ac:dyDescent="0.2">
      <c r="B1013" s="2"/>
    </row>
    <row r="1014" spans="2:2" x14ac:dyDescent="0.2">
      <c r="B1014" s="2"/>
    </row>
    <row r="1015" spans="2:2" x14ac:dyDescent="0.2">
      <c r="B1015" s="2"/>
    </row>
    <row r="1016" spans="2:2" x14ac:dyDescent="0.2">
      <c r="B1016" s="2"/>
    </row>
    <row r="1017" spans="2:2" x14ac:dyDescent="0.2">
      <c r="B1017" s="2"/>
    </row>
    <row r="1018" spans="2:2" x14ac:dyDescent="0.2">
      <c r="B1018" s="2"/>
    </row>
    <row r="1019" spans="2:2" x14ac:dyDescent="0.2">
      <c r="B1019" s="2"/>
    </row>
    <row r="1020" spans="2:2" x14ac:dyDescent="0.2">
      <c r="B1020" s="2"/>
    </row>
    <row r="1021" spans="2:2" x14ac:dyDescent="0.2">
      <c r="B1021" s="2"/>
    </row>
    <row r="1022" spans="2:2" x14ac:dyDescent="0.2">
      <c r="B1022" s="2"/>
    </row>
    <row r="1023" spans="2:2" x14ac:dyDescent="0.2">
      <c r="B1023" s="2"/>
    </row>
    <row r="1024" spans="2:2" x14ac:dyDescent="0.2">
      <c r="B1024" s="2"/>
    </row>
    <row r="1025" spans="2:2" x14ac:dyDescent="0.2">
      <c r="B1025" s="2"/>
    </row>
    <row r="1026" spans="2:2" x14ac:dyDescent="0.2">
      <c r="B1026" s="2"/>
    </row>
    <row r="1027" spans="2:2" x14ac:dyDescent="0.2">
      <c r="B1027" s="2"/>
    </row>
    <row r="1028" spans="2:2" x14ac:dyDescent="0.2">
      <c r="B1028" s="2"/>
    </row>
    <row r="1029" spans="2:2" x14ac:dyDescent="0.2">
      <c r="B1029" s="2"/>
    </row>
    <row r="1030" spans="2:2" x14ac:dyDescent="0.2">
      <c r="B1030" s="2"/>
    </row>
    <row r="1031" spans="2:2" x14ac:dyDescent="0.2">
      <c r="B1031" s="2"/>
    </row>
    <row r="1032" spans="2:2" x14ac:dyDescent="0.2">
      <c r="B1032" s="2"/>
    </row>
    <row r="1033" spans="2:2" x14ac:dyDescent="0.2">
      <c r="B1033" s="2"/>
    </row>
    <row r="1034" spans="2:2" x14ac:dyDescent="0.2">
      <c r="B1034" s="2"/>
    </row>
    <row r="1035" spans="2:2" x14ac:dyDescent="0.2">
      <c r="B1035" s="2"/>
    </row>
    <row r="1036" spans="2:2" x14ac:dyDescent="0.2">
      <c r="B1036" s="2"/>
    </row>
    <row r="1037" spans="2:2" x14ac:dyDescent="0.2">
      <c r="B1037" s="2"/>
    </row>
    <row r="1038" spans="2:2" x14ac:dyDescent="0.2">
      <c r="B1038" s="2"/>
    </row>
    <row r="1039" spans="2:2" x14ac:dyDescent="0.2">
      <c r="B1039" s="2"/>
    </row>
    <row r="1040" spans="2:2" x14ac:dyDescent="0.2">
      <c r="B1040" s="2"/>
    </row>
    <row r="1041" spans="2:2" x14ac:dyDescent="0.2">
      <c r="B1041" s="2"/>
    </row>
    <row r="1042" spans="2:2" x14ac:dyDescent="0.2">
      <c r="B1042" s="2"/>
    </row>
    <row r="1043" spans="2:2" x14ac:dyDescent="0.2">
      <c r="B1043" s="2"/>
    </row>
    <row r="1044" spans="2:2" x14ac:dyDescent="0.2">
      <c r="B1044" s="2"/>
    </row>
    <row r="1045" spans="2:2" x14ac:dyDescent="0.2">
      <c r="B1045" s="2"/>
    </row>
    <row r="1046" spans="2:2" x14ac:dyDescent="0.2">
      <c r="B1046" s="2"/>
    </row>
    <row r="1047" spans="2:2" x14ac:dyDescent="0.2">
      <c r="B1047" s="2"/>
    </row>
    <row r="1048" spans="2:2" x14ac:dyDescent="0.2">
      <c r="B1048" s="2"/>
    </row>
    <row r="1049" spans="2:2" x14ac:dyDescent="0.2">
      <c r="B1049" s="2"/>
    </row>
    <row r="1050" spans="2:2" x14ac:dyDescent="0.2">
      <c r="B1050" s="2"/>
    </row>
    <row r="1051" spans="2:2" x14ac:dyDescent="0.2">
      <c r="B1051" s="2"/>
    </row>
    <row r="1052" spans="2:2" x14ac:dyDescent="0.2">
      <c r="B1052" s="2"/>
    </row>
    <row r="1053" spans="2:2" x14ac:dyDescent="0.2">
      <c r="B1053" s="2"/>
    </row>
    <row r="1054" spans="2:2" x14ac:dyDescent="0.2">
      <c r="B1054" s="2"/>
    </row>
    <row r="1055" spans="2:2" x14ac:dyDescent="0.2">
      <c r="B1055" s="2"/>
    </row>
    <row r="1056" spans="2:2" x14ac:dyDescent="0.2">
      <c r="B1056" s="2"/>
    </row>
    <row r="1057" spans="2:2" x14ac:dyDescent="0.2">
      <c r="B1057" s="2"/>
    </row>
    <row r="1058" spans="2:2" x14ac:dyDescent="0.2">
      <c r="B1058" s="2"/>
    </row>
    <row r="1059" spans="2:2" x14ac:dyDescent="0.2">
      <c r="B1059" s="2"/>
    </row>
    <row r="1060" spans="2:2" x14ac:dyDescent="0.2">
      <c r="B1060" s="2"/>
    </row>
    <row r="1061" spans="2:2" x14ac:dyDescent="0.2">
      <c r="B1061" s="2"/>
    </row>
    <row r="1062" spans="2:2" x14ac:dyDescent="0.2">
      <c r="B1062" s="2"/>
    </row>
    <row r="1063" spans="2:2" x14ac:dyDescent="0.2">
      <c r="B1063" s="2"/>
    </row>
    <row r="1064" spans="2:2" x14ac:dyDescent="0.2">
      <c r="B1064" s="2"/>
    </row>
    <row r="1065" spans="2:2" x14ac:dyDescent="0.2">
      <c r="B1065" s="2"/>
    </row>
    <row r="1066" spans="2:2" x14ac:dyDescent="0.2">
      <c r="B1066" s="2"/>
    </row>
    <row r="1067" spans="2:2" x14ac:dyDescent="0.2">
      <c r="B1067" s="2"/>
    </row>
    <row r="1068" spans="2:2" x14ac:dyDescent="0.2">
      <c r="B1068" s="2"/>
    </row>
    <row r="1069" spans="2:2" x14ac:dyDescent="0.2">
      <c r="B1069" s="2"/>
    </row>
    <row r="1070" spans="2:2" x14ac:dyDescent="0.2">
      <c r="B1070" s="2"/>
    </row>
    <row r="1071" spans="2:2" x14ac:dyDescent="0.2">
      <c r="B1071" s="2"/>
    </row>
    <row r="1072" spans="2:2" x14ac:dyDescent="0.2">
      <c r="B1072" s="2"/>
    </row>
    <row r="1073" spans="2:2" x14ac:dyDescent="0.2">
      <c r="B1073" s="2"/>
    </row>
    <row r="1074" spans="2:2" x14ac:dyDescent="0.2">
      <c r="B1074" s="2"/>
    </row>
    <row r="1075" spans="2:2" x14ac:dyDescent="0.2">
      <c r="B1075" s="2"/>
    </row>
    <row r="1076" spans="2:2" x14ac:dyDescent="0.2">
      <c r="B1076" s="2"/>
    </row>
    <row r="1077" spans="2:2" x14ac:dyDescent="0.2">
      <c r="B1077" s="2"/>
    </row>
    <row r="1078" spans="2:2" x14ac:dyDescent="0.2">
      <c r="B1078" s="2"/>
    </row>
    <row r="1079" spans="2:2" x14ac:dyDescent="0.2">
      <c r="B1079" s="2"/>
    </row>
    <row r="1080" spans="2:2" x14ac:dyDescent="0.2">
      <c r="B1080" s="2"/>
    </row>
    <row r="1081" spans="2:2" x14ac:dyDescent="0.2">
      <c r="B1081" s="2"/>
    </row>
    <row r="1082" spans="2:2" x14ac:dyDescent="0.2">
      <c r="B1082" s="2"/>
    </row>
    <row r="1083" spans="2:2" x14ac:dyDescent="0.2">
      <c r="B1083" s="2"/>
    </row>
    <row r="1084" spans="2:2" x14ac:dyDescent="0.2">
      <c r="B1084" s="2"/>
    </row>
    <row r="1085" spans="2:2" x14ac:dyDescent="0.2">
      <c r="B1085" s="2"/>
    </row>
    <row r="1086" spans="2:2" x14ac:dyDescent="0.2">
      <c r="B1086" s="2"/>
    </row>
    <row r="1087" spans="2:2" x14ac:dyDescent="0.2">
      <c r="B1087" s="2"/>
    </row>
    <row r="1088" spans="2:2" x14ac:dyDescent="0.2">
      <c r="B1088" s="2"/>
    </row>
    <row r="1089" spans="2:2" x14ac:dyDescent="0.2">
      <c r="B1089" s="2"/>
    </row>
    <row r="1090" spans="2:2" x14ac:dyDescent="0.2">
      <c r="B1090" s="2"/>
    </row>
    <row r="1091" spans="2:2" x14ac:dyDescent="0.2">
      <c r="B1091" s="2"/>
    </row>
    <row r="1092" spans="2:2" x14ac:dyDescent="0.2">
      <c r="B1092" s="2"/>
    </row>
    <row r="1093" spans="2:2" x14ac:dyDescent="0.2">
      <c r="B1093" s="2"/>
    </row>
    <row r="1094" spans="2:2" x14ac:dyDescent="0.2">
      <c r="B1094" s="2"/>
    </row>
    <row r="1095" spans="2:2" x14ac:dyDescent="0.2">
      <c r="B1095" s="2"/>
    </row>
    <row r="1096" spans="2:2" x14ac:dyDescent="0.2">
      <c r="B1096" s="2"/>
    </row>
    <row r="1097" spans="2:2" x14ac:dyDescent="0.2">
      <c r="B1097" s="2"/>
    </row>
    <row r="1098" spans="2:2" x14ac:dyDescent="0.2">
      <c r="B1098" s="2"/>
    </row>
    <row r="1099" spans="2:2" x14ac:dyDescent="0.2">
      <c r="B1099" s="2"/>
    </row>
    <row r="1100" spans="2:2" x14ac:dyDescent="0.2">
      <c r="B1100" s="2"/>
    </row>
    <row r="1101" spans="2:2" x14ac:dyDescent="0.2">
      <c r="B1101" s="2"/>
    </row>
    <row r="1102" spans="2:2" x14ac:dyDescent="0.2">
      <c r="B1102" s="2"/>
    </row>
    <row r="1103" spans="2:2" x14ac:dyDescent="0.2">
      <c r="B1103" s="2"/>
    </row>
    <row r="1104" spans="2:2" x14ac:dyDescent="0.2">
      <c r="B1104" s="2"/>
    </row>
    <row r="1105" spans="2:2" x14ac:dyDescent="0.2">
      <c r="B1105" s="2"/>
    </row>
    <row r="1106" spans="2:2" x14ac:dyDescent="0.2">
      <c r="B1106" s="2"/>
    </row>
    <row r="1107" spans="2:2" x14ac:dyDescent="0.2">
      <c r="B1107" s="2"/>
    </row>
    <row r="1108" spans="2:2" x14ac:dyDescent="0.2">
      <c r="B1108" s="2"/>
    </row>
    <row r="1109" spans="2:2" x14ac:dyDescent="0.2">
      <c r="B1109" s="2"/>
    </row>
    <row r="1110" spans="2:2" x14ac:dyDescent="0.2">
      <c r="B1110" s="2"/>
    </row>
    <row r="1111" spans="2:2" x14ac:dyDescent="0.2">
      <c r="B1111" s="2"/>
    </row>
    <row r="1112" spans="2:2" x14ac:dyDescent="0.2">
      <c r="B1112" s="2"/>
    </row>
    <row r="1113" spans="2:2" x14ac:dyDescent="0.2">
      <c r="B1113" s="2"/>
    </row>
    <row r="1114" spans="2:2" x14ac:dyDescent="0.2">
      <c r="B1114" s="2"/>
    </row>
    <row r="1115" spans="2:2" x14ac:dyDescent="0.2">
      <c r="B1115" s="2"/>
    </row>
    <row r="1116" spans="2:2" x14ac:dyDescent="0.2">
      <c r="B1116" s="2"/>
    </row>
    <row r="1117" spans="2:2" x14ac:dyDescent="0.2">
      <c r="B1117" s="2"/>
    </row>
    <row r="1118" spans="2:2" x14ac:dyDescent="0.2">
      <c r="B1118" s="2"/>
    </row>
    <row r="1119" spans="2:2" x14ac:dyDescent="0.2">
      <c r="B1119" s="2"/>
    </row>
    <row r="1120" spans="2:2" x14ac:dyDescent="0.2">
      <c r="B1120" s="2"/>
    </row>
    <row r="1121" spans="2:2" x14ac:dyDescent="0.2">
      <c r="B1121" s="2"/>
    </row>
    <row r="1122" spans="2:2" x14ac:dyDescent="0.2">
      <c r="B1122" s="2"/>
    </row>
    <row r="1123" spans="2:2" x14ac:dyDescent="0.2">
      <c r="B1123" s="2"/>
    </row>
    <row r="1124" spans="2:2" x14ac:dyDescent="0.2">
      <c r="B1124" s="2"/>
    </row>
    <row r="1125" spans="2:2" x14ac:dyDescent="0.2">
      <c r="B1125" s="2"/>
    </row>
    <row r="1126" spans="2:2" x14ac:dyDescent="0.2">
      <c r="B1126" s="2"/>
    </row>
    <row r="1127" spans="2:2" x14ac:dyDescent="0.2">
      <c r="B1127" s="2"/>
    </row>
    <row r="1128" spans="2:2" x14ac:dyDescent="0.2">
      <c r="B1128" s="2"/>
    </row>
    <row r="1129" spans="2:2" x14ac:dyDescent="0.2">
      <c r="B1129" s="2"/>
    </row>
    <row r="1130" spans="2:2" x14ac:dyDescent="0.2">
      <c r="B1130" s="2"/>
    </row>
    <row r="1131" spans="2:2" x14ac:dyDescent="0.2">
      <c r="B1131" s="2"/>
    </row>
    <row r="1132" spans="2:2" x14ac:dyDescent="0.2">
      <c r="B1132" s="2"/>
    </row>
    <row r="1133" spans="2:2" x14ac:dyDescent="0.2">
      <c r="B1133" s="2"/>
    </row>
    <row r="1134" spans="2:2" x14ac:dyDescent="0.2">
      <c r="B1134" s="2"/>
    </row>
    <row r="1135" spans="2:2" x14ac:dyDescent="0.2">
      <c r="B1135" s="2"/>
    </row>
    <row r="1136" spans="2:2" x14ac:dyDescent="0.2">
      <c r="B1136" s="2"/>
    </row>
    <row r="1137" spans="2:2" x14ac:dyDescent="0.2">
      <c r="B1137" s="2"/>
    </row>
    <row r="1138" spans="2:2" x14ac:dyDescent="0.2">
      <c r="B1138" s="2"/>
    </row>
    <row r="1139" spans="2:2" x14ac:dyDescent="0.2">
      <c r="B1139" s="2"/>
    </row>
    <row r="1140" spans="2:2" x14ac:dyDescent="0.2">
      <c r="B1140" s="2"/>
    </row>
    <row r="1141" spans="2:2" x14ac:dyDescent="0.2">
      <c r="B1141" s="2"/>
    </row>
    <row r="1142" spans="2:2" x14ac:dyDescent="0.2">
      <c r="B1142" s="2"/>
    </row>
    <row r="1143" spans="2:2" x14ac:dyDescent="0.2">
      <c r="B1143" s="2"/>
    </row>
    <row r="1144" spans="2:2" x14ac:dyDescent="0.2">
      <c r="B1144" s="2"/>
    </row>
    <row r="1145" spans="2:2" x14ac:dyDescent="0.2">
      <c r="B1145" s="2"/>
    </row>
    <row r="1146" spans="2:2" x14ac:dyDescent="0.2">
      <c r="B1146" s="2"/>
    </row>
    <row r="1147" spans="2:2" x14ac:dyDescent="0.2">
      <c r="B1147" s="2"/>
    </row>
    <row r="1148" spans="2:2" x14ac:dyDescent="0.2">
      <c r="B1148" s="2"/>
    </row>
    <row r="1149" spans="2:2" x14ac:dyDescent="0.2">
      <c r="B1149" s="2"/>
    </row>
    <row r="1150" spans="2:2" x14ac:dyDescent="0.2">
      <c r="B1150" s="2"/>
    </row>
    <row r="1151" spans="2:2" x14ac:dyDescent="0.2">
      <c r="B1151" s="2"/>
    </row>
    <row r="1152" spans="2:2" x14ac:dyDescent="0.2">
      <c r="B1152" s="2"/>
    </row>
    <row r="1153" spans="2:2" x14ac:dyDescent="0.2">
      <c r="B1153" s="2"/>
    </row>
    <row r="1154" spans="2:2" x14ac:dyDescent="0.2">
      <c r="B1154" s="2"/>
    </row>
    <row r="1155" spans="2:2" x14ac:dyDescent="0.2">
      <c r="B1155" s="2"/>
    </row>
    <row r="1156" spans="2:2" x14ac:dyDescent="0.2">
      <c r="B1156" s="2"/>
    </row>
    <row r="1157" spans="2:2" x14ac:dyDescent="0.2">
      <c r="B1157" s="2"/>
    </row>
    <row r="1158" spans="2:2" x14ac:dyDescent="0.2">
      <c r="B1158" s="2"/>
    </row>
    <row r="1159" spans="2:2" x14ac:dyDescent="0.2">
      <c r="B1159" s="2"/>
    </row>
    <row r="1160" spans="2:2" x14ac:dyDescent="0.2">
      <c r="B1160" s="2"/>
    </row>
    <row r="1161" spans="2:2" x14ac:dyDescent="0.2">
      <c r="B1161" s="2"/>
    </row>
    <row r="1162" spans="2:2" x14ac:dyDescent="0.2">
      <c r="B1162" s="2"/>
    </row>
    <row r="1163" spans="2:2" x14ac:dyDescent="0.2">
      <c r="B1163" s="2"/>
    </row>
    <row r="1164" spans="2:2" x14ac:dyDescent="0.2">
      <c r="B1164" s="2"/>
    </row>
    <row r="1165" spans="2:2" x14ac:dyDescent="0.2">
      <c r="B1165" s="2"/>
    </row>
    <row r="1166" spans="2:2" x14ac:dyDescent="0.2">
      <c r="B1166" s="2"/>
    </row>
    <row r="1167" spans="2:2" x14ac:dyDescent="0.2">
      <c r="B1167" s="2"/>
    </row>
    <row r="1168" spans="2:2" x14ac:dyDescent="0.2">
      <c r="B1168" s="2"/>
    </row>
    <row r="1169" spans="2:2" x14ac:dyDescent="0.2">
      <c r="B1169" s="2"/>
    </row>
    <row r="1170" spans="2:2" x14ac:dyDescent="0.2">
      <c r="B1170" s="2"/>
    </row>
    <row r="1171" spans="2:2" x14ac:dyDescent="0.2">
      <c r="B1171" s="2"/>
    </row>
    <row r="1172" spans="2:2" x14ac:dyDescent="0.2">
      <c r="B1172" s="2"/>
    </row>
    <row r="1173" spans="2:2" x14ac:dyDescent="0.2">
      <c r="B1173" s="2"/>
    </row>
    <row r="1174" spans="2:2" x14ac:dyDescent="0.2">
      <c r="B1174" s="2"/>
    </row>
    <row r="1175" spans="2:2" x14ac:dyDescent="0.2">
      <c r="B1175" s="2"/>
    </row>
    <row r="1176" spans="2:2" x14ac:dyDescent="0.2">
      <c r="B1176" s="2"/>
    </row>
    <row r="1177" spans="2:2" x14ac:dyDescent="0.2">
      <c r="B1177" s="2"/>
    </row>
    <row r="1178" spans="2:2" x14ac:dyDescent="0.2">
      <c r="B1178" s="2"/>
    </row>
    <row r="1179" spans="2:2" x14ac:dyDescent="0.2">
      <c r="B1179" s="2"/>
    </row>
    <row r="1180" spans="2:2" x14ac:dyDescent="0.2">
      <c r="B1180" s="2"/>
    </row>
    <row r="1181" spans="2:2" x14ac:dyDescent="0.2">
      <c r="B1181" s="2"/>
    </row>
    <row r="1182" spans="2:2" x14ac:dyDescent="0.2">
      <c r="B1182" s="2"/>
    </row>
    <row r="1183" spans="2:2" x14ac:dyDescent="0.2">
      <c r="B1183" s="2"/>
    </row>
    <row r="1184" spans="2:2" x14ac:dyDescent="0.2">
      <c r="B1184" s="2"/>
    </row>
    <row r="1185" spans="2:2" x14ac:dyDescent="0.2">
      <c r="B1185" s="2"/>
    </row>
    <row r="1186" spans="2:2" x14ac:dyDescent="0.2">
      <c r="B1186" s="2"/>
    </row>
    <row r="1187" spans="2:2" x14ac:dyDescent="0.2">
      <c r="B1187" s="2"/>
    </row>
    <row r="1188" spans="2:2" x14ac:dyDescent="0.2">
      <c r="B1188" s="2"/>
    </row>
    <row r="1189" spans="2:2" x14ac:dyDescent="0.2">
      <c r="B1189" s="2"/>
    </row>
    <row r="1190" spans="2:2" x14ac:dyDescent="0.2">
      <c r="B1190" s="2"/>
    </row>
    <row r="1191" spans="2:2" x14ac:dyDescent="0.2">
      <c r="B1191" s="2"/>
    </row>
    <row r="1192" spans="2:2" x14ac:dyDescent="0.2">
      <c r="B1192" s="2"/>
    </row>
    <row r="1193" spans="2:2" x14ac:dyDescent="0.2">
      <c r="B1193" s="2"/>
    </row>
    <row r="1194" spans="2:2" x14ac:dyDescent="0.2">
      <c r="B1194" s="2"/>
    </row>
    <row r="1195" spans="2:2" x14ac:dyDescent="0.2">
      <c r="B1195" s="2"/>
    </row>
    <row r="1196" spans="2:2" x14ac:dyDescent="0.2">
      <c r="B1196" s="2"/>
    </row>
    <row r="1197" spans="2:2" x14ac:dyDescent="0.2">
      <c r="B1197" s="2"/>
    </row>
    <row r="1198" spans="2:2" x14ac:dyDescent="0.2">
      <c r="B1198" s="2"/>
    </row>
    <row r="1199" spans="2:2" x14ac:dyDescent="0.2">
      <c r="B1199" s="2"/>
    </row>
    <row r="1200" spans="2:2" x14ac:dyDescent="0.2">
      <c r="B1200" s="2"/>
    </row>
    <row r="1201" spans="2:2" x14ac:dyDescent="0.2">
      <c r="B1201" s="2"/>
    </row>
    <row r="1202" spans="2:2" x14ac:dyDescent="0.2">
      <c r="B1202" s="2"/>
    </row>
    <row r="1203" spans="2:2" x14ac:dyDescent="0.2">
      <c r="B1203" s="2"/>
    </row>
    <row r="1204" spans="2:2" x14ac:dyDescent="0.2">
      <c r="B1204" s="2"/>
    </row>
    <row r="1205" spans="2:2" x14ac:dyDescent="0.2">
      <c r="B1205" s="2"/>
    </row>
    <row r="1206" spans="2:2" x14ac:dyDescent="0.2">
      <c r="B1206" s="2"/>
    </row>
    <row r="1207" spans="2:2" x14ac:dyDescent="0.2">
      <c r="B1207" s="2"/>
    </row>
    <row r="1208" spans="2:2" x14ac:dyDescent="0.2">
      <c r="B1208" s="2"/>
    </row>
    <row r="1209" spans="2:2" x14ac:dyDescent="0.2">
      <c r="B1209" s="2"/>
    </row>
    <row r="1210" spans="2:2" x14ac:dyDescent="0.2">
      <c r="B1210" s="2"/>
    </row>
    <row r="1211" spans="2:2" x14ac:dyDescent="0.2">
      <c r="B1211" s="2"/>
    </row>
    <row r="1212" spans="2:2" x14ac:dyDescent="0.2">
      <c r="B1212" s="2"/>
    </row>
    <row r="1213" spans="2:2" x14ac:dyDescent="0.2">
      <c r="B1213" s="2"/>
    </row>
    <row r="1214" spans="2:2" x14ac:dyDescent="0.2">
      <c r="B1214" s="2"/>
    </row>
    <row r="1215" spans="2:2" x14ac:dyDescent="0.2">
      <c r="B1215" s="2"/>
    </row>
    <row r="1216" spans="2:2" x14ac:dyDescent="0.2">
      <c r="B1216" s="2"/>
    </row>
    <row r="1217" spans="2:2" x14ac:dyDescent="0.2">
      <c r="B1217" s="2"/>
    </row>
    <row r="1218" spans="2:2" x14ac:dyDescent="0.2">
      <c r="B1218" s="2"/>
    </row>
    <row r="1219" spans="2:2" x14ac:dyDescent="0.2">
      <c r="B1219" s="2"/>
    </row>
    <row r="1220" spans="2:2" x14ac:dyDescent="0.2">
      <c r="B1220" s="2"/>
    </row>
    <row r="1221" spans="2:2" x14ac:dyDescent="0.2">
      <c r="B1221" s="2"/>
    </row>
    <row r="1222" spans="2:2" x14ac:dyDescent="0.2">
      <c r="B1222" s="2"/>
    </row>
    <row r="1223" spans="2:2" x14ac:dyDescent="0.2">
      <c r="B1223" s="2"/>
    </row>
    <row r="1224" spans="2:2" x14ac:dyDescent="0.2">
      <c r="B1224" s="2"/>
    </row>
    <row r="1225" spans="2:2" x14ac:dyDescent="0.2">
      <c r="B1225" s="2"/>
    </row>
    <row r="1226" spans="2:2" x14ac:dyDescent="0.2">
      <c r="B1226" s="2"/>
    </row>
    <row r="1227" spans="2:2" x14ac:dyDescent="0.2">
      <c r="B1227" s="2"/>
    </row>
    <row r="1228" spans="2:2" x14ac:dyDescent="0.2">
      <c r="B1228" s="2"/>
    </row>
    <row r="1229" spans="2:2" x14ac:dyDescent="0.2">
      <c r="B1229" s="2"/>
    </row>
    <row r="1230" spans="2:2" x14ac:dyDescent="0.2">
      <c r="B1230" s="2"/>
    </row>
    <row r="1231" spans="2:2" x14ac:dyDescent="0.2">
      <c r="B1231" s="2"/>
    </row>
    <row r="1232" spans="2:2" x14ac:dyDescent="0.2">
      <c r="B1232" s="2"/>
    </row>
    <row r="1233" spans="2:2" x14ac:dyDescent="0.2">
      <c r="B1233" s="2"/>
    </row>
    <row r="1234" spans="2:2" x14ac:dyDescent="0.2">
      <c r="B1234" s="2"/>
    </row>
    <row r="1235" spans="2:2" x14ac:dyDescent="0.2">
      <c r="B1235" s="2"/>
    </row>
    <row r="1236" spans="2:2" x14ac:dyDescent="0.2">
      <c r="B1236" s="2"/>
    </row>
    <row r="1237" spans="2:2" x14ac:dyDescent="0.2">
      <c r="B1237" s="2"/>
    </row>
    <row r="1238" spans="2:2" x14ac:dyDescent="0.2">
      <c r="B1238" s="2"/>
    </row>
    <row r="1239" spans="2:2" x14ac:dyDescent="0.2">
      <c r="B1239" s="2"/>
    </row>
    <row r="1240" spans="2:2" x14ac:dyDescent="0.2">
      <c r="B1240" s="2"/>
    </row>
    <row r="1241" spans="2:2" x14ac:dyDescent="0.2">
      <c r="B1241" s="2"/>
    </row>
    <row r="1242" spans="2:2" x14ac:dyDescent="0.2">
      <c r="B1242" s="2"/>
    </row>
    <row r="1243" spans="2:2" x14ac:dyDescent="0.2">
      <c r="B1243" s="2"/>
    </row>
    <row r="1244" spans="2:2" x14ac:dyDescent="0.2">
      <c r="B1244" s="2"/>
    </row>
    <row r="1245" spans="2:2" x14ac:dyDescent="0.2">
      <c r="B1245" s="2"/>
    </row>
    <row r="1246" spans="2:2" x14ac:dyDescent="0.2">
      <c r="B1246" s="2"/>
    </row>
    <row r="1247" spans="2:2" x14ac:dyDescent="0.2">
      <c r="B1247" s="2"/>
    </row>
    <row r="1248" spans="2:2" x14ac:dyDescent="0.2">
      <c r="B1248" s="2"/>
    </row>
    <row r="1249" spans="2:2" x14ac:dyDescent="0.2">
      <c r="B1249" s="2"/>
    </row>
    <row r="1250" spans="2:2" x14ac:dyDescent="0.2">
      <c r="B1250" s="2"/>
    </row>
    <row r="1251" spans="2:2" x14ac:dyDescent="0.2">
      <c r="B1251" s="2"/>
    </row>
    <row r="1252" spans="2:2" x14ac:dyDescent="0.2">
      <c r="B1252" s="2"/>
    </row>
    <row r="1253" spans="2:2" x14ac:dyDescent="0.2">
      <c r="B1253" s="2"/>
    </row>
    <row r="1254" spans="2:2" x14ac:dyDescent="0.2">
      <c r="B1254" s="2"/>
    </row>
    <row r="1255" spans="2:2" x14ac:dyDescent="0.2">
      <c r="B1255" s="2"/>
    </row>
    <row r="1256" spans="2:2" x14ac:dyDescent="0.2">
      <c r="B1256" s="2"/>
    </row>
    <row r="1257" spans="2:2" x14ac:dyDescent="0.2">
      <c r="B1257" s="2"/>
    </row>
    <row r="1258" spans="2:2" x14ac:dyDescent="0.2">
      <c r="B1258" s="2"/>
    </row>
    <row r="1259" spans="2:2" x14ac:dyDescent="0.2">
      <c r="B1259" s="2"/>
    </row>
    <row r="1260" spans="2:2" x14ac:dyDescent="0.2">
      <c r="B1260" s="2"/>
    </row>
    <row r="1261" spans="2:2" x14ac:dyDescent="0.2">
      <c r="B1261" s="2"/>
    </row>
    <row r="1262" spans="2:2" x14ac:dyDescent="0.2">
      <c r="B1262" s="2"/>
    </row>
    <row r="1263" spans="2:2" x14ac:dyDescent="0.2">
      <c r="B1263" s="2"/>
    </row>
    <row r="1264" spans="2:2" x14ac:dyDescent="0.2">
      <c r="B1264" s="2"/>
    </row>
    <row r="1265" spans="2:2" x14ac:dyDescent="0.2">
      <c r="B1265" s="2"/>
    </row>
    <row r="1266" spans="2:2" x14ac:dyDescent="0.2">
      <c r="B1266" s="2"/>
    </row>
    <row r="1267" spans="2:2" x14ac:dyDescent="0.2">
      <c r="B1267" s="2"/>
    </row>
    <row r="1268" spans="2:2" x14ac:dyDescent="0.2">
      <c r="B1268" s="2"/>
    </row>
    <row r="1269" spans="2:2" x14ac:dyDescent="0.2">
      <c r="B1269" s="2"/>
    </row>
    <row r="1270" spans="2:2" x14ac:dyDescent="0.2">
      <c r="B1270" s="2"/>
    </row>
    <row r="1271" spans="2:2" x14ac:dyDescent="0.2">
      <c r="B1271" s="2"/>
    </row>
    <row r="1272" spans="2:2" x14ac:dyDescent="0.2">
      <c r="B1272" s="2"/>
    </row>
    <row r="1273" spans="2:2" x14ac:dyDescent="0.2">
      <c r="B1273" s="2"/>
    </row>
    <row r="1274" spans="2:2" x14ac:dyDescent="0.2">
      <c r="B1274" s="2"/>
    </row>
    <row r="1275" spans="2:2" x14ac:dyDescent="0.2">
      <c r="B1275" s="2"/>
    </row>
    <row r="1276" spans="2:2" x14ac:dyDescent="0.2">
      <c r="B1276" s="2"/>
    </row>
    <row r="1277" spans="2:2" x14ac:dyDescent="0.2">
      <c r="B1277" s="2"/>
    </row>
    <row r="1278" spans="2:2" x14ac:dyDescent="0.2">
      <c r="B1278" s="2"/>
    </row>
    <row r="1279" spans="2:2" x14ac:dyDescent="0.2">
      <c r="B1279" s="2"/>
    </row>
    <row r="1280" spans="2:2" x14ac:dyDescent="0.2">
      <c r="B1280" s="2"/>
    </row>
    <row r="1281" spans="2:2" x14ac:dyDescent="0.2">
      <c r="B1281" s="2"/>
    </row>
    <row r="1282" spans="2:2" x14ac:dyDescent="0.2">
      <c r="B1282" s="2"/>
    </row>
    <row r="1283" spans="2:2" x14ac:dyDescent="0.2">
      <c r="B1283" s="2"/>
    </row>
    <row r="1284" spans="2:2" x14ac:dyDescent="0.2">
      <c r="B1284" s="2"/>
    </row>
    <row r="1285" spans="2:2" x14ac:dyDescent="0.2">
      <c r="B1285" s="2"/>
    </row>
    <row r="1286" spans="2:2" x14ac:dyDescent="0.2">
      <c r="B1286" s="2"/>
    </row>
    <row r="1287" spans="2:2" x14ac:dyDescent="0.2">
      <c r="B1287" s="2"/>
    </row>
    <row r="1288" spans="2:2" x14ac:dyDescent="0.2">
      <c r="B1288" s="2"/>
    </row>
    <row r="1289" spans="2:2" x14ac:dyDescent="0.2">
      <c r="B1289" s="2"/>
    </row>
    <row r="1290" spans="2:2" x14ac:dyDescent="0.2">
      <c r="B1290" s="2"/>
    </row>
    <row r="1291" spans="2:2" x14ac:dyDescent="0.2">
      <c r="B1291" s="2"/>
    </row>
    <row r="1292" spans="2:2" x14ac:dyDescent="0.2">
      <c r="B1292" s="2"/>
    </row>
    <row r="1293" spans="2:2" x14ac:dyDescent="0.2">
      <c r="B1293" s="2"/>
    </row>
    <row r="1294" spans="2:2" x14ac:dyDescent="0.2">
      <c r="B1294" s="2"/>
    </row>
    <row r="1295" spans="2:2" x14ac:dyDescent="0.2">
      <c r="B1295" s="2"/>
    </row>
    <row r="1296" spans="2:2" x14ac:dyDescent="0.2">
      <c r="B1296" s="2"/>
    </row>
    <row r="1297" spans="2:2" x14ac:dyDescent="0.2">
      <c r="B1297" s="2"/>
    </row>
    <row r="1298" spans="2:2" x14ac:dyDescent="0.2">
      <c r="B1298" s="2"/>
    </row>
    <row r="1299" spans="2:2" x14ac:dyDescent="0.2">
      <c r="B1299" s="2"/>
    </row>
    <row r="1300" spans="2:2" x14ac:dyDescent="0.2">
      <c r="B1300" s="2"/>
    </row>
    <row r="1301" spans="2:2" x14ac:dyDescent="0.2">
      <c r="B1301" s="2"/>
    </row>
    <row r="1302" spans="2:2" x14ac:dyDescent="0.2">
      <c r="B1302" s="2"/>
    </row>
    <row r="1303" spans="2:2" x14ac:dyDescent="0.2">
      <c r="B1303" s="2"/>
    </row>
    <row r="1304" spans="2:2" x14ac:dyDescent="0.2">
      <c r="B1304" s="2"/>
    </row>
    <row r="1305" spans="2:2" x14ac:dyDescent="0.2">
      <c r="B1305" s="2"/>
    </row>
    <row r="1306" spans="2:2" x14ac:dyDescent="0.2">
      <c r="B1306" s="2"/>
    </row>
    <row r="1307" spans="2:2" x14ac:dyDescent="0.2">
      <c r="B1307" s="2"/>
    </row>
    <row r="1308" spans="2:2" x14ac:dyDescent="0.2">
      <c r="B1308" s="2"/>
    </row>
    <row r="1309" spans="2:2" x14ac:dyDescent="0.2">
      <c r="B1309" s="2"/>
    </row>
    <row r="1310" spans="2:2" x14ac:dyDescent="0.2">
      <c r="B1310" s="2"/>
    </row>
    <row r="1311" spans="2:2" x14ac:dyDescent="0.2">
      <c r="B1311" s="2"/>
    </row>
    <row r="1312" spans="2:2" x14ac:dyDescent="0.2">
      <c r="B1312" s="2"/>
    </row>
    <row r="1313" spans="2:2" x14ac:dyDescent="0.2">
      <c r="B1313" s="2"/>
    </row>
    <row r="1314" spans="2:2" x14ac:dyDescent="0.2">
      <c r="B1314" s="2"/>
    </row>
    <row r="1315" spans="2:2" x14ac:dyDescent="0.2">
      <c r="B1315" s="2"/>
    </row>
    <row r="1316" spans="2:2" x14ac:dyDescent="0.2">
      <c r="B1316" s="2"/>
    </row>
    <row r="1317" spans="2:2" x14ac:dyDescent="0.2">
      <c r="B1317" s="2"/>
    </row>
    <row r="1318" spans="2:2" x14ac:dyDescent="0.2">
      <c r="B1318" s="2"/>
    </row>
    <row r="1319" spans="2:2" x14ac:dyDescent="0.2">
      <c r="B1319" s="2"/>
    </row>
    <row r="1320" spans="2:2" x14ac:dyDescent="0.2">
      <c r="B1320" s="2"/>
    </row>
    <row r="1321" spans="2:2" x14ac:dyDescent="0.2">
      <c r="B1321" s="2"/>
    </row>
    <row r="1322" spans="2:2" x14ac:dyDescent="0.2">
      <c r="B1322" s="2"/>
    </row>
    <row r="1323" spans="2:2" x14ac:dyDescent="0.2">
      <c r="B1323" s="2"/>
    </row>
    <row r="1324" spans="2:2" x14ac:dyDescent="0.2">
      <c r="B1324" s="2"/>
    </row>
    <row r="1325" spans="2:2" x14ac:dyDescent="0.2">
      <c r="B1325" s="2"/>
    </row>
    <row r="1326" spans="2:2" x14ac:dyDescent="0.2">
      <c r="B1326" s="2"/>
    </row>
    <row r="1327" spans="2:2" x14ac:dyDescent="0.2">
      <c r="B1327" s="2"/>
    </row>
    <row r="1328" spans="2:2" x14ac:dyDescent="0.2">
      <c r="B1328" s="2"/>
    </row>
    <row r="1329" spans="2:2" x14ac:dyDescent="0.2">
      <c r="B1329" s="2"/>
    </row>
    <row r="1330" spans="2:2" x14ac:dyDescent="0.2">
      <c r="B1330" s="2"/>
    </row>
    <row r="1331" spans="2:2" x14ac:dyDescent="0.2">
      <c r="B1331" s="2"/>
    </row>
    <row r="1332" spans="2:2" x14ac:dyDescent="0.2">
      <c r="B1332" s="2"/>
    </row>
    <row r="1333" spans="2:2" x14ac:dyDescent="0.2">
      <c r="B1333" s="2"/>
    </row>
    <row r="1334" spans="2:2" x14ac:dyDescent="0.2">
      <c r="B1334" s="2"/>
    </row>
    <row r="1335" spans="2:2" x14ac:dyDescent="0.2">
      <c r="B1335" s="2"/>
    </row>
    <row r="1336" spans="2:2" x14ac:dyDescent="0.2">
      <c r="B1336" s="2"/>
    </row>
    <row r="1337" spans="2:2" x14ac:dyDescent="0.2">
      <c r="B1337" s="2"/>
    </row>
    <row r="1338" spans="2:2" x14ac:dyDescent="0.2">
      <c r="B1338" s="2"/>
    </row>
    <row r="1339" spans="2:2" x14ac:dyDescent="0.2">
      <c r="B1339" s="2"/>
    </row>
    <row r="1340" spans="2:2" x14ac:dyDescent="0.2">
      <c r="B1340" s="2"/>
    </row>
    <row r="1341" spans="2:2" x14ac:dyDescent="0.2">
      <c r="B1341" s="2"/>
    </row>
    <row r="1342" spans="2:2" x14ac:dyDescent="0.2">
      <c r="B1342" s="2"/>
    </row>
    <row r="1343" spans="2:2" x14ac:dyDescent="0.2">
      <c r="B1343" s="2"/>
    </row>
    <row r="1344" spans="2:2" x14ac:dyDescent="0.2">
      <c r="B1344" s="2"/>
    </row>
    <row r="1345" spans="2:2" x14ac:dyDescent="0.2">
      <c r="B1345" s="2"/>
    </row>
    <row r="1346" spans="2:2" x14ac:dyDescent="0.2">
      <c r="B1346" s="2"/>
    </row>
    <row r="1347" spans="2:2" x14ac:dyDescent="0.2">
      <c r="B1347" s="2"/>
    </row>
    <row r="1348" spans="2:2" x14ac:dyDescent="0.2">
      <c r="B1348" s="2"/>
    </row>
    <row r="1349" spans="2:2" x14ac:dyDescent="0.2">
      <c r="B1349" s="2"/>
    </row>
    <row r="1350" spans="2:2" x14ac:dyDescent="0.2">
      <c r="B1350" s="2"/>
    </row>
    <row r="1351" spans="2:2" x14ac:dyDescent="0.2">
      <c r="B1351" s="2"/>
    </row>
    <row r="1352" spans="2:2" x14ac:dyDescent="0.2">
      <c r="B1352" s="2"/>
    </row>
    <row r="1353" spans="2:2" x14ac:dyDescent="0.2">
      <c r="B1353" s="2"/>
    </row>
    <row r="1354" spans="2:2" x14ac:dyDescent="0.2">
      <c r="B1354" s="2"/>
    </row>
    <row r="1355" spans="2:2" x14ac:dyDescent="0.2">
      <c r="B1355" s="2"/>
    </row>
    <row r="1356" spans="2:2" x14ac:dyDescent="0.2">
      <c r="B1356" s="2"/>
    </row>
    <row r="1357" spans="2:2" x14ac:dyDescent="0.2">
      <c r="B1357" s="2"/>
    </row>
    <row r="1358" spans="2:2" x14ac:dyDescent="0.2">
      <c r="B1358" s="2"/>
    </row>
    <row r="1359" spans="2:2" x14ac:dyDescent="0.2">
      <c r="B1359" s="2"/>
    </row>
    <row r="1360" spans="2:2" x14ac:dyDescent="0.2">
      <c r="B1360" s="2"/>
    </row>
    <row r="1361" spans="2:2" x14ac:dyDescent="0.2">
      <c r="B1361" s="2"/>
    </row>
    <row r="1362" spans="2:2" x14ac:dyDescent="0.2">
      <c r="B1362" s="2"/>
    </row>
    <row r="1363" spans="2:2" x14ac:dyDescent="0.2">
      <c r="B1363" s="2"/>
    </row>
    <row r="1364" spans="2:2" x14ac:dyDescent="0.2">
      <c r="B1364" s="2"/>
    </row>
    <row r="1365" spans="2:2" x14ac:dyDescent="0.2">
      <c r="B1365" s="2"/>
    </row>
    <row r="1366" spans="2:2" x14ac:dyDescent="0.2">
      <c r="B1366" s="2"/>
    </row>
    <row r="1367" spans="2:2" x14ac:dyDescent="0.2">
      <c r="B1367" s="2"/>
    </row>
    <row r="1368" spans="2:2" x14ac:dyDescent="0.2">
      <c r="B1368" s="2"/>
    </row>
    <row r="1369" spans="2:2" x14ac:dyDescent="0.2">
      <c r="B1369" s="2"/>
    </row>
    <row r="1370" spans="2:2" x14ac:dyDescent="0.2">
      <c r="B1370" s="2"/>
    </row>
    <row r="1371" spans="2:2" x14ac:dyDescent="0.2">
      <c r="B1371" s="2"/>
    </row>
    <row r="1372" spans="2:2" x14ac:dyDescent="0.2">
      <c r="B1372" s="2"/>
    </row>
    <row r="1373" spans="2:2" x14ac:dyDescent="0.2">
      <c r="B1373" s="2"/>
    </row>
    <row r="1374" spans="2:2" x14ac:dyDescent="0.2">
      <c r="B1374" s="2"/>
    </row>
    <row r="1375" spans="2:2" x14ac:dyDescent="0.2">
      <c r="B1375" s="2"/>
    </row>
    <row r="1376" spans="2:2" x14ac:dyDescent="0.2">
      <c r="B1376" s="2"/>
    </row>
    <row r="1377" spans="2:2" x14ac:dyDescent="0.2">
      <c r="B1377" s="2"/>
    </row>
    <row r="1378" spans="2:2" x14ac:dyDescent="0.2">
      <c r="B1378" s="2"/>
    </row>
    <row r="1379" spans="2:2" x14ac:dyDescent="0.2">
      <c r="B1379" s="2"/>
    </row>
    <row r="1380" spans="2:2" x14ac:dyDescent="0.2">
      <c r="B1380" s="2"/>
    </row>
    <row r="1381" spans="2:2" x14ac:dyDescent="0.2">
      <c r="B1381" s="2"/>
    </row>
    <row r="1382" spans="2:2" x14ac:dyDescent="0.2">
      <c r="B1382" s="2"/>
    </row>
    <row r="1383" spans="2:2" x14ac:dyDescent="0.2">
      <c r="B1383" s="2"/>
    </row>
    <row r="1384" spans="2:2" x14ac:dyDescent="0.2">
      <c r="B1384" s="2"/>
    </row>
    <row r="1385" spans="2:2" x14ac:dyDescent="0.2">
      <c r="B1385" s="2"/>
    </row>
    <row r="1386" spans="2:2" x14ac:dyDescent="0.2">
      <c r="B1386" s="2"/>
    </row>
    <row r="1387" spans="2:2" x14ac:dyDescent="0.2">
      <c r="B1387" s="2"/>
    </row>
    <row r="1388" spans="2:2" x14ac:dyDescent="0.2">
      <c r="B1388" s="2"/>
    </row>
    <row r="1389" spans="2:2" x14ac:dyDescent="0.2">
      <c r="B1389" s="2"/>
    </row>
    <row r="1390" spans="2:2" x14ac:dyDescent="0.2">
      <c r="B1390" s="2"/>
    </row>
    <row r="1391" spans="2:2" x14ac:dyDescent="0.2">
      <c r="B1391" s="2"/>
    </row>
    <row r="1392" spans="2:2" x14ac:dyDescent="0.2">
      <c r="B1392" s="2"/>
    </row>
    <row r="1393" spans="2:2" x14ac:dyDescent="0.2">
      <c r="B1393" s="2"/>
    </row>
    <row r="1394" spans="2:2" x14ac:dyDescent="0.2">
      <c r="B1394" s="2"/>
    </row>
    <row r="1395" spans="2:2" x14ac:dyDescent="0.2">
      <c r="B1395" s="2"/>
    </row>
    <row r="1396" spans="2:2" x14ac:dyDescent="0.2">
      <c r="B1396" s="2"/>
    </row>
    <row r="1397" spans="2:2" x14ac:dyDescent="0.2">
      <c r="B1397" s="2"/>
    </row>
    <row r="1398" spans="2:2" x14ac:dyDescent="0.2">
      <c r="B1398" s="2"/>
    </row>
    <row r="1399" spans="2:2" x14ac:dyDescent="0.2">
      <c r="B1399" s="2"/>
    </row>
    <row r="1400" spans="2:2" x14ac:dyDescent="0.2">
      <c r="B1400" s="2"/>
    </row>
    <row r="1401" spans="2:2" x14ac:dyDescent="0.2">
      <c r="B1401" s="2"/>
    </row>
    <row r="1402" spans="2:2" x14ac:dyDescent="0.2">
      <c r="B1402" s="2"/>
    </row>
    <row r="1403" spans="2:2" x14ac:dyDescent="0.2">
      <c r="B1403" s="2"/>
    </row>
    <row r="1404" spans="2:2" x14ac:dyDescent="0.2">
      <c r="B1404" s="2"/>
    </row>
    <row r="1405" spans="2:2" x14ac:dyDescent="0.2">
      <c r="B1405" s="2"/>
    </row>
    <row r="1406" spans="2:2" x14ac:dyDescent="0.2">
      <c r="B1406" s="2"/>
    </row>
    <row r="1407" spans="2:2" x14ac:dyDescent="0.2">
      <c r="B1407" s="2"/>
    </row>
    <row r="1408" spans="2:2" x14ac:dyDescent="0.2">
      <c r="B1408" s="2"/>
    </row>
    <row r="1409" spans="2:2" x14ac:dyDescent="0.2">
      <c r="B1409" s="2"/>
    </row>
    <row r="1410" spans="2:2" x14ac:dyDescent="0.2">
      <c r="B1410" s="2"/>
    </row>
    <row r="1411" spans="2:2" x14ac:dyDescent="0.2">
      <c r="B1411" s="2"/>
    </row>
    <row r="1412" spans="2:2" x14ac:dyDescent="0.2">
      <c r="B1412" s="2"/>
    </row>
    <row r="1413" spans="2:2" x14ac:dyDescent="0.2">
      <c r="B1413" s="2"/>
    </row>
    <row r="1414" spans="2:2" x14ac:dyDescent="0.2">
      <c r="B1414" s="2"/>
    </row>
    <row r="1415" spans="2:2" x14ac:dyDescent="0.2">
      <c r="B1415" s="2"/>
    </row>
    <row r="1416" spans="2:2" x14ac:dyDescent="0.2">
      <c r="B1416" s="2"/>
    </row>
    <row r="1417" spans="2:2" x14ac:dyDescent="0.2">
      <c r="B1417" s="2"/>
    </row>
    <row r="1418" spans="2:2" x14ac:dyDescent="0.2">
      <c r="B1418" s="2"/>
    </row>
    <row r="1419" spans="2:2" x14ac:dyDescent="0.2">
      <c r="B1419" s="2"/>
    </row>
    <row r="1420" spans="2:2" x14ac:dyDescent="0.2">
      <c r="B1420" s="2"/>
    </row>
    <row r="1421" spans="2:2" x14ac:dyDescent="0.2">
      <c r="B1421" s="2"/>
    </row>
    <row r="1422" spans="2:2" x14ac:dyDescent="0.2">
      <c r="B1422" s="2"/>
    </row>
    <row r="1423" spans="2:2" x14ac:dyDescent="0.2">
      <c r="B1423" s="2"/>
    </row>
    <row r="1424" spans="2:2" x14ac:dyDescent="0.2">
      <c r="B1424" s="2"/>
    </row>
    <row r="1425" spans="2:2" x14ac:dyDescent="0.2">
      <c r="B1425" s="2"/>
    </row>
    <row r="1426" spans="2:2" x14ac:dyDescent="0.2">
      <c r="B1426" s="2"/>
    </row>
    <row r="1427" spans="2:2" x14ac:dyDescent="0.2">
      <c r="B1427" s="2"/>
    </row>
    <row r="1428" spans="2:2" x14ac:dyDescent="0.2">
      <c r="B1428" s="2"/>
    </row>
    <row r="1429" spans="2:2" x14ac:dyDescent="0.2">
      <c r="B1429" s="2"/>
    </row>
    <row r="1430" spans="2:2" x14ac:dyDescent="0.2">
      <c r="B1430" s="2"/>
    </row>
    <row r="1431" spans="2:2" x14ac:dyDescent="0.2">
      <c r="B1431" s="2"/>
    </row>
    <row r="1432" spans="2:2" x14ac:dyDescent="0.2">
      <c r="B1432" s="2"/>
    </row>
    <row r="1433" spans="2:2" x14ac:dyDescent="0.2">
      <c r="B1433" s="2"/>
    </row>
    <row r="1434" spans="2:2" x14ac:dyDescent="0.2">
      <c r="B1434" s="2"/>
    </row>
    <row r="1435" spans="2:2" x14ac:dyDescent="0.2">
      <c r="B1435" s="2"/>
    </row>
    <row r="1436" spans="2:2" x14ac:dyDescent="0.2">
      <c r="B1436" s="2"/>
    </row>
    <row r="1437" spans="2:2" x14ac:dyDescent="0.2">
      <c r="B1437" s="2"/>
    </row>
    <row r="1438" spans="2:2" x14ac:dyDescent="0.2">
      <c r="B1438" s="2"/>
    </row>
    <row r="1439" spans="2:2" x14ac:dyDescent="0.2">
      <c r="B1439" s="2"/>
    </row>
    <row r="1440" spans="2:2" x14ac:dyDescent="0.2">
      <c r="B1440" s="2"/>
    </row>
    <row r="1441" spans="2:2" x14ac:dyDescent="0.2">
      <c r="B1441" s="2"/>
    </row>
    <row r="1442" spans="2:2" x14ac:dyDescent="0.2">
      <c r="B1442" s="2"/>
    </row>
    <row r="1443" spans="2:2" x14ac:dyDescent="0.2">
      <c r="B1443" s="2"/>
    </row>
    <row r="1444" spans="2:2" x14ac:dyDescent="0.2">
      <c r="B1444" s="2"/>
    </row>
    <row r="1445" spans="2:2" x14ac:dyDescent="0.2">
      <c r="B1445" s="2"/>
    </row>
    <row r="1446" spans="2:2" x14ac:dyDescent="0.2">
      <c r="B1446" s="2"/>
    </row>
    <row r="1447" spans="2:2" x14ac:dyDescent="0.2">
      <c r="B1447" s="2"/>
    </row>
    <row r="1448" spans="2:2" x14ac:dyDescent="0.2">
      <c r="B1448" s="2"/>
    </row>
    <row r="1449" spans="2:2" x14ac:dyDescent="0.2">
      <c r="B1449" s="2"/>
    </row>
    <row r="1450" spans="2:2" x14ac:dyDescent="0.2">
      <c r="B1450" s="2"/>
    </row>
    <row r="1451" spans="2:2" x14ac:dyDescent="0.2">
      <c r="B1451" s="2"/>
    </row>
    <row r="1452" spans="2:2" x14ac:dyDescent="0.2">
      <c r="B1452" s="2"/>
    </row>
    <row r="1453" spans="2:2" x14ac:dyDescent="0.2">
      <c r="B1453" s="2"/>
    </row>
    <row r="1454" spans="2:2" x14ac:dyDescent="0.2">
      <c r="B1454" s="2"/>
    </row>
    <row r="1455" spans="2:2" x14ac:dyDescent="0.2">
      <c r="B1455" s="2"/>
    </row>
    <row r="1456" spans="2:2" x14ac:dyDescent="0.2">
      <c r="B1456" s="2"/>
    </row>
    <row r="1457" spans="2:2" x14ac:dyDescent="0.2">
      <c r="B1457" s="2"/>
    </row>
    <row r="1458" spans="2:2" x14ac:dyDescent="0.2">
      <c r="B1458" s="2"/>
    </row>
    <row r="1459" spans="2:2" x14ac:dyDescent="0.2">
      <c r="B1459" s="2"/>
    </row>
    <row r="1460" spans="2:2" x14ac:dyDescent="0.2">
      <c r="B1460" s="2"/>
    </row>
    <row r="1461" spans="2:2" x14ac:dyDescent="0.2">
      <c r="B1461" s="2"/>
    </row>
    <row r="1462" spans="2:2" x14ac:dyDescent="0.2">
      <c r="B1462" s="2"/>
    </row>
    <row r="1463" spans="2:2" x14ac:dyDescent="0.2">
      <c r="B1463" s="2"/>
    </row>
    <row r="1464" spans="2:2" x14ac:dyDescent="0.2">
      <c r="B1464" s="2"/>
    </row>
    <row r="1465" spans="2:2" x14ac:dyDescent="0.2">
      <c r="B1465" s="2"/>
    </row>
    <row r="1466" spans="2:2" x14ac:dyDescent="0.2">
      <c r="B1466" s="2"/>
    </row>
    <row r="1467" spans="2:2" x14ac:dyDescent="0.2">
      <c r="B1467" s="2"/>
    </row>
    <row r="1468" spans="2:2" x14ac:dyDescent="0.2">
      <c r="B1468" s="2"/>
    </row>
    <row r="1469" spans="2:2" x14ac:dyDescent="0.2">
      <c r="B1469" s="2"/>
    </row>
    <row r="1470" spans="2:2" x14ac:dyDescent="0.2">
      <c r="B1470" s="2"/>
    </row>
    <row r="1471" spans="2:2" x14ac:dyDescent="0.2">
      <c r="B1471" s="2"/>
    </row>
    <row r="1472" spans="2:2" x14ac:dyDescent="0.2">
      <c r="B1472" s="2"/>
    </row>
    <row r="1473" spans="2:2" x14ac:dyDescent="0.2">
      <c r="B1473" s="2"/>
    </row>
    <row r="1474" spans="2:2" x14ac:dyDescent="0.2">
      <c r="B1474" s="2"/>
    </row>
    <row r="1475" spans="2:2" x14ac:dyDescent="0.2">
      <c r="B1475" s="2"/>
    </row>
    <row r="1476" spans="2:2" x14ac:dyDescent="0.2">
      <c r="B1476" s="2"/>
    </row>
    <row r="1477" spans="2:2" x14ac:dyDescent="0.2">
      <c r="B1477" s="2"/>
    </row>
    <row r="1478" spans="2:2" x14ac:dyDescent="0.2">
      <c r="B1478" s="2"/>
    </row>
    <row r="1479" spans="2:2" x14ac:dyDescent="0.2">
      <c r="B1479" s="2"/>
    </row>
    <row r="1480" spans="2:2" x14ac:dyDescent="0.2">
      <c r="B1480" s="2"/>
    </row>
    <row r="1481" spans="2:2" x14ac:dyDescent="0.2">
      <c r="B1481" s="2"/>
    </row>
    <row r="1482" spans="2:2" x14ac:dyDescent="0.2">
      <c r="B1482" s="2"/>
    </row>
    <row r="1483" spans="2:2" x14ac:dyDescent="0.2">
      <c r="B1483" s="2"/>
    </row>
    <row r="1484" spans="2:2" x14ac:dyDescent="0.2">
      <c r="B1484" s="2"/>
    </row>
    <row r="1485" spans="2:2" x14ac:dyDescent="0.2">
      <c r="B1485" s="2"/>
    </row>
    <row r="1486" spans="2:2" x14ac:dyDescent="0.2">
      <c r="B1486" s="2"/>
    </row>
    <row r="1487" spans="2:2" x14ac:dyDescent="0.2">
      <c r="B1487" s="2"/>
    </row>
    <row r="1488" spans="2:2" x14ac:dyDescent="0.2">
      <c r="B1488" s="2"/>
    </row>
    <row r="1489" spans="2:2" x14ac:dyDescent="0.2">
      <c r="B1489" s="2"/>
    </row>
    <row r="1490" spans="2:2" x14ac:dyDescent="0.2">
      <c r="B1490" s="2"/>
    </row>
    <row r="1491" spans="2:2" x14ac:dyDescent="0.2">
      <c r="B1491" s="2"/>
    </row>
    <row r="1492" spans="2:2" x14ac:dyDescent="0.2">
      <c r="B1492" s="2"/>
    </row>
    <row r="1493" spans="2:2" x14ac:dyDescent="0.2">
      <c r="B1493" s="2"/>
    </row>
    <row r="1494" spans="2:2" x14ac:dyDescent="0.2">
      <c r="B1494" s="2"/>
    </row>
    <row r="1495" spans="2:2" x14ac:dyDescent="0.2">
      <c r="B1495" s="2"/>
    </row>
    <row r="1496" spans="2:2" x14ac:dyDescent="0.2">
      <c r="B1496" s="2"/>
    </row>
    <row r="1497" spans="2:2" x14ac:dyDescent="0.2">
      <c r="B1497" s="2"/>
    </row>
    <row r="1498" spans="2:2" x14ac:dyDescent="0.2">
      <c r="B1498" s="2"/>
    </row>
    <row r="1499" spans="2:2" x14ac:dyDescent="0.2">
      <c r="B1499" s="2"/>
    </row>
    <row r="1500" spans="2:2" x14ac:dyDescent="0.2">
      <c r="B1500" s="2"/>
    </row>
    <row r="1501" spans="2:2" x14ac:dyDescent="0.2">
      <c r="B1501" s="2"/>
    </row>
    <row r="1502" spans="2:2" x14ac:dyDescent="0.2">
      <c r="B1502" s="2"/>
    </row>
    <row r="1503" spans="2:2" x14ac:dyDescent="0.2">
      <c r="B1503" s="2"/>
    </row>
    <row r="1504" spans="2:2" x14ac:dyDescent="0.2">
      <c r="B1504" s="2"/>
    </row>
    <row r="1505" spans="2:2" x14ac:dyDescent="0.2">
      <c r="B1505" s="2"/>
    </row>
    <row r="1506" spans="2:2" x14ac:dyDescent="0.2">
      <c r="B1506" s="2"/>
    </row>
    <row r="1507" spans="2:2" x14ac:dyDescent="0.2">
      <c r="B1507" s="2"/>
    </row>
    <row r="1508" spans="2:2" x14ac:dyDescent="0.2">
      <c r="B1508" s="2"/>
    </row>
    <row r="1509" spans="2:2" x14ac:dyDescent="0.2">
      <c r="B1509" s="2"/>
    </row>
    <row r="1510" spans="2:2" x14ac:dyDescent="0.2">
      <c r="B1510" s="2"/>
    </row>
    <row r="1511" spans="2:2" x14ac:dyDescent="0.2">
      <c r="B1511" s="2"/>
    </row>
    <row r="1512" spans="2:2" x14ac:dyDescent="0.2">
      <c r="B1512" s="2"/>
    </row>
    <row r="1513" spans="2:2" x14ac:dyDescent="0.2">
      <c r="B1513" s="2"/>
    </row>
    <row r="1514" spans="2:2" x14ac:dyDescent="0.2">
      <c r="B1514" s="2"/>
    </row>
    <row r="1515" spans="2:2" x14ac:dyDescent="0.2">
      <c r="B1515" s="2"/>
    </row>
    <row r="1516" spans="2:2" x14ac:dyDescent="0.2">
      <c r="B1516" s="2"/>
    </row>
    <row r="1517" spans="2:2" x14ac:dyDescent="0.2">
      <c r="B1517" s="2"/>
    </row>
    <row r="1518" spans="2:2" x14ac:dyDescent="0.2">
      <c r="B1518" s="2"/>
    </row>
    <row r="1519" spans="2:2" x14ac:dyDescent="0.2">
      <c r="B1519" s="2"/>
    </row>
    <row r="1520" spans="2:2" x14ac:dyDescent="0.2">
      <c r="B1520" s="2"/>
    </row>
    <row r="1521" spans="2:2" x14ac:dyDescent="0.2">
      <c r="B1521" s="2"/>
    </row>
    <row r="1522" spans="2:2" x14ac:dyDescent="0.2">
      <c r="B1522" s="2"/>
    </row>
    <row r="1523" spans="2:2" x14ac:dyDescent="0.2">
      <c r="B1523" s="2"/>
    </row>
    <row r="1524" spans="2:2" x14ac:dyDescent="0.2">
      <c r="B1524" s="2"/>
    </row>
    <row r="1525" spans="2:2" x14ac:dyDescent="0.2">
      <c r="B1525" s="2"/>
    </row>
    <row r="1526" spans="2:2" x14ac:dyDescent="0.2">
      <c r="B1526" s="2"/>
    </row>
    <row r="1527" spans="2:2" x14ac:dyDescent="0.2">
      <c r="B1527" s="2"/>
    </row>
    <row r="1528" spans="2:2" x14ac:dyDescent="0.2">
      <c r="B1528" s="2"/>
    </row>
    <row r="1529" spans="2:2" x14ac:dyDescent="0.2">
      <c r="B1529" s="2"/>
    </row>
    <row r="1530" spans="2:2" x14ac:dyDescent="0.2">
      <c r="B1530" s="2"/>
    </row>
    <row r="1531" spans="2:2" x14ac:dyDescent="0.2">
      <c r="B1531" s="2"/>
    </row>
    <row r="1532" spans="2:2" x14ac:dyDescent="0.2">
      <c r="B1532" s="2"/>
    </row>
    <row r="1533" spans="2:2" x14ac:dyDescent="0.2">
      <c r="B1533" s="2"/>
    </row>
    <row r="1534" spans="2:2" x14ac:dyDescent="0.2">
      <c r="B1534" s="2"/>
    </row>
    <row r="1535" spans="2:2" x14ac:dyDescent="0.2">
      <c r="B1535" s="2"/>
    </row>
    <row r="1536" spans="2:2" x14ac:dyDescent="0.2">
      <c r="B1536" s="2"/>
    </row>
    <row r="1537" spans="2:2" x14ac:dyDescent="0.2">
      <c r="B1537" s="2"/>
    </row>
    <row r="1538" spans="2:2" x14ac:dyDescent="0.2">
      <c r="B1538" s="2"/>
    </row>
    <row r="1539" spans="2:2" x14ac:dyDescent="0.2">
      <c r="B1539" s="2"/>
    </row>
    <row r="1540" spans="2:2" x14ac:dyDescent="0.2">
      <c r="B1540" s="2"/>
    </row>
    <row r="1541" spans="2:2" x14ac:dyDescent="0.2">
      <c r="B1541" s="2"/>
    </row>
    <row r="1542" spans="2:2" x14ac:dyDescent="0.2">
      <c r="B1542" s="2"/>
    </row>
    <row r="1543" spans="2:2" x14ac:dyDescent="0.2">
      <c r="B1543" s="2"/>
    </row>
    <row r="1544" spans="2:2" x14ac:dyDescent="0.2">
      <c r="B1544" s="2"/>
    </row>
    <row r="1545" spans="2:2" x14ac:dyDescent="0.2">
      <c r="B1545" s="2"/>
    </row>
    <row r="1546" spans="2:2" x14ac:dyDescent="0.2">
      <c r="B1546" s="2"/>
    </row>
    <row r="1547" spans="2:2" x14ac:dyDescent="0.2">
      <c r="B1547" s="2"/>
    </row>
    <row r="1548" spans="2:2" x14ac:dyDescent="0.2">
      <c r="B1548" s="2"/>
    </row>
    <row r="1549" spans="2:2" x14ac:dyDescent="0.2">
      <c r="B1549" s="2"/>
    </row>
    <row r="1550" spans="2:2" x14ac:dyDescent="0.2">
      <c r="B1550" s="2"/>
    </row>
    <row r="1551" spans="2:2" x14ac:dyDescent="0.2">
      <c r="B1551" s="2"/>
    </row>
    <row r="1552" spans="2:2" x14ac:dyDescent="0.2">
      <c r="B1552" s="2"/>
    </row>
    <row r="1553" spans="2:2" x14ac:dyDescent="0.2">
      <c r="B1553" s="2"/>
    </row>
    <row r="1554" spans="2:2" x14ac:dyDescent="0.2">
      <c r="B1554" s="2"/>
    </row>
    <row r="1555" spans="2:2" x14ac:dyDescent="0.2">
      <c r="B1555" s="2"/>
    </row>
    <row r="1556" spans="2:2" x14ac:dyDescent="0.2">
      <c r="B1556" s="2"/>
    </row>
    <row r="1557" spans="2:2" x14ac:dyDescent="0.2">
      <c r="B1557" s="2"/>
    </row>
    <row r="1558" spans="2:2" x14ac:dyDescent="0.2">
      <c r="B1558" s="2"/>
    </row>
    <row r="1559" spans="2:2" x14ac:dyDescent="0.2">
      <c r="B1559" s="2"/>
    </row>
    <row r="1560" spans="2:2" x14ac:dyDescent="0.2">
      <c r="B1560" s="2"/>
    </row>
    <row r="1561" spans="2:2" x14ac:dyDescent="0.2">
      <c r="B1561" s="2"/>
    </row>
    <row r="1562" spans="2:2" x14ac:dyDescent="0.2">
      <c r="B1562" s="2"/>
    </row>
    <row r="1563" spans="2:2" x14ac:dyDescent="0.2">
      <c r="B1563" s="2"/>
    </row>
    <row r="1564" spans="2:2" x14ac:dyDescent="0.2">
      <c r="B1564" s="2"/>
    </row>
    <row r="1565" spans="2:2" x14ac:dyDescent="0.2">
      <c r="B1565" s="2"/>
    </row>
    <row r="1566" spans="2:2" x14ac:dyDescent="0.2">
      <c r="B1566" s="2"/>
    </row>
    <row r="1567" spans="2:2" x14ac:dyDescent="0.2">
      <c r="B1567" s="2"/>
    </row>
    <row r="1568" spans="2:2" x14ac:dyDescent="0.2">
      <c r="B1568" s="2"/>
    </row>
    <row r="1569" spans="2:2" x14ac:dyDescent="0.2">
      <c r="B1569" s="2"/>
    </row>
    <row r="1570" spans="2:2" x14ac:dyDescent="0.2">
      <c r="B1570" s="2"/>
    </row>
    <row r="1571" spans="2:2" x14ac:dyDescent="0.2">
      <c r="B1571" s="2"/>
    </row>
    <row r="1572" spans="2:2" x14ac:dyDescent="0.2">
      <c r="B1572" s="2"/>
    </row>
    <row r="1573" spans="2:2" x14ac:dyDescent="0.2">
      <c r="B1573" s="2"/>
    </row>
    <row r="1574" spans="2:2" x14ac:dyDescent="0.2">
      <c r="B1574" s="2"/>
    </row>
    <row r="1575" spans="2:2" x14ac:dyDescent="0.2">
      <c r="B1575" s="2"/>
    </row>
    <row r="1576" spans="2:2" x14ac:dyDescent="0.2">
      <c r="B1576" s="2"/>
    </row>
    <row r="1577" spans="2:2" x14ac:dyDescent="0.2">
      <c r="B1577" s="2"/>
    </row>
    <row r="1578" spans="2:2" x14ac:dyDescent="0.2">
      <c r="B1578" s="2"/>
    </row>
    <row r="1579" spans="2:2" x14ac:dyDescent="0.2">
      <c r="B1579" s="2"/>
    </row>
    <row r="1580" spans="2:2" x14ac:dyDescent="0.2">
      <c r="B1580" s="2"/>
    </row>
    <row r="1581" spans="2:2" x14ac:dyDescent="0.2">
      <c r="B1581" s="2"/>
    </row>
    <row r="1582" spans="2:2" x14ac:dyDescent="0.2">
      <c r="B1582" s="2"/>
    </row>
    <row r="1583" spans="2:2" x14ac:dyDescent="0.2">
      <c r="B1583" s="2"/>
    </row>
    <row r="1584" spans="2:2" x14ac:dyDescent="0.2">
      <c r="B1584" s="2"/>
    </row>
    <row r="1585" spans="2:2" x14ac:dyDescent="0.2">
      <c r="B1585" s="2"/>
    </row>
    <row r="1586" spans="2:2" x14ac:dyDescent="0.2">
      <c r="B1586" s="2"/>
    </row>
    <row r="1587" spans="2:2" x14ac:dyDescent="0.2">
      <c r="B1587" s="2"/>
    </row>
    <row r="1588" spans="2:2" x14ac:dyDescent="0.2">
      <c r="B1588" s="2"/>
    </row>
    <row r="1589" spans="2:2" x14ac:dyDescent="0.2">
      <c r="B1589" s="2"/>
    </row>
    <row r="1590" spans="2:2" x14ac:dyDescent="0.2">
      <c r="B1590" s="2"/>
    </row>
    <row r="1591" spans="2:2" x14ac:dyDescent="0.2">
      <c r="B1591" s="2"/>
    </row>
    <row r="1592" spans="2:2" x14ac:dyDescent="0.2">
      <c r="B1592" s="2"/>
    </row>
    <row r="1593" spans="2:2" x14ac:dyDescent="0.2">
      <c r="B1593" s="2"/>
    </row>
    <row r="1594" spans="2:2" x14ac:dyDescent="0.2">
      <c r="B1594" s="2"/>
    </row>
    <row r="1595" spans="2:2" x14ac:dyDescent="0.2">
      <c r="B1595" s="2"/>
    </row>
    <row r="1596" spans="2:2" x14ac:dyDescent="0.2">
      <c r="B1596" s="2"/>
    </row>
    <row r="1597" spans="2:2" x14ac:dyDescent="0.2">
      <c r="B1597" s="2"/>
    </row>
    <row r="1598" spans="2:2" x14ac:dyDescent="0.2">
      <c r="B1598" s="2"/>
    </row>
    <row r="1599" spans="2:2" x14ac:dyDescent="0.2">
      <c r="B1599" s="2"/>
    </row>
    <row r="1600" spans="2:2" x14ac:dyDescent="0.2">
      <c r="B1600" s="2"/>
    </row>
    <row r="1601" spans="2:2" x14ac:dyDescent="0.2">
      <c r="B1601" s="2"/>
    </row>
    <row r="1602" spans="2:2" x14ac:dyDescent="0.2">
      <c r="B1602" s="2"/>
    </row>
    <row r="1603" spans="2:2" x14ac:dyDescent="0.2">
      <c r="B1603" s="2"/>
    </row>
    <row r="1604" spans="2:2" x14ac:dyDescent="0.2">
      <c r="B1604" s="2"/>
    </row>
    <row r="1605" spans="2:2" x14ac:dyDescent="0.2">
      <c r="B1605" s="2"/>
    </row>
    <row r="1606" spans="2:2" x14ac:dyDescent="0.2">
      <c r="B1606" s="2"/>
    </row>
    <row r="1607" spans="2:2" x14ac:dyDescent="0.2">
      <c r="B1607" s="2"/>
    </row>
    <row r="1608" spans="2:2" x14ac:dyDescent="0.2">
      <c r="B1608" s="2"/>
    </row>
    <row r="1609" spans="2:2" x14ac:dyDescent="0.2">
      <c r="B1609" s="2"/>
    </row>
    <row r="1610" spans="2:2" x14ac:dyDescent="0.2">
      <c r="B1610" s="2"/>
    </row>
    <row r="1611" spans="2:2" x14ac:dyDescent="0.2">
      <c r="B1611" s="2"/>
    </row>
    <row r="1612" spans="2:2" x14ac:dyDescent="0.2">
      <c r="B1612" s="2"/>
    </row>
    <row r="1613" spans="2:2" x14ac:dyDescent="0.2">
      <c r="B1613" s="2"/>
    </row>
    <row r="1614" spans="2:2" x14ac:dyDescent="0.2">
      <c r="B1614" s="2"/>
    </row>
    <row r="1615" spans="2:2" x14ac:dyDescent="0.2">
      <c r="B1615" s="2"/>
    </row>
    <row r="1616" spans="2:2" x14ac:dyDescent="0.2">
      <c r="B1616" s="2"/>
    </row>
    <row r="1617" spans="2:2" x14ac:dyDescent="0.2">
      <c r="B1617" s="2"/>
    </row>
    <row r="1618" spans="2:2" x14ac:dyDescent="0.2">
      <c r="B1618" s="2"/>
    </row>
    <row r="1619" spans="2:2" x14ac:dyDescent="0.2">
      <c r="B1619" s="2"/>
    </row>
    <row r="1620" spans="2:2" x14ac:dyDescent="0.2">
      <c r="B1620" s="2"/>
    </row>
    <row r="1621" spans="2:2" x14ac:dyDescent="0.2">
      <c r="B1621" s="2"/>
    </row>
    <row r="1622" spans="2:2" x14ac:dyDescent="0.2">
      <c r="B1622" s="2"/>
    </row>
    <row r="1623" spans="2:2" x14ac:dyDescent="0.2">
      <c r="B1623" s="2"/>
    </row>
    <row r="1624" spans="2:2" x14ac:dyDescent="0.2">
      <c r="B1624" s="2"/>
    </row>
    <row r="1625" spans="2:2" x14ac:dyDescent="0.2">
      <c r="B1625" s="2"/>
    </row>
    <row r="1626" spans="2:2" x14ac:dyDescent="0.2">
      <c r="B1626" s="2"/>
    </row>
    <row r="1627" spans="2:2" x14ac:dyDescent="0.2">
      <c r="B1627" s="2"/>
    </row>
    <row r="1628" spans="2:2" x14ac:dyDescent="0.2">
      <c r="B1628" s="2"/>
    </row>
    <row r="1629" spans="2:2" x14ac:dyDescent="0.2">
      <c r="B1629" s="2"/>
    </row>
    <row r="1630" spans="2:2" x14ac:dyDescent="0.2">
      <c r="B1630" s="2"/>
    </row>
    <row r="1631" spans="2:2" x14ac:dyDescent="0.2">
      <c r="B1631" s="2"/>
    </row>
    <row r="1632" spans="2:2" x14ac:dyDescent="0.2">
      <c r="B1632" s="2"/>
    </row>
    <row r="1633" spans="2:2" x14ac:dyDescent="0.2">
      <c r="B1633" s="2"/>
    </row>
    <row r="1634" spans="2:2" x14ac:dyDescent="0.2">
      <c r="B1634" s="2"/>
    </row>
    <row r="1635" spans="2:2" x14ac:dyDescent="0.2">
      <c r="B1635" s="2"/>
    </row>
    <row r="1636" spans="2:2" x14ac:dyDescent="0.2">
      <c r="B1636" s="2"/>
    </row>
    <row r="1637" spans="2:2" x14ac:dyDescent="0.2">
      <c r="B1637" s="2"/>
    </row>
    <row r="1638" spans="2:2" x14ac:dyDescent="0.2">
      <c r="B1638" s="2"/>
    </row>
    <row r="1639" spans="2:2" x14ac:dyDescent="0.2">
      <c r="B1639" s="2"/>
    </row>
    <row r="1640" spans="2:2" x14ac:dyDescent="0.2">
      <c r="B1640" s="2"/>
    </row>
    <row r="1641" spans="2:2" x14ac:dyDescent="0.2">
      <c r="B1641" s="2"/>
    </row>
    <row r="1642" spans="2:2" x14ac:dyDescent="0.2">
      <c r="B1642" s="2"/>
    </row>
    <row r="1643" spans="2:2" x14ac:dyDescent="0.2">
      <c r="B1643" s="2"/>
    </row>
    <row r="1644" spans="2:2" x14ac:dyDescent="0.2">
      <c r="B1644" s="2"/>
    </row>
    <row r="1645" spans="2:2" x14ac:dyDescent="0.2">
      <c r="B1645" s="2"/>
    </row>
    <row r="1646" spans="2:2" x14ac:dyDescent="0.2">
      <c r="B1646" s="2"/>
    </row>
    <row r="1647" spans="2:2" x14ac:dyDescent="0.2">
      <c r="B1647" s="2"/>
    </row>
    <row r="1648" spans="2:2" x14ac:dyDescent="0.2">
      <c r="B1648" s="2"/>
    </row>
    <row r="1649" spans="2:2" x14ac:dyDescent="0.2">
      <c r="B1649" s="2"/>
    </row>
    <row r="1650" spans="2:2" x14ac:dyDescent="0.2">
      <c r="B1650" s="2"/>
    </row>
    <row r="1651" spans="2:2" x14ac:dyDescent="0.2">
      <c r="B1651" s="2"/>
    </row>
    <row r="1652" spans="2:2" x14ac:dyDescent="0.2">
      <c r="B1652" s="2"/>
    </row>
    <row r="1653" spans="2:2" x14ac:dyDescent="0.2">
      <c r="B1653" s="2"/>
    </row>
    <row r="1654" spans="2:2" x14ac:dyDescent="0.2">
      <c r="B1654" s="2"/>
    </row>
    <row r="1655" spans="2:2" x14ac:dyDescent="0.2">
      <c r="B1655" s="2"/>
    </row>
    <row r="1656" spans="2:2" x14ac:dyDescent="0.2">
      <c r="B1656" s="2"/>
    </row>
    <row r="1657" spans="2:2" x14ac:dyDescent="0.2">
      <c r="B1657" s="2"/>
    </row>
    <row r="1658" spans="2:2" x14ac:dyDescent="0.2">
      <c r="B1658" s="2"/>
    </row>
    <row r="1659" spans="2:2" x14ac:dyDescent="0.2">
      <c r="B1659" s="2"/>
    </row>
    <row r="1660" spans="2:2" x14ac:dyDescent="0.2">
      <c r="B1660" s="2"/>
    </row>
    <row r="1661" spans="2:2" x14ac:dyDescent="0.2">
      <c r="B1661" s="2"/>
    </row>
    <row r="1662" spans="2:2" x14ac:dyDescent="0.2">
      <c r="B1662" s="2"/>
    </row>
    <row r="1663" spans="2:2" x14ac:dyDescent="0.2">
      <c r="B1663" s="2"/>
    </row>
    <row r="1664" spans="2:2" x14ac:dyDescent="0.2">
      <c r="B1664" s="2"/>
    </row>
    <row r="1665" spans="2:2" x14ac:dyDescent="0.2">
      <c r="B1665" s="2"/>
    </row>
    <row r="1666" spans="2:2" x14ac:dyDescent="0.2">
      <c r="B1666" s="2"/>
    </row>
    <row r="1667" spans="2:2" x14ac:dyDescent="0.2">
      <c r="B1667" s="2"/>
    </row>
    <row r="1668" spans="2:2" x14ac:dyDescent="0.2">
      <c r="B1668" s="2"/>
    </row>
    <row r="1669" spans="2:2" x14ac:dyDescent="0.2">
      <c r="B1669" s="2"/>
    </row>
    <row r="1670" spans="2:2" x14ac:dyDescent="0.2">
      <c r="B1670" s="2"/>
    </row>
    <row r="1671" spans="2:2" x14ac:dyDescent="0.2">
      <c r="B1671" s="2"/>
    </row>
    <row r="1672" spans="2:2" x14ac:dyDescent="0.2">
      <c r="B1672" s="2"/>
    </row>
    <row r="1673" spans="2:2" x14ac:dyDescent="0.2">
      <c r="B1673" s="2"/>
    </row>
    <row r="1674" spans="2:2" x14ac:dyDescent="0.2">
      <c r="B1674" s="2"/>
    </row>
    <row r="1675" spans="2:2" x14ac:dyDescent="0.2">
      <c r="B1675" s="2"/>
    </row>
    <row r="1676" spans="2:2" x14ac:dyDescent="0.2">
      <c r="B1676" s="2"/>
    </row>
    <row r="1677" spans="2:2" x14ac:dyDescent="0.2">
      <c r="B1677" s="2"/>
    </row>
    <row r="1678" spans="2:2" x14ac:dyDescent="0.2">
      <c r="B1678" s="2"/>
    </row>
    <row r="1679" spans="2:2" x14ac:dyDescent="0.2">
      <c r="B1679" s="2"/>
    </row>
    <row r="1680" spans="2:2" x14ac:dyDescent="0.2">
      <c r="B1680" s="2"/>
    </row>
    <row r="1681" spans="2:2" x14ac:dyDescent="0.2">
      <c r="B1681" s="2"/>
    </row>
    <row r="1682" spans="2:2" x14ac:dyDescent="0.2">
      <c r="B1682" s="2"/>
    </row>
    <row r="1683" spans="2:2" x14ac:dyDescent="0.2">
      <c r="B1683" s="2"/>
    </row>
    <row r="1684" spans="2:2" x14ac:dyDescent="0.2">
      <c r="B1684" s="2"/>
    </row>
    <row r="1685" spans="2:2" x14ac:dyDescent="0.2">
      <c r="B1685" s="2"/>
    </row>
    <row r="1686" spans="2:2" x14ac:dyDescent="0.2">
      <c r="B1686" s="2"/>
    </row>
    <row r="1687" spans="2:2" x14ac:dyDescent="0.2">
      <c r="B1687" s="2"/>
    </row>
    <row r="1688" spans="2:2" x14ac:dyDescent="0.2">
      <c r="B1688" s="2"/>
    </row>
    <row r="1689" spans="2:2" x14ac:dyDescent="0.2">
      <c r="B1689" s="2"/>
    </row>
    <row r="1690" spans="2:2" x14ac:dyDescent="0.2">
      <c r="B1690" s="2"/>
    </row>
    <row r="1691" spans="2:2" x14ac:dyDescent="0.2">
      <c r="B1691" s="2"/>
    </row>
    <row r="1692" spans="2:2" x14ac:dyDescent="0.2">
      <c r="B1692" s="2"/>
    </row>
    <row r="1693" spans="2:2" x14ac:dyDescent="0.2">
      <c r="B1693" s="2"/>
    </row>
    <row r="1694" spans="2:2" x14ac:dyDescent="0.2">
      <c r="B1694" s="2"/>
    </row>
    <row r="1695" spans="2:2" x14ac:dyDescent="0.2">
      <c r="B1695" s="2"/>
    </row>
    <row r="1696" spans="2:2" x14ac:dyDescent="0.2">
      <c r="B1696" s="2"/>
    </row>
    <row r="1697" spans="2:2" x14ac:dyDescent="0.2">
      <c r="B1697" s="2"/>
    </row>
    <row r="1698" spans="2:2" x14ac:dyDescent="0.2">
      <c r="B1698" s="2"/>
    </row>
    <row r="1699" spans="2:2" x14ac:dyDescent="0.2">
      <c r="B1699" s="2"/>
    </row>
    <row r="1700" spans="2:2" x14ac:dyDescent="0.2">
      <c r="B1700" s="2"/>
    </row>
    <row r="1701" spans="2:2" x14ac:dyDescent="0.2">
      <c r="B1701" s="2"/>
    </row>
    <row r="1702" spans="2:2" x14ac:dyDescent="0.2">
      <c r="B1702" s="2"/>
    </row>
    <row r="1703" spans="2:2" x14ac:dyDescent="0.2">
      <c r="B1703" s="2"/>
    </row>
    <row r="1704" spans="2:2" x14ac:dyDescent="0.2">
      <c r="B1704" s="2"/>
    </row>
    <row r="1705" spans="2:2" x14ac:dyDescent="0.2">
      <c r="B1705" s="2"/>
    </row>
    <row r="1706" spans="2:2" x14ac:dyDescent="0.2">
      <c r="B1706" s="2"/>
    </row>
    <row r="1707" spans="2:2" x14ac:dyDescent="0.2">
      <c r="B1707" s="2"/>
    </row>
    <row r="1708" spans="2:2" x14ac:dyDescent="0.2">
      <c r="B1708" s="2"/>
    </row>
    <row r="1709" spans="2:2" x14ac:dyDescent="0.2">
      <c r="B1709" s="2"/>
    </row>
    <row r="1710" spans="2:2" x14ac:dyDescent="0.2">
      <c r="B1710" s="2"/>
    </row>
    <row r="1711" spans="2:2" x14ac:dyDescent="0.2">
      <c r="B1711" s="2"/>
    </row>
    <row r="1712" spans="2:2" x14ac:dyDescent="0.2">
      <c r="B1712" s="2"/>
    </row>
    <row r="1713" spans="2:2" x14ac:dyDescent="0.2">
      <c r="B1713" s="2"/>
    </row>
    <row r="1714" spans="2:2" x14ac:dyDescent="0.2">
      <c r="B1714" s="2"/>
    </row>
    <row r="1715" spans="2:2" x14ac:dyDescent="0.2">
      <c r="B1715" s="2"/>
    </row>
    <row r="1716" spans="2:2" x14ac:dyDescent="0.2">
      <c r="B1716" s="2"/>
    </row>
    <row r="1717" spans="2:2" x14ac:dyDescent="0.2">
      <c r="B1717" s="2"/>
    </row>
    <row r="1718" spans="2:2" x14ac:dyDescent="0.2">
      <c r="B1718" s="2"/>
    </row>
    <row r="1719" spans="2:2" x14ac:dyDescent="0.2">
      <c r="B1719" s="2"/>
    </row>
    <row r="1720" spans="2:2" x14ac:dyDescent="0.2">
      <c r="B1720" s="2"/>
    </row>
    <row r="1721" spans="2:2" x14ac:dyDescent="0.2">
      <c r="B1721" s="2"/>
    </row>
    <row r="1722" spans="2:2" x14ac:dyDescent="0.2">
      <c r="B1722" s="2"/>
    </row>
    <row r="1723" spans="2:2" x14ac:dyDescent="0.2">
      <c r="B1723" s="2"/>
    </row>
    <row r="1724" spans="2:2" x14ac:dyDescent="0.2">
      <c r="B1724" s="2"/>
    </row>
    <row r="1725" spans="2:2" x14ac:dyDescent="0.2">
      <c r="B1725" s="2"/>
    </row>
    <row r="1726" spans="2:2" x14ac:dyDescent="0.2">
      <c r="B1726" s="2"/>
    </row>
    <row r="1727" spans="2:2" x14ac:dyDescent="0.2">
      <c r="B1727" s="2"/>
    </row>
    <row r="1728" spans="2:2" x14ac:dyDescent="0.2">
      <c r="B1728" s="2"/>
    </row>
    <row r="1729" spans="2:2" x14ac:dyDescent="0.2">
      <c r="B1729" s="2"/>
    </row>
    <row r="1730" spans="2:2" x14ac:dyDescent="0.2">
      <c r="B1730" s="2"/>
    </row>
    <row r="1731" spans="2:2" x14ac:dyDescent="0.2">
      <c r="B1731" s="2"/>
    </row>
    <row r="1732" spans="2:2" x14ac:dyDescent="0.2">
      <c r="B1732" s="2"/>
    </row>
    <row r="1733" spans="2:2" x14ac:dyDescent="0.2">
      <c r="B1733" s="2"/>
    </row>
    <row r="1734" spans="2:2" x14ac:dyDescent="0.2">
      <c r="B1734" s="2"/>
    </row>
    <row r="1735" spans="2:2" x14ac:dyDescent="0.2">
      <c r="B1735" s="2"/>
    </row>
    <row r="1736" spans="2:2" x14ac:dyDescent="0.2">
      <c r="B1736" s="2"/>
    </row>
    <row r="1737" spans="2:2" x14ac:dyDescent="0.2">
      <c r="B1737" s="2"/>
    </row>
    <row r="1738" spans="2:2" x14ac:dyDescent="0.2">
      <c r="B1738" s="2"/>
    </row>
    <row r="1739" spans="2:2" x14ac:dyDescent="0.2">
      <c r="B1739" s="2"/>
    </row>
    <row r="1740" spans="2:2" x14ac:dyDescent="0.2">
      <c r="B1740" s="2"/>
    </row>
    <row r="1741" spans="2:2" x14ac:dyDescent="0.2">
      <c r="B1741" s="2"/>
    </row>
    <row r="1742" spans="2:2" x14ac:dyDescent="0.2">
      <c r="B1742" s="2"/>
    </row>
    <row r="1743" spans="2:2" x14ac:dyDescent="0.2">
      <c r="B1743" s="2"/>
    </row>
    <row r="1744" spans="2:2" x14ac:dyDescent="0.2">
      <c r="B1744" s="2"/>
    </row>
    <row r="1745" spans="2:2" x14ac:dyDescent="0.2">
      <c r="B1745" s="2"/>
    </row>
    <row r="1746" spans="2:2" x14ac:dyDescent="0.2">
      <c r="B1746" s="2"/>
    </row>
    <row r="1747" spans="2:2" x14ac:dyDescent="0.2">
      <c r="B1747" s="2"/>
    </row>
    <row r="1748" spans="2:2" x14ac:dyDescent="0.2">
      <c r="B1748" s="2"/>
    </row>
    <row r="1749" spans="2:2" x14ac:dyDescent="0.2">
      <c r="B1749" s="2"/>
    </row>
    <row r="1750" spans="2:2" x14ac:dyDescent="0.2">
      <c r="B1750" s="2"/>
    </row>
    <row r="1751" spans="2:2" x14ac:dyDescent="0.2">
      <c r="B1751" s="2"/>
    </row>
    <row r="1752" spans="2:2" x14ac:dyDescent="0.2">
      <c r="B1752" s="2"/>
    </row>
    <row r="1753" spans="2:2" x14ac:dyDescent="0.2">
      <c r="B1753" s="2"/>
    </row>
    <row r="1754" spans="2:2" x14ac:dyDescent="0.2">
      <c r="B1754" s="2"/>
    </row>
    <row r="1755" spans="2:2" x14ac:dyDescent="0.2">
      <c r="B1755" s="2"/>
    </row>
    <row r="1756" spans="2:2" x14ac:dyDescent="0.2">
      <c r="B1756" s="2"/>
    </row>
    <row r="1757" spans="2:2" x14ac:dyDescent="0.2">
      <c r="B1757" s="2"/>
    </row>
    <row r="1758" spans="2:2" x14ac:dyDescent="0.2">
      <c r="B1758" s="2"/>
    </row>
    <row r="1759" spans="2:2" x14ac:dyDescent="0.2">
      <c r="B1759" s="2"/>
    </row>
    <row r="1760" spans="2:2" x14ac:dyDescent="0.2">
      <c r="B1760" s="2"/>
    </row>
    <row r="1761" spans="2:2" x14ac:dyDescent="0.2">
      <c r="B1761" s="2"/>
    </row>
    <row r="1762" spans="2:2" x14ac:dyDescent="0.2">
      <c r="B1762" s="2"/>
    </row>
    <row r="1763" spans="2:2" x14ac:dyDescent="0.2">
      <c r="B1763" s="2"/>
    </row>
    <row r="1764" spans="2:2" x14ac:dyDescent="0.2">
      <c r="B1764" s="2"/>
    </row>
    <row r="1765" spans="2:2" x14ac:dyDescent="0.2">
      <c r="B1765" s="2"/>
    </row>
    <row r="1766" spans="2:2" x14ac:dyDescent="0.2">
      <c r="B1766" s="2"/>
    </row>
    <row r="1767" spans="2:2" x14ac:dyDescent="0.2">
      <c r="B1767" s="2"/>
    </row>
    <row r="1768" spans="2:2" x14ac:dyDescent="0.2">
      <c r="B1768" s="2"/>
    </row>
    <row r="1769" spans="2:2" x14ac:dyDescent="0.2">
      <c r="B1769" s="2"/>
    </row>
    <row r="1770" spans="2:2" x14ac:dyDescent="0.2">
      <c r="B1770" s="2"/>
    </row>
    <row r="1771" spans="2:2" x14ac:dyDescent="0.2">
      <c r="B1771" s="2"/>
    </row>
    <row r="1772" spans="2:2" x14ac:dyDescent="0.2">
      <c r="B1772" s="2"/>
    </row>
    <row r="1773" spans="2:2" x14ac:dyDescent="0.2">
      <c r="B1773" s="2"/>
    </row>
    <row r="1774" spans="2:2" x14ac:dyDescent="0.2">
      <c r="B1774" s="2"/>
    </row>
    <row r="1775" spans="2:2" x14ac:dyDescent="0.2">
      <c r="B1775" s="2"/>
    </row>
    <row r="1776" spans="2:2" x14ac:dyDescent="0.2">
      <c r="B1776" s="2"/>
    </row>
    <row r="1777" spans="2:2" x14ac:dyDescent="0.2">
      <c r="B1777" s="2"/>
    </row>
    <row r="1778" spans="2:2" x14ac:dyDescent="0.2">
      <c r="B1778" s="2"/>
    </row>
    <row r="1779" spans="2:2" x14ac:dyDescent="0.2">
      <c r="B1779" s="2"/>
    </row>
    <row r="1780" spans="2:2" x14ac:dyDescent="0.2">
      <c r="B1780" s="2"/>
    </row>
    <row r="1781" spans="2:2" x14ac:dyDescent="0.2">
      <c r="B1781" s="2"/>
    </row>
    <row r="1782" spans="2:2" x14ac:dyDescent="0.2">
      <c r="B1782" s="2"/>
    </row>
    <row r="1783" spans="2:2" x14ac:dyDescent="0.2">
      <c r="B1783" s="2"/>
    </row>
    <row r="1784" spans="2:2" x14ac:dyDescent="0.2">
      <c r="B1784" s="2"/>
    </row>
    <row r="1785" spans="2:2" x14ac:dyDescent="0.2">
      <c r="B1785" s="2"/>
    </row>
    <row r="1786" spans="2:2" x14ac:dyDescent="0.2">
      <c r="B1786" s="2"/>
    </row>
    <row r="1787" spans="2:2" x14ac:dyDescent="0.2">
      <c r="B1787" s="2"/>
    </row>
    <row r="1788" spans="2:2" x14ac:dyDescent="0.2">
      <c r="B1788" s="2"/>
    </row>
    <row r="1789" spans="2:2" x14ac:dyDescent="0.2">
      <c r="B1789" s="2"/>
    </row>
    <row r="1790" spans="2:2" x14ac:dyDescent="0.2">
      <c r="B1790" s="2"/>
    </row>
    <row r="1791" spans="2:2" x14ac:dyDescent="0.2">
      <c r="B1791" s="2"/>
    </row>
    <row r="1792" spans="2:2" x14ac:dyDescent="0.2">
      <c r="B1792" s="2"/>
    </row>
    <row r="1793" spans="2:2" x14ac:dyDescent="0.2">
      <c r="B1793" s="2"/>
    </row>
    <row r="1794" spans="2:2" x14ac:dyDescent="0.2">
      <c r="B1794" s="2"/>
    </row>
    <row r="1795" spans="2:2" x14ac:dyDescent="0.2">
      <c r="B1795" s="2"/>
    </row>
    <row r="1796" spans="2:2" x14ac:dyDescent="0.2">
      <c r="B1796" s="2"/>
    </row>
    <row r="1797" spans="2:2" x14ac:dyDescent="0.2">
      <c r="B1797" s="2"/>
    </row>
    <row r="1798" spans="2:2" x14ac:dyDescent="0.2">
      <c r="B1798" s="2"/>
    </row>
    <row r="1799" spans="2:2" x14ac:dyDescent="0.2">
      <c r="B1799" s="2"/>
    </row>
    <row r="1800" spans="2:2" x14ac:dyDescent="0.2">
      <c r="B1800" s="2"/>
    </row>
    <row r="1801" spans="2:2" x14ac:dyDescent="0.2">
      <c r="B1801" s="2"/>
    </row>
    <row r="1802" spans="2:2" x14ac:dyDescent="0.2">
      <c r="B1802" s="2"/>
    </row>
    <row r="1803" spans="2:2" x14ac:dyDescent="0.2">
      <c r="B1803" s="2"/>
    </row>
    <row r="1804" spans="2:2" x14ac:dyDescent="0.2">
      <c r="B1804" s="2"/>
    </row>
    <row r="1805" spans="2:2" x14ac:dyDescent="0.2">
      <c r="B1805" s="2"/>
    </row>
    <row r="1806" spans="2:2" x14ac:dyDescent="0.2">
      <c r="B1806" s="2"/>
    </row>
    <row r="1807" spans="2:2" x14ac:dyDescent="0.2">
      <c r="B1807" s="2"/>
    </row>
    <row r="1808" spans="2:2" x14ac:dyDescent="0.2">
      <c r="B1808" s="2"/>
    </row>
    <row r="1809" spans="2:2" x14ac:dyDescent="0.2">
      <c r="B1809" s="2"/>
    </row>
    <row r="1810" spans="2:2" x14ac:dyDescent="0.2">
      <c r="B1810" s="2"/>
    </row>
    <row r="1811" spans="2:2" x14ac:dyDescent="0.2">
      <c r="B1811" s="2"/>
    </row>
    <row r="1812" spans="2:2" x14ac:dyDescent="0.2">
      <c r="B1812" s="2"/>
    </row>
    <row r="1813" spans="2:2" x14ac:dyDescent="0.2">
      <c r="B1813" s="2"/>
    </row>
    <row r="1814" spans="2:2" x14ac:dyDescent="0.2">
      <c r="B1814" s="2"/>
    </row>
    <row r="1815" spans="2:2" x14ac:dyDescent="0.2">
      <c r="B1815" s="2"/>
    </row>
    <row r="1816" spans="2:2" x14ac:dyDescent="0.2">
      <c r="B1816" s="2"/>
    </row>
    <row r="1817" spans="2:2" x14ac:dyDescent="0.2">
      <c r="B1817" s="2"/>
    </row>
    <row r="1818" spans="2:2" x14ac:dyDescent="0.2">
      <c r="B1818" s="2"/>
    </row>
    <row r="1819" spans="2:2" x14ac:dyDescent="0.2">
      <c r="B1819" s="2"/>
    </row>
    <row r="1820" spans="2:2" x14ac:dyDescent="0.2">
      <c r="B1820" s="2"/>
    </row>
    <row r="1821" spans="2:2" x14ac:dyDescent="0.2">
      <c r="B1821" s="2"/>
    </row>
    <row r="1822" spans="2:2" x14ac:dyDescent="0.2">
      <c r="B1822" s="2"/>
    </row>
    <row r="1823" spans="2:2" x14ac:dyDescent="0.2">
      <c r="B1823" s="2"/>
    </row>
    <row r="1824" spans="2:2" x14ac:dyDescent="0.2">
      <c r="B1824" s="2"/>
    </row>
    <row r="1825" spans="2:2" x14ac:dyDescent="0.2">
      <c r="B1825" s="2"/>
    </row>
    <row r="1826" spans="2:2" x14ac:dyDescent="0.2">
      <c r="B1826" s="2"/>
    </row>
    <row r="1827" spans="2:2" x14ac:dyDescent="0.2">
      <c r="B1827" s="2"/>
    </row>
    <row r="1828" spans="2:2" x14ac:dyDescent="0.2">
      <c r="B1828" s="2"/>
    </row>
    <row r="1829" spans="2:2" x14ac:dyDescent="0.2">
      <c r="B1829" s="2"/>
    </row>
    <row r="1830" spans="2:2" x14ac:dyDescent="0.2">
      <c r="B1830" s="2"/>
    </row>
    <row r="1831" spans="2:2" x14ac:dyDescent="0.2">
      <c r="B1831" s="2"/>
    </row>
    <row r="1832" spans="2:2" x14ac:dyDescent="0.2">
      <c r="B1832" s="2"/>
    </row>
    <row r="1833" spans="2:2" x14ac:dyDescent="0.2">
      <c r="B1833" s="2"/>
    </row>
    <row r="1834" spans="2:2" x14ac:dyDescent="0.2">
      <c r="B1834" s="2"/>
    </row>
    <row r="1835" spans="2:2" x14ac:dyDescent="0.2">
      <c r="B1835" s="2"/>
    </row>
    <row r="1836" spans="2:2" x14ac:dyDescent="0.2">
      <c r="B1836" s="2"/>
    </row>
    <row r="1837" spans="2:2" x14ac:dyDescent="0.2">
      <c r="B1837" s="2"/>
    </row>
    <row r="1838" spans="2:2" x14ac:dyDescent="0.2">
      <c r="B1838" s="2"/>
    </row>
    <row r="1839" spans="2:2" x14ac:dyDescent="0.2">
      <c r="B1839" s="2"/>
    </row>
    <row r="1840" spans="2:2" x14ac:dyDescent="0.2">
      <c r="B1840" s="2"/>
    </row>
    <row r="1841" spans="2:2" x14ac:dyDescent="0.2">
      <c r="B1841" s="2"/>
    </row>
    <row r="1842" spans="2:2" x14ac:dyDescent="0.2">
      <c r="B1842" s="2"/>
    </row>
    <row r="1843" spans="2:2" x14ac:dyDescent="0.2">
      <c r="B1843" s="2"/>
    </row>
    <row r="1844" spans="2:2" x14ac:dyDescent="0.2">
      <c r="B1844" s="2"/>
    </row>
    <row r="1845" spans="2:2" x14ac:dyDescent="0.2">
      <c r="B1845" s="2"/>
    </row>
    <row r="1846" spans="2:2" x14ac:dyDescent="0.2">
      <c r="B1846" s="2"/>
    </row>
    <row r="1847" spans="2:2" x14ac:dyDescent="0.2">
      <c r="B1847" s="2"/>
    </row>
    <row r="1848" spans="2:2" x14ac:dyDescent="0.2">
      <c r="B1848" s="2"/>
    </row>
    <row r="1849" spans="2:2" x14ac:dyDescent="0.2">
      <c r="B1849" s="2"/>
    </row>
    <row r="1850" spans="2:2" x14ac:dyDescent="0.2">
      <c r="B1850" s="2"/>
    </row>
    <row r="1851" spans="2:2" x14ac:dyDescent="0.2">
      <c r="B1851" s="2"/>
    </row>
    <row r="1852" spans="2:2" x14ac:dyDescent="0.2">
      <c r="B1852" s="2"/>
    </row>
    <row r="1853" spans="2:2" x14ac:dyDescent="0.2">
      <c r="B1853" s="2"/>
    </row>
    <row r="1854" spans="2:2" x14ac:dyDescent="0.2">
      <c r="B1854" s="2"/>
    </row>
    <row r="1855" spans="2:2" x14ac:dyDescent="0.2">
      <c r="B1855" s="2"/>
    </row>
    <row r="1856" spans="2:2" x14ac:dyDescent="0.2">
      <c r="B1856" s="2"/>
    </row>
    <row r="1857" spans="2:2" x14ac:dyDescent="0.2">
      <c r="B1857" s="2"/>
    </row>
    <row r="1858" spans="2:2" x14ac:dyDescent="0.2">
      <c r="B1858" s="2"/>
    </row>
    <row r="1859" spans="2:2" x14ac:dyDescent="0.2">
      <c r="B1859" s="2"/>
    </row>
    <row r="1860" spans="2:2" x14ac:dyDescent="0.2">
      <c r="B1860" s="2"/>
    </row>
    <row r="1861" spans="2:2" x14ac:dyDescent="0.2">
      <c r="B1861" s="2"/>
    </row>
    <row r="1862" spans="2:2" x14ac:dyDescent="0.2">
      <c r="B1862" s="2"/>
    </row>
    <row r="1863" spans="2:2" x14ac:dyDescent="0.2">
      <c r="B1863" s="2"/>
    </row>
    <row r="1864" spans="2:2" x14ac:dyDescent="0.2">
      <c r="B1864" s="2"/>
    </row>
    <row r="1865" spans="2:2" x14ac:dyDescent="0.2">
      <c r="B1865" s="2"/>
    </row>
    <row r="1866" spans="2:2" x14ac:dyDescent="0.2">
      <c r="B1866" s="2"/>
    </row>
    <row r="1867" spans="2:2" x14ac:dyDescent="0.2">
      <c r="B1867" s="2"/>
    </row>
    <row r="1868" spans="2:2" x14ac:dyDescent="0.2">
      <c r="B1868" s="2"/>
    </row>
    <row r="1869" spans="2:2" x14ac:dyDescent="0.2">
      <c r="B1869" s="2"/>
    </row>
    <row r="1870" spans="2:2" x14ac:dyDescent="0.2">
      <c r="B1870" s="2"/>
    </row>
    <row r="1871" spans="2:2" x14ac:dyDescent="0.2">
      <c r="B1871" s="2"/>
    </row>
    <row r="1872" spans="2:2" x14ac:dyDescent="0.2">
      <c r="B1872" s="2"/>
    </row>
    <row r="1873" spans="2:2" x14ac:dyDescent="0.2">
      <c r="B1873" s="2"/>
    </row>
    <row r="1874" spans="2:2" x14ac:dyDescent="0.2">
      <c r="B1874" s="2"/>
    </row>
    <row r="1875" spans="2:2" x14ac:dyDescent="0.2">
      <c r="B1875" s="2"/>
    </row>
    <row r="1876" spans="2:2" x14ac:dyDescent="0.2">
      <c r="B1876" s="2"/>
    </row>
    <row r="1877" spans="2:2" x14ac:dyDescent="0.2">
      <c r="B1877" s="2"/>
    </row>
    <row r="1878" spans="2:2" x14ac:dyDescent="0.2">
      <c r="B1878" s="2"/>
    </row>
    <row r="1879" spans="2:2" x14ac:dyDescent="0.2">
      <c r="B1879" s="2"/>
    </row>
    <row r="1880" spans="2:2" x14ac:dyDescent="0.2">
      <c r="B1880" s="2"/>
    </row>
    <row r="1881" spans="2:2" x14ac:dyDescent="0.2">
      <c r="B1881" s="2"/>
    </row>
    <row r="1882" spans="2:2" x14ac:dyDescent="0.2">
      <c r="B1882" s="2"/>
    </row>
    <row r="1883" spans="2:2" x14ac:dyDescent="0.2">
      <c r="B1883" s="2"/>
    </row>
    <row r="1884" spans="2:2" x14ac:dyDescent="0.2">
      <c r="B1884" s="2"/>
    </row>
    <row r="1885" spans="2:2" x14ac:dyDescent="0.2">
      <c r="B1885" s="2"/>
    </row>
    <row r="1886" spans="2:2" x14ac:dyDescent="0.2">
      <c r="B1886" s="2"/>
    </row>
    <row r="1887" spans="2:2" x14ac:dyDescent="0.2">
      <c r="B1887" s="2"/>
    </row>
    <row r="1888" spans="2:2" x14ac:dyDescent="0.2">
      <c r="B1888" s="2"/>
    </row>
    <row r="1889" spans="2:2" x14ac:dyDescent="0.2">
      <c r="B1889" s="2"/>
    </row>
    <row r="1890" spans="2:2" x14ac:dyDescent="0.2">
      <c r="B1890" s="2"/>
    </row>
    <row r="1891" spans="2:2" x14ac:dyDescent="0.2">
      <c r="B1891" s="2"/>
    </row>
    <row r="1892" spans="2:2" x14ac:dyDescent="0.2">
      <c r="B1892" s="2"/>
    </row>
    <row r="1893" spans="2:2" x14ac:dyDescent="0.2">
      <c r="B1893" s="2"/>
    </row>
    <row r="1894" spans="2:2" x14ac:dyDescent="0.2">
      <c r="B1894" s="2"/>
    </row>
    <row r="1895" spans="2:2" x14ac:dyDescent="0.2">
      <c r="B1895" s="2"/>
    </row>
    <row r="1896" spans="2:2" x14ac:dyDescent="0.2">
      <c r="B1896" s="2"/>
    </row>
    <row r="1897" spans="2:2" x14ac:dyDescent="0.2">
      <c r="B1897" s="2"/>
    </row>
    <row r="1898" spans="2:2" x14ac:dyDescent="0.2">
      <c r="B1898" s="2"/>
    </row>
    <row r="1899" spans="2:2" x14ac:dyDescent="0.2">
      <c r="B1899" s="2"/>
    </row>
    <row r="1900" spans="2:2" x14ac:dyDescent="0.2">
      <c r="B1900" s="2"/>
    </row>
    <row r="1901" spans="2:2" x14ac:dyDescent="0.2">
      <c r="B1901" s="2"/>
    </row>
    <row r="1902" spans="2:2" x14ac:dyDescent="0.2">
      <c r="B1902" s="2"/>
    </row>
    <row r="1903" spans="2:2" x14ac:dyDescent="0.2">
      <c r="B1903" s="2"/>
    </row>
    <row r="1904" spans="2:2" x14ac:dyDescent="0.2">
      <c r="B1904" s="2"/>
    </row>
    <row r="1905" spans="2:2" x14ac:dyDescent="0.2">
      <c r="B1905" s="2"/>
    </row>
    <row r="1906" spans="2:2" x14ac:dyDescent="0.2">
      <c r="B1906" s="2"/>
    </row>
    <row r="1907" spans="2:2" x14ac:dyDescent="0.2">
      <c r="B1907" s="2"/>
    </row>
    <row r="1908" spans="2:2" x14ac:dyDescent="0.2">
      <c r="B1908" s="2"/>
    </row>
    <row r="1909" spans="2:2" x14ac:dyDescent="0.2">
      <c r="B1909" s="2"/>
    </row>
    <row r="1910" spans="2:2" x14ac:dyDescent="0.2">
      <c r="B1910" s="2"/>
    </row>
    <row r="1911" spans="2:2" x14ac:dyDescent="0.2">
      <c r="B1911" s="2"/>
    </row>
    <row r="1912" spans="2:2" x14ac:dyDescent="0.2">
      <c r="B1912" s="2"/>
    </row>
    <row r="1913" spans="2:2" x14ac:dyDescent="0.2">
      <c r="B1913" s="2"/>
    </row>
    <row r="1914" spans="2:2" x14ac:dyDescent="0.2">
      <c r="B1914" s="2"/>
    </row>
    <row r="1915" spans="2:2" x14ac:dyDescent="0.2">
      <c r="B1915" s="2"/>
    </row>
    <row r="1916" spans="2:2" x14ac:dyDescent="0.2">
      <c r="B1916" s="2"/>
    </row>
    <row r="1917" spans="2:2" x14ac:dyDescent="0.2">
      <c r="B1917" s="2"/>
    </row>
    <row r="1918" spans="2:2" x14ac:dyDescent="0.2">
      <c r="B1918" s="2"/>
    </row>
    <row r="1919" spans="2:2" x14ac:dyDescent="0.2">
      <c r="B1919" s="2"/>
    </row>
    <row r="1920" spans="2:2" x14ac:dyDescent="0.2">
      <c r="B1920" s="2"/>
    </row>
    <row r="1921" spans="2:2" x14ac:dyDescent="0.2">
      <c r="B1921" s="2"/>
    </row>
    <row r="1922" spans="2:2" x14ac:dyDescent="0.2">
      <c r="B1922" s="2"/>
    </row>
    <row r="1923" spans="2:2" x14ac:dyDescent="0.2">
      <c r="B1923" s="2"/>
    </row>
    <row r="1924" spans="2:2" x14ac:dyDescent="0.2">
      <c r="B1924" s="2"/>
    </row>
    <row r="1925" spans="2:2" x14ac:dyDescent="0.2">
      <c r="B1925" s="2"/>
    </row>
    <row r="1926" spans="2:2" x14ac:dyDescent="0.2">
      <c r="B1926" s="2"/>
    </row>
    <row r="1927" spans="2:2" x14ac:dyDescent="0.2">
      <c r="B1927" s="2"/>
    </row>
    <row r="1928" spans="2:2" x14ac:dyDescent="0.2">
      <c r="B1928" s="2"/>
    </row>
    <row r="1929" spans="2:2" x14ac:dyDescent="0.2">
      <c r="B1929" s="2"/>
    </row>
    <row r="1930" spans="2:2" x14ac:dyDescent="0.2">
      <c r="B1930" s="2"/>
    </row>
    <row r="1931" spans="2:2" x14ac:dyDescent="0.2">
      <c r="B1931" s="2"/>
    </row>
    <row r="1932" spans="2:2" x14ac:dyDescent="0.2">
      <c r="B1932" s="2"/>
    </row>
    <row r="1933" spans="2:2" x14ac:dyDescent="0.2">
      <c r="B1933" s="2"/>
    </row>
    <row r="1934" spans="2:2" x14ac:dyDescent="0.2">
      <c r="B1934" s="2"/>
    </row>
    <row r="1935" spans="2:2" x14ac:dyDescent="0.2">
      <c r="B1935" s="2"/>
    </row>
    <row r="1936" spans="2:2" x14ac:dyDescent="0.2">
      <c r="B1936" s="2"/>
    </row>
    <row r="1937" spans="2:2" x14ac:dyDescent="0.2">
      <c r="B1937" s="2"/>
    </row>
    <row r="1938" spans="2:2" x14ac:dyDescent="0.2">
      <c r="B1938" s="2"/>
    </row>
    <row r="1939" spans="2:2" x14ac:dyDescent="0.2">
      <c r="B1939" s="2"/>
    </row>
    <row r="1940" spans="2:2" x14ac:dyDescent="0.2">
      <c r="B1940" s="2"/>
    </row>
    <row r="1941" spans="2:2" x14ac:dyDescent="0.2">
      <c r="B1941" s="2"/>
    </row>
    <row r="1942" spans="2:2" x14ac:dyDescent="0.2">
      <c r="B1942" s="2"/>
    </row>
    <row r="1943" spans="2:2" x14ac:dyDescent="0.2">
      <c r="B1943" s="2"/>
    </row>
    <row r="1944" spans="2:2" x14ac:dyDescent="0.2">
      <c r="B1944" s="2"/>
    </row>
    <row r="1945" spans="2:2" x14ac:dyDescent="0.2">
      <c r="B1945" s="2"/>
    </row>
    <row r="1946" spans="2:2" x14ac:dyDescent="0.2">
      <c r="B1946" s="2"/>
    </row>
    <row r="1947" spans="2:2" x14ac:dyDescent="0.2">
      <c r="B1947" s="2"/>
    </row>
    <row r="1948" spans="2:2" x14ac:dyDescent="0.2">
      <c r="B1948" s="2"/>
    </row>
    <row r="1949" spans="2:2" x14ac:dyDescent="0.2">
      <c r="B1949" s="2"/>
    </row>
    <row r="1950" spans="2:2" x14ac:dyDescent="0.2">
      <c r="B1950" s="2"/>
    </row>
    <row r="1951" spans="2:2" x14ac:dyDescent="0.2">
      <c r="B1951" s="2"/>
    </row>
    <row r="1952" spans="2:2" x14ac:dyDescent="0.2">
      <c r="B1952" s="2"/>
    </row>
    <row r="1953" spans="2:2" x14ac:dyDescent="0.2">
      <c r="B1953" s="2"/>
    </row>
    <row r="1954" spans="2:2" x14ac:dyDescent="0.2">
      <c r="B1954" s="2"/>
    </row>
    <row r="1955" spans="2:2" x14ac:dyDescent="0.2">
      <c r="B1955" s="2"/>
    </row>
    <row r="1956" spans="2:2" x14ac:dyDescent="0.2">
      <c r="B1956" s="2"/>
    </row>
    <row r="1957" spans="2:2" x14ac:dyDescent="0.2">
      <c r="B1957" s="2"/>
    </row>
    <row r="1958" spans="2:2" x14ac:dyDescent="0.2">
      <c r="B1958" s="2"/>
    </row>
    <row r="1959" spans="2:2" x14ac:dyDescent="0.2">
      <c r="B1959" s="2"/>
    </row>
    <row r="1960" spans="2:2" x14ac:dyDescent="0.2">
      <c r="B1960" s="2"/>
    </row>
    <row r="1961" spans="2:2" x14ac:dyDescent="0.2">
      <c r="B1961" s="2"/>
    </row>
    <row r="1962" spans="2:2" x14ac:dyDescent="0.2">
      <c r="B1962" s="2"/>
    </row>
    <row r="1963" spans="2:2" x14ac:dyDescent="0.2">
      <c r="B1963" s="2"/>
    </row>
    <row r="1964" spans="2:2" x14ac:dyDescent="0.2">
      <c r="B1964" s="2"/>
    </row>
    <row r="1965" spans="2:2" x14ac:dyDescent="0.2">
      <c r="B1965" s="2"/>
    </row>
    <row r="1966" spans="2:2" x14ac:dyDescent="0.2">
      <c r="B1966" s="2"/>
    </row>
    <row r="1967" spans="2:2" x14ac:dyDescent="0.2">
      <c r="B1967" s="2"/>
    </row>
    <row r="1968" spans="2:2" x14ac:dyDescent="0.2">
      <c r="B1968" s="2"/>
    </row>
    <row r="1969" spans="2:2" x14ac:dyDescent="0.2">
      <c r="B1969" s="2"/>
    </row>
    <row r="1970" spans="2:2" x14ac:dyDescent="0.2">
      <c r="B1970" s="2"/>
    </row>
    <row r="1971" spans="2:2" x14ac:dyDescent="0.2">
      <c r="B1971" s="2"/>
    </row>
    <row r="1972" spans="2:2" x14ac:dyDescent="0.2">
      <c r="B1972" s="2"/>
    </row>
    <row r="1973" spans="2:2" x14ac:dyDescent="0.2">
      <c r="B1973" s="2"/>
    </row>
    <row r="1974" spans="2:2" x14ac:dyDescent="0.2">
      <c r="B1974" s="2"/>
    </row>
    <row r="1975" spans="2:2" x14ac:dyDescent="0.2">
      <c r="B1975" s="2"/>
    </row>
    <row r="1976" spans="2:2" x14ac:dyDescent="0.2">
      <c r="B1976" s="2"/>
    </row>
    <row r="1977" spans="2:2" x14ac:dyDescent="0.2">
      <c r="B1977" s="2"/>
    </row>
    <row r="1978" spans="2:2" x14ac:dyDescent="0.2">
      <c r="B1978" s="2"/>
    </row>
    <row r="1979" spans="2:2" x14ac:dyDescent="0.2">
      <c r="B1979" s="2"/>
    </row>
    <row r="1980" spans="2:2" x14ac:dyDescent="0.2">
      <c r="B1980" s="2"/>
    </row>
    <row r="1981" spans="2:2" x14ac:dyDescent="0.2">
      <c r="B1981" s="2"/>
    </row>
    <row r="1982" spans="2:2" x14ac:dyDescent="0.2">
      <c r="B1982" s="2"/>
    </row>
    <row r="1983" spans="2:2" x14ac:dyDescent="0.2">
      <c r="B1983" s="2"/>
    </row>
    <row r="1984" spans="2:2" x14ac:dyDescent="0.2">
      <c r="B1984" s="2"/>
    </row>
    <row r="1985" spans="2:2" x14ac:dyDescent="0.2">
      <c r="B1985" s="2"/>
    </row>
    <row r="1986" spans="2:2" x14ac:dyDescent="0.2">
      <c r="B1986" s="2"/>
    </row>
    <row r="1987" spans="2:2" x14ac:dyDescent="0.2">
      <c r="B1987" s="2"/>
    </row>
    <row r="1988" spans="2:2" x14ac:dyDescent="0.2">
      <c r="B1988" s="2"/>
    </row>
    <row r="1989" spans="2:2" x14ac:dyDescent="0.2">
      <c r="B1989" s="2"/>
    </row>
    <row r="1990" spans="2:2" x14ac:dyDescent="0.2">
      <c r="B1990" s="2"/>
    </row>
    <row r="1991" spans="2:2" x14ac:dyDescent="0.2">
      <c r="B1991" s="2"/>
    </row>
    <row r="1992" spans="2:2" x14ac:dyDescent="0.2">
      <c r="B1992" s="2"/>
    </row>
    <row r="1993" spans="2:2" x14ac:dyDescent="0.2">
      <c r="B1993" s="2"/>
    </row>
    <row r="1994" spans="2:2" x14ac:dyDescent="0.2">
      <c r="B1994" s="2"/>
    </row>
    <row r="1995" spans="2:2" x14ac:dyDescent="0.2">
      <c r="B1995" s="2"/>
    </row>
    <row r="1996" spans="2:2" x14ac:dyDescent="0.2">
      <c r="B1996" s="2"/>
    </row>
    <row r="1997" spans="2:2" x14ac:dyDescent="0.2">
      <c r="B1997" s="2"/>
    </row>
    <row r="1998" spans="2:2" x14ac:dyDescent="0.2">
      <c r="B1998" s="2"/>
    </row>
    <row r="1999" spans="2:2" x14ac:dyDescent="0.2">
      <c r="B1999" s="2"/>
    </row>
    <row r="2000" spans="2:2" x14ac:dyDescent="0.2">
      <c r="B2000" s="2"/>
    </row>
    <row r="2001" spans="2:2" x14ac:dyDescent="0.2">
      <c r="B2001" s="2"/>
    </row>
    <row r="2002" spans="2:2" x14ac:dyDescent="0.2">
      <c r="B2002" s="2"/>
    </row>
    <row r="2003" spans="2:2" x14ac:dyDescent="0.2">
      <c r="B2003" s="2"/>
    </row>
    <row r="2004" spans="2:2" x14ac:dyDescent="0.2">
      <c r="B2004" s="2"/>
    </row>
    <row r="2005" spans="2:2" x14ac:dyDescent="0.2">
      <c r="B2005" s="2"/>
    </row>
    <row r="2006" spans="2:2" x14ac:dyDescent="0.2">
      <c r="B2006" s="2"/>
    </row>
    <row r="2007" spans="2:2" x14ac:dyDescent="0.2">
      <c r="B2007" s="2"/>
    </row>
    <row r="2008" spans="2:2" x14ac:dyDescent="0.2">
      <c r="B2008" s="2"/>
    </row>
    <row r="2009" spans="2:2" x14ac:dyDescent="0.2">
      <c r="B2009" s="2"/>
    </row>
    <row r="2010" spans="2:2" x14ac:dyDescent="0.2">
      <c r="B2010" s="2"/>
    </row>
    <row r="2011" spans="2:2" x14ac:dyDescent="0.2">
      <c r="B2011" s="2"/>
    </row>
    <row r="2012" spans="2:2" x14ac:dyDescent="0.2">
      <c r="B2012" s="2"/>
    </row>
    <row r="2013" spans="2:2" x14ac:dyDescent="0.2">
      <c r="B2013" s="2"/>
    </row>
    <row r="2014" spans="2:2" x14ac:dyDescent="0.2">
      <c r="B2014" s="2"/>
    </row>
    <row r="2015" spans="2:2" x14ac:dyDescent="0.2">
      <c r="B2015" s="2"/>
    </row>
    <row r="2016" spans="2:2" x14ac:dyDescent="0.2">
      <c r="B2016" s="2"/>
    </row>
    <row r="2017" spans="2:2" x14ac:dyDescent="0.2">
      <c r="B2017" s="2"/>
    </row>
    <row r="2018" spans="2:2" x14ac:dyDescent="0.2">
      <c r="B2018" s="2"/>
    </row>
    <row r="2019" spans="2:2" x14ac:dyDescent="0.2">
      <c r="B2019" s="2"/>
    </row>
    <row r="2020" spans="2:2" x14ac:dyDescent="0.2">
      <c r="B2020" s="2"/>
    </row>
    <row r="2021" spans="2:2" x14ac:dyDescent="0.2">
      <c r="B2021" s="2"/>
    </row>
    <row r="2022" spans="2:2" x14ac:dyDescent="0.2">
      <c r="B2022" s="2"/>
    </row>
    <row r="2023" spans="2:2" x14ac:dyDescent="0.2">
      <c r="B2023" s="2"/>
    </row>
    <row r="2024" spans="2:2" x14ac:dyDescent="0.2">
      <c r="B2024" s="2"/>
    </row>
    <row r="2025" spans="2:2" x14ac:dyDescent="0.2">
      <c r="B2025" s="2"/>
    </row>
    <row r="2026" spans="2:2" x14ac:dyDescent="0.2">
      <c r="B2026" s="2"/>
    </row>
    <row r="2027" spans="2:2" x14ac:dyDescent="0.2">
      <c r="B2027" s="2"/>
    </row>
    <row r="2028" spans="2:2" x14ac:dyDescent="0.2">
      <c r="B2028" s="2"/>
    </row>
    <row r="2029" spans="2:2" x14ac:dyDescent="0.2">
      <c r="B2029" s="2"/>
    </row>
    <row r="2030" spans="2:2" x14ac:dyDescent="0.2">
      <c r="B2030" s="2"/>
    </row>
    <row r="2031" spans="2:2" x14ac:dyDescent="0.2">
      <c r="B2031" s="2"/>
    </row>
    <row r="2032" spans="2:2" x14ac:dyDescent="0.2">
      <c r="B2032" s="2"/>
    </row>
    <row r="2033" spans="2:2" x14ac:dyDescent="0.2">
      <c r="B2033" s="2"/>
    </row>
    <row r="2034" spans="2:2" x14ac:dyDescent="0.2">
      <c r="B2034" s="2"/>
    </row>
    <row r="2035" spans="2:2" x14ac:dyDescent="0.2">
      <c r="B2035" s="2"/>
    </row>
    <row r="2036" spans="2:2" x14ac:dyDescent="0.2">
      <c r="B2036" s="2"/>
    </row>
    <row r="2037" spans="2:2" x14ac:dyDescent="0.2">
      <c r="B2037" s="2"/>
    </row>
    <row r="2038" spans="2:2" x14ac:dyDescent="0.2">
      <c r="B2038" s="2"/>
    </row>
    <row r="2039" spans="2:2" x14ac:dyDescent="0.2">
      <c r="B2039" s="2"/>
    </row>
    <row r="2040" spans="2:2" x14ac:dyDescent="0.2">
      <c r="B2040" s="2"/>
    </row>
    <row r="2041" spans="2:2" x14ac:dyDescent="0.2">
      <c r="B2041" s="2"/>
    </row>
    <row r="2042" spans="2:2" x14ac:dyDescent="0.2">
      <c r="B2042" s="2"/>
    </row>
    <row r="2043" spans="2:2" x14ac:dyDescent="0.2">
      <c r="B2043" s="2"/>
    </row>
    <row r="2044" spans="2:2" x14ac:dyDescent="0.2">
      <c r="B2044" s="2"/>
    </row>
    <row r="2045" spans="2:2" x14ac:dyDescent="0.2">
      <c r="B2045" s="2"/>
    </row>
    <row r="2046" spans="2:2" x14ac:dyDescent="0.2">
      <c r="B2046" s="2"/>
    </row>
    <row r="2047" spans="2:2" x14ac:dyDescent="0.2">
      <c r="B2047" s="2"/>
    </row>
    <row r="2048" spans="2:2" x14ac:dyDescent="0.2">
      <c r="B2048" s="2"/>
    </row>
    <row r="2049" spans="2:2" x14ac:dyDescent="0.2">
      <c r="B2049" s="2"/>
    </row>
    <row r="2050" spans="2:2" x14ac:dyDescent="0.2">
      <c r="B2050" s="2"/>
    </row>
    <row r="2051" spans="2:2" x14ac:dyDescent="0.2">
      <c r="B2051" s="2"/>
    </row>
    <row r="2052" spans="2:2" x14ac:dyDescent="0.2">
      <c r="B2052" s="2"/>
    </row>
    <row r="2053" spans="2:2" x14ac:dyDescent="0.2">
      <c r="B2053" s="2"/>
    </row>
    <row r="2054" spans="2:2" x14ac:dyDescent="0.2">
      <c r="B2054" s="2"/>
    </row>
    <row r="2055" spans="2:2" x14ac:dyDescent="0.2">
      <c r="B2055" s="2"/>
    </row>
    <row r="2056" spans="2:2" x14ac:dyDescent="0.2">
      <c r="B2056" s="2"/>
    </row>
    <row r="2057" spans="2:2" x14ac:dyDescent="0.2">
      <c r="B2057" s="2"/>
    </row>
    <row r="2058" spans="2:2" x14ac:dyDescent="0.2">
      <c r="B2058" s="2"/>
    </row>
    <row r="2059" spans="2:2" x14ac:dyDescent="0.2">
      <c r="B2059" s="2"/>
    </row>
    <row r="2060" spans="2:2" x14ac:dyDescent="0.2">
      <c r="B2060" s="2"/>
    </row>
    <row r="2061" spans="2:2" x14ac:dyDescent="0.2">
      <c r="B2061" s="2"/>
    </row>
    <row r="2062" spans="2:2" x14ac:dyDescent="0.2">
      <c r="B2062" s="2"/>
    </row>
    <row r="2063" spans="2:2" x14ac:dyDescent="0.2">
      <c r="B2063" s="2"/>
    </row>
    <row r="2064" spans="2:2" x14ac:dyDescent="0.2">
      <c r="B2064" s="2"/>
    </row>
    <row r="2065" spans="2:2" x14ac:dyDescent="0.2">
      <c r="B2065" s="2"/>
    </row>
    <row r="2066" spans="2:2" x14ac:dyDescent="0.2">
      <c r="B2066" s="2"/>
    </row>
    <row r="2067" spans="2:2" x14ac:dyDescent="0.2">
      <c r="B2067" s="2"/>
    </row>
    <row r="2068" spans="2:2" x14ac:dyDescent="0.2">
      <c r="B2068" s="2"/>
    </row>
    <row r="2069" spans="2:2" x14ac:dyDescent="0.2">
      <c r="B2069" s="2"/>
    </row>
    <row r="2070" spans="2:2" x14ac:dyDescent="0.2">
      <c r="B2070" s="2"/>
    </row>
    <row r="2071" spans="2:2" x14ac:dyDescent="0.2">
      <c r="B2071" s="2"/>
    </row>
    <row r="2072" spans="2:2" x14ac:dyDescent="0.2">
      <c r="B2072" s="2"/>
    </row>
    <row r="2073" spans="2:2" x14ac:dyDescent="0.2">
      <c r="B2073" s="2"/>
    </row>
    <row r="2074" spans="2:2" x14ac:dyDescent="0.2">
      <c r="B2074" s="2"/>
    </row>
    <row r="2075" spans="2:2" x14ac:dyDescent="0.2">
      <c r="B2075" s="2"/>
    </row>
    <row r="2076" spans="2:2" x14ac:dyDescent="0.2">
      <c r="B2076" s="2"/>
    </row>
    <row r="2077" spans="2:2" x14ac:dyDescent="0.2">
      <c r="B2077" s="2"/>
    </row>
    <row r="2078" spans="2:2" x14ac:dyDescent="0.2">
      <c r="B2078" s="2"/>
    </row>
    <row r="2079" spans="2:2" x14ac:dyDescent="0.2">
      <c r="B2079" s="2"/>
    </row>
    <row r="2080" spans="2:2" x14ac:dyDescent="0.2">
      <c r="B2080" s="2"/>
    </row>
    <row r="2081" spans="2:2" x14ac:dyDescent="0.2">
      <c r="B2081" s="2"/>
    </row>
    <row r="2082" spans="2:2" x14ac:dyDescent="0.2">
      <c r="B2082" s="2"/>
    </row>
    <row r="2083" spans="2:2" x14ac:dyDescent="0.2">
      <c r="B2083" s="2"/>
    </row>
    <row r="2084" spans="2:2" x14ac:dyDescent="0.2">
      <c r="B2084" s="2"/>
    </row>
    <row r="2085" spans="2:2" x14ac:dyDescent="0.2">
      <c r="B2085" s="2"/>
    </row>
    <row r="2086" spans="2:2" x14ac:dyDescent="0.2">
      <c r="B2086" s="2"/>
    </row>
    <row r="2087" spans="2:2" x14ac:dyDescent="0.2">
      <c r="B2087" s="2"/>
    </row>
    <row r="2088" spans="2:2" x14ac:dyDescent="0.2">
      <c r="B2088" s="2"/>
    </row>
    <row r="2089" spans="2:2" x14ac:dyDescent="0.2">
      <c r="B2089" s="2"/>
    </row>
    <row r="2090" spans="2:2" x14ac:dyDescent="0.2">
      <c r="B2090" s="2"/>
    </row>
    <row r="2091" spans="2:2" x14ac:dyDescent="0.2">
      <c r="B2091" s="2"/>
    </row>
    <row r="2092" spans="2:2" x14ac:dyDescent="0.2">
      <c r="B2092" s="2"/>
    </row>
    <row r="2093" spans="2:2" x14ac:dyDescent="0.2">
      <c r="B2093" s="2"/>
    </row>
    <row r="2094" spans="2:2" x14ac:dyDescent="0.2">
      <c r="B2094" s="2"/>
    </row>
    <row r="2095" spans="2:2" x14ac:dyDescent="0.2">
      <c r="B2095" s="2"/>
    </row>
    <row r="2096" spans="2:2" x14ac:dyDescent="0.2">
      <c r="B2096" s="2"/>
    </row>
    <row r="2097" spans="2:2" x14ac:dyDescent="0.2">
      <c r="B2097" s="2"/>
    </row>
    <row r="2098" spans="2:2" x14ac:dyDescent="0.2">
      <c r="B2098" s="2"/>
    </row>
    <row r="2099" spans="2:2" x14ac:dyDescent="0.2">
      <c r="B2099" s="2"/>
    </row>
    <row r="2100" spans="2:2" x14ac:dyDescent="0.2">
      <c r="B2100" s="2"/>
    </row>
    <row r="2101" spans="2:2" x14ac:dyDescent="0.2">
      <c r="B2101" s="2"/>
    </row>
    <row r="2102" spans="2:2" x14ac:dyDescent="0.2">
      <c r="B2102" s="2"/>
    </row>
    <row r="2103" spans="2:2" x14ac:dyDescent="0.2">
      <c r="B2103" s="2"/>
    </row>
    <row r="2104" spans="2:2" x14ac:dyDescent="0.2">
      <c r="B2104" s="2"/>
    </row>
    <row r="2105" spans="2:2" x14ac:dyDescent="0.2">
      <c r="B2105" s="2"/>
    </row>
    <row r="2106" spans="2:2" x14ac:dyDescent="0.2">
      <c r="B2106" s="2"/>
    </row>
    <row r="2107" spans="2:2" x14ac:dyDescent="0.2">
      <c r="B2107" s="2"/>
    </row>
    <row r="2108" spans="2:2" x14ac:dyDescent="0.2">
      <c r="B2108" s="2"/>
    </row>
    <row r="2109" spans="2:2" x14ac:dyDescent="0.2">
      <c r="B2109" s="2"/>
    </row>
    <row r="2110" spans="2:2" x14ac:dyDescent="0.2">
      <c r="B2110" s="2"/>
    </row>
    <row r="2111" spans="2:2" x14ac:dyDescent="0.2">
      <c r="B2111" s="2"/>
    </row>
    <row r="2112" spans="2:2" x14ac:dyDescent="0.2">
      <c r="B2112" s="2"/>
    </row>
    <row r="2113" spans="2:2" x14ac:dyDescent="0.2">
      <c r="B2113" s="2"/>
    </row>
    <row r="2114" spans="2:2" x14ac:dyDescent="0.2">
      <c r="B2114" s="2"/>
    </row>
    <row r="2115" spans="2:2" x14ac:dyDescent="0.2">
      <c r="B2115" s="2"/>
    </row>
    <row r="2116" spans="2:2" x14ac:dyDescent="0.2">
      <c r="B2116" s="2"/>
    </row>
    <row r="2117" spans="2:2" x14ac:dyDescent="0.2">
      <c r="B2117" s="2"/>
    </row>
    <row r="2118" spans="2:2" x14ac:dyDescent="0.2">
      <c r="B2118" s="2"/>
    </row>
    <row r="2119" spans="2:2" x14ac:dyDescent="0.2">
      <c r="B2119" s="2"/>
    </row>
    <row r="2120" spans="2:2" x14ac:dyDescent="0.2">
      <c r="B2120" s="2"/>
    </row>
    <row r="2121" spans="2:2" x14ac:dyDescent="0.2">
      <c r="B2121" s="2"/>
    </row>
    <row r="2122" spans="2:2" x14ac:dyDescent="0.2">
      <c r="B2122" s="2"/>
    </row>
    <row r="2123" spans="2:2" x14ac:dyDescent="0.2">
      <c r="B2123" s="2"/>
    </row>
    <row r="2124" spans="2:2" x14ac:dyDescent="0.2">
      <c r="B2124" s="2"/>
    </row>
    <row r="2125" spans="2:2" x14ac:dyDescent="0.2">
      <c r="B2125" s="2"/>
    </row>
    <row r="2126" spans="2:2" x14ac:dyDescent="0.2">
      <c r="B2126" s="2"/>
    </row>
    <row r="2127" spans="2:2" x14ac:dyDescent="0.2">
      <c r="B2127" s="2"/>
    </row>
    <row r="2128" spans="2:2" x14ac:dyDescent="0.2">
      <c r="B2128" s="2"/>
    </row>
    <row r="2129" spans="2:2" x14ac:dyDescent="0.2">
      <c r="B2129" s="2"/>
    </row>
    <row r="2130" spans="2:2" x14ac:dyDescent="0.2">
      <c r="B2130" s="2"/>
    </row>
    <row r="2131" spans="2:2" x14ac:dyDescent="0.2">
      <c r="B2131" s="2"/>
    </row>
    <row r="2132" spans="2:2" x14ac:dyDescent="0.2">
      <c r="B2132" s="2"/>
    </row>
    <row r="2133" spans="2:2" x14ac:dyDescent="0.2">
      <c r="B2133" s="2"/>
    </row>
    <row r="2134" spans="2:2" x14ac:dyDescent="0.2">
      <c r="B2134" s="2"/>
    </row>
    <row r="2135" spans="2:2" x14ac:dyDescent="0.2">
      <c r="B2135" s="2"/>
    </row>
    <row r="2136" spans="2:2" x14ac:dyDescent="0.2">
      <c r="B2136" s="2"/>
    </row>
    <row r="2137" spans="2:2" x14ac:dyDescent="0.2">
      <c r="B2137" s="2"/>
    </row>
    <row r="2138" spans="2:2" x14ac:dyDescent="0.2">
      <c r="B2138" s="2"/>
    </row>
    <row r="2139" spans="2:2" x14ac:dyDescent="0.2">
      <c r="B2139" s="2"/>
    </row>
    <row r="2140" spans="2:2" x14ac:dyDescent="0.2">
      <c r="B2140" s="2"/>
    </row>
    <row r="2141" spans="2:2" x14ac:dyDescent="0.2">
      <c r="B2141" s="2"/>
    </row>
    <row r="2142" spans="2:2" x14ac:dyDescent="0.2">
      <c r="B2142" s="2"/>
    </row>
    <row r="2143" spans="2:2" x14ac:dyDescent="0.2">
      <c r="B2143" s="2"/>
    </row>
    <row r="2144" spans="2:2" x14ac:dyDescent="0.2">
      <c r="B2144" s="2"/>
    </row>
    <row r="2145" spans="2:2" x14ac:dyDescent="0.2">
      <c r="B2145" s="2"/>
    </row>
    <row r="2146" spans="2:2" x14ac:dyDescent="0.2">
      <c r="B2146" s="2"/>
    </row>
    <row r="2147" spans="2:2" x14ac:dyDescent="0.2">
      <c r="B2147" s="2"/>
    </row>
    <row r="2148" spans="2:2" x14ac:dyDescent="0.2">
      <c r="B2148" s="2"/>
    </row>
    <row r="2149" spans="2:2" x14ac:dyDescent="0.2">
      <c r="B2149" s="2"/>
    </row>
    <row r="2150" spans="2:2" x14ac:dyDescent="0.2">
      <c r="B2150" s="2"/>
    </row>
    <row r="2151" spans="2:2" x14ac:dyDescent="0.2">
      <c r="B2151" s="2"/>
    </row>
    <row r="2152" spans="2:2" x14ac:dyDescent="0.2">
      <c r="B2152" s="2"/>
    </row>
    <row r="2153" spans="2:2" x14ac:dyDescent="0.2">
      <c r="B2153" s="2"/>
    </row>
    <row r="2154" spans="2:2" x14ac:dyDescent="0.2">
      <c r="B2154" s="2"/>
    </row>
    <row r="2155" spans="2:2" x14ac:dyDescent="0.2">
      <c r="B2155" s="2"/>
    </row>
    <row r="2156" spans="2:2" x14ac:dyDescent="0.2">
      <c r="B2156" s="2"/>
    </row>
    <row r="2157" spans="2:2" x14ac:dyDescent="0.2">
      <c r="B2157" s="2"/>
    </row>
    <row r="2158" spans="2:2" x14ac:dyDescent="0.2">
      <c r="B2158" s="2"/>
    </row>
    <row r="2159" spans="2:2" x14ac:dyDescent="0.2">
      <c r="B2159" s="2"/>
    </row>
    <row r="2160" spans="2:2" x14ac:dyDescent="0.2">
      <c r="B2160" s="2"/>
    </row>
    <row r="2161" spans="2:2" x14ac:dyDescent="0.2">
      <c r="B2161" s="2"/>
    </row>
    <row r="2162" spans="2:2" x14ac:dyDescent="0.2">
      <c r="B2162" s="2"/>
    </row>
    <row r="2163" spans="2:2" x14ac:dyDescent="0.2">
      <c r="B2163" s="2"/>
    </row>
    <row r="2164" spans="2:2" x14ac:dyDescent="0.2">
      <c r="B2164" s="2"/>
    </row>
    <row r="2165" spans="2:2" x14ac:dyDescent="0.2">
      <c r="B2165" s="2"/>
    </row>
    <row r="2166" spans="2:2" x14ac:dyDescent="0.2">
      <c r="B2166" s="2"/>
    </row>
    <row r="2167" spans="2:2" x14ac:dyDescent="0.2">
      <c r="B2167" s="2"/>
    </row>
    <row r="2168" spans="2:2" x14ac:dyDescent="0.2">
      <c r="B2168" s="2"/>
    </row>
    <row r="2169" spans="2:2" x14ac:dyDescent="0.2">
      <c r="B2169" s="2"/>
    </row>
    <row r="2170" spans="2:2" x14ac:dyDescent="0.2">
      <c r="B2170" s="2"/>
    </row>
    <row r="2171" spans="2:2" x14ac:dyDescent="0.2">
      <c r="B2171" s="2"/>
    </row>
    <row r="2172" spans="2:2" x14ac:dyDescent="0.2">
      <c r="B2172" s="2"/>
    </row>
    <row r="2173" spans="2:2" x14ac:dyDescent="0.2">
      <c r="B2173" s="2"/>
    </row>
    <row r="2174" spans="2:2" x14ac:dyDescent="0.2">
      <c r="B2174" s="2"/>
    </row>
    <row r="2175" spans="2:2" x14ac:dyDescent="0.2">
      <c r="B2175" s="2"/>
    </row>
    <row r="2176" spans="2:2" x14ac:dyDescent="0.2">
      <c r="B2176" s="2"/>
    </row>
    <row r="2177" spans="2:2" x14ac:dyDescent="0.2">
      <c r="B2177" s="2"/>
    </row>
    <row r="2178" spans="2:2" x14ac:dyDescent="0.2">
      <c r="B2178" s="2"/>
    </row>
    <row r="2179" spans="2:2" x14ac:dyDescent="0.2">
      <c r="B2179" s="2"/>
    </row>
    <row r="2180" spans="2:2" x14ac:dyDescent="0.2">
      <c r="B2180" s="2"/>
    </row>
    <row r="2181" spans="2:2" x14ac:dyDescent="0.2">
      <c r="B2181" s="2"/>
    </row>
    <row r="2182" spans="2:2" x14ac:dyDescent="0.2">
      <c r="B2182" s="2"/>
    </row>
    <row r="2183" spans="2:2" x14ac:dyDescent="0.2">
      <c r="B2183" s="2"/>
    </row>
    <row r="2184" spans="2:2" x14ac:dyDescent="0.2">
      <c r="B2184" s="2"/>
    </row>
    <row r="2185" spans="2:2" x14ac:dyDescent="0.2">
      <c r="B2185" s="2"/>
    </row>
    <row r="2186" spans="2:2" x14ac:dyDescent="0.2">
      <c r="B2186" s="2"/>
    </row>
    <row r="2187" spans="2:2" x14ac:dyDescent="0.2">
      <c r="B2187" s="2"/>
    </row>
    <row r="2188" spans="2:2" x14ac:dyDescent="0.2">
      <c r="B2188" s="2"/>
    </row>
    <row r="2189" spans="2:2" x14ac:dyDescent="0.2">
      <c r="B2189" s="2"/>
    </row>
    <row r="2190" spans="2:2" x14ac:dyDescent="0.2">
      <c r="B2190" s="2"/>
    </row>
    <row r="2191" spans="2:2" x14ac:dyDescent="0.2">
      <c r="B2191" s="2"/>
    </row>
    <row r="2192" spans="2:2" x14ac:dyDescent="0.2">
      <c r="B2192" s="2"/>
    </row>
    <row r="2193" spans="2:2" x14ac:dyDescent="0.2">
      <c r="B2193" s="2"/>
    </row>
    <row r="2194" spans="2:2" x14ac:dyDescent="0.2">
      <c r="B2194" s="2"/>
    </row>
    <row r="2195" spans="2:2" x14ac:dyDescent="0.2">
      <c r="B2195" s="2"/>
    </row>
    <row r="2196" spans="2:2" x14ac:dyDescent="0.2">
      <c r="B2196" s="2"/>
    </row>
    <row r="2197" spans="2:2" x14ac:dyDescent="0.2">
      <c r="B2197" s="2"/>
    </row>
    <row r="2198" spans="2:2" x14ac:dyDescent="0.2">
      <c r="B2198" s="2"/>
    </row>
    <row r="2199" spans="2:2" x14ac:dyDescent="0.2">
      <c r="B2199" s="2"/>
    </row>
    <row r="2200" spans="2:2" x14ac:dyDescent="0.2">
      <c r="B2200" s="2"/>
    </row>
    <row r="2201" spans="2:2" x14ac:dyDescent="0.2">
      <c r="B2201" s="2"/>
    </row>
    <row r="2202" spans="2:2" x14ac:dyDescent="0.2">
      <c r="B2202" s="2"/>
    </row>
    <row r="2203" spans="2:2" x14ac:dyDescent="0.2">
      <c r="B2203" s="2"/>
    </row>
    <row r="2204" spans="2:2" x14ac:dyDescent="0.2">
      <c r="B2204" s="2"/>
    </row>
    <row r="2205" spans="2:2" x14ac:dyDescent="0.2">
      <c r="B2205" s="2"/>
    </row>
    <row r="2206" spans="2:2" x14ac:dyDescent="0.2">
      <c r="B2206" s="2"/>
    </row>
    <row r="2207" spans="2:2" x14ac:dyDescent="0.2">
      <c r="B2207" s="2"/>
    </row>
    <row r="2208" spans="2:2" x14ac:dyDescent="0.2">
      <c r="B2208" s="2"/>
    </row>
    <row r="2209" spans="2:2" x14ac:dyDescent="0.2">
      <c r="B2209" s="2"/>
    </row>
    <row r="2210" spans="2:2" x14ac:dyDescent="0.2">
      <c r="B2210" s="2"/>
    </row>
    <row r="2211" spans="2:2" x14ac:dyDescent="0.2">
      <c r="B2211" s="2"/>
    </row>
    <row r="2212" spans="2:2" x14ac:dyDescent="0.2">
      <c r="B2212" s="2"/>
    </row>
    <row r="2213" spans="2:2" x14ac:dyDescent="0.2">
      <c r="B2213" s="2"/>
    </row>
    <row r="2214" spans="2:2" x14ac:dyDescent="0.2">
      <c r="B2214" s="2"/>
    </row>
    <row r="2215" spans="2:2" x14ac:dyDescent="0.2">
      <c r="B2215" s="2"/>
    </row>
    <row r="2216" spans="2:2" x14ac:dyDescent="0.2">
      <c r="B2216" s="2"/>
    </row>
    <row r="2217" spans="2:2" x14ac:dyDescent="0.2">
      <c r="B2217" s="2"/>
    </row>
    <row r="2218" spans="2:2" x14ac:dyDescent="0.2">
      <c r="B2218" s="2"/>
    </row>
    <row r="2219" spans="2:2" x14ac:dyDescent="0.2">
      <c r="B2219" s="2"/>
    </row>
    <row r="2220" spans="2:2" x14ac:dyDescent="0.2">
      <c r="B2220" s="2"/>
    </row>
    <row r="2221" spans="2:2" x14ac:dyDescent="0.2">
      <c r="B2221" s="2"/>
    </row>
    <row r="2222" spans="2:2" x14ac:dyDescent="0.2">
      <c r="B2222" s="2"/>
    </row>
    <row r="2223" spans="2:2" x14ac:dyDescent="0.2">
      <c r="B2223" s="2"/>
    </row>
    <row r="2224" spans="2:2" x14ac:dyDescent="0.2">
      <c r="B2224" s="2"/>
    </row>
    <row r="2225" spans="2:2" x14ac:dyDescent="0.2">
      <c r="B2225" s="2"/>
    </row>
    <row r="2226" spans="2:2" x14ac:dyDescent="0.2">
      <c r="B2226" s="2"/>
    </row>
    <row r="2227" spans="2:2" x14ac:dyDescent="0.2">
      <c r="B2227" s="2"/>
    </row>
    <row r="2228" spans="2:2" x14ac:dyDescent="0.2">
      <c r="B2228" s="2"/>
    </row>
    <row r="2229" spans="2:2" x14ac:dyDescent="0.2">
      <c r="B2229" s="2"/>
    </row>
    <row r="2230" spans="2:2" x14ac:dyDescent="0.2">
      <c r="B2230" s="2"/>
    </row>
    <row r="2231" spans="2:2" x14ac:dyDescent="0.2">
      <c r="B2231" s="2"/>
    </row>
    <row r="2232" spans="2:2" x14ac:dyDescent="0.2">
      <c r="B2232" s="2"/>
    </row>
    <row r="2233" spans="2:2" x14ac:dyDescent="0.2">
      <c r="B2233" s="2"/>
    </row>
    <row r="2234" spans="2:2" x14ac:dyDescent="0.2">
      <c r="B2234" s="2"/>
    </row>
    <row r="2235" spans="2:2" x14ac:dyDescent="0.2">
      <c r="B2235" s="2"/>
    </row>
    <row r="2236" spans="2:2" x14ac:dyDescent="0.2">
      <c r="B2236" s="2"/>
    </row>
    <row r="2237" spans="2:2" x14ac:dyDescent="0.2">
      <c r="B2237" s="2"/>
    </row>
    <row r="2238" spans="2:2" x14ac:dyDescent="0.2">
      <c r="B2238" s="2"/>
    </row>
    <row r="2239" spans="2:2" x14ac:dyDescent="0.2">
      <c r="B2239" s="2"/>
    </row>
    <row r="2240" spans="2:2" x14ac:dyDescent="0.2">
      <c r="B2240" s="2"/>
    </row>
    <row r="2241" spans="2:2" x14ac:dyDescent="0.2">
      <c r="B2241" s="2"/>
    </row>
    <row r="2242" spans="2:2" x14ac:dyDescent="0.2">
      <c r="B2242" s="2"/>
    </row>
    <row r="2243" spans="2:2" x14ac:dyDescent="0.2">
      <c r="B2243" s="2"/>
    </row>
    <row r="2244" spans="2:2" x14ac:dyDescent="0.2">
      <c r="B2244" s="2"/>
    </row>
    <row r="2245" spans="2:2" x14ac:dyDescent="0.2">
      <c r="B2245" s="2"/>
    </row>
    <row r="2246" spans="2:2" x14ac:dyDescent="0.2">
      <c r="B2246" s="2"/>
    </row>
    <row r="2247" spans="2:2" x14ac:dyDescent="0.2">
      <c r="B2247" s="2"/>
    </row>
    <row r="2248" spans="2:2" x14ac:dyDescent="0.2">
      <c r="B2248" s="2"/>
    </row>
    <row r="2249" spans="2:2" x14ac:dyDescent="0.2">
      <c r="B2249" s="2"/>
    </row>
    <row r="2250" spans="2:2" x14ac:dyDescent="0.2">
      <c r="B2250" s="2"/>
    </row>
    <row r="2251" spans="2:2" x14ac:dyDescent="0.2">
      <c r="B2251" s="2"/>
    </row>
    <row r="2252" spans="2:2" x14ac:dyDescent="0.2">
      <c r="B2252" s="2"/>
    </row>
    <row r="2253" spans="2:2" x14ac:dyDescent="0.2">
      <c r="B2253" s="2"/>
    </row>
    <row r="2254" spans="2:2" x14ac:dyDescent="0.2">
      <c r="B2254" s="2"/>
    </row>
    <row r="2255" spans="2:2" x14ac:dyDescent="0.2">
      <c r="B2255" s="2"/>
    </row>
    <row r="2256" spans="2:2" x14ac:dyDescent="0.2">
      <c r="B2256" s="2"/>
    </row>
    <row r="2257" spans="2:2" x14ac:dyDescent="0.2">
      <c r="B2257" s="2"/>
    </row>
    <row r="2258" spans="2:2" x14ac:dyDescent="0.2">
      <c r="B2258" s="2"/>
    </row>
    <row r="2259" spans="2:2" x14ac:dyDescent="0.2">
      <c r="B2259" s="2"/>
    </row>
    <row r="2260" spans="2:2" x14ac:dyDescent="0.2">
      <c r="B2260" s="2"/>
    </row>
    <row r="2261" spans="2:2" x14ac:dyDescent="0.2">
      <c r="B2261" s="2"/>
    </row>
    <row r="2262" spans="2:2" x14ac:dyDescent="0.2">
      <c r="B2262" s="2"/>
    </row>
    <row r="2263" spans="2:2" x14ac:dyDescent="0.2">
      <c r="B2263" s="2"/>
    </row>
    <row r="2264" spans="2:2" x14ac:dyDescent="0.2">
      <c r="B2264" s="2"/>
    </row>
    <row r="2265" spans="2:2" x14ac:dyDescent="0.2">
      <c r="B2265" s="2"/>
    </row>
    <row r="2266" spans="2:2" x14ac:dyDescent="0.2">
      <c r="B2266" s="2"/>
    </row>
    <row r="2267" spans="2:2" x14ac:dyDescent="0.2">
      <c r="B2267" s="2"/>
    </row>
    <row r="2268" spans="2:2" x14ac:dyDescent="0.2">
      <c r="B2268" s="2"/>
    </row>
    <row r="2269" spans="2:2" x14ac:dyDescent="0.2">
      <c r="B2269" s="2"/>
    </row>
    <row r="2270" spans="2:2" x14ac:dyDescent="0.2">
      <c r="B2270" s="2"/>
    </row>
    <row r="2271" spans="2:2" x14ac:dyDescent="0.2">
      <c r="B2271" s="2"/>
    </row>
    <row r="2272" spans="2:2" x14ac:dyDescent="0.2">
      <c r="B2272" s="2"/>
    </row>
    <row r="2273" spans="2:2" x14ac:dyDescent="0.2">
      <c r="B2273" s="2"/>
    </row>
    <row r="2274" spans="2:2" x14ac:dyDescent="0.2">
      <c r="B2274" s="2"/>
    </row>
    <row r="2275" spans="2:2" x14ac:dyDescent="0.2">
      <c r="B2275" s="2"/>
    </row>
    <row r="2276" spans="2:2" x14ac:dyDescent="0.2">
      <c r="B2276" s="2"/>
    </row>
    <row r="2277" spans="2:2" x14ac:dyDescent="0.2">
      <c r="B2277" s="2"/>
    </row>
    <row r="2278" spans="2:2" x14ac:dyDescent="0.2">
      <c r="B2278" s="2"/>
    </row>
    <row r="2279" spans="2:2" x14ac:dyDescent="0.2">
      <c r="B2279" s="2"/>
    </row>
    <row r="2280" spans="2:2" x14ac:dyDescent="0.2">
      <c r="B2280" s="2"/>
    </row>
    <row r="2281" spans="2:2" x14ac:dyDescent="0.2">
      <c r="B2281" s="2"/>
    </row>
    <row r="2282" spans="2:2" x14ac:dyDescent="0.2">
      <c r="B2282" s="2"/>
    </row>
    <row r="2283" spans="2:2" x14ac:dyDescent="0.2">
      <c r="B2283" s="2"/>
    </row>
    <row r="2284" spans="2:2" x14ac:dyDescent="0.2">
      <c r="B2284" s="2"/>
    </row>
    <row r="2285" spans="2:2" x14ac:dyDescent="0.2">
      <c r="B2285" s="2"/>
    </row>
    <row r="2286" spans="2:2" x14ac:dyDescent="0.2">
      <c r="B2286" s="2"/>
    </row>
    <row r="2287" spans="2:2" x14ac:dyDescent="0.2">
      <c r="B2287" s="2"/>
    </row>
    <row r="2288" spans="2:2" x14ac:dyDescent="0.2">
      <c r="B2288" s="2"/>
    </row>
    <row r="2289" spans="2:2" x14ac:dyDescent="0.2">
      <c r="B2289" s="2"/>
    </row>
    <row r="2290" spans="2:2" x14ac:dyDescent="0.2">
      <c r="B2290" s="2"/>
    </row>
    <row r="2291" spans="2:2" x14ac:dyDescent="0.2">
      <c r="B2291" s="2"/>
    </row>
    <row r="2292" spans="2:2" x14ac:dyDescent="0.2">
      <c r="B2292" s="2"/>
    </row>
    <row r="2293" spans="2:2" x14ac:dyDescent="0.2">
      <c r="B2293" s="2"/>
    </row>
    <row r="2294" spans="2:2" x14ac:dyDescent="0.2">
      <c r="B2294" s="2"/>
    </row>
    <row r="2295" spans="2:2" x14ac:dyDescent="0.2">
      <c r="B2295" s="2"/>
    </row>
    <row r="2296" spans="2:2" x14ac:dyDescent="0.2">
      <c r="B2296" s="2"/>
    </row>
    <row r="2297" spans="2:2" x14ac:dyDescent="0.2">
      <c r="B2297" s="2"/>
    </row>
    <row r="2298" spans="2:2" x14ac:dyDescent="0.2">
      <c r="B2298" s="2"/>
    </row>
    <row r="2299" spans="2:2" x14ac:dyDescent="0.2">
      <c r="B2299" s="2"/>
    </row>
    <row r="2300" spans="2:2" x14ac:dyDescent="0.2">
      <c r="B2300" s="2"/>
    </row>
    <row r="2301" spans="2:2" x14ac:dyDescent="0.2">
      <c r="B2301" s="2"/>
    </row>
    <row r="2302" spans="2:2" x14ac:dyDescent="0.2">
      <c r="B2302" s="2"/>
    </row>
    <row r="2303" spans="2:2" x14ac:dyDescent="0.2">
      <c r="B2303" s="2"/>
    </row>
    <row r="2304" spans="2:2" x14ac:dyDescent="0.2">
      <c r="B2304" s="2"/>
    </row>
    <row r="2305" spans="2:2" x14ac:dyDescent="0.2">
      <c r="B2305" s="2"/>
    </row>
    <row r="2306" spans="2:2" x14ac:dyDescent="0.2">
      <c r="B2306" s="2"/>
    </row>
    <row r="2307" spans="2:2" x14ac:dyDescent="0.2">
      <c r="B2307" s="2"/>
    </row>
    <row r="2308" spans="2:2" x14ac:dyDescent="0.2">
      <c r="B2308" s="2"/>
    </row>
    <row r="2309" spans="2:2" x14ac:dyDescent="0.2">
      <c r="B2309" s="2"/>
    </row>
    <row r="2310" spans="2:2" x14ac:dyDescent="0.2">
      <c r="B2310" s="2"/>
    </row>
    <row r="2311" spans="2:2" x14ac:dyDescent="0.2">
      <c r="B2311" s="2"/>
    </row>
    <row r="2312" spans="2:2" x14ac:dyDescent="0.2">
      <c r="B2312" s="2"/>
    </row>
    <row r="2313" spans="2:2" x14ac:dyDescent="0.2">
      <c r="B2313" s="2"/>
    </row>
    <row r="2314" spans="2:2" x14ac:dyDescent="0.2">
      <c r="B2314" s="2"/>
    </row>
    <row r="2315" spans="2:2" x14ac:dyDescent="0.2">
      <c r="B2315" s="2"/>
    </row>
    <row r="2316" spans="2:2" x14ac:dyDescent="0.2">
      <c r="B2316" s="2"/>
    </row>
    <row r="2317" spans="2:2" x14ac:dyDescent="0.2">
      <c r="B2317" s="2"/>
    </row>
    <row r="2318" spans="2:2" x14ac:dyDescent="0.2">
      <c r="B2318" s="2"/>
    </row>
    <row r="2319" spans="2:2" x14ac:dyDescent="0.2">
      <c r="B2319" s="2"/>
    </row>
    <row r="2320" spans="2:2" x14ac:dyDescent="0.2">
      <c r="B2320" s="2"/>
    </row>
    <row r="2321" spans="2:2" x14ac:dyDescent="0.2">
      <c r="B2321" s="2"/>
    </row>
    <row r="2322" spans="2:2" x14ac:dyDescent="0.2">
      <c r="B2322" s="2"/>
    </row>
    <row r="2323" spans="2:2" x14ac:dyDescent="0.2">
      <c r="B2323" s="2"/>
    </row>
    <row r="2324" spans="2:2" x14ac:dyDescent="0.2">
      <c r="B2324" s="2"/>
    </row>
    <row r="2325" spans="2:2" x14ac:dyDescent="0.2">
      <c r="B2325" s="2"/>
    </row>
    <row r="2326" spans="2:2" x14ac:dyDescent="0.2">
      <c r="B2326" s="2"/>
    </row>
    <row r="2327" spans="2:2" x14ac:dyDescent="0.2">
      <c r="B2327" s="2"/>
    </row>
    <row r="2328" spans="2:2" x14ac:dyDescent="0.2">
      <c r="B2328" s="2"/>
    </row>
    <row r="2329" spans="2:2" x14ac:dyDescent="0.2">
      <c r="B2329" s="2"/>
    </row>
    <row r="2330" spans="2:2" x14ac:dyDescent="0.2">
      <c r="B2330" s="2"/>
    </row>
    <row r="2331" spans="2:2" x14ac:dyDescent="0.2">
      <c r="B2331" s="2"/>
    </row>
    <row r="2332" spans="2:2" x14ac:dyDescent="0.2">
      <c r="B2332" s="2"/>
    </row>
    <row r="2333" spans="2:2" x14ac:dyDescent="0.2">
      <c r="B2333" s="2"/>
    </row>
    <row r="2334" spans="2:2" x14ac:dyDescent="0.2">
      <c r="B2334" s="2"/>
    </row>
    <row r="2335" spans="2:2" x14ac:dyDescent="0.2">
      <c r="B2335" s="2"/>
    </row>
    <row r="2336" spans="2:2" x14ac:dyDescent="0.2">
      <c r="B2336" s="2"/>
    </row>
    <row r="2337" spans="2:2" x14ac:dyDescent="0.2">
      <c r="B2337" s="2"/>
    </row>
    <row r="2338" spans="2:2" x14ac:dyDescent="0.2">
      <c r="B2338" s="2"/>
    </row>
    <row r="2339" spans="2:2" x14ac:dyDescent="0.2">
      <c r="B2339" s="2"/>
    </row>
    <row r="2340" spans="2:2" x14ac:dyDescent="0.2">
      <c r="B2340" s="2"/>
    </row>
    <row r="2341" spans="2:2" x14ac:dyDescent="0.2">
      <c r="B2341" s="2"/>
    </row>
    <row r="2342" spans="2:2" x14ac:dyDescent="0.2">
      <c r="B2342" s="2"/>
    </row>
    <row r="2343" spans="2:2" x14ac:dyDescent="0.2">
      <c r="B2343" s="2"/>
    </row>
    <row r="2344" spans="2:2" x14ac:dyDescent="0.2">
      <c r="B2344" s="2"/>
    </row>
    <row r="2345" spans="2:2" x14ac:dyDescent="0.2">
      <c r="B2345" s="2"/>
    </row>
    <row r="2346" spans="2:2" x14ac:dyDescent="0.2">
      <c r="B2346" s="2"/>
    </row>
    <row r="2347" spans="2:2" x14ac:dyDescent="0.2">
      <c r="B2347" s="2"/>
    </row>
    <row r="2348" spans="2:2" x14ac:dyDescent="0.2">
      <c r="B2348" s="2"/>
    </row>
    <row r="2349" spans="2:2" x14ac:dyDescent="0.2">
      <c r="B2349" s="2"/>
    </row>
    <row r="2350" spans="2:2" x14ac:dyDescent="0.2">
      <c r="B2350" s="2"/>
    </row>
    <row r="2351" spans="2:2" x14ac:dyDescent="0.2">
      <c r="B2351" s="2"/>
    </row>
    <row r="2352" spans="2:2" x14ac:dyDescent="0.2">
      <c r="B2352" s="2"/>
    </row>
    <row r="2353" spans="2:2" x14ac:dyDescent="0.2">
      <c r="B2353" s="2"/>
    </row>
    <row r="2354" spans="2:2" x14ac:dyDescent="0.2">
      <c r="B2354" s="2"/>
    </row>
    <row r="2355" spans="2:2" x14ac:dyDescent="0.2">
      <c r="B2355" s="2"/>
    </row>
    <row r="2356" spans="2:2" x14ac:dyDescent="0.2">
      <c r="B2356" s="2"/>
    </row>
    <row r="2357" spans="2:2" x14ac:dyDescent="0.2">
      <c r="B2357" s="2"/>
    </row>
    <row r="2358" spans="2:2" x14ac:dyDescent="0.2">
      <c r="B2358" s="2"/>
    </row>
    <row r="2359" spans="2:2" x14ac:dyDescent="0.2">
      <c r="B2359" s="2"/>
    </row>
    <row r="2360" spans="2:2" x14ac:dyDescent="0.2">
      <c r="B2360" s="2"/>
    </row>
    <row r="2361" spans="2:2" x14ac:dyDescent="0.2">
      <c r="B2361" s="2"/>
    </row>
    <row r="2362" spans="2:2" x14ac:dyDescent="0.2">
      <c r="B2362" s="2"/>
    </row>
    <row r="2363" spans="2:2" x14ac:dyDescent="0.2">
      <c r="B2363" s="2"/>
    </row>
    <row r="2364" spans="2:2" x14ac:dyDescent="0.2">
      <c r="B2364" s="2"/>
    </row>
    <row r="2365" spans="2:2" x14ac:dyDescent="0.2">
      <c r="B2365" s="2"/>
    </row>
    <row r="2366" spans="2:2" x14ac:dyDescent="0.2">
      <c r="B2366" s="2"/>
    </row>
    <row r="2367" spans="2:2" x14ac:dyDescent="0.2">
      <c r="B2367" s="2"/>
    </row>
    <row r="2368" spans="2:2" x14ac:dyDescent="0.2">
      <c r="B2368" s="2"/>
    </row>
    <row r="2369" spans="2:2" x14ac:dyDescent="0.2">
      <c r="B2369" s="2"/>
    </row>
    <row r="2370" spans="2:2" x14ac:dyDescent="0.2">
      <c r="B2370" s="2"/>
    </row>
    <row r="2371" spans="2:2" x14ac:dyDescent="0.2">
      <c r="B2371" s="2"/>
    </row>
    <row r="2372" spans="2:2" x14ac:dyDescent="0.2">
      <c r="B2372" s="2"/>
    </row>
    <row r="2373" spans="2:2" x14ac:dyDescent="0.2">
      <c r="B2373" s="2"/>
    </row>
    <row r="2374" spans="2:2" x14ac:dyDescent="0.2">
      <c r="B2374" s="2"/>
    </row>
    <row r="2375" spans="2:2" x14ac:dyDescent="0.2">
      <c r="B2375" s="2"/>
    </row>
    <row r="2376" spans="2:2" x14ac:dyDescent="0.2">
      <c r="B2376" s="2"/>
    </row>
    <row r="2377" spans="2:2" x14ac:dyDescent="0.2">
      <c r="B2377" s="2"/>
    </row>
    <row r="2378" spans="2:2" x14ac:dyDescent="0.2">
      <c r="B2378" s="2"/>
    </row>
    <row r="2379" spans="2:2" x14ac:dyDescent="0.2">
      <c r="B2379" s="2"/>
    </row>
    <row r="2380" spans="2:2" x14ac:dyDescent="0.2">
      <c r="B2380" s="2"/>
    </row>
    <row r="2381" spans="2:2" x14ac:dyDescent="0.2">
      <c r="B2381" s="2"/>
    </row>
    <row r="2382" spans="2:2" x14ac:dyDescent="0.2">
      <c r="B2382" s="2"/>
    </row>
    <row r="2383" spans="2:2" x14ac:dyDescent="0.2">
      <c r="B2383" s="2"/>
    </row>
    <row r="2384" spans="2:2" x14ac:dyDescent="0.2">
      <c r="B2384" s="2"/>
    </row>
    <row r="2385" spans="2:2" x14ac:dyDescent="0.2">
      <c r="B2385" s="2"/>
    </row>
    <row r="2386" spans="2:2" x14ac:dyDescent="0.2">
      <c r="B2386" s="2"/>
    </row>
    <row r="2387" spans="2:2" x14ac:dyDescent="0.2">
      <c r="B2387" s="2"/>
    </row>
    <row r="2388" spans="2:2" x14ac:dyDescent="0.2">
      <c r="B2388" s="2"/>
    </row>
    <row r="2389" spans="2:2" x14ac:dyDescent="0.2">
      <c r="B2389" s="2"/>
    </row>
    <row r="2390" spans="2:2" x14ac:dyDescent="0.2">
      <c r="B2390" s="2"/>
    </row>
    <row r="2391" spans="2:2" x14ac:dyDescent="0.2">
      <c r="B2391" s="2"/>
    </row>
    <row r="2392" spans="2:2" x14ac:dyDescent="0.2">
      <c r="B2392" s="2"/>
    </row>
    <row r="2393" spans="2:2" x14ac:dyDescent="0.2">
      <c r="B2393" s="2"/>
    </row>
    <row r="2394" spans="2:2" x14ac:dyDescent="0.2">
      <c r="B2394" s="2"/>
    </row>
    <row r="2395" spans="2:2" x14ac:dyDescent="0.2">
      <c r="B2395" s="2"/>
    </row>
    <row r="2396" spans="2:2" x14ac:dyDescent="0.2">
      <c r="B2396" s="2"/>
    </row>
    <row r="2397" spans="2:2" x14ac:dyDescent="0.2">
      <c r="B2397" s="2"/>
    </row>
    <row r="2398" spans="2:2" x14ac:dyDescent="0.2">
      <c r="B2398" s="2"/>
    </row>
    <row r="2399" spans="2:2" x14ac:dyDescent="0.2">
      <c r="B2399" s="2"/>
    </row>
    <row r="2400" spans="2:2" x14ac:dyDescent="0.2">
      <c r="B2400" s="2"/>
    </row>
    <row r="2401" spans="2:2" x14ac:dyDescent="0.2">
      <c r="B2401" s="2"/>
    </row>
    <row r="2402" spans="2:2" x14ac:dyDescent="0.2">
      <c r="B2402" s="2"/>
    </row>
    <row r="2403" spans="2:2" x14ac:dyDescent="0.2">
      <c r="B2403" s="2"/>
    </row>
    <row r="2404" spans="2:2" x14ac:dyDescent="0.2">
      <c r="B2404" s="2"/>
    </row>
    <row r="2405" spans="2:2" x14ac:dyDescent="0.2">
      <c r="B2405" s="2"/>
    </row>
    <row r="2406" spans="2:2" x14ac:dyDescent="0.2">
      <c r="B2406" s="2"/>
    </row>
    <row r="2407" spans="2:2" x14ac:dyDescent="0.2">
      <c r="B2407" s="2"/>
    </row>
    <row r="2408" spans="2:2" x14ac:dyDescent="0.2">
      <c r="B2408" s="2"/>
    </row>
    <row r="2409" spans="2:2" x14ac:dyDescent="0.2">
      <c r="B2409" s="2"/>
    </row>
    <row r="2410" spans="2:2" x14ac:dyDescent="0.2">
      <c r="B2410" s="2"/>
    </row>
    <row r="2411" spans="2:2" x14ac:dyDescent="0.2">
      <c r="B2411" s="2"/>
    </row>
    <row r="2412" spans="2:2" x14ac:dyDescent="0.2">
      <c r="B2412" s="2"/>
    </row>
    <row r="2413" spans="2:2" x14ac:dyDescent="0.2">
      <c r="B2413" s="2"/>
    </row>
    <row r="2414" spans="2:2" x14ac:dyDescent="0.2">
      <c r="B2414" s="2"/>
    </row>
    <row r="2415" spans="2:2" x14ac:dyDescent="0.2">
      <c r="B2415" s="2"/>
    </row>
    <row r="2416" spans="2:2" x14ac:dyDescent="0.2">
      <c r="B2416" s="2"/>
    </row>
    <row r="2417" spans="2:2" x14ac:dyDescent="0.2">
      <c r="B2417" s="2"/>
    </row>
    <row r="2418" spans="2:2" x14ac:dyDescent="0.2">
      <c r="B2418" s="2"/>
    </row>
    <row r="2419" spans="2:2" x14ac:dyDescent="0.2">
      <c r="B2419" s="2"/>
    </row>
    <row r="2420" spans="2:2" x14ac:dyDescent="0.2">
      <c r="B2420" s="2"/>
    </row>
    <row r="2421" spans="2:2" x14ac:dyDescent="0.2">
      <c r="B2421" s="2"/>
    </row>
    <row r="2422" spans="2:2" x14ac:dyDescent="0.2">
      <c r="B2422" s="2"/>
    </row>
    <row r="2423" spans="2:2" x14ac:dyDescent="0.2">
      <c r="B2423" s="2"/>
    </row>
    <row r="2424" spans="2:2" x14ac:dyDescent="0.2">
      <c r="B2424" s="2"/>
    </row>
    <row r="2425" spans="2:2" x14ac:dyDescent="0.2">
      <c r="B2425" s="2"/>
    </row>
    <row r="2426" spans="2:2" x14ac:dyDescent="0.2">
      <c r="B2426" s="2"/>
    </row>
    <row r="2427" spans="2:2" x14ac:dyDescent="0.2">
      <c r="B2427" s="2"/>
    </row>
    <row r="2428" spans="2:2" x14ac:dyDescent="0.2">
      <c r="B2428" s="2"/>
    </row>
    <row r="2429" spans="2:2" x14ac:dyDescent="0.2">
      <c r="B2429" s="2"/>
    </row>
    <row r="2430" spans="2:2" x14ac:dyDescent="0.2">
      <c r="B2430" s="2"/>
    </row>
    <row r="2431" spans="2:2" x14ac:dyDescent="0.2">
      <c r="B2431" s="2"/>
    </row>
    <row r="2432" spans="2:2" x14ac:dyDescent="0.2">
      <c r="B2432" s="2"/>
    </row>
    <row r="2433" spans="2:2" x14ac:dyDescent="0.2">
      <c r="B2433" s="2"/>
    </row>
    <row r="2434" spans="2:2" x14ac:dyDescent="0.2">
      <c r="B2434" s="2"/>
    </row>
    <row r="2435" spans="2:2" x14ac:dyDescent="0.2">
      <c r="B2435" s="2"/>
    </row>
    <row r="2436" spans="2:2" x14ac:dyDescent="0.2">
      <c r="B2436" s="2"/>
    </row>
    <row r="2437" spans="2:2" x14ac:dyDescent="0.2">
      <c r="B2437" s="2"/>
    </row>
    <row r="2438" spans="2:2" x14ac:dyDescent="0.2">
      <c r="B2438" s="2"/>
    </row>
    <row r="2439" spans="2:2" x14ac:dyDescent="0.2">
      <c r="B2439" s="2"/>
    </row>
    <row r="2440" spans="2:2" x14ac:dyDescent="0.2">
      <c r="B2440" s="2"/>
    </row>
    <row r="2441" spans="2:2" x14ac:dyDescent="0.2">
      <c r="B2441" s="2"/>
    </row>
    <row r="2442" spans="2:2" x14ac:dyDescent="0.2">
      <c r="B2442" s="2"/>
    </row>
    <row r="2443" spans="2:2" x14ac:dyDescent="0.2">
      <c r="B2443" s="2"/>
    </row>
    <row r="2444" spans="2:2" x14ac:dyDescent="0.2">
      <c r="B2444" s="2"/>
    </row>
    <row r="2445" spans="2:2" x14ac:dyDescent="0.2">
      <c r="B2445" s="2"/>
    </row>
    <row r="2446" spans="2:2" x14ac:dyDescent="0.2">
      <c r="B2446" s="2"/>
    </row>
    <row r="2447" spans="2:2" x14ac:dyDescent="0.2">
      <c r="B2447" s="2"/>
    </row>
    <row r="2448" spans="2:2" x14ac:dyDescent="0.2">
      <c r="B2448" s="2"/>
    </row>
    <row r="2449" spans="2:2" x14ac:dyDescent="0.2">
      <c r="B2449" s="2"/>
    </row>
    <row r="2450" spans="2:2" x14ac:dyDescent="0.2">
      <c r="B2450" s="2"/>
    </row>
    <row r="2451" spans="2:2" x14ac:dyDescent="0.2">
      <c r="B2451" s="2"/>
    </row>
    <row r="2452" spans="2:2" x14ac:dyDescent="0.2">
      <c r="B2452" s="2"/>
    </row>
    <row r="2453" spans="2:2" x14ac:dyDescent="0.2">
      <c r="B2453" s="2"/>
    </row>
    <row r="2454" spans="2:2" x14ac:dyDescent="0.2">
      <c r="B2454" s="2"/>
    </row>
    <row r="2455" spans="2:2" x14ac:dyDescent="0.2">
      <c r="B2455" s="2"/>
    </row>
    <row r="2456" spans="2:2" x14ac:dyDescent="0.2">
      <c r="B2456" s="2"/>
    </row>
    <row r="2457" spans="2:2" x14ac:dyDescent="0.2">
      <c r="B2457" s="2"/>
    </row>
    <row r="2458" spans="2:2" x14ac:dyDescent="0.2">
      <c r="B2458" s="2"/>
    </row>
    <row r="2459" spans="2:2" x14ac:dyDescent="0.2">
      <c r="B2459" s="2"/>
    </row>
    <row r="2460" spans="2:2" x14ac:dyDescent="0.2">
      <c r="B2460" s="2"/>
    </row>
    <row r="2461" spans="2:2" x14ac:dyDescent="0.2">
      <c r="B2461" s="2"/>
    </row>
    <row r="2462" spans="2:2" x14ac:dyDescent="0.2">
      <c r="B2462" s="2"/>
    </row>
    <row r="2463" spans="2:2" x14ac:dyDescent="0.2">
      <c r="B2463" s="2"/>
    </row>
    <row r="2464" spans="2:2" x14ac:dyDescent="0.2">
      <c r="B2464" s="2"/>
    </row>
    <row r="2465" spans="2:2" x14ac:dyDescent="0.2">
      <c r="B2465" s="2"/>
    </row>
    <row r="2466" spans="2:2" x14ac:dyDescent="0.2">
      <c r="B2466" s="2"/>
    </row>
    <row r="2467" spans="2:2" x14ac:dyDescent="0.2">
      <c r="B2467" s="2"/>
    </row>
    <row r="2468" spans="2:2" x14ac:dyDescent="0.2">
      <c r="B2468" s="2"/>
    </row>
    <row r="2469" spans="2:2" x14ac:dyDescent="0.2">
      <c r="B2469" s="2"/>
    </row>
    <row r="2470" spans="2:2" x14ac:dyDescent="0.2">
      <c r="B2470" s="2"/>
    </row>
    <row r="2471" spans="2:2" x14ac:dyDescent="0.2">
      <c r="B2471" s="2"/>
    </row>
    <row r="2472" spans="2:2" x14ac:dyDescent="0.2">
      <c r="B2472" s="2"/>
    </row>
    <row r="2473" spans="2:2" x14ac:dyDescent="0.2">
      <c r="B2473" s="2"/>
    </row>
    <row r="2474" spans="2:2" x14ac:dyDescent="0.2">
      <c r="B2474" s="2"/>
    </row>
    <row r="2475" spans="2:2" x14ac:dyDescent="0.2">
      <c r="B2475" s="2"/>
    </row>
    <row r="2476" spans="2:2" x14ac:dyDescent="0.2">
      <c r="B2476" s="2"/>
    </row>
    <row r="2477" spans="2:2" x14ac:dyDescent="0.2">
      <c r="B2477" s="2"/>
    </row>
    <row r="2478" spans="2:2" x14ac:dyDescent="0.2">
      <c r="B2478" s="2"/>
    </row>
    <row r="2479" spans="2:2" x14ac:dyDescent="0.2">
      <c r="B2479" s="2"/>
    </row>
    <row r="2480" spans="2:2" x14ac:dyDescent="0.2">
      <c r="B2480" s="2"/>
    </row>
    <row r="2481" spans="2:2" x14ac:dyDescent="0.2">
      <c r="B2481" s="2"/>
    </row>
    <row r="2482" spans="2:2" x14ac:dyDescent="0.2">
      <c r="B2482" s="2"/>
    </row>
    <row r="2483" spans="2:2" x14ac:dyDescent="0.2">
      <c r="B2483" s="2"/>
    </row>
    <row r="2484" spans="2:2" x14ac:dyDescent="0.2">
      <c r="B2484" s="2"/>
    </row>
    <row r="2485" spans="2:2" x14ac:dyDescent="0.2">
      <c r="B2485" s="2"/>
    </row>
    <row r="2486" spans="2:2" x14ac:dyDescent="0.2">
      <c r="B2486" s="2"/>
    </row>
    <row r="2487" spans="2:2" x14ac:dyDescent="0.2">
      <c r="B2487" s="2"/>
    </row>
    <row r="2488" spans="2:2" x14ac:dyDescent="0.2">
      <c r="B2488" s="2"/>
    </row>
    <row r="2489" spans="2:2" x14ac:dyDescent="0.2">
      <c r="B2489" s="2"/>
    </row>
    <row r="2490" spans="2:2" x14ac:dyDescent="0.2">
      <c r="B2490" s="2"/>
    </row>
    <row r="2491" spans="2:2" x14ac:dyDescent="0.2">
      <c r="B2491" s="2"/>
    </row>
    <row r="2492" spans="2:2" x14ac:dyDescent="0.2">
      <c r="B2492" s="2"/>
    </row>
    <row r="2493" spans="2:2" x14ac:dyDescent="0.2">
      <c r="B2493" s="2"/>
    </row>
    <row r="2494" spans="2:2" x14ac:dyDescent="0.2">
      <c r="B2494" s="2"/>
    </row>
    <row r="2495" spans="2:2" x14ac:dyDescent="0.2">
      <c r="B2495" s="2"/>
    </row>
    <row r="2496" spans="2:2" x14ac:dyDescent="0.2">
      <c r="B2496" s="2"/>
    </row>
    <row r="2497" spans="2:2" x14ac:dyDescent="0.2">
      <c r="B2497" s="2"/>
    </row>
    <row r="2498" spans="2:2" x14ac:dyDescent="0.2">
      <c r="B2498" s="2"/>
    </row>
    <row r="2499" spans="2:2" x14ac:dyDescent="0.2">
      <c r="B2499" s="2"/>
    </row>
    <row r="2500" spans="2:2" x14ac:dyDescent="0.2">
      <c r="B2500" s="2"/>
    </row>
    <row r="2501" spans="2:2" x14ac:dyDescent="0.2">
      <c r="B2501" s="2"/>
    </row>
    <row r="2502" spans="2:2" x14ac:dyDescent="0.2">
      <c r="B2502" s="2"/>
    </row>
    <row r="2503" spans="2:2" x14ac:dyDescent="0.2">
      <c r="B2503" s="2"/>
    </row>
    <row r="2504" spans="2:2" x14ac:dyDescent="0.2">
      <c r="B2504" s="2"/>
    </row>
    <row r="2505" spans="2:2" x14ac:dyDescent="0.2">
      <c r="B2505" s="2"/>
    </row>
    <row r="2506" spans="2:2" x14ac:dyDescent="0.2">
      <c r="B2506" s="2"/>
    </row>
    <row r="2507" spans="2:2" x14ac:dyDescent="0.2">
      <c r="B2507" s="2"/>
    </row>
    <row r="2508" spans="2:2" x14ac:dyDescent="0.2">
      <c r="B2508" s="2"/>
    </row>
    <row r="2509" spans="2:2" x14ac:dyDescent="0.2">
      <c r="B2509" s="2"/>
    </row>
    <row r="2510" spans="2:2" x14ac:dyDescent="0.2">
      <c r="B2510" s="2"/>
    </row>
    <row r="2511" spans="2:2" x14ac:dyDescent="0.2">
      <c r="B2511" s="2"/>
    </row>
    <row r="2512" spans="2:2" x14ac:dyDescent="0.2">
      <c r="B2512" s="2"/>
    </row>
    <row r="2513" spans="2:2" x14ac:dyDescent="0.2">
      <c r="B2513" s="2"/>
    </row>
    <row r="2514" spans="2:2" x14ac:dyDescent="0.2">
      <c r="B2514" s="2"/>
    </row>
    <row r="2515" spans="2:2" x14ac:dyDescent="0.2">
      <c r="B2515" s="2"/>
    </row>
    <row r="2516" spans="2:2" x14ac:dyDescent="0.2">
      <c r="B2516" s="2"/>
    </row>
    <row r="2517" spans="2:2" x14ac:dyDescent="0.2">
      <c r="B2517" s="2"/>
    </row>
    <row r="2518" spans="2:2" x14ac:dyDescent="0.2">
      <c r="B2518" s="2"/>
    </row>
    <row r="2519" spans="2:2" x14ac:dyDescent="0.2">
      <c r="B2519" s="2"/>
    </row>
    <row r="2520" spans="2:2" x14ac:dyDescent="0.2">
      <c r="B2520" s="2"/>
    </row>
    <row r="2521" spans="2:2" x14ac:dyDescent="0.2">
      <c r="B2521" s="2"/>
    </row>
    <row r="2522" spans="2:2" x14ac:dyDescent="0.2">
      <c r="B2522" s="2"/>
    </row>
    <row r="2523" spans="2:2" x14ac:dyDescent="0.2">
      <c r="B2523" s="2"/>
    </row>
    <row r="2524" spans="2:2" x14ac:dyDescent="0.2">
      <c r="B2524" s="2"/>
    </row>
    <row r="2525" spans="2:2" x14ac:dyDescent="0.2">
      <c r="B2525" s="2"/>
    </row>
    <row r="2526" spans="2:2" x14ac:dyDescent="0.2">
      <c r="B2526" s="2"/>
    </row>
    <row r="2527" spans="2:2" x14ac:dyDescent="0.2">
      <c r="B2527" s="2"/>
    </row>
    <row r="2528" spans="2:2" x14ac:dyDescent="0.2">
      <c r="B2528" s="2"/>
    </row>
    <row r="2529" spans="2:2" x14ac:dyDescent="0.2">
      <c r="B2529" s="2"/>
    </row>
    <row r="2530" spans="2:2" x14ac:dyDescent="0.2">
      <c r="B2530" s="2"/>
    </row>
    <row r="2531" spans="2:2" x14ac:dyDescent="0.2">
      <c r="B2531" s="2"/>
    </row>
    <row r="2532" spans="2:2" x14ac:dyDescent="0.2">
      <c r="B2532" s="2"/>
    </row>
    <row r="2533" spans="2:2" x14ac:dyDescent="0.2">
      <c r="B2533" s="2"/>
    </row>
    <row r="2534" spans="2:2" x14ac:dyDescent="0.2">
      <c r="B2534" s="2"/>
    </row>
    <row r="2535" spans="2:2" x14ac:dyDescent="0.2">
      <c r="B2535" s="2"/>
    </row>
    <row r="2536" spans="2:2" x14ac:dyDescent="0.2">
      <c r="B2536" s="2"/>
    </row>
    <row r="2537" spans="2:2" x14ac:dyDescent="0.2">
      <c r="B2537" s="2"/>
    </row>
    <row r="2538" spans="2:2" x14ac:dyDescent="0.2">
      <c r="B2538" s="2"/>
    </row>
    <row r="2539" spans="2:2" x14ac:dyDescent="0.2">
      <c r="B2539" s="2"/>
    </row>
    <row r="2540" spans="2:2" x14ac:dyDescent="0.2">
      <c r="B2540" s="2"/>
    </row>
    <row r="2541" spans="2:2" x14ac:dyDescent="0.2">
      <c r="B2541" s="2"/>
    </row>
    <row r="2542" spans="2:2" x14ac:dyDescent="0.2">
      <c r="B2542" s="2"/>
    </row>
    <row r="2543" spans="2:2" x14ac:dyDescent="0.2">
      <c r="B2543" s="2"/>
    </row>
    <row r="2544" spans="2:2" x14ac:dyDescent="0.2">
      <c r="B2544" s="2"/>
    </row>
    <row r="2545" spans="2:2" x14ac:dyDescent="0.2">
      <c r="B2545" s="2"/>
    </row>
    <row r="2546" spans="2:2" x14ac:dyDescent="0.2">
      <c r="B2546" s="2"/>
    </row>
    <row r="2547" spans="2:2" x14ac:dyDescent="0.2">
      <c r="B2547" s="2"/>
    </row>
    <row r="2548" spans="2:2" x14ac:dyDescent="0.2">
      <c r="B2548" s="2"/>
    </row>
    <row r="2549" spans="2:2" x14ac:dyDescent="0.2">
      <c r="B2549" s="2"/>
    </row>
    <row r="2550" spans="2:2" x14ac:dyDescent="0.2">
      <c r="B2550" s="2"/>
    </row>
    <row r="2551" spans="2:2" x14ac:dyDescent="0.2">
      <c r="B2551" s="2"/>
    </row>
    <row r="2552" spans="2:2" x14ac:dyDescent="0.2">
      <c r="B2552" s="2"/>
    </row>
    <row r="2553" spans="2:2" x14ac:dyDescent="0.2">
      <c r="B2553" s="2"/>
    </row>
    <row r="2554" spans="2:2" x14ac:dyDescent="0.2">
      <c r="B2554" s="2"/>
    </row>
    <row r="2555" spans="2:2" x14ac:dyDescent="0.2">
      <c r="B2555" s="2"/>
    </row>
    <row r="2556" spans="2:2" x14ac:dyDescent="0.2">
      <c r="B2556" s="2"/>
    </row>
    <row r="2557" spans="2:2" x14ac:dyDescent="0.2">
      <c r="B2557" s="2"/>
    </row>
    <row r="2558" spans="2:2" x14ac:dyDescent="0.2">
      <c r="B2558" s="2"/>
    </row>
    <row r="2559" spans="2:2" x14ac:dyDescent="0.2">
      <c r="B2559" s="2"/>
    </row>
    <row r="2560" spans="2:2" x14ac:dyDescent="0.2">
      <c r="B2560" s="2"/>
    </row>
    <row r="2561" spans="2:2" x14ac:dyDescent="0.2">
      <c r="B2561" s="2"/>
    </row>
    <row r="2562" spans="2:2" x14ac:dyDescent="0.2">
      <c r="B2562" s="2"/>
    </row>
    <row r="2563" spans="2:2" x14ac:dyDescent="0.2">
      <c r="B2563" s="2"/>
    </row>
    <row r="2564" spans="2:2" x14ac:dyDescent="0.2">
      <c r="B2564" s="2"/>
    </row>
    <row r="2565" spans="2:2" x14ac:dyDescent="0.2">
      <c r="B2565" s="2"/>
    </row>
    <row r="2566" spans="2:2" x14ac:dyDescent="0.2">
      <c r="B2566" s="2"/>
    </row>
    <row r="2567" spans="2:2" x14ac:dyDescent="0.2">
      <c r="B2567" s="2"/>
    </row>
    <row r="2568" spans="2:2" x14ac:dyDescent="0.2">
      <c r="B2568" s="2"/>
    </row>
    <row r="2569" spans="2:2" x14ac:dyDescent="0.2">
      <c r="B2569" s="2"/>
    </row>
    <row r="2570" spans="2:2" x14ac:dyDescent="0.2">
      <c r="B2570" s="2"/>
    </row>
    <row r="2571" spans="2:2" x14ac:dyDescent="0.2">
      <c r="B2571" s="2"/>
    </row>
    <row r="2572" spans="2:2" x14ac:dyDescent="0.2">
      <c r="B2572" s="2"/>
    </row>
    <row r="2573" spans="2:2" x14ac:dyDescent="0.2">
      <c r="B2573" s="2"/>
    </row>
    <row r="2574" spans="2:2" x14ac:dyDescent="0.2">
      <c r="B2574" s="2"/>
    </row>
    <row r="2575" spans="2:2" x14ac:dyDescent="0.2">
      <c r="B2575" s="2"/>
    </row>
    <row r="2576" spans="2:2" x14ac:dyDescent="0.2">
      <c r="B2576" s="2"/>
    </row>
    <row r="2577" spans="2:2" x14ac:dyDescent="0.2">
      <c r="B2577" s="2"/>
    </row>
    <row r="2578" spans="2:2" x14ac:dyDescent="0.2">
      <c r="B2578" s="2"/>
    </row>
    <row r="2579" spans="2:2" x14ac:dyDescent="0.2">
      <c r="B2579" s="2"/>
    </row>
    <row r="2580" spans="2:2" x14ac:dyDescent="0.2">
      <c r="B2580" s="2"/>
    </row>
    <row r="2581" spans="2:2" x14ac:dyDescent="0.2">
      <c r="B2581" s="2"/>
    </row>
    <row r="2582" spans="2:2" x14ac:dyDescent="0.2">
      <c r="B2582" s="2"/>
    </row>
    <row r="2583" spans="2:2" x14ac:dyDescent="0.2">
      <c r="B2583" s="2"/>
    </row>
    <row r="2584" spans="2:2" x14ac:dyDescent="0.2">
      <c r="B2584" s="2"/>
    </row>
    <row r="2585" spans="2:2" x14ac:dyDescent="0.2">
      <c r="B2585" s="2"/>
    </row>
    <row r="2586" spans="2:2" x14ac:dyDescent="0.2">
      <c r="B2586" s="2"/>
    </row>
    <row r="2587" spans="2:2" x14ac:dyDescent="0.2">
      <c r="B2587" s="2"/>
    </row>
    <row r="2588" spans="2:2" x14ac:dyDescent="0.2">
      <c r="B2588" s="2"/>
    </row>
    <row r="2589" spans="2:2" x14ac:dyDescent="0.2">
      <c r="B2589" s="2"/>
    </row>
    <row r="2590" spans="2:2" x14ac:dyDescent="0.2">
      <c r="B2590" s="2"/>
    </row>
    <row r="2591" spans="2:2" x14ac:dyDescent="0.2">
      <c r="B2591" s="2"/>
    </row>
    <row r="2592" spans="2:2" x14ac:dyDescent="0.2">
      <c r="B2592" s="2"/>
    </row>
    <row r="2593" spans="2:2" x14ac:dyDescent="0.2">
      <c r="B2593" s="2"/>
    </row>
    <row r="2594" spans="2:2" x14ac:dyDescent="0.2">
      <c r="B2594" s="2"/>
    </row>
    <row r="2595" spans="2:2" x14ac:dyDescent="0.2">
      <c r="B2595" s="2"/>
    </row>
    <row r="2596" spans="2:2" x14ac:dyDescent="0.2">
      <c r="B2596" s="2"/>
    </row>
    <row r="2597" spans="2:2" x14ac:dyDescent="0.2">
      <c r="B2597" s="2"/>
    </row>
    <row r="2598" spans="2:2" x14ac:dyDescent="0.2">
      <c r="B2598" s="2"/>
    </row>
    <row r="2599" spans="2:2" x14ac:dyDescent="0.2">
      <c r="B2599" s="2"/>
    </row>
    <row r="2600" spans="2:2" x14ac:dyDescent="0.2">
      <c r="B2600" s="2"/>
    </row>
    <row r="2601" spans="2:2" x14ac:dyDescent="0.2">
      <c r="B2601" s="2"/>
    </row>
    <row r="2602" spans="2:2" x14ac:dyDescent="0.2">
      <c r="B2602" s="2"/>
    </row>
    <row r="2603" spans="2:2" x14ac:dyDescent="0.2">
      <c r="B2603" s="2"/>
    </row>
    <row r="2604" spans="2:2" x14ac:dyDescent="0.2">
      <c r="B2604" s="2"/>
    </row>
    <row r="2605" spans="2:2" x14ac:dyDescent="0.2">
      <c r="B2605" s="2"/>
    </row>
    <row r="2606" spans="2:2" x14ac:dyDescent="0.2">
      <c r="B2606" s="2"/>
    </row>
    <row r="2607" spans="2:2" x14ac:dyDescent="0.2">
      <c r="B2607" s="2"/>
    </row>
    <row r="2608" spans="2:2" x14ac:dyDescent="0.2">
      <c r="B2608" s="2"/>
    </row>
    <row r="2609" spans="2:2" x14ac:dyDescent="0.2">
      <c r="B2609" s="2"/>
    </row>
    <row r="2610" spans="2:2" x14ac:dyDescent="0.2">
      <c r="B2610" s="2"/>
    </row>
    <row r="2611" spans="2:2" x14ac:dyDescent="0.2">
      <c r="B2611" s="2"/>
    </row>
    <row r="2612" spans="2:2" x14ac:dyDescent="0.2">
      <c r="B2612" s="2"/>
    </row>
    <row r="2613" spans="2:2" x14ac:dyDescent="0.2">
      <c r="B2613" s="2"/>
    </row>
    <row r="2614" spans="2:2" x14ac:dyDescent="0.2">
      <c r="B2614" s="2"/>
    </row>
    <row r="2615" spans="2:2" x14ac:dyDescent="0.2">
      <c r="B2615" s="2"/>
    </row>
    <row r="2616" spans="2:2" x14ac:dyDescent="0.2">
      <c r="B2616" s="2"/>
    </row>
    <row r="2617" spans="2:2" x14ac:dyDescent="0.2">
      <c r="B2617" s="2"/>
    </row>
    <row r="2618" spans="2:2" x14ac:dyDescent="0.2">
      <c r="B2618" s="2"/>
    </row>
    <row r="2619" spans="2:2" x14ac:dyDescent="0.2">
      <c r="B2619" s="2"/>
    </row>
    <row r="2620" spans="2:2" x14ac:dyDescent="0.2">
      <c r="B2620" s="2"/>
    </row>
    <row r="2621" spans="2:2" x14ac:dyDescent="0.2">
      <c r="B2621" s="2"/>
    </row>
    <row r="2622" spans="2:2" x14ac:dyDescent="0.2">
      <c r="B2622" s="2"/>
    </row>
    <row r="2623" spans="2:2" x14ac:dyDescent="0.2">
      <c r="B2623" s="2"/>
    </row>
    <row r="2624" spans="2:2" x14ac:dyDescent="0.2">
      <c r="B2624" s="2"/>
    </row>
    <row r="2625" spans="2:2" x14ac:dyDescent="0.2">
      <c r="B2625" s="2"/>
    </row>
    <row r="2626" spans="2:2" x14ac:dyDescent="0.2">
      <c r="B2626" s="2"/>
    </row>
    <row r="2627" spans="2:2" x14ac:dyDescent="0.2">
      <c r="B2627" s="2"/>
    </row>
    <row r="2628" spans="2:2" x14ac:dyDescent="0.2">
      <c r="B2628" s="2"/>
    </row>
    <row r="2629" spans="2:2" x14ac:dyDescent="0.2">
      <c r="B2629" s="2"/>
    </row>
    <row r="2630" spans="2:2" x14ac:dyDescent="0.2">
      <c r="B2630" s="2"/>
    </row>
    <row r="2631" spans="2:2" x14ac:dyDescent="0.2">
      <c r="B2631" s="2"/>
    </row>
    <row r="2632" spans="2:2" x14ac:dyDescent="0.2">
      <c r="B2632" s="2"/>
    </row>
    <row r="2633" spans="2:2" x14ac:dyDescent="0.2">
      <c r="B2633" s="2"/>
    </row>
    <row r="2634" spans="2:2" x14ac:dyDescent="0.2">
      <c r="B2634" s="2"/>
    </row>
    <row r="2635" spans="2:2" x14ac:dyDescent="0.2">
      <c r="B2635" s="2"/>
    </row>
    <row r="2636" spans="2:2" x14ac:dyDescent="0.2">
      <c r="B2636" s="2"/>
    </row>
    <row r="2637" spans="2:2" x14ac:dyDescent="0.2">
      <c r="B2637" s="2"/>
    </row>
    <row r="2638" spans="2:2" x14ac:dyDescent="0.2">
      <c r="B2638" s="2"/>
    </row>
    <row r="2639" spans="2:2" x14ac:dyDescent="0.2">
      <c r="B2639" s="2"/>
    </row>
    <row r="2640" spans="2:2" x14ac:dyDescent="0.2">
      <c r="B2640" s="2"/>
    </row>
    <row r="2641" spans="2:2" x14ac:dyDescent="0.2">
      <c r="B2641" s="2"/>
    </row>
    <row r="2642" spans="2:2" x14ac:dyDescent="0.2">
      <c r="B2642" s="2"/>
    </row>
    <row r="2643" spans="2:2" x14ac:dyDescent="0.2">
      <c r="B2643" s="2"/>
    </row>
    <row r="2644" spans="2:2" x14ac:dyDescent="0.2">
      <c r="B2644" s="2"/>
    </row>
    <row r="2645" spans="2:2" x14ac:dyDescent="0.2">
      <c r="B2645" s="2"/>
    </row>
    <row r="2646" spans="2:2" x14ac:dyDescent="0.2">
      <c r="B2646" s="2"/>
    </row>
    <row r="2647" spans="2:2" x14ac:dyDescent="0.2">
      <c r="B2647" s="2"/>
    </row>
    <row r="2648" spans="2:2" x14ac:dyDescent="0.2">
      <c r="B2648" s="2"/>
    </row>
    <row r="2649" spans="2:2" x14ac:dyDescent="0.2">
      <c r="B2649" s="2"/>
    </row>
    <row r="2650" spans="2:2" x14ac:dyDescent="0.2">
      <c r="B2650" s="2"/>
    </row>
    <row r="2651" spans="2:2" x14ac:dyDescent="0.2">
      <c r="B2651" s="2"/>
    </row>
    <row r="2652" spans="2:2" x14ac:dyDescent="0.2">
      <c r="B2652" s="2"/>
    </row>
    <row r="2653" spans="2:2" x14ac:dyDescent="0.2">
      <c r="B2653" s="2"/>
    </row>
    <row r="2654" spans="2:2" x14ac:dyDescent="0.2">
      <c r="B2654" s="2"/>
    </row>
    <row r="2655" spans="2:2" x14ac:dyDescent="0.2">
      <c r="B2655" s="2"/>
    </row>
    <row r="2656" spans="2:2" x14ac:dyDescent="0.2">
      <c r="B2656" s="2"/>
    </row>
    <row r="2657" spans="2:2" x14ac:dyDescent="0.2">
      <c r="B2657" s="2"/>
    </row>
    <row r="2658" spans="2:2" x14ac:dyDescent="0.2">
      <c r="B2658" s="2"/>
    </row>
    <row r="2659" spans="2:2" x14ac:dyDescent="0.2">
      <c r="B2659" s="2"/>
    </row>
    <row r="2660" spans="2:2" x14ac:dyDescent="0.2">
      <c r="B2660" s="2"/>
    </row>
    <row r="2661" spans="2:2" x14ac:dyDescent="0.2">
      <c r="B2661" s="2"/>
    </row>
    <row r="2662" spans="2:2" x14ac:dyDescent="0.2">
      <c r="B2662" s="2"/>
    </row>
    <row r="2663" spans="2:2" x14ac:dyDescent="0.2">
      <c r="B2663" s="2"/>
    </row>
    <row r="2664" spans="2:2" x14ac:dyDescent="0.2">
      <c r="B2664" s="2"/>
    </row>
    <row r="2665" spans="2:2" x14ac:dyDescent="0.2">
      <c r="B2665" s="2"/>
    </row>
    <row r="2666" spans="2:2" x14ac:dyDescent="0.2">
      <c r="B2666" s="2"/>
    </row>
    <row r="2667" spans="2:2" x14ac:dyDescent="0.2">
      <c r="B2667" s="2"/>
    </row>
    <row r="2668" spans="2:2" x14ac:dyDescent="0.2">
      <c r="B2668" s="2"/>
    </row>
    <row r="2669" spans="2:2" x14ac:dyDescent="0.2">
      <c r="B2669" s="2"/>
    </row>
    <row r="2670" spans="2:2" x14ac:dyDescent="0.2">
      <c r="B2670" s="2"/>
    </row>
    <row r="2671" spans="2:2" x14ac:dyDescent="0.2">
      <c r="B2671" s="2"/>
    </row>
    <row r="2672" spans="2:2" x14ac:dyDescent="0.2">
      <c r="B2672" s="2"/>
    </row>
    <row r="2673" spans="2:2" x14ac:dyDescent="0.2">
      <c r="B2673" s="2"/>
    </row>
    <row r="2674" spans="2:2" x14ac:dyDescent="0.2">
      <c r="B2674" s="2"/>
    </row>
    <row r="2675" spans="2:2" x14ac:dyDescent="0.2">
      <c r="B2675" s="2"/>
    </row>
    <row r="2676" spans="2:2" x14ac:dyDescent="0.2">
      <c r="B2676" s="2"/>
    </row>
    <row r="2677" spans="2:2" x14ac:dyDescent="0.2">
      <c r="B2677" s="2"/>
    </row>
    <row r="2678" spans="2:2" x14ac:dyDescent="0.2">
      <c r="B2678" s="2"/>
    </row>
    <row r="2679" spans="2:2" x14ac:dyDescent="0.2">
      <c r="B2679" s="2"/>
    </row>
    <row r="2680" spans="2:2" x14ac:dyDescent="0.2">
      <c r="B2680" s="2"/>
    </row>
    <row r="2681" spans="2:2" x14ac:dyDescent="0.2">
      <c r="B2681" s="2"/>
    </row>
    <row r="2682" spans="2:2" x14ac:dyDescent="0.2">
      <c r="B2682" s="2"/>
    </row>
    <row r="2683" spans="2:2" x14ac:dyDescent="0.2">
      <c r="B2683" s="2"/>
    </row>
    <row r="2684" spans="2:2" x14ac:dyDescent="0.2">
      <c r="B2684" s="2"/>
    </row>
    <row r="2685" spans="2:2" x14ac:dyDescent="0.2">
      <c r="B2685" s="2"/>
    </row>
    <row r="2686" spans="2:2" x14ac:dyDescent="0.2">
      <c r="B2686" s="2"/>
    </row>
    <row r="2687" spans="2:2" x14ac:dyDescent="0.2">
      <c r="B2687" s="2"/>
    </row>
    <row r="2688" spans="2:2" x14ac:dyDescent="0.2">
      <c r="B2688" s="2"/>
    </row>
    <row r="2689" spans="2:2" x14ac:dyDescent="0.2">
      <c r="B2689" s="2"/>
    </row>
    <row r="2690" spans="2:2" x14ac:dyDescent="0.2">
      <c r="B2690" s="2"/>
    </row>
    <row r="2691" spans="2:2" x14ac:dyDescent="0.2">
      <c r="B2691" s="2"/>
    </row>
    <row r="2692" spans="2:2" x14ac:dyDescent="0.2">
      <c r="B2692" s="2"/>
    </row>
    <row r="2693" spans="2:2" x14ac:dyDescent="0.2">
      <c r="B2693" s="2"/>
    </row>
    <row r="2694" spans="2:2" x14ac:dyDescent="0.2">
      <c r="B2694" s="2"/>
    </row>
    <row r="2695" spans="2:2" x14ac:dyDescent="0.2">
      <c r="B2695" s="2"/>
    </row>
    <row r="2696" spans="2:2" x14ac:dyDescent="0.2">
      <c r="B2696" s="2"/>
    </row>
    <row r="2697" spans="2:2" x14ac:dyDescent="0.2">
      <c r="B2697" s="2"/>
    </row>
    <row r="2698" spans="2:2" x14ac:dyDescent="0.2">
      <c r="B2698" s="2"/>
    </row>
    <row r="2699" spans="2:2" x14ac:dyDescent="0.2">
      <c r="B2699" s="2"/>
    </row>
    <row r="2700" spans="2:2" x14ac:dyDescent="0.2">
      <c r="B2700" s="2"/>
    </row>
    <row r="2701" spans="2:2" x14ac:dyDescent="0.2">
      <c r="B2701" s="2"/>
    </row>
    <row r="2702" spans="2:2" x14ac:dyDescent="0.2">
      <c r="B2702" s="2"/>
    </row>
    <row r="2703" spans="2:2" x14ac:dyDescent="0.2">
      <c r="B2703" s="2"/>
    </row>
    <row r="2704" spans="2:2" x14ac:dyDescent="0.2">
      <c r="B2704" s="2"/>
    </row>
    <row r="2705" spans="2:2" x14ac:dyDescent="0.2">
      <c r="B2705" s="2"/>
    </row>
    <row r="2706" spans="2:2" x14ac:dyDescent="0.2">
      <c r="B2706" s="2"/>
    </row>
    <row r="2707" spans="2:2" x14ac:dyDescent="0.2">
      <c r="B2707" s="2"/>
    </row>
    <row r="2708" spans="2:2" x14ac:dyDescent="0.2">
      <c r="B2708" s="2"/>
    </row>
    <row r="2709" spans="2:2" x14ac:dyDescent="0.2">
      <c r="B2709" s="2"/>
    </row>
    <row r="2710" spans="2:2" x14ac:dyDescent="0.2">
      <c r="B2710" s="2"/>
    </row>
    <row r="2711" spans="2:2" x14ac:dyDescent="0.2">
      <c r="B2711" s="2"/>
    </row>
    <row r="2712" spans="2:2" x14ac:dyDescent="0.2">
      <c r="B2712" s="2"/>
    </row>
    <row r="2713" spans="2:2" x14ac:dyDescent="0.2">
      <c r="B2713" s="2"/>
    </row>
    <row r="2714" spans="2:2" x14ac:dyDescent="0.2">
      <c r="B2714" s="2"/>
    </row>
    <row r="2715" spans="2:2" x14ac:dyDescent="0.2">
      <c r="B2715" s="2"/>
    </row>
    <row r="2716" spans="2:2" x14ac:dyDescent="0.2">
      <c r="B2716" s="2"/>
    </row>
    <row r="2717" spans="2:2" x14ac:dyDescent="0.2">
      <c r="B2717" s="2"/>
    </row>
    <row r="2718" spans="2:2" x14ac:dyDescent="0.2">
      <c r="B2718" s="2"/>
    </row>
    <row r="2719" spans="2:2" x14ac:dyDescent="0.2">
      <c r="B2719" s="2"/>
    </row>
    <row r="2720" spans="2:2" x14ac:dyDescent="0.2">
      <c r="B2720" s="2"/>
    </row>
    <row r="2721" spans="2:2" x14ac:dyDescent="0.2">
      <c r="B2721" s="2"/>
    </row>
    <row r="2722" spans="2:2" x14ac:dyDescent="0.2">
      <c r="B2722" s="2"/>
    </row>
    <row r="2723" spans="2:2" x14ac:dyDescent="0.2">
      <c r="B2723" s="2"/>
    </row>
    <row r="2724" spans="2:2" x14ac:dyDescent="0.2">
      <c r="B2724" s="2"/>
    </row>
    <row r="2725" spans="2:2" x14ac:dyDescent="0.2">
      <c r="B2725" s="2"/>
    </row>
    <row r="2726" spans="2:2" x14ac:dyDescent="0.2">
      <c r="B2726" s="2"/>
    </row>
    <row r="2727" spans="2:2" x14ac:dyDescent="0.2">
      <c r="B2727" s="2"/>
    </row>
    <row r="2728" spans="2:2" x14ac:dyDescent="0.2">
      <c r="B2728" s="2"/>
    </row>
    <row r="2729" spans="2:2" x14ac:dyDescent="0.2">
      <c r="B2729" s="2"/>
    </row>
    <row r="2730" spans="2:2" x14ac:dyDescent="0.2">
      <c r="B2730" s="2"/>
    </row>
    <row r="2731" spans="2:2" x14ac:dyDescent="0.2">
      <c r="B2731" s="2"/>
    </row>
    <row r="2732" spans="2:2" x14ac:dyDescent="0.2">
      <c r="B2732" s="2"/>
    </row>
    <row r="2733" spans="2:2" x14ac:dyDescent="0.2">
      <c r="B2733" s="2"/>
    </row>
    <row r="2734" spans="2:2" x14ac:dyDescent="0.2">
      <c r="B2734" s="2"/>
    </row>
    <row r="2735" spans="2:2" x14ac:dyDescent="0.2">
      <c r="B2735" s="2"/>
    </row>
    <row r="2736" spans="2:2" x14ac:dyDescent="0.2">
      <c r="B2736" s="2"/>
    </row>
    <row r="2737" spans="2:2" x14ac:dyDescent="0.2">
      <c r="B2737" s="2"/>
    </row>
    <row r="2738" spans="2:2" x14ac:dyDescent="0.2">
      <c r="B2738" s="2"/>
    </row>
    <row r="2739" spans="2:2" x14ac:dyDescent="0.2">
      <c r="B2739" s="2"/>
    </row>
    <row r="2740" spans="2:2" x14ac:dyDescent="0.2">
      <c r="B2740" s="2"/>
    </row>
    <row r="2741" spans="2:2" x14ac:dyDescent="0.2">
      <c r="B2741" s="2"/>
    </row>
    <row r="2742" spans="2:2" x14ac:dyDescent="0.2">
      <c r="B2742" s="2"/>
    </row>
    <row r="2743" spans="2:2" x14ac:dyDescent="0.2">
      <c r="B2743" s="2"/>
    </row>
    <row r="2744" spans="2:2" x14ac:dyDescent="0.2">
      <c r="B2744" s="2"/>
    </row>
    <row r="2745" spans="2:2" x14ac:dyDescent="0.2">
      <c r="B2745" s="2"/>
    </row>
    <row r="2746" spans="2:2" x14ac:dyDescent="0.2">
      <c r="B2746" s="2"/>
    </row>
    <row r="2747" spans="2:2" x14ac:dyDescent="0.2">
      <c r="B2747" s="2"/>
    </row>
    <row r="2748" spans="2:2" x14ac:dyDescent="0.2">
      <c r="B2748" s="2"/>
    </row>
    <row r="2749" spans="2:2" x14ac:dyDescent="0.2">
      <c r="B2749" s="2"/>
    </row>
    <row r="2750" spans="2:2" x14ac:dyDescent="0.2">
      <c r="B2750" s="2"/>
    </row>
    <row r="2751" spans="2:2" x14ac:dyDescent="0.2">
      <c r="B2751" s="2"/>
    </row>
    <row r="2752" spans="2:2" x14ac:dyDescent="0.2">
      <c r="B2752" s="2"/>
    </row>
    <row r="2753" spans="2:2" x14ac:dyDescent="0.2">
      <c r="B2753" s="2"/>
    </row>
    <row r="2754" spans="2:2" x14ac:dyDescent="0.2">
      <c r="B2754" s="2"/>
    </row>
    <row r="2755" spans="2:2" x14ac:dyDescent="0.2">
      <c r="B2755" s="2"/>
    </row>
    <row r="2756" spans="2:2" x14ac:dyDescent="0.2">
      <c r="B2756" s="2"/>
    </row>
    <row r="2757" spans="2:2" x14ac:dyDescent="0.2">
      <c r="B2757" s="2"/>
    </row>
    <row r="2758" spans="2:2" x14ac:dyDescent="0.2">
      <c r="B2758" s="2"/>
    </row>
    <row r="2759" spans="2:2" x14ac:dyDescent="0.2">
      <c r="B2759" s="2"/>
    </row>
    <row r="2760" spans="2:2" x14ac:dyDescent="0.2">
      <c r="B2760" s="2"/>
    </row>
    <row r="2761" spans="2:2" x14ac:dyDescent="0.2">
      <c r="B2761" s="2"/>
    </row>
    <row r="2762" spans="2:2" x14ac:dyDescent="0.2">
      <c r="B2762" s="2"/>
    </row>
    <row r="2763" spans="2:2" x14ac:dyDescent="0.2">
      <c r="B2763" s="2"/>
    </row>
    <row r="2764" spans="2:2" x14ac:dyDescent="0.2">
      <c r="B2764" s="2"/>
    </row>
    <row r="2765" spans="2:2" x14ac:dyDescent="0.2">
      <c r="B2765" s="2"/>
    </row>
    <row r="2766" spans="2:2" x14ac:dyDescent="0.2">
      <c r="B2766" s="2"/>
    </row>
    <row r="2767" spans="2:2" x14ac:dyDescent="0.2">
      <c r="B2767" s="2"/>
    </row>
    <row r="2768" spans="2:2" x14ac:dyDescent="0.2">
      <c r="B2768" s="2"/>
    </row>
    <row r="2769" spans="2:2" x14ac:dyDescent="0.2">
      <c r="B2769" s="2"/>
    </row>
    <row r="2770" spans="2:2" x14ac:dyDescent="0.2">
      <c r="B2770" s="2"/>
    </row>
    <row r="2771" spans="2:2" x14ac:dyDescent="0.2">
      <c r="B2771" s="2"/>
    </row>
    <row r="2772" spans="2:2" x14ac:dyDescent="0.2">
      <c r="B2772" s="2"/>
    </row>
    <row r="2773" spans="2:2" x14ac:dyDescent="0.2">
      <c r="B2773" s="2"/>
    </row>
    <row r="2774" spans="2:2" x14ac:dyDescent="0.2">
      <c r="B2774" s="2"/>
    </row>
    <row r="2775" spans="2:2" x14ac:dyDescent="0.2">
      <c r="B2775" s="2"/>
    </row>
    <row r="2776" spans="2:2" x14ac:dyDescent="0.2">
      <c r="B2776" s="2"/>
    </row>
    <row r="2777" spans="2:2" x14ac:dyDescent="0.2">
      <c r="B2777" s="2"/>
    </row>
    <row r="2778" spans="2:2" x14ac:dyDescent="0.2">
      <c r="B2778" s="2"/>
    </row>
    <row r="2779" spans="2:2" x14ac:dyDescent="0.2">
      <c r="B2779" s="2"/>
    </row>
    <row r="2780" spans="2:2" x14ac:dyDescent="0.2">
      <c r="B2780" s="2"/>
    </row>
    <row r="2781" spans="2:2" x14ac:dyDescent="0.2">
      <c r="B2781" s="2"/>
    </row>
    <row r="2782" spans="2:2" x14ac:dyDescent="0.2">
      <c r="B2782" s="2"/>
    </row>
    <row r="2783" spans="2:2" x14ac:dyDescent="0.2">
      <c r="B2783" s="2"/>
    </row>
    <row r="2784" spans="2:2" x14ac:dyDescent="0.2">
      <c r="B2784" s="2"/>
    </row>
    <row r="2785" spans="2:2" x14ac:dyDescent="0.2">
      <c r="B2785" s="2"/>
    </row>
    <row r="2786" spans="2:2" x14ac:dyDescent="0.2">
      <c r="B2786" s="2"/>
    </row>
    <row r="2787" spans="2:2" x14ac:dyDescent="0.2">
      <c r="B2787" s="2"/>
    </row>
    <row r="2788" spans="2:2" x14ac:dyDescent="0.2">
      <c r="B2788" s="2"/>
    </row>
    <row r="2789" spans="2:2" x14ac:dyDescent="0.2">
      <c r="B2789" s="2"/>
    </row>
    <row r="2790" spans="2:2" x14ac:dyDescent="0.2">
      <c r="B2790" s="2"/>
    </row>
    <row r="2791" spans="2:2" x14ac:dyDescent="0.2">
      <c r="B2791" s="2"/>
    </row>
    <row r="2792" spans="2:2" x14ac:dyDescent="0.2">
      <c r="B2792" s="2"/>
    </row>
    <row r="2793" spans="2:2" x14ac:dyDescent="0.2">
      <c r="B2793" s="2"/>
    </row>
    <row r="2794" spans="2:2" x14ac:dyDescent="0.2">
      <c r="B2794" s="2"/>
    </row>
    <row r="2795" spans="2:2" x14ac:dyDescent="0.2">
      <c r="B2795" s="2"/>
    </row>
    <row r="2796" spans="2:2" x14ac:dyDescent="0.2">
      <c r="B2796" s="2"/>
    </row>
    <row r="2797" spans="2:2" x14ac:dyDescent="0.2">
      <c r="B2797" s="2"/>
    </row>
    <row r="2798" spans="2:2" x14ac:dyDescent="0.2">
      <c r="B2798" s="2"/>
    </row>
    <row r="2799" spans="2:2" x14ac:dyDescent="0.2">
      <c r="B2799" s="2"/>
    </row>
    <row r="2800" spans="2:2" x14ac:dyDescent="0.2">
      <c r="B2800" s="2"/>
    </row>
    <row r="2801" spans="2:2" x14ac:dyDescent="0.2">
      <c r="B2801" s="2"/>
    </row>
    <row r="2802" spans="2:2" x14ac:dyDescent="0.2">
      <c r="B2802" s="2"/>
    </row>
    <row r="2803" spans="2:2" x14ac:dyDescent="0.2">
      <c r="B2803" s="2"/>
    </row>
    <row r="2804" spans="2:2" x14ac:dyDescent="0.2">
      <c r="B2804" s="2"/>
    </row>
    <row r="2805" spans="2:2" x14ac:dyDescent="0.2">
      <c r="B2805" s="2"/>
    </row>
    <row r="2806" spans="2:2" x14ac:dyDescent="0.2">
      <c r="B2806" s="2"/>
    </row>
    <row r="2807" spans="2:2" x14ac:dyDescent="0.2">
      <c r="B2807" s="2"/>
    </row>
    <row r="2808" spans="2:2" x14ac:dyDescent="0.2">
      <c r="B2808" s="2"/>
    </row>
    <row r="2809" spans="2:2" x14ac:dyDescent="0.2">
      <c r="B2809" s="2"/>
    </row>
    <row r="2810" spans="2:2" x14ac:dyDescent="0.2">
      <c r="B2810" s="2"/>
    </row>
    <row r="2811" spans="2:2" x14ac:dyDescent="0.2">
      <c r="B2811" s="2"/>
    </row>
    <row r="2812" spans="2:2" x14ac:dyDescent="0.2">
      <c r="B2812" s="2"/>
    </row>
    <row r="2813" spans="2:2" x14ac:dyDescent="0.2">
      <c r="B2813" s="2"/>
    </row>
    <row r="2814" spans="2:2" x14ac:dyDescent="0.2">
      <c r="B2814" s="2"/>
    </row>
    <row r="2815" spans="2:2" x14ac:dyDescent="0.2">
      <c r="B2815" s="2"/>
    </row>
    <row r="2816" spans="2:2" x14ac:dyDescent="0.2">
      <c r="B2816" s="2"/>
    </row>
    <row r="2817" spans="2:2" x14ac:dyDescent="0.2">
      <c r="B2817" s="2"/>
    </row>
    <row r="2818" spans="2:2" x14ac:dyDescent="0.2">
      <c r="B2818" s="2"/>
    </row>
    <row r="2819" spans="2:2" x14ac:dyDescent="0.2">
      <c r="B2819" s="2"/>
    </row>
    <row r="2820" spans="2:2" x14ac:dyDescent="0.2">
      <c r="B2820" s="2"/>
    </row>
    <row r="2821" spans="2:2" x14ac:dyDescent="0.2">
      <c r="B2821" s="2"/>
    </row>
    <row r="2822" spans="2:2" x14ac:dyDescent="0.2">
      <c r="B2822" s="2"/>
    </row>
    <row r="2823" spans="2:2" x14ac:dyDescent="0.2">
      <c r="B2823" s="2"/>
    </row>
    <row r="2824" spans="2:2" x14ac:dyDescent="0.2">
      <c r="B2824" s="2"/>
    </row>
    <row r="2825" spans="2:2" x14ac:dyDescent="0.2">
      <c r="B2825" s="2"/>
    </row>
    <row r="2826" spans="2:2" x14ac:dyDescent="0.2">
      <c r="B2826" s="2"/>
    </row>
    <row r="2827" spans="2:2" x14ac:dyDescent="0.2">
      <c r="B2827" s="2"/>
    </row>
    <row r="2828" spans="2:2" x14ac:dyDescent="0.2">
      <c r="B2828" s="2"/>
    </row>
    <row r="2829" spans="2:2" x14ac:dyDescent="0.2">
      <c r="B2829" s="2"/>
    </row>
    <row r="2830" spans="2:2" x14ac:dyDescent="0.2">
      <c r="B2830" s="2"/>
    </row>
    <row r="2831" spans="2:2" x14ac:dyDescent="0.2">
      <c r="B2831" s="2"/>
    </row>
    <row r="2832" spans="2:2" x14ac:dyDescent="0.2">
      <c r="B2832" s="2"/>
    </row>
    <row r="2833" spans="2:2" x14ac:dyDescent="0.2">
      <c r="B2833" s="2"/>
    </row>
    <row r="2834" spans="2:2" x14ac:dyDescent="0.2">
      <c r="B2834" s="2"/>
    </row>
    <row r="2835" spans="2:2" x14ac:dyDescent="0.2">
      <c r="B2835" s="2"/>
    </row>
    <row r="2836" spans="2:2" x14ac:dyDescent="0.2">
      <c r="B2836" s="2"/>
    </row>
    <row r="2837" spans="2:2" x14ac:dyDescent="0.2">
      <c r="B2837" s="2"/>
    </row>
    <row r="2838" spans="2:2" x14ac:dyDescent="0.2">
      <c r="B2838" s="2"/>
    </row>
    <row r="2839" spans="2:2" x14ac:dyDescent="0.2">
      <c r="B2839" s="2"/>
    </row>
    <row r="2840" spans="2:2" x14ac:dyDescent="0.2">
      <c r="B2840" s="2"/>
    </row>
    <row r="2841" spans="2:2" x14ac:dyDescent="0.2">
      <c r="B2841" s="2"/>
    </row>
    <row r="2842" spans="2:2" x14ac:dyDescent="0.2">
      <c r="B2842" s="2"/>
    </row>
    <row r="2843" spans="2:2" x14ac:dyDescent="0.2">
      <c r="B2843" s="2"/>
    </row>
    <row r="2844" spans="2:2" x14ac:dyDescent="0.2">
      <c r="B2844" s="2"/>
    </row>
    <row r="2845" spans="2:2" x14ac:dyDescent="0.2">
      <c r="B2845" s="2"/>
    </row>
    <row r="2846" spans="2:2" x14ac:dyDescent="0.2">
      <c r="B2846" s="2"/>
    </row>
    <row r="2847" spans="2:2" x14ac:dyDescent="0.2">
      <c r="B2847" s="2"/>
    </row>
    <row r="2848" spans="2:2" x14ac:dyDescent="0.2">
      <c r="B2848" s="2"/>
    </row>
    <row r="2849" spans="2:2" x14ac:dyDescent="0.2">
      <c r="B2849" s="2"/>
    </row>
    <row r="2850" spans="2:2" x14ac:dyDescent="0.2">
      <c r="B2850" s="2"/>
    </row>
    <row r="2851" spans="2:2" x14ac:dyDescent="0.2">
      <c r="B2851" s="2"/>
    </row>
    <row r="2852" spans="2:2" x14ac:dyDescent="0.2">
      <c r="B2852" s="2"/>
    </row>
    <row r="2853" spans="2:2" x14ac:dyDescent="0.2">
      <c r="B2853" s="2"/>
    </row>
    <row r="2854" spans="2:2" x14ac:dyDescent="0.2">
      <c r="B2854" s="2"/>
    </row>
    <row r="2855" spans="2:2" x14ac:dyDescent="0.2">
      <c r="B2855" s="2"/>
    </row>
    <row r="2856" spans="2:2" x14ac:dyDescent="0.2">
      <c r="B2856" s="2"/>
    </row>
    <row r="2857" spans="2:2" x14ac:dyDescent="0.2">
      <c r="B2857" s="2"/>
    </row>
    <row r="2858" spans="2:2" x14ac:dyDescent="0.2">
      <c r="B2858" s="2"/>
    </row>
    <row r="2859" spans="2:2" x14ac:dyDescent="0.2">
      <c r="B2859" s="2"/>
    </row>
    <row r="2860" spans="2:2" x14ac:dyDescent="0.2">
      <c r="B2860" s="2"/>
    </row>
    <row r="2861" spans="2:2" x14ac:dyDescent="0.2">
      <c r="B2861" s="2"/>
    </row>
    <row r="2862" spans="2:2" x14ac:dyDescent="0.2">
      <c r="B2862" s="2"/>
    </row>
    <row r="2863" spans="2:2" x14ac:dyDescent="0.2">
      <c r="B2863" s="2"/>
    </row>
    <row r="2864" spans="2:2" x14ac:dyDescent="0.2">
      <c r="B2864" s="2"/>
    </row>
    <row r="2865" spans="2:2" x14ac:dyDescent="0.2">
      <c r="B2865" s="2"/>
    </row>
    <row r="2866" spans="2:2" x14ac:dyDescent="0.2">
      <c r="B2866" s="2"/>
    </row>
    <row r="2867" spans="2:2" x14ac:dyDescent="0.2">
      <c r="B2867" s="2"/>
    </row>
    <row r="2868" spans="2:2" x14ac:dyDescent="0.2">
      <c r="B2868" s="2"/>
    </row>
    <row r="2869" spans="2:2" x14ac:dyDescent="0.2">
      <c r="B2869" s="2"/>
    </row>
    <row r="2870" spans="2:2" x14ac:dyDescent="0.2">
      <c r="B2870" s="2"/>
    </row>
    <row r="2871" spans="2:2" x14ac:dyDescent="0.2">
      <c r="B2871" s="2"/>
    </row>
    <row r="2872" spans="2:2" x14ac:dyDescent="0.2">
      <c r="B2872" s="2"/>
    </row>
    <row r="2873" spans="2:2" x14ac:dyDescent="0.2">
      <c r="B2873" s="2"/>
    </row>
    <row r="2874" spans="2:2" x14ac:dyDescent="0.2">
      <c r="B2874" s="2"/>
    </row>
    <row r="2875" spans="2:2" x14ac:dyDescent="0.2">
      <c r="B2875" s="2"/>
    </row>
    <row r="2876" spans="2:2" x14ac:dyDescent="0.2">
      <c r="B2876" s="2"/>
    </row>
    <row r="2877" spans="2:2" x14ac:dyDescent="0.2">
      <c r="B2877" s="2"/>
    </row>
    <row r="2878" spans="2:2" x14ac:dyDescent="0.2">
      <c r="B2878" s="2"/>
    </row>
    <row r="2879" spans="2:2" x14ac:dyDescent="0.2">
      <c r="B2879" s="2"/>
    </row>
    <row r="2880" spans="2:2" x14ac:dyDescent="0.2">
      <c r="B2880" s="2"/>
    </row>
    <row r="2881" spans="2:2" x14ac:dyDescent="0.2">
      <c r="B2881" s="2"/>
    </row>
    <row r="2882" spans="2:2" x14ac:dyDescent="0.2">
      <c r="B2882" s="2"/>
    </row>
    <row r="2883" spans="2:2" x14ac:dyDescent="0.2">
      <c r="B2883" s="2"/>
    </row>
    <row r="2884" spans="2:2" x14ac:dyDescent="0.2">
      <c r="B2884" s="2"/>
    </row>
    <row r="2885" spans="2:2" x14ac:dyDescent="0.2">
      <c r="B2885" s="2"/>
    </row>
    <row r="2886" spans="2:2" x14ac:dyDescent="0.2">
      <c r="B2886" s="2"/>
    </row>
    <row r="2887" spans="2:2" x14ac:dyDescent="0.2">
      <c r="B2887" s="2"/>
    </row>
    <row r="2888" spans="2:2" x14ac:dyDescent="0.2">
      <c r="B2888" s="2"/>
    </row>
    <row r="2889" spans="2:2" x14ac:dyDescent="0.2">
      <c r="B2889" s="2"/>
    </row>
    <row r="2890" spans="2:2" x14ac:dyDescent="0.2">
      <c r="B2890" s="2"/>
    </row>
    <row r="2891" spans="2:2" x14ac:dyDescent="0.2">
      <c r="B2891" s="2"/>
    </row>
    <row r="2892" spans="2:2" x14ac:dyDescent="0.2">
      <c r="B2892" s="2"/>
    </row>
    <row r="2893" spans="2:2" x14ac:dyDescent="0.2">
      <c r="B2893" s="2"/>
    </row>
    <row r="2894" spans="2:2" x14ac:dyDescent="0.2">
      <c r="B2894" s="2"/>
    </row>
    <row r="2895" spans="2:2" x14ac:dyDescent="0.2">
      <c r="B2895" s="2"/>
    </row>
    <row r="2896" spans="2:2" x14ac:dyDescent="0.2">
      <c r="B2896" s="2"/>
    </row>
    <row r="2897" spans="2:2" x14ac:dyDescent="0.2">
      <c r="B2897" s="2"/>
    </row>
    <row r="2898" spans="2:2" x14ac:dyDescent="0.2">
      <c r="B2898" s="2"/>
    </row>
    <row r="2899" spans="2:2" x14ac:dyDescent="0.2">
      <c r="B2899" s="2"/>
    </row>
    <row r="2900" spans="2:2" x14ac:dyDescent="0.2">
      <c r="B2900" s="2"/>
    </row>
    <row r="2901" spans="2:2" x14ac:dyDescent="0.2">
      <c r="B2901" s="2"/>
    </row>
    <row r="2902" spans="2:2" x14ac:dyDescent="0.2">
      <c r="B2902" s="2"/>
    </row>
    <row r="2903" spans="2:2" x14ac:dyDescent="0.2">
      <c r="B2903" s="2"/>
    </row>
    <row r="2904" spans="2:2" x14ac:dyDescent="0.2">
      <c r="B2904" s="2"/>
    </row>
    <row r="2905" spans="2:2" x14ac:dyDescent="0.2">
      <c r="B2905" s="2"/>
    </row>
    <row r="2906" spans="2:2" x14ac:dyDescent="0.2">
      <c r="B2906" s="2"/>
    </row>
    <row r="2907" spans="2:2" x14ac:dyDescent="0.2">
      <c r="B2907" s="2"/>
    </row>
    <row r="2908" spans="2:2" x14ac:dyDescent="0.2">
      <c r="B2908" s="2"/>
    </row>
    <row r="2909" spans="2:2" x14ac:dyDescent="0.2">
      <c r="B2909" s="2"/>
    </row>
    <row r="2910" spans="2:2" x14ac:dyDescent="0.2">
      <c r="B2910" s="2"/>
    </row>
    <row r="2911" spans="2:2" x14ac:dyDescent="0.2">
      <c r="B2911" s="2"/>
    </row>
    <row r="2912" spans="2:2" x14ac:dyDescent="0.2">
      <c r="B2912" s="2"/>
    </row>
    <row r="2913" spans="2:2" x14ac:dyDescent="0.2">
      <c r="B2913" s="2"/>
    </row>
    <row r="2914" spans="2:2" x14ac:dyDescent="0.2">
      <c r="B2914" s="2"/>
    </row>
    <row r="2915" spans="2:2" x14ac:dyDescent="0.2">
      <c r="B2915" s="2"/>
    </row>
    <row r="2916" spans="2:2" x14ac:dyDescent="0.2">
      <c r="B2916" s="2"/>
    </row>
    <row r="2917" spans="2:2" x14ac:dyDescent="0.2">
      <c r="B2917" s="2"/>
    </row>
    <row r="2918" spans="2:2" x14ac:dyDescent="0.2">
      <c r="B2918" s="2"/>
    </row>
    <row r="2919" spans="2:2" x14ac:dyDescent="0.2">
      <c r="B2919" s="2"/>
    </row>
    <row r="2920" spans="2:2" x14ac:dyDescent="0.2">
      <c r="B2920" s="2"/>
    </row>
    <row r="2921" spans="2:2" x14ac:dyDescent="0.2">
      <c r="B2921" s="2"/>
    </row>
    <row r="2922" spans="2:2" x14ac:dyDescent="0.2">
      <c r="B2922" s="2"/>
    </row>
    <row r="2923" spans="2:2" x14ac:dyDescent="0.2">
      <c r="B2923" s="2"/>
    </row>
    <row r="2924" spans="2:2" x14ac:dyDescent="0.2">
      <c r="B2924" s="2"/>
    </row>
    <row r="2925" spans="2:2" x14ac:dyDescent="0.2">
      <c r="B2925" s="2"/>
    </row>
    <row r="2926" spans="2:2" x14ac:dyDescent="0.2">
      <c r="B2926" s="2"/>
    </row>
    <row r="2927" spans="2:2" x14ac:dyDescent="0.2">
      <c r="B2927" s="2"/>
    </row>
    <row r="2928" spans="2:2" x14ac:dyDescent="0.2">
      <c r="B2928" s="2"/>
    </row>
    <row r="2929" spans="2:2" x14ac:dyDescent="0.2">
      <c r="B2929" s="2"/>
    </row>
    <row r="2930" spans="2:2" x14ac:dyDescent="0.2">
      <c r="B2930" s="2"/>
    </row>
    <row r="2931" spans="2:2" x14ac:dyDescent="0.2">
      <c r="B2931" s="2"/>
    </row>
    <row r="2932" spans="2:2" x14ac:dyDescent="0.2">
      <c r="B2932" s="2"/>
    </row>
    <row r="2933" spans="2:2" x14ac:dyDescent="0.2">
      <c r="B2933" s="2"/>
    </row>
    <row r="2934" spans="2:2" x14ac:dyDescent="0.2">
      <c r="B2934" s="2"/>
    </row>
    <row r="2935" spans="2:2" x14ac:dyDescent="0.2">
      <c r="B2935" s="2"/>
    </row>
    <row r="2936" spans="2:2" x14ac:dyDescent="0.2">
      <c r="B2936" s="2"/>
    </row>
    <row r="2937" spans="2:2" x14ac:dyDescent="0.2">
      <c r="B2937" s="2"/>
    </row>
    <row r="2938" spans="2:2" x14ac:dyDescent="0.2">
      <c r="B2938" s="2"/>
    </row>
    <row r="2939" spans="2:2" x14ac:dyDescent="0.2">
      <c r="B2939" s="2"/>
    </row>
    <row r="2940" spans="2:2" x14ac:dyDescent="0.2">
      <c r="B2940" s="2"/>
    </row>
    <row r="2941" spans="2:2" x14ac:dyDescent="0.2">
      <c r="B2941" s="2"/>
    </row>
    <row r="2942" spans="2:2" x14ac:dyDescent="0.2">
      <c r="B2942" s="2"/>
    </row>
    <row r="2943" spans="2:2" x14ac:dyDescent="0.2">
      <c r="B2943" s="2"/>
    </row>
    <row r="2944" spans="2:2" x14ac:dyDescent="0.2">
      <c r="B2944" s="2"/>
    </row>
    <row r="2945" spans="2:2" x14ac:dyDescent="0.2">
      <c r="B2945" s="2"/>
    </row>
    <row r="2946" spans="2:2" x14ac:dyDescent="0.2">
      <c r="B2946" s="2"/>
    </row>
    <row r="2947" spans="2:2" x14ac:dyDescent="0.2">
      <c r="B2947" s="2"/>
    </row>
    <row r="2948" spans="2:2" x14ac:dyDescent="0.2">
      <c r="B2948" s="2"/>
    </row>
    <row r="2949" spans="2:2" x14ac:dyDescent="0.2">
      <c r="B2949" s="2"/>
    </row>
    <row r="2950" spans="2:2" x14ac:dyDescent="0.2">
      <c r="B2950" s="2"/>
    </row>
    <row r="2951" spans="2:2" x14ac:dyDescent="0.2">
      <c r="B2951" s="2"/>
    </row>
    <row r="2952" spans="2:2" x14ac:dyDescent="0.2">
      <c r="B2952" s="2"/>
    </row>
    <row r="2953" spans="2:2" x14ac:dyDescent="0.2">
      <c r="B2953" s="2"/>
    </row>
    <row r="2954" spans="2:2" x14ac:dyDescent="0.2">
      <c r="B2954" s="2"/>
    </row>
    <row r="2955" spans="2:2" x14ac:dyDescent="0.2">
      <c r="B2955" s="2"/>
    </row>
    <row r="2956" spans="2:2" x14ac:dyDescent="0.2">
      <c r="B2956" s="2"/>
    </row>
    <row r="2957" spans="2:2" x14ac:dyDescent="0.2">
      <c r="B2957" s="2"/>
    </row>
    <row r="2958" spans="2:2" x14ac:dyDescent="0.2">
      <c r="B2958" s="2"/>
    </row>
    <row r="2959" spans="2:2" x14ac:dyDescent="0.2">
      <c r="B2959" s="2"/>
    </row>
    <row r="2960" spans="2:2" x14ac:dyDescent="0.2">
      <c r="B2960" s="2"/>
    </row>
    <row r="2961" spans="2:2" x14ac:dyDescent="0.2">
      <c r="B2961" s="2"/>
    </row>
    <row r="2962" spans="2:2" x14ac:dyDescent="0.2">
      <c r="B2962" s="2"/>
    </row>
    <row r="2963" spans="2:2" x14ac:dyDescent="0.2">
      <c r="B2963" s="2"/>
    </row>
    <row r="2964" spans="2:2" x14ac:dyDescent="0.2">
      <c r="B2964" s="2"/>
    </row>
    <row r="2965" spans="2:2" x14ac:dyDescent="0.2">
      <c r="B2965" s="2"/>
    </row>
    <row r="2966" spans="2:2" x14ac:dyDescent="0.2">
      <c r="B2966" s="2"/>
    </row>
    <row r="2967" spans="2:2" x14ac:dyDescent="0.2">
      <c r="B2967" s="2"/>
    </row>
    <row r="2968" spans="2:2" x14ac:dyDescent="0.2">
      <c r="B2968" s="2"/>
    </row>
    <row r="2969" spans="2:2" x14ac:dyDescent="0.2">
      <c r="B2969" s="2"/>
    </row>
    <row r="2970" spans="2:2" x14ac:dyDescent="0.2">
      <c r="B2970" s="2"/>
    </row>
    <row r="2971" spans="2:2" x14ac:dyDescent="0.2">
      <c r="B2971" s="2"/>
    </row>
    <row r="2972" spans="2:2" x14ac:dyDescent="0.2">
      <c r="B2972" s="2"/>
    </row>
    <row r="2973" spans="2:2" x14ac:dyDescent="0.2">
      <c r="B2973" s="2"/>
    </row>
    <row r="2974" spans="2:2" x14ac:dyDescent="0.2">
      <c r="B2974" s="2"/>
    </row>
    <row r="2975" spans="2:2" x14ac:dyDescent="0.2">
      <c r="B2975" s="2"/>
    </row>
    <row r="2976" spans="2:2" x14ac:dyDescent="0.2">
      <c r="B2976" s="2"/>
    </row>
    <row r="2977" spans="2:2" x14ac:dyDescent="0.2">
      <c r="B2977" s="2"/>
    </row>
    <row r="2978" spans="2:2" x14ac:dyDescent="0.2">
      <c r="B2978" s="2"/>
    </row>
    <row r="2979" spans="2:2" x14ac:dyDescent="0.2">
      <c r="B2979" s="2"/>
    </row>
    <row r="2980" spans="2:2" x14ac:dyDescent="0.2">
      <c r="B2980" s="2"/>
    </row>
    <row r="2981" spans="2:2" x14ac:dyDescent="0.2">
      <c r="B2981" s="2"/>
    </row>
    <row r="2982" spans="2:2" x14ac:dyDescent="0.2">
      <c r="B2982" s="2"/>
    </row>
    <row r="2983" spans="2:2" x14ac:dyDescent="0.2">
      <c r="B2983" s="2"/>
    </row>
    <row r="2984" spans="2:2" x14ac:dyDescent="0.2">
      <c r="B2984" s="2"/>
    </row>
    <row r="2985" spans="2:2" x14ac:dyDescent="0.2">
      <c r="B2985" s="2"/>
    </row>
    <row r="2986" spans="2:2" x14ac:dyDescent="0.2">
      <c r="B2986" s="2"/>
    </row>
    <row r="2987" spans="2:2" x14ac:dyDescent="0.2">
      <c r="B2987" s="2"/>
    </row>
    <row r="2988" spans="2:2" x14ac:dyDescent="0.2">
      <c r="B2988" s="2"/>
    </row>
    <row r="2989" spans="2:2" x14ac:dyDescent="0.2">
      <c r="B2989" s="2"/>
    </row>
    <row r="2990" spans="2:2" x14ac:dyDescent="0.2">
      <c r="B2990" s="2"/>
    </row>
    <row r="2991" spans="2:2" x14ac:dyDescent="0.2">
      <c r="B2991" s="2"/>
    </row>
    <row r="2992" spans="2:2" x14ac:dyDescent="0.2">
      <c r="B2992" s="2"/>
    </row>
    <row r="2993" spans="2:2" x14ac:dyDescent="0.2">
      <c r="B2993" s="2"/>
    </row>
    <row r="2994" spans="2:2" x14ac:dyDescent="0.2">
      <c r="B2994" s="2"/>
    </row>
    <row r="2995" spans="2:2" x14ac:dyDescent="0.2">
      <c r="B2995" s="2"/>
    </row>
    <row r="2996" spans="2:2" x14ac:dyDescent="0.2">
      <c r="B2996" s="2"/>
    </row>
    <row r="2997" spans="2:2" x14ac:dyDescent="0.2">
      <c r="B2997" s="2"/>
    </row>
    <row r="2998" spans="2:2" x14ac:dyDescent="0.2">
      <c r="B2998" s="2"/>
    </row>
    <row r="2999" spans="2:2" x14ac:dyDescent="0.2">
      <c r="B2999" s="2"/>
    </row>
    <row r="3000" spans="2:2" x14ac:dyDescent="0.2">
      <c r="B3000" s="2"/>
    </row>
    <row r="3001" spans="2:2" x14ac:dyDescent="0.2">
      <c r="B3001" s="2"/>
    </row>
    <row r="3002" spans="2:2" x14ac:dyDescent="0.2">
      <c r="B3002" s="2"/>
    </row>
    <row r="3003" spans="2:2" x14ac:dyDescent="0.2">
      <c r="B3003" s="2"/>
    </row>
    <row r="3004" spans="2:2" x14ac:dyDescent="0.2">
      <c r="B3004" s="2"/>
    </row>
    <row r="3005" spans="2:2" x14ac:dyDescent="0.2">
      <c r="B3005" s="2"/>
    </row>
    <row r="3006" spans="2:2" x14ac:dyDescent="0.2">
      <c r="B3006" s="2"/>
    </row>
    <row r="3007" spans="2:2" x14ac:dyDescent="0.2">
      <c r="B3007" s="2"/>
    </row>
    <row r="3008" spans="2:2" x14ac:dyDescent="0.2">
      <c r="B3008" s="2"/>
    </row>
    <row r="3009" spans="2:2" x14ac:dyDescent="0.2">
      <c r="B3009" s="2"/>
    </row>
    <row r="3010" spans="2:2" x14ac:dyDescent="0.2">
      <c r="B3010" s="2"/>
    </row>
    <row r="3011" spans="2:2" x14ac:dyDescent="0.2">
      <c r="B3011" s="2"/>
    </row>
    <row r="3012" spans="2:2" x14ac:dyDescent="0.2">
      <c r="B3012" s="2"/>
    </row>
    <row r="3013" spans="2:2" x14ac:dyDescent="0.2">
      <c r="B3013" s="2"/>
    </row>
    <row r="3014" spans="2:2" x14ac:dyDescent="0.2">
      <c r="B3014" s="2"/>
    </row>
    <row r="3015" spans="2:2" x14ac:dyDescent="0.2">
      <c r="B3015" s="2"/>
    </row>
    <row r="3016" spans="2:2" x14ac:dyDescent="0.2">
      <c r="B3016" s="2"/>
    </row>
    <row r="3017" spans="2:2" x14ac:dyDescent="0.2">
      <c r="B3017" s="2"/>
    </row>
    <row r="3018" spans="2:2" x14ac:dyDescent="0.2">
      <c r="B3018" s="2"/>
    </row>
    <row r="3019" spans="2:2" x14ac:dyDescent="0.2">
      <c r="B3019" s="2"/>
    </row>
    <row r="3020" spans="2:2" x14ac:dyDescent="0.2">
      <c r="B3020" s="2"/>
    </row>
    <row r="3021" spans="2:2" x14ac:dyDescent="0.2">
      <c r="B3021" s="2"/>
    </row>
    <row r="3022" spans="2:2" x14ac:dyDescent="0.2">
      <c r="B3022" s="2"/>
    </row>
    <row r="3023" spans="2:2" x14ac:dyDescent="0.2">
      <c r="B3023" s="2"/>
    </row>
    <row r="3024" spans="2:2" x14ac:dyDescent="0.2">
      <c r="B3024" s="2"/>
    </row>
    <row r="3025" spans="2:2" x14ac:dyDescent="0.2">
      <c r="B3025" s="2"/>
    </row>
    <row r="3026" spans="2:2" x14ac:dyDescent="0.2">
      <c r="B3026" s="2"/>
    </row>
    <row r="3027" spans="2:2" x14ac:dyDescent="0.2">
      <c r="B3027" s="2"/>
    </row>
    <row r="3028" spans="2:2" x14ac:dyDescent="0.2">
      <c r="B3028" s="2"/>
    </row>
    <row r="3029" spans="2:2" x14ac:dyDescent="0.2">
      <c r="B3029" s="2"/>
    </row>
    <row r="3030" spans="2:2" x14ac:dyDescent="0.2">
      <c r="B3030" s="2"/>
    </row>
    <row r="3031" spans="2:2" x14ac:dyDescent="0.2">
      <c r="B3031" s="2"/>
    </row>
    <row r="3032" spans="2:2" x14ac:dyDescent="0.2">
      <c r="B3032" s="2"/>
    </row>
    <row r="3033" spans="2:2" x14ac:dyDescent="0.2">
      <c r="B3033" s="2"/>
    </row>
    <row r="3034" spans="2:2" x14ac:dyDescent="0.2">
      <c r="B3034" s="2"/>
    </row>
    <row r="3035" spans="2:2" x14ac:dyDescent="0.2">
      <c r="B3035" s="2"/>
    </row>
    <row r="3036" spans="2:2" x14ac:dyDescent="0.2">
      <c r="B3036" s="2"/>
    </row>
    <row r="3037" spans="2:2" x14ac:dyDescent="0.2">
      <c r="B3037" s="2"/>
    </row>
    <row r="3038" spans="2:2" x14ac:dyDescent="0.2">
      <c r="B3038" s="2"/>
    </row>
    <row r="3039" spans="2:2" x14ac:dyDescent="0.2">
      <c r="B3039" s="2"/>
    </row>
    <row r="3040" spans="2:2" x14ac:dyDescent="0.2">
      <c r="B3040" s="2"/>
    </row>
    <row r="3041" spans="2:2" x14ac:dyDescent="0.2">
      <c r="B3041" s="2"/>
    </row>
    <row r="3042" spans="2:2" x14ac:dyDescent="0.2">
      <c r="B3042" s="2"/>
    </row>
    <row r="3043" spans="2:2" x14ac:dyDescent="0.2">
      <c r="B3043" s="2"/>
    </row>
    <row r="3044" spans="2:2" x14ac:dyDescent="0.2">
      <c r="B3044" s="2"/>
    </row>
    <row r="3045" spans="2:2" x14ac:dyDescent="0.2">
      <c r="B3045" s="2"/>
    </row>
    <row r="3046" spans="2:2" x14ac:dyDescent="0.2">
      <c r="B3046" s="2"/>
    </row>
    <row r="3047" spans="2:2" x14ac:dyDescent="0.2">
      <c r="B3047" s="2"/>
    </row>
    <row r="3048" spans="2:2" x14ac:dyDescent="0.2">
      <c r="B3048" s="2"/>
    </row>
    <row r="3049" spans="2:2" x14ac:dyDescent="0.2">
      <c r="B3049" s="2"/>
    </row>
    <row r="3050" spans="2:2" x14ac:dyDescent="0.2">
      <c r="B3050" s="2"/>
    </row>
    <row r="3051" spans="2:2" x14ac:dyDescent="0.2">
      <c r="B3051" s="2"/>
    </row>
    <row r="3052" spans="2:2" x14ac:dyDescent="0.2">
      <c r="B3052" s="2"/>
    </row>
    <row r="3053" spans="2:2" x14ac:dyDescent="0.2">
      <c r="B3053" s="2"/>
    </row>
    <row r="3054" spans="2:2" x14ac:dyDescent="0.2">
      <c r="B3054" s="2"/>
    </row>
    <row r="3055" spans="2:2" x14ac:dyDescent="0.2">
      <c r="B3055" s="2"/>
    </row>
    <row r="3056" spans="2:2" x14ac:dyDescent="0.2">
      <c r="B3056" s="2"/>
    </row>
    <row r="3057" spans="2:2" x14ac:dyDescent="0.2">
      <c r="B3057" s="2"/>
    </row>
    <row r="3058" spans="2:2" x14ac:dyDescent="0.2">
      <c r="B3058" s="2"/>
    </row>
    <row r="3059" spans="2:2" x14ac:dyDescent="0.2">
      <c r="B3059" s="2"/>
    </row>
    <row r="3060" spans="2:2" x14ac:dyDescent="0.2">
      <c r="B3060" s="2"/>
    </row>
    <row r="3061" spans="2:2" x14ac:dyDescent="0.2">
      <c r="B3061" s="2"/>
    </row>
    <row r="3062" spans="2:2" x14ac:dyDescent="0.2">
      <c r="B3062" s="2"/>
    </row>
    <row r="3063" spans="2:2" x14ac:dyDescent="0.2">
      <c r="B3063" s="2"/>
    </row>
    <row r="3064" spans="2:2" x14ac:dyDescent="0.2">
      <c r="B3064" s="2"/>
    </row>
    <row r="3065" spans="2:2" x14ac:dyDescent="0.2">
      <c r="B3065" s="2"/>
    </row>
    <row r="3066" spans="2:2" x14ac:dyDescent="0.2">
      <c r="B3066" s="2"/>
    </row>
    <row r="3067" spans="2:2" x14ac:dyDescent="0.2">
      <c r="B3067" s="2"/>
    </row>
    <row r="3068" spans="2:2" x14ac:dyDescent="0.2">
      <c r="B3068" s="2"/>
    </row>
    <row r="3069" spans="2:2" x14ac:dyDescent="0.2">
      <c r="B3069" s="2"/>
    </row>
    <row r="3070" spans="2:2" x14ac:dyDescent="0.2">
      <c r="B3070" s="2"/>
    </row>
    <row r="3071" spans="2:2" x14ac:dyDescent="0.2">
      <c r="B3071" s="2"/>
    </row>
    <row r="3072" spans="2:2" x14ac:dyDescent="0.2">
      <c r="B3072" s="2"/>
    </row>
    <row r="3073" spans="2:2" x14ac:dyDescent="0.2">
      <c r="B3073" s="2"/>
    </row>
    <row r="3074" spans="2:2" x14ac:dyDescent="0.2">
      <c r="B3074" s="2"/>
    </row>
    <row r="3075" spans="2:2" x14ac:dyDescent="0.2">
      <c r="B3075" s="2"/>
    </row>
    <row r="3076" spans="2:2" x14ac:dyDescent="0.2">
      <c r="B3076" s="2"/>
    </row>
    <row r="3077" spans="2:2" x14ac:dyDescent="0.2">
      <c r="B3077" s="2"/>
    </row>
    <row r="3078" spans="2:2" x14ac:dyDescent="0.2">
      <c r="B3078" s="2"/>
    </row>
    <row r="3079" spans="2:2" x14ac:dyDescent="0.2">
      <c r="B3079" s="2"/>
    </row>
    <row r="3080" spans="2:2" x14ac:dyDescent="0.2">
      <c r="B3080" s="2"/>
    </row>
    <row r="3081" spans="2:2" x14ac:dyDescent="0.2">
      <c r="B3081" s="2"/>
    </row>
    <row r="3082" spans="2:2" x14ac:dyDescent="0.2">
      <c r="B3082" s="2"/>
    </row>
    <row r="3083" spans="2:2" x14ac:dyDescent="0.2">
      <c r="B3083" s="2"/>
    </row>
    <row r="3084" spans="2:2" x14ac:dyDescent="0.2">
      <c r="B3084" s="2"/>
    </row>
    <row r="3085" spans="2:2" x14ac:dyDescent="0.2">
      <c r="B3085" s="2"/>
    </row>
    <row r="3086" spans="2:2" x14ac:dyDescent="0.2">
      <c r="B3086" s="2"/>
    </row>
    <row r="3087" spans="2:2" x14ac:dyDescent="0.2">
      <c r="B3087" s="2"/>
    </row>
    <row r="3088" spans="2:2" x14ac:dyDescent="0.2">
      <c r="B3088" s="2"/>
    </row>
    <row r="3089" spans="2:2" x14ac:dyDescent="0.2">
      <c r="B3089" s="2"/>
    </row>
    <row r="3090" spans="2:2" x14ac:dyDescent="0.2">
      <c r="B3090" s="2"/>
    </row>
    <row r="3091" spans="2:2" x14ac:dyDescent="0.2">
      <c r="B3091" s="2"/>
    </row>
    <row r="3092" spans="2:2" x14ac:dyDescent="0.2">
      <c r="B3092" s="2"/>
    </row>
    <row r="3093" spans="2:2" x14ac:dyDescent="0.2">
      <c r="B3093" s="2"/>
    </row>
    <row r="3094" spans="2:2" x14ac:dyDescent="0.2">
      <c r="B3094" s="2"/>
    </row>
    <row r="3095" spans="2:2" x14ac:dyDescent="0.2">
      <c r="B3095" s="2"/>
    </row>
    <row r="3096" spans="2:2" x14ac:dyDescent="0.2">
      <c r="B3096" s="2"/>
    </row>
    <row r="3097" spans="2:2" x14ac:dyDescent="0.2">
      <c r="B3097" s="2"/>
    </row>
    <row r="3098" spans="2:2" x14ac:dyDescent="0.2">
      <c r="B3098" s="2"/>
    </row>
    <row r="3099" spans="2:2" x14ac:dyDescent="0.2">
      <c r="B3099" s="2"/>
    </row>
    <row r="3100" spans="2:2" x14ac:dyDescent="0.2">
      <c r="B3100" s="2"/>
    </row>
    <row r="3101" spans="2:2" x14ac:dyDescent="0.2">
      <c r="B3101" s="2"/>
    </row>
    <row r="3102" spans="2:2" x14ac:dyDescent="0.2">
      <c r="B3102" s="2"/>
    </row>
    <row r="3103" spans="2:2" x14ac:dyDescent="0.2">
      <c r="B3103" s="2"/>
    </row>
  </sheetData>
  <sheetProtection algorithmName="SHA-512" hashValue="o5BDK9O8UUpiywHqFcygCILjfO+F73qQ18phtMBITCZ33MFeAgMptZLDXVmjD3t2Mhi1msNAqO82C61HKuA0cA==" saltValue="oJL/D+zRaI7x7e5njfN8/A==" spinCount="100000" sheet="1" objects="1" scenarios="1"/>
  <mergeCells count="277">
    <mergeCell ref="C12:N12"/>
    <mergeCell ref="O12:Q12"/>
    <mergeCell ref="R12:T12"/>
    <mergeCell ref="U12:W12"/>
    <mergeCell ref="X12:Y12"/>
    <mergeCell ref="X18:Y18"/>
    <mergeCell ref="C13:N13"/>
    <mergeCell ref="O13:Q13"/>
    <mergeCell ref="X21:Y21"/>
    <mergeCell ref="R19:T19"/>
    <mergeCell ref="U18:W18"/>
    <mergeCell ref="R21:T21"/>
    <mergeCell ref="R13:T13"/>
    <mergeCell ref="U13:W13"/>
    <mergeCell ref="X13:Y13"/>
    <mergeCell ref="AE63:AF63"/>
    <mergeCell ref="U21:W21"/>
    <mergeCell ref="U44:W44"/>
    <mergeCell ref="U47:W47"/>
    <mergeCell ref="C49:N49"/>
    <mergeCell ref="U62:W62"/>
    <mergeCell ref="U61:W61"/>
    <mergeCell ref="C45:N45"/>
    <mergeCell ref="C44:N44"/>
    <mergeCell ref="C30:N30"/>
    <mergeCell ref="C38:N38"/>
    <mergeCell ref="C42:N42"/>
    <mergeCell ref="C41:N41"/>
    <mergeCell ref="R62:T62"/>
    <mergeCell ref="R61:T61"/>
    <mergeCell ref="C29:N29"/>
    <mergeCell ref="C46:N46"/>
    <mergeCell ref="C47:N47"/>
    <mergeCell ref="C43:N43"/>
    <mergeCell ref="O46:Q46"/>
    <mergeCell ref="R49:T49"/>
    <mergeCell ref="R53:T53"/>
    <mergeCell ref="C57:N57"/>
    <mergeCell ref="C51:N51"/>
    <mergeCell ref="C56:N56"/>
    <mergeCell ref="O51:Q51"/>
    <mergeCell ref="O50:Q50"/>
    <mergeCell ref="O47:Q47"/>
    <mergeCell ref="C72:N72"/>
    <mergeCell ref="C65:N65"/>
    <mergeCell ref="C66:N66"/>
    <mergeCell ref="C67:N67"/>
    <mergeCell ref="C68:N68"/>
    <mergeCell ref="O58:Q58"/>
    <mergeCell ref="C70:N70"/>
    <mergeCell ref="C71:N71"/>
    <mergeCell ref="C69:N69"/>
    <mergeCell ref="O61:Q61"/>
    <mergeCell ref="O62:Q62"/>
    <mergeCell ref="C62:N62"/>
    <mergeCell ref="C61:N61"/>
    <mergeCell ref="C58:N58"/>
    <mergeCell ref="C40:N40"/>
    <mergeCell ref="C35:N35"/>
    <mergeCell ref="C34:N34"/>
    <mergeCell ref="C32:N32"/>
    <mergeCell ref="O22:Q22"/>
    <mergeCell ref="C36:N36"/>
    <mergeCell ref="R43:T43"/>
    <mergeCell ref="R52:T52"/>
    <mergeCell ref="R47:T47"/>
    <mergeCell ref="R50:T50"/>
    <mergeCell ref="R46:T46"/>
    <mergeCell ref="R22:T22"/>
    <mergeCell ref="O32:Q32"/>
    <mergeCell ref="R32:T32"/>
    <mergeCell ref="O28:Q28"/>
    <mergeCell ref="O29:Q29"/>
    <mergeCell ref="O30:Q30"/>
    <mergeCell ref="C37:N37"/>
    <mergeCell ref="O37:Q37"/>
    <mergeCell ref="R37:T37"/>
    <mergeCell ref="C52:N52"/>
    <mergeCell ref="O26:Q26"/>
    <mergeCell ref="R26:T26"/>
    <mergeCell ref="C39:N39"/>
    <mergeCell ref="O24:Q24"/>
    <mergeCell ref="R24:T24"/>
    <mergeCell ref="X11:Y11"/>
    <mergeCell ref="B2:Y2"/>
    <mergeCell ref="X3:Y3"/>
    <mergeCell ref="C6:N6"/>
    <mergeCell ref="C16:N16"/>
    <mergeCell ref="C7:N7"/>
    <mergeCell ref="R7:T7"/>
    <mergeCell ref="R10:T10"/>
    <mergeCell ref="R8:T8"/>
    <mergeCell ref="O10:Q10"/>
    <mergeCell ref="U7:W7"/>
    <mergeCell ref="U8:W8"/>
    <mergeCell ref="C5:N5"/>
    <mergeCell ref="O16:Q16"/>
    <mergeCell ref="U3:W3"/>
    <mergeCell ref="U16:W16"/>
    <mergeCell ref="O6:Q6"/>
    <mergeCell ref="O8:Q8"/>
    <mergeCell ref="C9:N9"/>
    <mergeCell ref="O9:Q9"/>
    <mergeCell ref="R9:T9"/>
    <mergeCell ref="C3:N3"/>
    <mergeCell ref="U10:W10"/>
    <mergeCell ref="U9:W9"/>
    <mergeCell ref="X9:Y9"/>
    <mergeCell ref="O5:Q5"/>
    <mergeCell ref="U5:W5"/>
    <mergeCell ref="U6:W6"/>
    <mergeCell ref="R3:T3"/>
    <mergeCell ref="O3:Q3"/>
    <mergeCell ref="O11:Q11"/>
    <mergeCell ref="R11:T11"/>
    <mergeCell ref="U11:W11"/>
    <mergeCell ref="C22:N22"/>
    <mergeCell ref="C18:N18"/>
    <mergeCell ref="O18:Q18"/>
    <mergeCell ref="O19:Q19"/>
    <mergeCell ref="O21:Q21"/>
    <mergeCell ref="C19:N19"/>
    <mergeCell ref="C4:Y4"/>
    <mergeCell ref="C15:Y15"/>
    <mergeCell ref="C20:Y20"/>
    <mergeCell ref="U22:W22"/>
    <mergeCell ref="X22:Y22"/>
    <mergeCell ref="X5:Y5"/>
    <mergeCell ref="X6:Y6"/>
    <mergeCell ref="X7:Y7"/>
    <mergeCell ref="R18:T18"/>
    <mergeCell ref="X8:Y8"/>
    <mergeCell ref="R5:T5"/>
    <mergeCell ref="X10:Y10"/>
    <mergeCell ref="R6:T6"/>
    <mergeCell ref="O7:Q7"/>
    <mergeCell ref="C8:N8"/>
    <mergeCell ref="C10:N10"/>
    <mergeCell ref="R16:T16"/>
    <mergeCell ref="C11:N11"/>
    <mergeCell ref="X61:Y61"/>
    <mergeCell ref="X16:Y16"/>
    <mergeCell ref="X19:Y19"/>
    <mergeCell ref="X47:Y47"/>
    <mergeCell ref="X45:Y45"/>
    <mergeCell ref="X31:Y31"/>
    <mergeCell ref="X28:Y28"/>
    <mergeCell ref="X50:Y50"/>
    <mergeCell ref="X43:Y43"/>
    <mergeCell ref="X41:Y41"/>
    <mergeCell ref="X42:Y42"/>
    <mergeCell ref="X55:Y55"/>
    <mergeCell ref="X56:Y56"/>
    <mergeCell ref="X57:Y57"/>
    <mergeCell ref="X58:Y58"/>
    <mergeCell ref="X59:Y59"/>
    <mergeCell ref="C60:Y60"/>
    <mergeCell ref="U19:W19"/>
    <mergeCell ref="U59:W59"/>
    <mergeCell ref="C48:Y48"/>
    <mergeCell ref="C54:Y54"/>
    <mergeCell ref="C50:N50"/>
    <mergeCell ref="O45:Q45"/>
    <mergeCell ref="R45:T45"/>
    <mergeCell ref="X53:Y53"/>
    <mergeCell ref="R51:T51"/>
    <mergeCell ref="O52:Q52"/>
    <mergeCell ref="O49:Q49"/>
    <mergeCell ref="U50:W50"/>
    <mergeCell ref="U56:W56"/>
    <mergeCell ref="C59:N59"/>
    <mergeCell ref="O59:Q59"/>
    <mergeCell ref="R59:T59"/>
    <mergeCell ref="R58:T58"/>
    <mergeCell ref="R57:T57"/>
    <mergeCell ref="R56:T56"/>
    <mergeCell ref="R55:T55"/>
    <mergeCell ref="O56:Q56"/>
    <mergeCell ref="C53:N53"/>
    <mergeCell ref="O53:Q53"/>
    <mergeCell ref="C55:N55"/>
    <mergeCell ref="O57:Q57"/>
    <mergeCell ref="X52:Y52"/>
    <mergeCell ref="X49:Y49"/>
    <mergeCell ref="X51:Y51"/>
    <mergeCell ref="U58:W58"/>
    <mergeCell ref="U52:W52"/>
    <mergeCell ref="U57:W57"/>
    <mergeCell ref="X46:Y46"/>
    <mergeCell ref="X44:Y44"/>
    <mergeCell ref="O40:Q40"/>
    <mergeCell ref="X38:Y38"/>
    <mergeCell ref="R44:T44"/>
    <mergeCell ref="X40:Y40"/>
    <mergeCell ref="U38:W38"/>
    <mergeCell ref="R40:T40"/>
    <mergeCell ref="U40:W40"/>
    <mergeCell ref="O39:Q39"/>
    <mergeCell ref="R39:T39"/>
    <mergeCell ref="O38:Q38"/>
    <mergeCell ref="R38:T38"/>
    <mergeCell ref="U45:W45"/>
    <mergeCell ref="U39:W39"/>
    <mergeCell ref="U53:W53"/>
    <mergeCell ref="U51:W51"/>
    <mergeCell ref="U46:W46"/>
    <mergeCell ref="U42:W42"/>
    <mergeCell ref="U41:W41"/>
    <mergeCell ref="O44:Q44"/>
    <mergeCell ref="O42:Q42"/>
    <mergeCell ref="O41:Q41"/>
    <mergeCell ref="U43:W43"/>
    <mergeCell ref="R42:T42"/>
    <mergeCell ref="R41:T41"/>
    <mergeCell ref="O43:Q43"/>
    <mergeCell ref="U55:W55"/>
    <mergeCell ref="O55:Q55"/>
    <mergeCell ref="U49:W49"/>
    <mergeCell ref="X39:Y39"/>
    <mergeCell ref="C17:N17"/>
    <mergeCell ref="O17:Q17"/>
    <mergeCell ref="R17:T17"/>
    <mergeCell ref="U17:W17"/>
    <mergeCell ref="X17:Y17"/>
    <mergeCell ref="C24:N24"/>
    <mergeCell ref="C27:N27"/>
    <mergeCell ref="O27:Q27"/>
    <mergeCell ref="O36:Q36"/>
    <mergeCell ref="R36:T36"/>
    <mergeCell ref="U36:W36"/>
    <mergeCell ref="X36:Y36"/>
    <mergeCell ref="X32:Y32"/>
    <mergeCell ref="X34:Y34"/>
    <mergeCell ref="O35:Q35"/>
    <mergeCell ref="R35:T35"/>
    <mergeCell ref="U35:W35"/>
    <mergeCell ref="X35:Y35"/>
    <mergeCell ref="O34:Q34"/>
    <mergeCell ref="U37:W37"/>
    <mergeCell ref="X37:Y37"/>
    <mergeCell ref="U34:W34"/>
    <mergeCell ref="C21:N21"/>
    <mergeCell ref="U33:W33"/>
    <mergeCell ref="X33:Y33"/>
    <mergeCell ref="U31:W31"/>
    <mergeCell ref="O33:Q33"/>
    <mergeCell ref="R33:T33"/>
    <mergeCell ref="C14:N14"/>
    <mergeCell ref="O14:Q14"/>
    <mergeCell ref="R14:T14"/>
    <mergeCell ref="U14:W14"/>
    <mergeCell ref="X14:Y14"/>
    <mergeCell ref="X29:Y29"/>
    <mergeCell ref="X30:Y30"/>
    <mergeCell ref="C23:Y23"/>
    <mergeCell ref="C26:N26"/>
    <mergeCell ref="X24:Y24"/>
    <mergeCell ref="U28:W28"/>
    <mergeCell ref="C33:N33"/>
    <mergeCell ref="R34:T34"/>
    <mergeCell ref="U32:W32"/>
    <mergeCell ref="U29:W29"/>
    <mergeCell ref="U24:W24"/>
    <mergeCell ref="R30:T30"/>
    <mergeCell ref="U30:W30"/>
    <mergeCell ref="R29:T29"/>
    <mergeCell ref="C31:N31"/>
    <mergeCell ref="O31:Q31"/>
    <mergeCell ref="R31:T31"/>
    <mergeCell ref="R28:T28"/>
    <mergeCell ref="C25:Y25"/>
    <mergeCell ref="R27:T27"/>
    <mergeCell ref="C28:N28"/>
    <mergeCell ref="U27:W27"/>
    <mergeCell ref="X27:Y27"/>
    <mergeCell ref="U26:W26"/>
    <mergeCell ref="X26:Y26"/>
  </mergeCells>
  <phoneticPr fontId="0" type="noConversion"/>
  <conditionalFormatting sqref="B68">
    <cfRule type="expression" dxfId="72" priority="46" stopIfTrue="1">
      <formula>D68&gt;0</formula>
    </cfRule>
  </conditionalFormatting>
  <conditionalFormatting sqref="C16:L16 C21:L22 C24:L24 C49:L53 C55:L59 C18:L19 C10:L10 C5:L8 C61:L61 C27:L35 C38:L47">
    <cfRule type="expression" dxfId="71" priority="47" stopIfTrue="1">
      <formula>R5=U5</formula>
    </cfRule>
  </conditionalFormatting>
  <conditionalFormatting sqref="M16:N16 M21:N22 M24:N24 M49:N53 M55:N59 M18:N19 M10:N10 M5:N8 M61:N61 M27:N35 M38:N47">
    <cfRule type="expression" dxfId="70" priority="48" stopIfTrue="1">
      <formula>AB5=#REF!</formula>
    </cfRule>
  </conditionalFormatting>
  <conditionalFormatting sqref="B70">
    <cfRule type="cellIs" dxfId="69" priority="49" stopIfTrue="1" operator="greaterThan">
      <formula>C70</formula>
    </cfRule>
    <cfRule type="cellIs" dxfId="68" priority="50" stopIfTrue="1" operator="lessThan">
      <formula>#REF!</formula>
    </cfRule>
  </conditionalFormatting>
  <conditionalFormatting sqref="O16 O21:O22 O24 O49:O53 O55:O59 O18:O19 O10 O5:O8 O61:O62 O27:O35 O38:O47">
    <cfRule type="cellIs" dxfId="67" priority="51" stopIfTrue="1" operator="lessThan">
      <formula>U5</formula>
    </cfRule>
    <cfRule type="cellIs" dxfId="66" priority="52" stopIfTrue="1" operator="greaterThan">
      <formula>R5</formula>
    </cfRule>
  </conditionalFormatting>
  <conditionalFormatting sqref="X16:Y16 X21:Y22 X24:Y24 X49:Y53 X55:Y59 X18:Y19 X10:Y10 X5:Y8 X61:Y61 X27:Y35 X38:Y47">
    <cfRule type="expression" dxfId="65" priority="53" stopIfTrue="1">
      <formula>U5=0</formula>
    </cfRule>
  </conditionalFormatting>
  <conditionalFormatting sqref="C13:L13">
    <cfRule type="expression" dxfId="64" priority="41" stopIfTrue="1">
      <formula>R13=U13</formula>
    </cfRule>
  </conditionalFormatting>
  <conditionalFormatting sqref="M13:N13">
    <cfRule type="expression" dxfId="63" priority="42" stopIfTrue="1">
      <formula>AB13=#REF!</formula>
    </cfRule>
  </conditionalFormatting>
  <conditionalFormatting sqref="O13">
    <cfRule type="cellIs" dxfId="62" priority="43" stopIfTrue="1" operator="lessThan">
      <formula>U13</formula>
    </cfRule>
    <cfRule type="cellIs" dxfId="61" priority="44" stopIfTrue="1" operator="greaterThan">
      <formula>R13</formula>
    </cfRule>
  </conditionalFormatting>
  <conditionalFormatting sqref="X13:Y13">
    <cfRule type="expression" dxfId="60" priority="45" stopIfTrue="1">
      <formula>U13=0</formula>
    </cfRule>
  </conditionalFormatting>
  <conditionalFormatting sqref="C12:L12">
    <cfRule type="expression" dxfId="59" priority="36" stopIfTrue="1">
      <formula>R12=U12</formula>
    </cfRule>
  </conditionalFormatting>
  <conditionalFormatting sqref="M12:N12">
    <cfRule type="expression" dxfId="58" priority="37" stopIfTrue="1">
      <formula>AB12=#REF!</formula>
    </cfRule>
  </conditionalFormatting>
  <conditionalFormatting sqref="O12">
    <cfRule type="cellIs" dxfId="57" priority="38" stopIfTrue="1" operator="lessThan">
      <formula>U12</formula>
    </cfRule>
    <cfRule type="cellIs" dxfId="56" priority="39" stopIfTrue="1" operator="greaterThan">
      <formula>R12</formula>
    </cfRule>
  </conditionalFormatting>
  <conditionalFormatting sqref="X12:Y12">
    <cfRule type="expression" dxfId="55" priority="40" stopIfTrue="1">
      <formula>U12=0</formula>
    </cfRule>
  </conditionalFormatting>
  <conditionalFormatting sqref="C17:L17">
    <cfRule type="expression" dxfId="54" priority="31" stopIfTrue="1">
      <formula>R17=U17</formula>
    </cfRule>
  </conditionalFormatting>
  <conditionalFormatting sqref="M17:N17">
    <cfRule type="expression" dxfId="53" priority="32" stopIfTrue="1">
      <formula>AB17=#REF!</formula>
    </cfRule>
  </conditionalFormatting>
  <conditionalFormatting sqref="O17">
    <cfRule type="cellIs" dxfId="52" priority="33" stopIfTrue="1" operator="lessThan">
      <formula>U17</formula>
    </cfRule>
    <cfRule type="cellIs" dxfId="51" priority="34" stopIfTrue="1" operator="greaterThan">
      <formula>R17</formula>
    </cfRule>
  </conditionalFormatting>
  <conditionalFormatting sqref="X17:Y17">
    <cfRule type="expression" dxfId="50" priority="35" stopIfTrue="1">
      <formula>U17=0</formula>
    </cfRule>
  </conditionalFormatting>
  <conditionalFormatting sqref="C37:L37">
    <cfRule type="expression" dxfId="49" priority="26" stopIfTrue="1">
      <formula>R37=U37</formula>
    </cfRule>
  </conditionalFormatting>
  <conditionalFormatting sqref="M37:N37">
    <cfRule type="expression" dxfId="48" priority="27" stopIfTrue="1">
      <formula>AB37=#REF!</formula>
    </cfRule>
  </conditionalFormatting>
  <conditionalFormatting sqref="O37">
    <cfRule type="cellIs" dxfId="47" priority="28" stopIfTrue="1" operator="lessThan">
      <formula>U37</formula>
    </cfRule>
    <cfRule type="cellIs" dxfId="46" priority="29" stopIfTrue="1" operator="greaterThan">
      <formula>R37</formula>
    </cfRule>
  </conditionalFormatting>
  <conditionalFormatting sqref="X37:Y37">
    <cfRule type="expression" dxfId="45" priority="30" stopIfTrue="1">
      <formula>U37=0</formula>
    </cfRule>
  </conditionalFormatting>
  <conditionalFormatting sqref="C36:L36">
    <cfRule type="expression" dxfId="44" priority="21" stopIfTrue="1">
      <formula>R36=U36</formula>
    </cfRule>
  </conditionalFormatting>
  <conditionalFormatting sqref="M36:N36">
    <cfRule type="expression" dxfId="43" priority="22" stopIfTrue="1">
      <formula>AB36=#REF!</formula>
    </cfRule>
  </conditionalFormatting>
  <conditionalFormatting sqref="O36">
    <cfRule type="cellIs" dxfId="42" priority="23" stopIfTrue="1" operator="lessThan">
      <formula>U36</formula>
    </cfRule>
    <cfRule type="cellIs" dxfId="41" priority="24" stopIfTrue="1" operator="greaterThan">
      <formula>R36</formula>
    </cfRule>
  </conditionalFormatting>
  <conditionalFormatting sqref="X36:Y36">
    <cfRule type="expression" dxfId="40" priority="25" stopIfTrue="1">
      <formula>U36=0</formula>
    </cfRule>
  </conditionalFormatting>
  <conditionalFormatting sqref="C11:L11">
    <cfRule type="expression" dxfId="39" priority="16" stopIfTrue="1">
      <formula>R11=U11</formula>
    </cfRule>
  </conditionalFormatting>
  <conditionalFormatting sqref="M11:N11">
    <cfRule type="expression" dxfId="38" priority="17" stopIfTrue="1">
      <formula>AB11=#REF!</formula>
    </cfRule>
  </conditionalFormatting>
  <conditionalFormatting sqref="O11">
    <cfRule type="cellIs" dxfId="37" priority="18" stopIfTrue="1" operator="lessThan">
      <formula>U11</formula>
    </cfRule>
    <cfRule type="cellIs" dxfId="36" priority="19" stopIfTrue="1" operator="greaterThan">
      <formula>R11</formula>
    </cfRule>
  </conditionalFormatting>
  <conditionalFormatting sqref="X11:Y11">
    <cfRule type="expression" dxfId="35" priority="20" stopIfTrue="1">
      <formula>U11=0</formula>
    </cfRule>
  </conditionalFormatting>
  <conditionalFormatting sqref="C9:L9">
    <cfRule type="expression" dxfId="34" priority="11" stopIfTrue="1">
      <formula>R9=U9</formula>
    </cfRule>
  </conditionalFormatting>
  <conditionalFormatting sqref="M9:N9">
    <cfRule type="expression" dxfId="33" priority="12" stopIfTrue="1">
      <formula>AB9=#REF!</formula>
    </cfRule>
  </conditionalFormatting>
  <conditionalFormatting sqref="O9">
    <cfRule type="cellIs" dxfId="32" priority="13" stopIfTrue="1" operator="lessThan">
      <formula>U9</formula>
    </cfRule>
    <cfRule type="cellIs" dxfId="31" priority="14" stopIfTrue="1" operator="greaterThan">
      <formula>R9</formula>
    </cfRule>
  </conditionalFormatting>
  <conditionalFormatting sqref="X9:Y9">
    <cfRule type="expression" dxfId="30" priority="15" stopIfTrue="1">
      <formula>U9=0</formula>
    </cfRule>
  </conditionalFormatting>
  <conditionalFormatting sqref="C14:L14">
    <cfRule type="expression" dxfId="29" priority="6" stopIfTrue="1">
      <formula>R14=U14</formula>
    </cfRule>
  </conditionalFormatting>
  <conditionalFormatting sqref="M14:N14">
    <cfRule type="expression" dxfId="28" priority="7" stopIfTrue="1">
      <formula>AB14=#REF!</formula>
    </cfRule>
  </conditionalFormatting>
  <conditionalFormatting sqref="O14">
    <cfRule type="cellIs" dxfId="27" priority="8" stopIfTrue="1" operator="lessThan">
      <formula>U14</formula>
    </cfRule>
    <cfRule type="cellIs" dxfId="26" priority="9" stopIfTrue="1" operator="greaterThan">
      <formula>R14</formula>
    </cfRule>
  </conditionalFormatting>
  <conditionalFormatting sqref="X14:Y14">
    <cfRule type="expression" dxfId="25" priority="10" stopIfTrue="1">
      <formula>U14=0</formula>
    </cfRule>
  </conditionalFormatting>
  <conditionalFormatting sqref="C26:L26">
    <cfRule type="expression" dxfId="24" priority="1" stopIfTrue="1">
      <formula>R26=U26</formula>
    </cfRule>
  </conditionalFormatting>
  <conditionalFormatting sqref="M26:N26">
    <cfRule type="expression" dxfId="23" priority="2" stopIfTrue="1">
      <formula>AB26=#REF!</formula>
    </cfRule>
  </conditionalFormatting>
  <conditionalFormatting sqref="O26">
    <cfRule type="cellIs" dxfId="22" priority="3" stopIfTrue="1" operator="lessThan">
      <formula>U26</formula>
    </cfRule>
    <cfRule type="cellIs" dxfId="21" priority="4" stopIfTrue="1" operator="greaterThan">
      <formula>R26</formula>
    </cfRule>
  </conditionalFormatting>
  <conditionalFormatting sqref="X26:Y26">
    <cfRule type="expression" dxfId="20" priority="5" stopIfTrue="1">
      <formula>U26=0</formula>
    </cfRule>
  </conditionalFormatting>
  <printOptions horizontalCentered="1"/>
  <pageMargins left="0.35433070866141736" right="0.35433070866141736" top="0.19685039370078741" bottom="0.31496062992125984" header="0.15748031496062992" footer="0.15748031496062992"/>
  <pageSetup paperSize="9" scale="43" orientation="landscape" r:id="rId1"/>
  <headerFooter alignWithMargins="0">
    <oddFooter>&amp;LCKL TCH / VERSION 2023 / 1.0&amp;CCMC-07&amp;R&amp;P of &amp;N</oddFooter>
  </headerFooter>
  <rowBreaks count="1" manualBreakCount="1">
    <brk id="40"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15"/>
  <sheetViews>
    <sheetView zoomScale="90" zoomScaleNormal="90" zoomScaleSheetLayoutView="90" workbookViewId="0">
      <pane ySplit="1" topLeftCell="A2" activePane="bottomLeft" state="frozen"/>
      <selection pane="bottomLeft" activeCell="F1" sqref="F1"/>
    </sheetView>
  </sheetViews>
  <sheetFormatPr defaultColWidth="9.140625" defaultRowHeight="15" x14ac:dyDescent="0.25"/>
  <cols>
    <col min="1" max="1" width="5.85546875" style="486" customWidth="1"/>
    <col min="2" max="2" width="25.42578125" style="486" customWidth="1"/>
    <col min="3" max="3" width="33.5703125" style="486" customWidth="1"/>
    <col min="4" max="4" width="21.5703125" style="486" bestFit="1" customWidth="1"/>
    <col min="5" max="5" width="14.7109375" style="486" customWidth="1"/>
    <col min="6" max="6" width="18" style="528" customWidth="1"/>
    <col min="7" max="7" width="9.140625" style="528"/>
    <col min="8" max="16384" width="9.140625" style="529"/>
  </cols>
  <sheetData>
    <row r="1" spans="1:7" s="486" customFormat="1" ht="18.75" customHeight="1" x14ac:dyDescent="0.25">
      <c r="A1" s="957" t="s">
        <v>923</v>
      </c>
      <c r="B1" s="958"/>
      <c r="C1" s="958"/>
      <c r="D1" s="958"/>
      <c r="E1" s="959"/>
      <c r="F1" s="485"/>
      <c r="G1" s="485"/>
    </row>
    <row r="2" spans="1:7" s="486" customFormat="1" ht="9.9499999999999993" customHeight="1" x14ac:dyDescent="0.25">
      <c r="F2" s="485"/>
      <c r="G2" s="485"/>
    </row>
    <row r="3" spans="1:7" s="486" customFormat="1" ht="15.75" x14ac:dyDescent="0.25">
      <c r="A3" s="487" t="s">
        <v>924</v>
      </c>
      <c r="D3" s="960" t="str">
        <f>'Checklist - Basic Office Chem'!A1</f>
        <v xml:space="preserve">GA Code: </v>
      </c>
      <c r="E3" s="960"/>
      <c r="F3" s="485"/>
      <c r="G3" s="485"/>
    </row>
    <row r="4" spans="1:7" s="486" customFormat="1" x14ac:dyDescent="0.25">
      <c r="A4" s="486" t="s">
        <v>925</v>
      </c>
      <c r="D4" s="960" t="str">
        <f>'Checklist - Basic Office Chem'!D1</f>
        <v xml:space="preserve">Certificate Holder name:   </v>
      </c>
      <c r="E4" s="960"/>
      <c r="F4" s="485"/>
      <c r="G4" s="485"/>
    </row>
    <row r="5" spans="1:7" s="486" customFormat="1" x14ac:dyDescent="0.25">
      <c r="A5" s="488" t="s">
        <v>926</v>
      </c>
      <c r="D5" s="960" t="str">
        <f>'Checklist - Basic Office Chem'!X1</f>
        <v xml:space="preserve">Date of Office Audit:   </v>
      </c>
      <c r="E5" s="960"/>
      <c r="F5" s="485"/>
      <c r="G5" s="485"/>
    </row>
    <row r="6" spans="1:7" s="486" customFormat="1" ht="9.9499999999999993" customHeight="1" x14ac:dyDescent="0.25">
      <c r="A6" s="488"/>
      <c r="F6" s="485"/>
      <c r="G6" s="485"/>
    </row>
    <row r="7" spans="1:7" s="486" customFormat="1" x14ac:dyDescent="0.25">
      <c r="A7" s="489" t="s">
        <v>927</v>
      </c>
      <c r="F7" s="485"/>
      <c r="G7" s="485"/>
    </row>
    <row r="8" spans="1:7" s="486" customFormat="1" ht="52.5" customHeight="1" thickBot="1" x14ac:dyDescent="0.3">
      <c r="A8" s="952" t="s">
        <v>928</v>
      </c>
      <c r="B8" s="953"/>
      <c r="C8" s="953"/>
      <c r="D8" s="953"/>
      <c r="E8" s="953"/>
      <c r="F8" s="485"/>
      <c r="G8" s="485"/>
    </row>
    <row r="9" spans="1:7" s="486" customFormat="1" ht="15.75" thickBot="1" x14ac:dyDescent="0.3">
      <c r="A9" s="490" t="s">
        <v>929</v>
      </c>
      <c r="B9" s="490" t="s">
        <v>930</v>
      </c>
      <c r="C9" s="491" t="s">
        <v>931</v>
      </c>
      <c r="D9" s="491" t="s">
        <v>932</v>
      </c>
      <c r="E9" s="492" t="s">
        <v>933</v>
      </c>
      <c r="F9" s="485"/>
      <c r="G9" s="485"/>
    </row>
    <row r="10" spans="1:7" s="486" customFormat="1" ht="15.75" hidden="1" thickBot="1" x14ac:dyDescent="0.3">
      <c r="A10" s="493"/>
      <c r="B10" s="494"/>
      <c r="C10" s="495"/>
      <c r="D10" s="495"/>
      <c r="E10" s="496"/>
      <c r="F10" s="485"/>
      <c r="G10" s="485"/>
    </row>
    <row r="11" spans="1:7" s="502" customFormat="1" ht="45" x14ac:dyDescent="0.25">
      <c r="A11" s="497"/>
      <c r="B11" s="498" t="s">
        <v>934</v>
      </c>
      <c r="C11" s="499" t="s">
        <v>935</v>
      </c>
      <c r="D11" s="499" t="s">
        <v>936</v>
      </c>
      <c r="E11" s="500" t="s">
        <v>937</v>
      </c>
      <c r="F11" s="501"/>
      <c r="G11" s="501"/>
    </row>
    <row r="12" spans="1:7" s="502" customFormat="1" ht="60" x14ac:dyDescent="0.25">
      <c r="A12" s="503"/>
      <c r="B12" s="504" t="s">
        <v>938</v>
      </c>
      <c r="C12" s="505" t="s">
        <v>939</v>
      </c>
      <c r="D12" s="505" t="s">
        <v>936</v>
      </c>
      <c r="E12" s="506" t="s">
        <v>940</v>
      </c>
      <c r="F12" s="501"/>
      <c r="G12" s="501"/>
    </row>
    <row r="13" spans="1:7" s="502" customFormat="1" ht="60" x14ac:dyDescent="0.25">
      <c r="A13" s="503" t="s">
        <v>734</v>
      </c>
      <c r="B13" s="504" t="s">
        <v>941</v>
      </c>
      <c r="C13" s="505" t="s">
        <v>942</v>
      </c>
      <c r="D13" s="505" t="s">
        <v>936</v>
      </c>
      <c r="E13" s="506" t="s">
        <v>943</v>
      </c>
      <c r="F13" s="501"/>
      <c r="G13" s="501"/>
    </row>
    <row r="14" spans="1:7" s="502" customFormat="1" ht="60" x14ac:dyDescent="0.25">
      <c r="A14" s="503"/>
      <c r="B14" s="504" t="s">
        <v>944</v>
      </c>
      <c r="C14" s="505" t="s">
        <v>945</v>
      </c>
      <c r="D14" s="505" t="s">
        <v>946</v>
      </c>
      <c r="E14" s="506" t="s">
        <v>937</v>
      </c>
      <c r="F14" s="501"/>
      <c r="G14" s="501"/>
    </row>
    <row r="15" spans="1:7" s="502" customFormat="1" ht="60" x14ac:dyDescent="0.25">
      <c r="A15" s="503"/>
      <c r="B15" s="504" t="s">
        <v>947</v>
      </c>
      <c r="C15" s="505" t="s">
        <v>948</v>
      </c>
      <c r="D15" s="505" t="s">
        <v>936</v>
      </c>
      <c r="E15" s="506" t="s">
        <v>949</v>
      </c>
      <c r="F15" s="501"/>
      <c r="G15" s="501"/>
    </row>
    <row r="16" spans="1:7" s="502" customFormat="1" ht="105" x14ac:dyDescent="0.25">
      <c r="A16" s="503"/>
      <c r="B16" s="504" t="s">
        <v>950</v>
      </c>
      <c r="C16" s="505" t="s">
        <v>951</v>
      </c>
      <c r="D16" s="505" t="s">
        <v>936</v>
      </c>
      <c r="E16" s="506" t="s">
        <v>952</v>
      </c>
      <c r="F16" s="501"/>
      <c r="G16" s="501"/>
    </row>
    <row r="17" spans="1:7" s="502" customFormat="1" ht="60" x14ac:dyDescent="0.25">
      <c r="A17" s="503"/>
      <c r="B17" s="504" t="s">
        <v>953</v>
      </c>
      <c r="C17" s="505" t="s">
        <v>954</v>
      </c>
      <c r="D17" s="505" t="s">
        <v>936</v>
      </c>
      <c r="E17" s="506" t="s">
        <v>937</v>
      </c>
      <c r="F17" s="501"/>
      <c r="G17" s="501"/>
    </row>
    <row r="18" spans="1:7" s="502" customFormat="1" ht="75" x14ac:dyDescent="0.25">
      <c r="A18" s="503"/>
      <c r="B18" s="504" t="s">
        <v>955</v>
      </c>
      <c r="C18" s="505" t="s">
        <v>956</v>
      </c>
      <c r="D18" s="505" t="s">
        <v>946</v>
      </c>
      <c r="E18" s="506" t="s">
        <v>957</v>
      </c>
      <c r="F18" s="501"/>
      <c r="G18" s="501"/>
    </row>
    <row r="19" spans="1:7" s="502" customFormat="1" ht="90" x14ac:dyDescent="0.25">
      <c r="A19" s="503"/>
      <c r="B19" s="504" t="s">
        <v>958</v>
      </c>
      <c r="C19" s="505" t="s">
        <v>959</v>
      </c>
      <c r="D19" s="505" t="s">
        <v>936</v>
      </c>
      <c r="E19" s="506" t="s">
        <v>960</v>
      </c>
      <c r="F19" s="501"/>
      <c r="G19" s="501"/>
    </row>
    <row r="20" spans="1:7" s="502" customFormat="1" ht="45" x14ac:dyDescent="0.25">
      <c r="A20" s="503"/>
      <c r="B20" s="504" t="s">
        <v>961</v>
      </c>
      <c r="C20" s="505" t="s">
        <v>962</v>
      </c>
      <c r="D20" s="505" t="s">
        <v>946</v>
      </c>
      <c r="E20" s="506" t="s">
        <v>963</v>
      </c>
      <c r="F20" s="501"/>
      <c r="G20" s="501"/>
    </row>
    <row r="21" spans="1:7" s="502" customFormat="1" ht="45.75" thickBot="1" x14ac:dyDescent="0.3">
      <c r="A21" s="507"/>
      <c r="B21" s="508" t="s">
        <v>964</v>
      </c>
      <c r="C21" s="509" t="s">
        <v>965</v>
      </c>
      <c r="D21" s="509" t="s">
        <v>936</v>
      </c>
      <c r="E21" s="510" t="s">
        <v>966</v>
      </c>
      <c r="F21" s="501"/>
      <c r="G21" s="501"/>
    </row>
    <row r="22" spans="1:7" s="486" customFormat="1" x14ac:dyDescent="0.25">
      <c r="B22" s="511"/>
      <c r="C22" s="511"/>
      <c r="D22" s="511"/>
      <c r="E22" s="511"/>
      <c r="F22" s="485"/>
      <c r="G22" s="485"/>
    </row>
    <row r="23" spans="1:7" s="486" customFormat="1" ht="9.9499999999999993" customHeight="1" x14ac:dyDescent="0.25">
      <c r="F23" s="485"/>
      <c r="G23" s="485"/>
    </row>
    <row r="24" spans="1:7" s="486" customFormat="1" x14ac:dyDescent="0.25">
      <c r="A24" s="512" t="s">
        <v>967</v>
      </c>
      <c r="C24" s="511"/>
      <c r="D24" s="511"/>
      <c r="E24" s="511"/>
      <c r="F24" s="485"/>
      <c r="G24" s="485"/>
    </row>
    <row r="25" spans="1:7" s="486" customFormat="1" ht="63" customHeight="1" thickBot="1" x14ac:dyDescent="0.3">
      <c r="A25" s="952" t="s">
        <v>968</v>
      </c>
      <c r="B25" s="953"/>
      <c r="C25" s="953"/>
      <c r="D25" s="953"/>
      <c r="E25" s="953"/>
      <c r="F25" s="485"/>
      <c r="G25" s="485"/>
    </row>
    <row r="26" spans="1:7" s="486" customFormat="1" ht="15.75" thickBot="1" x14ac:dyDescent="0.3">
      <c r="A26" s="513" t="s">
        <v>929</v>
      </c>
      <c r="B26" s="514" t="s">
        <v>930</v>
      </c>
      <c r="C26" s="515" t="s">
        <v>931</v>
      </c>
      <c r="D26" s="515" t="s">
        <v>932</v>
      </c>
      <c r="E26" s="516" t="s">
        <v>933</v>
      </c>
      <c r="F26" s="485"/>
      <c r="G26" s="485"/>
    </row>
    <row r="27" spans="1:7" s="486" customFormat="1" ht="15.75" hidden="1" thickBot="1" x14ac:dyDescent="0.3">
      <c r="A27" s="517"/>
      <c r="B27" s="518"/>
      <c r="C27" s="519"/>
      <c r="D27" s="519"/>
      <c r="E27" s="520"/>
      <c r="F27" s="485"/>
      <c r="G27" s="485"/>
    </row>
    <row r="28" spans="1:7" s="486" customFormat="1" ht="45" x14ac:dyDescent="0.25">
      <c r="A28" s="497"/>
      <c r="B28" s="521" t="s">
        <v>969</v>
      </c>
      <c r="C28" s="522" t="s">
        <v>970</v>
      </c>
      <c r="D28" s="522" t="s">
        <v>936</v>
      </c>
      <c r="E28" s="523" t="s">
        <v>971</v>
      </c>
      <c r="F28" s="485"/>
      <c r="G28" s="485"/>
    </row>
    <row r="29" spans="1:7" s="486" customFormat="1" ht="45" x14ac:dyDescent="0.25">
      <c r="A29" s="503"/>
      <c r="B29" s="504" t="s">
        <v>972</v>
      </c>
      <c r="C29" s="505" t="s">
        <v>973</v>
      </c>
      <c r="D29" s="505" t="s">
        <v>946</v>
      </c>
      <c r="E29" s="506" t="s">
        <v>937</v>
      </c>
      <c r="F29" s="485"/>
      <c r="G29" s="485"/>
    </row>
    <row r="30" spans="1:7" s="486" customFormat="1" ht="30" x14ac:dyDescent="0.25">
      <c r="A30" s="503"/>
      <c r="B30" s="504" t="s">
        <v>974</v>
      </c>
      <c r="C30" s="505" t="s">
        <v>975</v>
      </c>
      <c r="D30" s="505" t="s">
        <v>946</v>
      </c>
      <c r="E30" s="506" t="s">
        <v>937</v>
      </c>
      <c r="F30" s="485"/>
      <c r="G30" s="485"/>
    </row>
    <row r="31" spans="1:7" s="486" customFormat="1" ht="30" x14ac:dyDescent="0.25">
      <c r="A31" s="503"/>
      <c r="B31" s="504" t="s">
        <v>976</v>
      </c>
      <c r="C31" s="505" t="s">
        <v>977</v>
      </c>
      <c r="D31" s="505" t="s">
        <v>946</v>
      </c>
      <c r="E31" s="506" t="s">
        <v>937</v>
      </c>
      <c r="F31" s="485"/>
      <c r="G31" s="485"/>
    </row>
    <row r="32" spans="1:7" s="486" customFormat="1" ht="45" x14ac:dyDescent="0.25">
      <c r="A32" s="503"/>
      <c r="B32" s="504" t="s">
        <v>978</v>
      </c>
      <c r="C32" s="505" t="s">
        <v>979</v>
      </c>
      <c r="D32" s="505" t="s">
        <v>946</v>
      </c>
      <c r="E32" s="506" t="s">
        <v>937</v>
      </c>
      <c r="F32" s="485"/>
      <c r="G32" s="485"/>
    </row>
    <row r="33" spans="1:7" s="486" customFormat="1" ht="30" x14ac:dyDescent="0.25">
      <c r="A33" s="503"/>
      <c r="B33" s="504" t="s">
        <v>980</v>
      </c>
      <c r="C33" s="505" t="s">
        <v>981</v>
      </c>
      <c r="D33" s="505" t="s">
        <v>946</v>
      </c>
      <c r="E33" s="506" t="s">
        <v>937</v>
      </c>
      <c r="F33" s="485"/>
      <c r="G33" s="485"/>
    </row>
    <row r="34" spans="1:7" s="486" customFormat="1" ht="30" x14ac:dyDescent="0.25">
      <c r="A34" s="503"/>
      <c r="B34" s="504" t="s">
        <v>982</v>
      </c>
      <c r="C34" s="505" t="s">
        <v>983</v>
      </c>
      <c r="D34" s="505" t="s">
        <v>936</v>
      </c>
      <c r="E34" s="506" t="s">
        <v>937</v>
      </c>
      <c r="F34" s="485"/>
      <c r="G34" s="485"/>
    </row>
    <row r="35" spans="1:7" s="486" customFormat="1" ht="30.75" thickBot="1" x14ac:dyDescent="0.3">
      <c r="A35" s="507"/>
      <c r="B35" s="508" t="s">
        <v>984</v>
      </c>
      <c r="C35" s="509" t="s">
        <v>985</v>
      </c>
      <c r="D35" s="509" t="s">
        <v>946</v>
      </c>
      <c r="E35" s="510" t="s">
        <v>937</v>
      </c>
      <c r="F35" s="485"/>
      <c r="G35" s="485"/>
    </row>
    <row r="36" spans="1:7" s="486" customFormat="1" x14ac:dyDescent="0.25">
      <c r="B36" s="511"/>
      <c r="C36" s="511"/>
      <c r="D36" s="511"/>
      <c r="E36" s="511"/>
      <c r="F36" s="485"/>
      <c r="G36" s="485"/>
    </row>
    <row r="37" spans="1:7" s="486" customFormat="1" x14ac:dyDescent="0.25">
      <c r="A37" s="512" t="s">
        <v>986</v>
      </c>
      <c r="C37" s="511"/>
      <c r="D37" s="511"/>
      <c r="E37" s="511"/>
      <c r="F37" s="485"/>
      <c r="G37" s="485"/>
    </row>
    <row r="38" spans="1:7" s="486" customFormat="1" ht="51" customHeight="1" thickBot="1" x14ac:dyDescent="0.3">
      <c r="A38" s="952" t="s">
        <v>987</v>
      </c>
      <c r="B38" s="953"/>
      <c r="C38" s="953"/>
      <c r="D38" s="953"/>
      <c r="E38" s="953"/>
      <c r="F38" s="485"/>
      <c r="G38" s="485"/>
    </row>
    <row r="39" spans="1:7" s="486" customFormat="1" ht="15.75" thickBot="1" x14ac:dyDescent="0.3">
      <c r="A39" s="513" t="s">
        <v>929</v>
      </c>
      <c r="B39" s="514" t="s">
        <v>930</v>
      </c>
      <c r="C39" s="515" t="s">
        <v>931</v>
      </c>
      <c r="D39" s="515" t="s">
        <v>932</v>
      </c>
      <c r="E39" s="516" t="s">
        <v>933</v>
      </c>
      <c r="F39" s="485"/>
      <c r="G39" s="485"/>
    </row>
    <row r="40" spans="1:7" s="486" customFormat="1" ht="15.75" hidden="1" thickBot="1" x14ac:dyDescent="0.3">
      <c r="A40" s="517"/>
      <c r="B40" s="518"/>
      <c r="C40" s="519"/>
      <c r="D40" s="519"/>
      <c r="E40" s="520"/>
      <c r="F40" s="485"/>
      <c r="G40" s="485"/>
    </row>
    <row r="41" spans="1:7" s="486" customFormat="1" ht="60" x14ac:dyDescent="0.25">
      <c r="A41" s="497"/>
      <c r="B41" s="521" t="s">
        <v>988</v>
      </c>
      <c r="C41" s="522" t="s">
        <v>989</v>
      </c>
      <c r="D41" s="522" t="s">
        <v>936</v>
      </c>
      <c r="E41" s="523" t="s">
        <v>990</v>
      </c>
      <c r="F41" s="485"/>
      <c r="G41" s="485"/>
    </row>
    <row r="42" spans="1:7" s="486" customFormat="1" ht="60" x14ac:dyDescent="0.25">
      <c r="A42" s="503"/>
      <c r="B42" s="504" t="s">
        <v>991</v>
      </c>
      <c r="C42" s="505" t="s">
        <v>992</v>
      </c>
      <c r="D42" s="505" t="s">
        <v>946</v>
      </c>
      <c r="E42" s="506" t="s">
        <v>937</v>
      </c>
      <c r="F42" s="485"/>
      <c r="G42" s="485"/>
    </row>
    <row r="43" spans="1:7" s="486" customFormat="1" ht="45.75" thickBot="1" x14ac:dyDescent="0.3">
      <c r="A43" s="507"/>
      <c r="B43" s="508" t="s">
        <v>993</v>
      </c>
      <c r="C43" s="509" t="s">
        <v>994</v>
      </c>
      <c r="D43" s="509" t="s">
        <v>946</v>
      </c>
      <c r="E43" s="510" t="s">
        <v>937</v>
      </c>
      <c r="F43" s="485"/>
      <c r="G43" s="485"/>
    </row>
    <row r="44" spans="1:7" s="486" customFormat="1" x14ac:dyDescent="0.25">
      <c r="B44" s="511"/>
      <c r="C44" s="511"/>
      <c r="D44" s="511"/>
      <c r="E44" s="511"/>
      <c r="F44" s="485"/>
      <c r="G44" s="485"/>
    </row>
    <row r="45" spans="1:7" s="486" customFormat="1" ht="9.9499999999999993" customHeight="1" x14ac:dyDescent="0.25">
      <c r="F45" s="485"/>
      <c r="G45" s="485"/>
    </row>
    <row r="46" spans="1:7" s="486" customFormat="1" x14ac:dyDescent="0.25">
      <c r="A46" s="512" t="s">
        <v>995</v>
      </c>
      <c r="C46" s="511"/>
      <c r="D46" s="511"/>
      <c r="E46" s="511"/>
      <c r="F46" s="485"/>
      <c r="G46" s="485"/>
    </row>
    <row r="47" spans="1:7" s="486" customFormat="1" ht="48" customHeight="1" thickBot="1" x14ac:dyDescent="0.3">
      <c r="A47" s="952" t="s">
        <v>996</v>
      </c>
      <c r="B47" s="953"/>
      <c r="C47" s="953"/>
      <c r="D47" s="953"/>
      <c r="E47" s="953"/>
      <c r="F47" s="485"/>
      <c r="G47" s="485"/>
    </row>
    <row r="48" spans="1:7" s="486" customFormat="1" ht="15.75" thickBot="1" x14ac:dyDescent="0.3">
      <c r="A48" s="513" t="s">
        <v>929</v>
      </c>
      <c r="B48" s="514" t="s">
        <v>930</v>
      </c>
      <c r="C48" s="515" t="s">
        <v>931</v>
      </c>
      <c r="D48" s="515" t="s">
        <v>932</v>
      </c>
      <c r="E48" s="516" t="s">
        <v>933</v>
      </c>
      <c r="F48" s="485"/>
      <c r="G48" s="485"/>
    </row>
    <row r="49" spans="1:7" s="486" customFormat="1" ht="15.75" hidden="1" thickBot="1" x14ac:dyDescent="0.3">
      <c r="A49" s="517"/>
      <c r="B49" s="518"/>
      <c r="C49" s="519"/>
      <c r="D49" s="519"/>
      <c r="E49" s="520"/>
      <c r="F49" s="485"/>
      <c r="G49" s="485"/>
    </row>
    <row r="50" spans="1:7" s="486" customFormat="1" ht="90" x14ac:dyDescent="0.25">
      <c r="A50" s="497"/>
      <c r="B50" s="521" t="s">
        <v>997</v>
      </c>
      <c r="C50" s="522" t="s">
        <v>998</v>
      </c>
      <c r="D50" s="522" t="s">
        <v>999</v>
      </c>
      <c r="E50" s="523" t="s">
        <v>1000</v>
      </c>
      <c r="F50" s="485"/>
      <c r="G50" s="485"/>
    </row>
    <row r="51" spans="1:7" s="486" customFormat="1" ht="75" x14ac:dyDescent="0.25">
      <c r="A51" s="503"/>
      <c r="B51" s="504" t="s">
        <v>1001</v>
      </c>
      <c r="C51" s="505" t="s">
        <v>1002</v>
      </c>
      <c r="D51" s="505" t="s">
        <v>999</v>
      </c>
      <c r="E51" s="506" t="s">
        <v>1003</v>
      </c>
      <c r="F51" s="485"/>
      <c r="G51" s="485"/>
    </row>
    <row r="52" spans="1:7" s="486" customFormat="1" ht="30" x14ac:dyDescent="0.25">
      <c r="A52" s="503"/>
      <c r="B52" s="504" t="s">
        <v>1004</v>
      </c>
      <c r="C52" s="505" t="s">
        <v>1005</v>
      </c>
      <c r="D52" s="505" t="s">
        <v>999</v>
      </c>
      <c r="E52" s="506" t="s">
        <v>937</v>
      </c>
      <c r="F52" s="485"/>
      <c r="G52" s="485"/>
    </row>
    <row r="53" spans="1:7" s="486" customFormat="1" ht="75.75" thickBot="1" x14ac:dyDescent="0.3">
      <c r="A53" s="507"/>
      <c r="B53" s="508" t="s">
        <v>1006</v>
      </c>
      <c r="C53" s="509" t="s">
        <v>1007</v>
      </c>
      <c r="D53" s="509" t="s">
        <v>999</v>
      </c>
      <c r="E53" s="510" t="s">
        <v>1003</v>
      </c>
      <c r="F53" s="485"/>
      <c r="G53" s="485"/>
    </row>
    <row r="54" spans="1:7" s="486" customFormat="1" ht="9.9499999999999993" customHeight="1" x14ac:dyDescent="0.25">
      <c r="B54" s="511"/>
      <c r="C54" s="511"/>
      <c r="D54" s="511"/>
      <c r="E54" s="511"/>
      <c r="F54" s="485"/>
      <c r="G54" s="485"/>
    </row>
    <row r="55" spans="1:7" s="486" customFormat="1" x14ac:dyDescent="0.25">
      <c r="A55" s="512" t="s">
        <v>1008</v>
      </c>
      <c r="C55" s="511"/>
      <c r="D55" s="511"/>
      <c r="E55" s="511"/>
      <c r="F55" s="485"/>
      <c r="G55" s="485"/>
    </row>
    <row r="56" spans="1:7" s="486" customFormat="1" ht="64.5" customHeight="1" thickBot="1" x14ac:dyDescent="0.3">
      <c r="A56" s="952" t="s">
        <v>1009</v>
      </c>
      <c r="B56" s="953"/>
      <c r="C56" s="953"/>
      <c r="D56" s="953"/>
      <c r="E56" s="953"/>
      <c r="F56" s="485"/>
      <c r="G56" s="485"/>
    </row>
    <row r="57" spans="1:7" s="486" customFormat="1" ht="15.75" thickBot="1" x14ac:dyDescent="0.3">
      <c r="A57" s="513" t="s">
        <v>929</v>
      </c>
      <c r="B57" s="514" t="s">
        <v>930</v>
      </c>
      <c r="C57" s="515" t="s">
        <v>931</v>
      </c>
      <c r="D57" s="515" t="s">
        <v>932</v>
      </c>
      <c r="E57" s="516" t="s">
        <v>933</v>
      </c>
      <c r="F57" s="485"/>
      <c r="G57" s="485"/>
    </row>
    <row r="58" spans="1:7" s="486" customFormat="1" ht="15.75" hidden="1" thickBot="1" x14ac:dyDescent="0.3">
      <c r="A58" s="517"/>
      <c r="B58" s="518"/>
      <c r="C58" s="519"/>
      <c r="D58" s="519"/>
      <c r="E58" s="520"/>
      <c r="F58" s="485"/>
      <c r="G58" s="485"/>
    </row>
    <row r="59" spans="1:7" s="486" customFormat="1" ht="45" x14ac:dyDescent="0.25">
      <c r="A59" s="497"/>
      <c r="B59" s="521" t="s">
        <v>1010</v>
      </c>
      <c r="C59" s="522" t="s">
        <v>1011</v>
      </c>
      <c r="D59" s="522" t="s">
        <v>946</v>
      </c>
      <c r="E59" s="523" t="s">
        <v>937</v>
      </c>
      <c r="F59" s="485"/>
      <c r="G59" s="485"/>
    </row>
    <row r="60" spans="1:7" s="486" customFormat="1" ht="60" x14ac:dyDescent="0.25">
      <c r="A60" s="503"/>
      <c r="B60" s="504" t="s">
        <v>1012</v>
      </c>
      <c r="C60" s="505" t="s">
        <v>1013</v>
      </c>
      <c r="D60" s="505" t="s">
        <v>946</v>
      </c>
      <c r="E60" s="506" t="s">
        <v>1014</v>
      </c>
      <c r="F60" s="485"/>
      <c r="G60" s="485"/>
    </row>
    <row r="61" spans="1:7" s="486" customFormat="1" ht="30" x14ac:dyDescent="0.25">
      <c r="A61" s="503"/>
      <c r="B61" s="504" t="s">
        <v>1015</v>
      </c>
      <c r="C61" s="505" t="s">
        <v>1016</v>
      </c>
      <c r="D61" s="505" t="s">
        <v>936</v>
      </c>
      <c r="E61" s="506" t="s">
        <v>1017</v>
      </c>
      <c r="F61" s="485"/>
      <c r="G61" s="485"/>
    </row>
    <row r="62" spans="1:7" s="486" customFormat="1" ht="30" x14ac:dyDescent="0.25">
      <c r="A62" s="503"/>
      <c r="B62" s="504" t="s">
        <v>1018</v>
      </c>
      <c r="C62" s="505" t="s">
        <v>1019</v>
      </c>
      <c r="D62" s="505" t="s">
        <v>936</v>
      </c>
      <c r="E62" s="506" t="s">
        <v>937</v>
      </c>
      <c r="F62" s="485"/>
      <c r="G62" s="485"/>
    </row>
    <row r="63" spans="1:7" s="486" customFormat="1" ht="45" x14ac:dyDescent="0.25">
      <c r="A63" s="503"/>
      <c r="B63" s="504" t="s">
        <v>1020</v>
      </c>
      <c r="C63" s="505" t="s">
        <v>1021</v>
      </c>
      <c r="D63" s="505" t="s">
        <v>936</v>
      </c>
      <c r="E63" s="506" t="s">
        <v>937</v>
      </c>
      <c r="F63" s="485"/>
      <c r="G63" s="485"/>
    </row>
    <row r="64" spans="1:7" s="486" customFormat="1" ht="30.75" thickBot="1" x14ac:dyDescent="0.3">
      <c r="A64" s="507"/>
      <c r="B64" s="508" t="s">
        <v>1022</v>
      </c>
      <c r="C64" s="509" t="s">
        <v>1023</v>
      </c>
      <c r="D64" s="509" t="s">
        <v>946</v>
      </c>
      <c r="E64" s="510" t="s">
        <v>937</v>
      </c>
      <c r="F64" s="485"/>
      <c r="G64" s="485"/>
    </row>
    <row r="65" spans="1:7" s="486" customFormat="1" ht="5.0999999999999996" customHeight="1" x14ac:dyDescent="0.25">
      <c r="F65" s="485"/>
      <c r="G65" s="485"/>
    </row>
    <row r="66" spans="1:7" s="486" customFormat="1" x14ac:dyDescent="0.25">
      <c r="A66" s="524" t="s">
        <v>1024</v>
      </c>
      <c r="F66" s="485"/>
      <c r="G66" s="485"/>
    </row>
    <row r="67" spans="1:7" s="486" customFormat="1" x14ac:dyDescent="0.25">
      <c r="B67" s="525" t="s">
        <v>946</v>
      </c>
      <c r="C67" s="954" t="s">
        <v>1025</v>
      </c>
      <c r="D67" s="951"/>
      <c r="E67" s="951"/>
      <c r="F67" s="485"/>
      <c r="G67" s="485"/>
    </row>
    <row r="68" spans="1:7" s="486" customFormat="1" ht="32.1" customHeight="1" x14ac:dyDescent="0.25">
      <c r="B68" s="525" t="s">
        <v>936</v>
      </c>
      <c r="C68" s="954" t="s">
        <v>1026</v>
      </c>
      <c r="D68" s="951"/>
      <c r="E68" s="951"/>
      <c r="F68" s="485"/>
      <c r="G68" s="485"/>
    </row>
    <row r="69" spans="1:7" s="486" customFormat="1" ht="32.25" customHeight="1" x14ac:dyDescent="0.25">
      <c r="B69" s="526" t="s">
        <v>999</v>
      </c>
      <c r="C69" s="955" t="s">
        <v>1027</v>
      </c>
      <c r="D69" s="956"/>
      <c r="E69" s="956"/>
      <c r="F69" s="485"/>
      <c r="G69" s="485"/>
    </row>
    <row r="70" spans="1:7" s="486" customFormat="1" ht="9.9499999999999993" customHeight="1" x14ac:dyDescent="0.25">
      <c r="F70" s="485"/>
      <c r="G70" s="485"/>
    </row>
    <row r="71" spans="1:7" s="486" customFormat="1" x14ac:dyDescent="0.25">
      <c r="A71" s="486" t="s">
        <v>1028</v>
      </c>
      <c r="F71" s="485"/>
      <c r="G71" s="485"/>
    </row>
    <row r="72" spans="1:7" s="486" customFormat="1" x14ac:dyDescent="0.25">
      <c r="A72" s="486" t="s">
        <v>1029</v>
      </c>
      <c r="F72" s="485"/>
      <c r="G72" s="485"/>
    </row>
    <row r="73" spans="1:7" s="486" customFormat="1" ht="33.75" customHeight="1" x14ac:dyDescent="0.25">
      <c r="A73" s="950" t="s">
        <v>1030</v>
      </c>
      <c r="B73" s="951"/>
      <c r="C73" s="951"/>
      <c r="D73" s="951"/>
      <c r="E73" s="951"/>
      <c r="F73" s="485"/>
      <c r="G73" s="485"/>
    </row>
    <row r="74" spans="1:7" s="486" customFormat="1" x14ac:dyDescent="0.25">
      <c r="A74" s="527" t="s">
        <v>1031</v>
      </c>
      <c r="F74" s="485"/>
      <c r="G74" s="485"/>
    </row>
    <row r="75" spans="1:7" s="486" customFormat="1" x14ac:dyDescent="0.25">
      <c r="F75" s="485"/>
      <c r="G75" s="485"/>
    </row>
    <row r="76" spans="1:7" s="486" customFormat="1" x14ac:dyDescent="0.25">
      <c r="F76" s="485"/>
      <c r="G76" s="485"/>
    </row>
    <row r="77" spans="1:7" s="486" customFormat="1" x14ac:dyDescent="0.25">
      <c r="F77" s="485"/>
      <c r="G77" s="485"/>
    </row>
    <row r="78" spans="1:7" s="486" customFormat="1" x14ac:dyDescent="0.25">
      <c r="F78" s="485"/>
      <c r="G78" s="485"/>
    </row>
    <row r="79" spans="1:7" s="486" customFormat="1" x14ac:dyDescent="0.25">
      <c r="F79" s="485"/>
      <c r="G79" s="485"/>
    </row>
    <row r="80" spans="1:7" s="486" customFormat="1" x14ac:dyDescent="0.25">
      <c r="F80" s="485"/>
      <c r="G80" s="485"/>
    </row>
    <row r="81" spans="6:7" s="486" customFormat="1" x14ac:dyDescent="0.25">
      <c r="F81" s="485"/>
      <c r="G81" s="485"/>
    </row>
    <row r="82" spans="6:7" s="486" customFormat="1" x14ac:dyDescent="0.25">
      <c r="F82" s="485"/>
      <c r="G82" s="485"/>
    </row>
    <row r="83" spans="6:7" s="486" customFormat="1" x14ac:dyDescent="0.25">
      <c r="F83" s="485"/>
      <c r="G83" s="485"/>
    </row>
    <row r="84" spans="6:7" s="486" customFormat="1" x14ac:dyDescent="0.25">
      <c r="F84" s="485"/>
      <c r="G84" s="485"/>
    </row>
    <row r="85" spans="6:7" s="486" customFormat="1" x14ac:dyDescent="0.25">
      <c r="F85" s="485"/>
      <c r="G85" s="485"/>
    </row>
    <row r="86" spans="6:7" s="486" customFormat="1" x14ac:dyDescent="0.25">
      <c r="F86" s="485"/>
      <c r="G86" s="485"/>
    </row>
    <row r="87" spans="6:7" s="486" customFormat="1" x14ac:dyDescent="0.25">
      <c r="F87" s="485"/>
      <c r="G87" s="485"/>
    </row>
    <row r="88" spans="6:7" s="486" customFormat="1" x14ac:dyDescent="0.25">
      <c r="F88" s="485"/>
      <c r="G88" s="485"/>
    </row>
    <row r="89" spans="6:7" s="486" customFormat="1" x14ac:dyDescent="0.25">
      <c r="F89" s="485"/>
      <c r="G89" s="485"/>
    </row>
    <row r="90" spans="6:7" s="486" customFormat="1" x14ac:dyDescent="0.25">
      <c r="F90" s="485"/>
      <c r="G90" s="485"/>
    </row>
    <row r="91" spans="6:7" s="486" customFormat="1" x14ac:dyDescent="0.25">
      <c r="F91" s="485"/>
      <c r="G91" s="485"/>
    </row>
    <row r="92" spans="6:7" s="486" customFormat="1" x14ac:dyDescent="0.25">
      <c r="F92" s="485"/>
      <c r="G92" s="485"/>
    </row>
    <row r="93" spans="6:7" s="486" customFormat="1" x14ac:dyDescent="0.25">
      <c r="F93" s="485"/>
      <c r="G93" s="485"/>
    </row>
    <row r="94" spans="6:7" s="486" customFormat="1" x14ac:dyDescent="0.25">
      <c r="F94" s="485"/>
      <c r="G94" s="485"/>
    </row>
    <row r="95" spans="6:7" s="486" customFormat="1" x14ac:dyDescent="0.25">
      <c r="F95" s="485"/>
      <c r="G95" s="485"/>
    </row>
    <row r="96" spans="6:7" s="486" customFormat="1" x14ac:dyDescent="0.25">
      <c r="F96" s="485"/>
      <c r="G96" s="485"/>
    </row>
    <row r="97" spans="6:7" s="486" customFormat="1" x14ac:dyDescent="0.25">
      <c r="F97" s="485"/>
      <c r="G97" s="485"/>
    </row>
    <row r="98" spans="6:7" s="486" customFormat="1" x14ac:dyDescent="0.25">
      <c r="F98" s="485"/>
      <c r="G98" s="485"/>
    </row>
    <row r="99" spans="6:7" s="486" customFormat="1" x14ac:dyDescent="0.25">
      <c r="F99" s="485"/>
      <c r="G99" s="485"/>
    </row>
    <row r="100" spans="6:7" s="486" customFormat="1" x14ac:dyDescent="0.25">
      <c r="F100" s="485"/>
      <c r="G100" s="485"/>
    </row>
    <row r="101" spans="6:7" s="486" customFormat="1" x14ac:dyDescent="0.25">
      <c r="F101" s="485"/>
      <c r="G101" s="485"/>
    </row>
    <row r="102" spans="6:7" s="486" customFormat="1" x14ac:dyDescent="0.25">
      <c r="F102" s="485"/>
      <c r="G102" s="485"/>
    </row>
    <row r="103" spans="6:7" s="486" customFormat="1" x14ac:dyDescent="0.25">
      <c r="F103" s="485"/>
      <c r="G103" s="485"/>
    </row>
    <row r="104" spans="6:7" s="486" customFormat="1" x14ac:dyDescent="0.25">
      <c r="F104" s="485"/>
      <c r="G104" s="485"/>
    </row>
    <row r="105" spans="6:7" s="486" customFormat="1" x14ac:dyDescent="0.25">
      <c r="F105" s="485"/>
      <c r="G105" s="485"/>
    </row>
    <row r="106" spans="6:7" s="486" customFormat="1" x14ac:dyDescent="0.25">
      <c r="F106" s="485"/>
      <c r="G106" s="485"/>
    </row>
    <row r="107" spans="6:7" s="486" customFormat="1" x14ac:dyDescent="0.25">
      <c r="F107" s="485"/>
      <c r="G107" s="485"/>
    </row>
    <row r="108" spans="6:7" s="486" customFormat="1" x14ac:dyDescent="0.25">
      <c r="F108" s="485"/>
      <c r="G108" s="485"/>
    </row>
    <row r="109" spans="6:7" s="486" customFormat="1" x14ac:dyDescent="0.25">
      <c r="F109" s="485"/>
      <c r="G109" s="485"/>
    </row>
    <row r="110" spans="6:7" s="486" customFormat="1" x14ac:dyDescent="0.25">
      <c r="F110" s="485"/>
      <c r="G110" s="485"/>
    </row>
    <row r="111" spans="6:7" s="486" customFormat="1" x14ac:dyDescent="0.25">
      <c r="F111" s="485"/>
      <c r="G111" s="485"/>
    </row>
    <row r="112" spans="6:7" s="486" customFormat="1" x14ac:dyDescent="0.25">
      <c r="F112" s="485"/>
      <c r="G112" s="485"/>
    </row>
    <row r="113" spans="6:7" s="486" customFormat="1" x14ac:dyDescent="0.25">
      <c r="F113" s="485"/>
      <c r="G113" s="485"/>
    </row>
    <row r="114" spans="6:7" s="486" customFormat="1" x14ac:dyDescent="0.25">
      <c r="F114" s="485"/>
      <c r="G114" s="485"/>
    </row>
    <row r="115" spans="6:7" s="486" customFormat="1" x14ac:dyDescent="0.25">
      <c r="F115" s="485"/>
      <c r="G115" s="485"/>
    </row>
  </sheetData>
  <sheetProtection algorithmName="SHA-512" hashValue="89FlBz/vYYTvH6F1F+1mKbDS5Q+AWDiYykIAlrY/0VPnsu8CPKAL5PKab2zz9M0JOLdjllJ1K4S7+bGrQzJ/4A==" saltValue="HTxt0bYixGL/EvwrONbxVg==" spinCount="100000" sheet="1" objects="1" scenarios="1"/>
  <mergeCells count="13">
    <mergeCell ref="A25:E25"/>
    <mergeCell ref="A1:E1"/>
    <mergeCell ref="D3:E3"/>
    <mergeCell ref="D4:E4"/>
    <mergeCell ref="D5:E5"/>
    <mergeCell ref="A8:E8"/>
    <mergeCell ref="A73:E73"/>
    <mergeCell ref="A38:E38"/>
    <mergeCell ref="A47:E47"/>
    <mergeCell ref="A56:E56"/>
    <mergeCell ref="C67:E67"/>
    <mergeCell ref="C68:E68"/>
    <mergeCell ref="C69:E69"/>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700-000000000000}">
      <formula1>OR(A11="Y", A11="A")</formula1>
    </dataValidation>
  </dataValidations>
  <hyperlinks>
    <hyperlink ref="B11" r:id="rId1" display="http://glomeep.imo.org/technology/auxiliary-systems-optimization/" xr:uid="{00000000-0004-0000-0700-000000000000}"/>
    <hyperlink ref="B12" r:id="rId2" display="http://glomeep.imo.org/technology/engine-de-rating/" xr:uid="{00000000-0004-0000-0700-000001000000}"/>
    <hyperlink ref="B13" r:id="rId3" display="http://glomeep.imo.org/technology/engine-performance-optimization-automatic/" xr:uid="{00000000-0004-0000-0700-000002000000}"/>
    <hyperlink ref="B14" r:id="rId4" display="http://glomeep.imo.org/technology/engine-performance-optimization-manual/" xr:uid="{00000000-0004-0000-0700-000003000000}"/>
    <hyperlink ref="B15" r:id="rId5" display="http://glomeep.imo.org/technology/exhaust-gas-boilers-on-auxiliary-engines/" xr:uid="{00000000-0004-0000-0700-000004000000}"/>
    <hyperlink ref="B16" r:id="rId6" display="http://glomeep.imo.org/technology/hybridization-plug-in-or-conventional/" xr:uid="{00000000-0004-0000-0700-000005000000}"/>
    <hyperlink ref="B17" r:id="rId7" display="http://glomeep.imo.org/technology/improved-auxiliary-engine-load/" xr:uid="{00000000-0004-0000-0700-000006000000}"/>
    <hyperlink ref="B18" r:id="rId8" display="http://glomeep.imo.org/technology/shaft-generator/" xr:uid="{00000000-0004-0000-0700-000007000000}"/>
    <hyperlink ref="B19" r:id="rId9" display="http://glomeep.imo.org/technology/shore-power/" xr:uid="{00000000-0004-0000-0700-000008000000}"/>
    <hyperlink ref="B20" r:id="rId10" display="http://glomeep.imo.org/technology/steam-plant-operation-improvement/" xr:uid="{00000000-0004-0000-0700-000009000000}"/>
    <hyperlink ref="B21" r:id="rId11" display="http://glomeep.imo.org/technology/waste-heat-recovery-systems/" xr:uid="{00000000-0004-0000-0700-00000A000000}"/>
    <hyperlink ref="B28" r:id="rId12" display="http://glomeep.imo.org/technology/air-cavity-lubrication/" xr:uid="{00000000-0004-0000-0700-00000B000000}"/>
    <hyperlink ref="B29" r:id="rId13" display="http://glomeep.imo.org/technology/hull-cleaning/" xr:uid="{00000000-0004-0000-0700-00000C000000}"/>
    <hyperlink ref="B30" r:id="rId14" display="http://glomeep.imo.org/technology/hull-coating/" xr:uid="{00000000-0004-0000-0700-00000D000000}"/>
    <hyperlink ref="B31" r:id="rId15" display="http://glomeep.imo.org/technology/hull-form-optimization/" xr:uid="{00000000-0004-0000-0700-00000E000000}"/>
    <hyperlink ref="B32" r:id="rId16" display="http://glomeep.imo.org/technology/hull-retrofitting/" xr:uid="{00000000-0004-0000-0700-00000F000000}"/>
    <hyperlink ref="B33" r:id="rId17" display="http://glomeep.imo.org/technology/propeller-polishing/" xr:uid="{00000000-0004-0000-0700-000010000000}"/>
    <hyperlink ref="B34" r:id="rId18" display="http://glomeep.imo.org/technology/propeller-retrofitting/" xr:uid="{00000000-0004-0000-0700-000011000000}"/>
    <hyperlink ref="B35" r:id="rId19" display="http://glomeep.imo.org/technology/propulsion-improving-devices-pids/" xr:uid="{00000000-0004-0000-0700-000012000000}"/>
    <hyperlink ref="B41" r:id="rId20" display="http://glomeep.imo.org/technology/cargo-handling-systems-cargo-discharge-operation/" xr:uid="{00000000-0004-0000-0700-000013000000}"/>
    <hyperlink ref="B42" r:id="rId21" display="http://glomeep.imo.org/technology/energy-efficient-lighting-system/" xr:uid="{00000000-0004-0000-0700-000014000000}"/>
    <hyperlink ref="B43" r:id="rId22" display="http://glomeep.imo.org/technology/frequency-controlled-electric-motors/" xr:uid="{00000000-0004-0000-0700-000015000000}"/>
    <hyperlink ref="B50" r:id="rId23" display="http://glomeep.imo.org/technology/fixed-sails-or-wings/" xr:uid="{00000000-0004-0000-0700-000016000000}"/>
    <hyperlink ref="B51" r:id="rId24" display="http://glomeep.imo.org/technology/flettner-rotors/" xr:uid="{00000000-0004-0000-0700-000017000000}"/>
    <hyperlink ref="B52" r:id="rId25" display="http://glomeep.imo.org/technology/kite/" xr:uid="{00000000-0004-0000-0700-000018000000}"/>
    <hyperlink ref="B53" r:id="rId26" display="http://glomeep.imo.org/technology/solar-panels/" xr:uid="{00000000-0004-0000-0700-000019000000}"/>
    <hyperlink ref="B59" r:id="rId27" display="http://glomeep.imo.org/technology/autopilot-adjustment-and-use/" xr:uid="{00000000-0004-0000-0700-00001A000000}"/>
    <hyperlink ref="B60" r:id="rId28" display="http://glomeep.imo.org/technology/combinator-optimizing/" xr:uid="{00000000-0004-0000-0700-00001B000000}"/>
    <hyperlink ref="B61" r:id="rId29" display="http://glomeep.imo.org/technology/efficient-dp-operation/" xr:uid="{00000000-0004-0000-0700-00001C000000}"/>
    <hyperlink ref="B62" r:id="rId30" display="http://glomeep.imo.org/technology/speed-management/" xr:uid="{00000000-0004-0000-0700-00001D000000}"/>
    <hyperlink ref="B63" r:id="rId31" display="http://glomeep.imo.org/technology/trim-and-draft-optimization/" xr:uid="{00000000-0004-0000-0700-00001E000000}"/>
    <hyperlink ref="B64" r:id="rId32" display="http://glomeep.imo.org/technology/weather-routing/" xr:uid="{00000000-0004-0000-0700-00001F000000}"/>
    <hyperlink ref="A74" r:id="rId33" display="http://glomeep.imo.org/legal-disclaimer-for-eet-ip/" xr:uid="{00000000-0004-0000-0700-000020000000}"/>
    <hyperlink ref="A5" r:id="rId34" xr:uid="{00000000-0004-0000-0700-000021000000}"/>
  </hyperlinks>
  <pageMargins left="0.43307086614173229" right="0.23622047244094491" top="0.39370078740157483" bottom="0.31496062992125984" header="0.23622047244094491" footer="0.15748031496062992"/>
  <pageSetup paperSize="9" scale="89" orientation="portrait" r:id="rId35"/>
  <headerFooter alignWithMargins="0">
    <oddFooter>&amp;L&amp;8CKL TCH / VERSION 2023 / 1.0&amp;R&amp;8&amp;P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Checklist - Basic Office Chem</vt:lpstr>
      <vt:lpstr>Checklist - Ranking Office Chem</vt:lpstr>
      <vt:lpstr>Office - Total Score Review</vt:lpstr>
      <vt:lpstr>Office - CO2 - GloMEEP</vt:lpstr>
      <vt:lpstr>'Checklist - Basic Office Chem'!Print_Area</vt:lpstr>
      <vt:lpstr>'Checklist - Ranking Office Chem'!Print_Area</vt:lpstr>
      <vt:lpstr>'Office - CO2 - GloMEEP'!Print_Area</vt:lpstr>
      <vt:lpstr>'Office - Total Score Review'!Print_Area</vt:lpstr>
      <vt:lpstr>'Checklist - Basic Office Chem'!Print_Titles</vt:lpstr>
      <vt:lpstr>'Checklist - Ranking Office Chem'!Print_Titles</vt:lpstr>
      <vt:lpstr>'Office - CO2 - GloMEEP'!Print_Titles</vt:lpstr>
      <vt:lpstr>'Office - Total Score Review'!Print_Titles</vt:lpstr>
      <vt:lpstr>'Office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2023-01-10T13:38:24Z</cp:lastPrinted>
  <dcterms:created xsi:type="dcterms:W3CDTF">2001-05-28T13:46:28Z</dcterms:created>
  <dcterms:modified xsi:type="dcterms:W3CDTF">2023-01-25T11:05:22Z</dcterms:modified>
</cp:coreProperties>
</file>