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mc:AlternateContent xmlns:mc="http://schemas.openxmlformats.org/markup-compatibility/2006">
    <mc:Choice Requires="x15">
      <x15ac:absPath xmlns:x15ac="http://schemas.microsoft.com/office/spreadsheetml/2010/11/ac" url="N:\Quality\Master BGA documents\Master Copies\00 AA Launch files\230301 Launch TNK BBU LNG TCH UCC LPG GCC OSS ROR 2023\"/>
    </mc:Choice>
  </mc:AlternateContent>
  <xr:revisionPtr revIDLastSave="0" documentId="13_ncr:1_{ABA22308-5C3C-45ED-9985-0DB172066788}" xr6:coauthVersionLast="47" xr6:coauthVersionMax="47" xr10:uidLastSave="{00000000-0000-0000-0000-000000000000}"/>
  <bookViews>
    <workbookView xWindow="25080" yWindow="-120" windowWidth="25440" windowHeight="15390" tabRatio="963" xr2:uid="{00000000-000D-0000-FFFF-FFFF00000000}"/>
  </bookViews>
  <sheets>
    <sheet name="Checklist - Basic Office LNG" sheetId="16" r:id="rId1"/>
    <sheet name="Checklist - Ranking Office LNG" sheetId="4" r:id="rId2"/>
    <sheet name="Office - Total Score Review" sheetId="28" r:id="rId3"/>
    <sheet name="Office - CO2 - GloMEEP" sheetId="34" r:id="rId4"/>
  </sheets>
  <definedNames>
    <definedName name="_xlnm.Print_Area" localSheetId="0">'Checklist - Basic Office LNG'!$A$1:$Z$102</definedName>
    <definedName name="_xlnm.Print_Area" localSheetId="1">'Checklist - Ranking Office LNG'!$A$1:$AB$598</definedName>
    <definedName name="_xlnm.Print_Area" localSheetId="3">'Office - CO2 - GloMEEP'!$A$1:$E$74</definedName>
    <definedName name="_xlnm.Print_Area" localSheetId="2">'Office - Total Score Review'!$A$1:$AB$74</definedName>
    <definedName name="_xlnm.Print_Titles" localSheetId="0">'Checklist - Basic Office LNG'!$1:$3</definedName>
    <definedName name="_xlnm.Print_Titles" localSheetId="1">'Checklist - Ranking Office LNG'!$1:$3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44" i="4" l="1"/>
  <c r="Y444" i="4"/>
  <c r="AA443" i="4"/>
  <c r="Z443" i="4"/>
  <c r="Y443" i="4" s="1"/>
  <c r="AA442" i="4"/>
  <c r="Z442" i="4"/>
  <c r="Z445" i="4" s="1"/>
  <c r="Y442" i="4"/>
  <c r="Y445" i="4" l="1"/>
  <c r="AA360" i="4"/>
  <c r="Y360" i="4"/>
  <c r="AA358" i="4"/>
  <c r="Z358" i="4"/>
  <c r="Y358" i="4"/>
  <c r="AA357" i="4"/>
  <c r="Z357" i="4"/>
  <c r="Y357" i="4"/>
  <c r="AA356" i="4"/>
  <c r="Z356" i="4"/>
  <c r="Y356" i="4"/>
  <c r="AA355" i="4"/>
  <c r="Z355" i="4"/>
  <c r="Z361" i="4" s="1"/>
  <c r="Y355" i="4"/>
  <c r="Y361" i="4" l="1"/>
  <c r="F141" i="4"/>
  <c r="Z139" i="4"/>
  <c r="AA139" i="4"/>
  <c r="U27" i="28" l="1"/>
  <c r="C27" i="28"/>
  <c r="B27" i="28"/>
  <c r="Z194" i="4"/>
  <c r="R27" i="28" s="1"/>
  <c r="AA193" i="4"/>
  <c r="Y193" i="4"/>
  <c r="AA192" i="4"/>
  <c r="Y192" i="4"/>
  <c r="AA191" i="4"/>
  <c r="Y191" i="4"/>
  <c r="AA190" i="4"/>
  <c r="Y190" i="4"/>
  <c r="Y194" i="4" l="1"/>
  <c r="O27" i="28" s="1"/>
  <c r="F380" i="4" l="1"/>
  <c r="Y378" i="4"/>
  <c r="X378" i="4"/>
  <c r="AA378" i="4" s="1"/>
  <c r="Y377" i="4"/>
  <c r="Y376" i="4"/>
  <c r="Y375" i="4"/>
  <c r="X375" i="4"/>
  <c r="X376" i="4" s="1"/>
  <c r="AA374" i="4"/>
  <c r="Z374" i="4"/>
  <c r="Y374" i="4"/>
  <c r="Y372" i="4"/>
  <c r="Y371" i="4"/>
  <c r="X371" i="4"/>
  <c r="X372" i="4" s="1"/>
  <c r="AA370" i="4"/>
  <c r="Z370" i="4"/>
  <c r="Y370" i="4"/>
  <c r="AA375" i="4" l="1"/>
  <c r="AA371" i="4"/>
  <c r="Y379" i="4"/>
  <c r="Z371" i="4"/>
  <c r="Z376" i="4"/>
  <c r="X377" i="4"/>
  <c r="AA376" i="4"/>
  <c r="Z372" i="4"/>
  <c r="AA372" i="4"/>
  <c r="Z375" i="4"/>
  <c r="Z378" i="4"/>
  <c r="AA333" i="4"/>
  <c r="Y333" i="4"/>
  <c r="AA377" i="4" l="1"/>
  <c r="Z377" i="4"/>
  <c r="Z379" i="4" s="1"/>
  <c r="Y592" i="4" l="1"/>
  <c r="AA592" i="4"/>
  <c r="Y588" i="4"/>
  <c r="AA588" i="4"/>
  <c r="U39" i="28" l="1"/>
  <c r="C39" i="28"/>
  <c r="B39" i="28"/>
  <c r="U34" i="28"/>
  <c r="C34" i="28"/>
  <c r="B34" i="28"/>
  <c r="Z583" i="4" l="1"/>
  <c r="AA582" i="4"/>
  <c r="Y582" i="4"/>
  <c r="AA581" i="4"/>
  <c r="Y581" i="4"/>
  <c r="AA579" i="4"/>
  <c r="Y579" i="4"/>
  <c r="AA578" i="4"/>
  <c r="Y578" i="4"/>
  <c r="AA577" i="4"/>
  <c r="Y577" i="4"/>
  <c r="AA575" i="4"/>
  <c r="Y575" i="4"/>
  <c r="AA574" i="4"/>
  <c r="Y574" i="4"/>
  <c r="AA573" i="4"/>
  <c r="Y573" i="4"/>
  <c r="Z384" i="4"/>
  <c r="R39" i="28" s="1"/>
  <c r="AA383" i="4"/>
  <c r="Y383" i="4"/>
  <c r="Y384" i="4" s="1"/>
  <c r="O39" i="28" s="1"/>
  <c r="Y346" i="4"/>
  <c r="X346" i="4"/>
  <c r="Z346" i="4" s="1"/>
  <c r="Y345" i="4"/>
  <c r="X345" i="4"/>
  <c r="AA345" i="4" s="1"/>
  <c r="Y343" i="4"/>
  <c r="X343" i="4"/>
  <c r="Z343" i="4" s="1"/>
  <c r="AA341" i="4"/>
  <c r="Z341" i="4"/>
  <c r="Y341" i="4"/>
  <c r="AA339" i="4"/>
  <c r="Z339" i="4"/>
  <c r="Y339" i="4"/>
  <c r="Z215" i="4"/>
  <c r="AA214" i="4"/>
  <c r="Y214" i="4"/>
  <c r="AA213" i="4"/>
  <c r="Y213" i="4"/>
  <c r="AA212" i="4"/>
  <c r="Y212" i="4"/>
  <c r="AA210" i="4"/>
  <c r="Y210" i="4"/>
  <c r="AA209" i="4"/>
  <c r="Y209" i="4"/>
  <c r="AA208" i="4"/>
  <c r="Y208" i="4"/>
  <c r="AA207" i="4"/>
  <c r="Y207" i="4"/>
  <c r="AA206" i="4"/>
  <c r="Y206" i="4"/>
  <c r="AA204" i="4"/>
  <c r="Y204" i="4"/>
  <c r="AA202" i="4"/>
  <c r="Y202" i="4"/>
  <c r="AA199" i="4"/>
  <c r="Y199" i="4"/>
  <c r="AA198" i="4"/>
  <c r="Y198" i="4"/>
  <c r="Y583" i="4" l="1"/>
  <c r="AA346" i="4"/>
  <c r="AA343" i="4"/>
  <c r="Y347" i="4"/>
  <c r="O34" i="28" s="1"/>
  <c r="Y215" i="4"/>
  <c r="Z345" i="4"/>
  <c r="Z347" i="4" s="1"/>
  <c r="R34" i="28" s="1"/>
  <c r="AA172" i="4"/>
  <c r="Y172" i="4"/>
  <c r="AA171" i="4"/>
  <c r="Y171" i="4"/>
  <c r="AA169" i="4"/>
  <c r="Y169" i="4"/>
  <c r="AA168" i="4"/>
  <c r="Y168" i="4"/>
  <c r="AA166" i="4"/>
  <c r="Y166" i="4"/>
  <c r="AA164" i="4"/>
  <c r="Y164" i="4"/>
  <c r="AA162" i="4"/>
  <c r="Y162" i="4"/>
  <c r="AA159" i="4"/>
  <c r="Y159" i="4"/>
  <c r="AA158" i="4"/>
  <c r="Z158" i="4"/>
  <c r="Y158" i="4"/>
  <c r="AA157" i="4"/>
  <c r="Z157" i="4"/>
  <c r="Y157" i="4"/>
  <c r="Z67" i="4"/>
  <c r="AA66" i="4"/>
  <c r="Y66" i="4"/>
  <c r="AA65" i="4"/>
  <c r="Y65" i="4"/>
  <c r="AA64" i="4"/>
  <c r="Y64" i="4"/>
  <c r="AA63" i="4"/>
  <c r="Y63" i="4"/>
  <c r="AA62" i="4"/>
  <c r="Y62" i="4"/>
  <c r="AA61" i="4"/>
  <c r="Y61" i="4"/>
  <c r="AA60" i="4"/>
  <c r="Y60" i="4"/>
  <c r="AA59" i="4"/>
  <c r="Y59" i="4"/>
  <c r="AA58" i="4"/>
  <c r="Y58" i="4"/>
  <c r="AA57" i="4"/>
  <c r="Y57" i="4"/>
  <c r="AA56" i="4"/>
  <c r="Y56" i="4"/>
  <c r="Z173" i="4" l="1"/>
  <c r="Y173" i="4"/>
  <c r="Y67" i="4"/>
  <c r="Z597" i="4"/>
  <c r="AA596" i="4"/>
  <c r="Y596" i="4"/>
  <c r="AA595" i="4"/>
  <c r="Y595" i="4"/>
  <c r="AA594" i="4"/>
  <c r="Y594" i="4"/>
  <c r="AA593" i="4"/>
  <c r="Y593" i="4"/>
  <c r="AA591" i="4"/>
  <c r="Y591" i="4"/>
  <c r="AA590" i="4"/>
  <c r="Y590" i="4"/>
  <c r="AA589" i="4"/>
  <c r="Y589" i="4"/>
  <c r="AA587" i="4"/>
  <c r="Y587" i="4"/>
  <c r="Y597" i="4" l="1"/>
  <c r="D5" i="34" l="1"/>
  <c r="D4" i="34"/>
  <c r="D3" i="34"/>
  <c r="C47" i="28" l="1"/>
  <c r="B47" i="28"/>
  <c r="U46" i="28"/>
  <c r="C46" i="28"/>
  <c r="B46" i="28"/>
  <c r="U45" i="28"/>
  <c r="C45" i="28"/>
  <c r="B45" i="28"/>
  <c r="C44" i="28"/>
  <c r="B44" i="28"/>
  <c r="U43" i="28"/>
  <c r="C43" i="28"/>
  <c r="B43" i="28"/>
  <c r="U36" i="28"/>
  <c r="C36" i="28"/>
  <c r="B36" i="28"/>
  <c r="U33" i="28"/>
  <c r="C33" i="28"/>
  <c r="B33" i="28"/>
  <c r="U32" i="28"/>
  <c r="C32" i="28"/>
  <c r="B32" i="28"/>
  <c r="C31" i="28"/>
  <c r="B31" i="28"/>
  <c r="C30" i="28"/>
  <c r="B30" i="28"/>
  <c r="U14" i="28"/>
  <c r="C14" i="28"/>
  <c r="B14" i="28"/>
  <c r="U9" i="28"/>
  <c r="C9" i="28"/>
  <c r="B9" i="28"/>
  <c r="F461" i="4" l="1"/>
  <c r="U47" i="28" s="1"/>
  <c r="Z459" i="4"/>
  <c r="Y459" i="4"/>
  <c r="Z458" i="4"/>
  <c r="Y458" i="4"/>
  <c r="Y457" i="4"/>
  <c r="X457" i="4"/>
  <c r="AA458" i="4" s="1"/>
  <c r="Y455" i="4"/>
  <c r="X455" i="4"/>
  <c r="Z455" i="4" s="1"/>
  <c r="Y454" i="4"/>
  <c r="X454" i="4"/>
  <c r="Z454" i="4" s="1"/>
  <c r="Y453" i="4"/>
  <c r="X453" i="4"/>
  <c r="Z453" i="4" s="1"/>
  <c r="Y452" i="4"/>
  <c r="X452" i="4"/>
  <c r="Z452" i="4" s="1"/>
  <c r="Y451" i="4"/>
  <c r="X451" i="4"/>
  <c r="Z451" i="4" s="1"/>
  <c r="Y450" i="4"/>
  <c r="X450" i="4"/>
  <c r="Z450" i="4" s="1"/>
  <c r="AA449" i="4"/>
  <c r="Z449" i="4"/>
  <c r="Y449" i="4"/>
  <c r="R46" i="28"/>
  <c r="AA440" i="4"/>
  <c r="Y440" i="4"/>
  <c r="AA439" i="4"/>
  <c r="Y439" i="4"/>
  <c r="AA438" i="4"/>
  <c r="Y438" i="4"/>
  <c r="Z434" i="4"/>
  <c r="R45" i="28" s="1"/>
  <c r="AA433" i="4"/>
  <c r="Y433" i="4"/>
  <c r="AA432" i="4"/>
  <c r="Y432" i="4"/>
  <c r="AA431" i="4"/>
  <c r="Y431" i="4"/>
  <c r="AA430" i="4"/>
  <c r="Y430" i="4"/>
  <c r="F428" i="4"/>
  <c r="U44" i="28" s="1"/>
  <c r="Y426" i="4"/>
  <c r="Y424" i="4"/>
  <c r="X424" i="4"/>
  <c r="AA424" i="4" s="1"/>
  <c r="AA423" i="4"/>
  <c r="Y423" i="4"/>
  <c r="AA422" i="4"/>
  <c r="Z422" i="4"/>
  <c r="Y422" i="4"/>
  <c r="Y420" i="4"/>
  <c r="X420" i="4"/>
  <c r="AA420" i="4" s="1"/>
  <c r="AA419" i="4"/>
  <c r="Z419" i="4"/>
  <c r="Y419" i="4"/>
  <c r="AA417" i="4"/>
  <c r="Z417" i="4"/>
  <c r="Y417" i="4"/>
  <c r="Y415" i="4"/>
  <c r="X415" i="4"/>
  <c r="AA415" i="4" s="1"/>
  <c r="AA414" i="4"/>
  <c r="Z414" i="4"/>
  <c r="Y414" i="4"/>
  <c r="Z410" i="4"/>
  <c r="R43" i="28" s="1"/>
  <c r="AA409" i="4"/>
  <c r="Y409" i="4"/>
  <c r="AA408" i="4"/>
  <c r="Y408" i="4"/>
  <c r="AA407" i="4"/>
  <c r="Y407" i="4"/>
  <c r="AA406" i="4"/>
  <c r="Y406" i="4"/>
  <c r="AA332" i="4"/>
  <c r="AA331" i="4"/>
  <c r="AA330" i="4"/>
  <c r="AA329" i="4"/>
  <c r="AA328" i="4"/>
  <c r="AA326" i="4"/>
  <c r="Y326" i="4"/>
  <c r="AA325" i="4"/>
  <c r="AA324" i="4"/>
  <c r="AA323" i="4"/>
  <c r="AA322" i="4"/>
  <c r="AA321" i="4"/>
  <c r="AA320" i="4"/>
  <c r="AA319" i="4"/>
  <c r="AA317" i="4"/>
  <c r="Y317" i="4"/>
  <c r="AA316" i="4"/>
  <c r="AA315" i="4"/>
  <c r="AA314" i="4"/>
  <c r="AA313" i="4"/>
  <c r="AA312" i="4"/>
  <c r="AA311" i="4"/>
  <c r="AA310" i="4"/>
  <c r="AA308" i="4"/>
  <c r="Y308" i="4"/>
  <c r="AA306" i="4"/>
  <c r="AA305" i="4"/>
  <c r="AA304" i="4"/>
  <c r="AA303" i="4"/>
  <c r="AA302" i="4"/>
  <c r="AA301" i="4"/>
  <c r="AA300" i="4"/>
  <c r="AA299" i="4"/>
  <c r="AA298" i="4"/>
  <c r="AA297" i="4"/>
  <c r="AA295" i="4"/>
  <c r="Y295" i="4"/>
  <c r="AA294" i="4"/>
  <c r="AA293" i="4"/>
  <c r="AA292" i="4"/>
  <c r="AA291" i="4"/>
  <c r="AA290" i="4"/>
  <c r="AA289" i="4"/>
  <c r="AA288" i="4"/>
  <c r="AA287" i="4"/>
  <c r="AA286" i="4"/>
  <c r="AA285" i="4"/>
  <c r="AA283" i="4"/>
  <c r="Y283" i="4"/>
  <c r="AA281" i="4"/>
  <c r="Z281" i="4"/>
  <c r="Y281" i="4"/>
  <c r="AA280" i="4"/>
  <c r="Z280" i="4"/>
  <c r="Y280" i="4"/>
  <c r="AA279" i="4"/>
  <c r="AA278" i="4"/>
  <c r="AA277" i="4"/>
  <c r="AA276" i="4"/>
  <c r="AA275" i="4"/>
  <c r="AA273" i="4"/>
  <c r="Z273" i="4"/>
  <c r="Y273" i="4"/>
  <c r="AA270" i="4"/>
  <c r="Z270" i="4"/>
  <c r="Y270" i="4"/>
  <c r="AA269" i="4"/>
  <c r="Z269" i="4"/>
  <c r="Y269" i="4"/>
  <c r="AA268" i="4"/>
  <c r="Z268" i="4"/>
  <c r="Y268" i="4"/>
  <c r="Z264" i="4"/>
  <c r="R32" i="28" s="1"/>
  <c r="AA263" i="4"/>
  <c r="AA262" i="4"/>
  <c r="AA261" i="4"/>
  <c r="AA259" i="4"/>
  <c r="Y259" i="4"/>
  <c r="Y264" i="4" s="1"/>
  <c r="O32" i="28" s="1"/>
  <c r="F257" i="4"/>
  <c r="U31" i="28" s="1"/>
  <c r="Y255" i="4"/>
  <c r="X255" i="4"/>
  <c r="Z255" i="4" s="1"/>
  <c r="AA254" i="4"/>
  <c r="Z254" i="4"/>
  <c r="Y254" i="4"/>
  <c r="Y253" i="4"/>
  <c r="X253" i="4"/>
  <c r="AA253" i="4" s="1"/>
  <c r="Y252" i="4"/>
  <c r="X252" i="4"/>
  <c r="AA252" i="4" s="1"/>
  <c r="AA251" i="4"/>
  <c r="Z251" i="4"/>
  <c r="Y251" i="4"/>
  <c r="Y248" i="4"/>
  <c r="X248" i="4"/>
  <c r="Z248" i="4" s="1"/>
  <c r="AA246" i="4"/>
  <c r="Z246" i="4"/>
  <c r="Y246" i="4"/>
  <c r="F243" i="4"/>
  <c r="U30" i="28" s="1"/>
  <c r="Y241" i="4"/>
  <c r="X241" i="4"/>
  <c r="Z241" i="4" s="1"/>
  <c r="Y240" i="4"/>
  <c r="X240" i="4"/>
  <c r="Z240" i="4" s="1"/>
  <c r="AA239" i="4"/>
  <c r="Z239" i="4"/>
  <c r="Y239" i="4"/>
  <c r="Y237" i="4"/>
  <c r="X237" i="4"/>
  <c r="AA237" i="4" s="1"/>
  <c r="Y236" i="4"/>
  <c r="X236" i="4"/>
  <c r="AA236" i="4" s="1"/>
  <c r="AA235" i="4"/>
  <c r="Z235" i="4"/>
  <c r="Y235" i="4"/>
  <c r="Y232" i="4"/>
  <c r="X232" i="4"/>
  <c r="AA232" i="4" s="1"/>
  <c r="Y226" i="4"/>
  <c r="X226" i="4"/>
  <c r="Z232" i="4" s="1"/>
  <c r="AA224" i="4"/>
  <c r="Z224" i="4"/>
  <c r="Y224" i="4"/>
  <c r="Z107" i="4"/>
  <c r="R14" i="28" s="1"/>
  <c r="AA106" i="4"/>
  <c r="Y106" i="4"/>
  <c r="AA104" i="4"/>
  <c r="Y104" i="4"/>
  <c r="AA103" i="4"/>
  <c r="Y103" i="4"/>
  <c r="AA101" i="4"/>
  <c r="Y101" i="4"/>
  <c r="AA100" i="4"/>
  <c r="Y100" i="4"/>
  <c r="AA99" i="4"/>
  <c r="Y99" i="4"/>
  <c r="AA96" i="4"/>
  <c r="Y96" i="4"/>
  <c r="AA95" i="4"/>
  <c r="Y95" i="4"/>
  <c r="AA94" i="4"/>
  <c r="Y94" i="4"/>
  <c r="AA93" i="4"/>
  <c r="Y93" i="4"/>
  <c r="AA92" i="4"/>
  <c r="Y92" i="4"/>
  <c r="Z42" i="4"/>
  <c r="R9" i="28" s="1"/>
  <c r="AA41" i="4"/>
  <c r="Y41" i="4"/>
  <c r="AA40" i="4"/>
  <c r="Y40" i="4"/>
  <c r="Y334" i="4" l="1"/>
  <c r="O33" i="28" s="1"/>
  <c r="Z334" i="4"/>
  <c r="R33" i="28" s="1"/>
  <c r="Y42" i="4"/>
  <c r="O9" i="28" s="1"/>
  <c r="AA450" i="4"/>
  <c r="AA452" i="4"/>
  <c r="AA454" i="4"/>
  <c r="AA459" i="4"/>
  <c r="AA228" i="4"/>
  <c r="AA230" i="4"/>
  <c r="Z424" i="4"/>
  <c r="AA229" i="4"/>
  <c r="AA451" i="4"/>
  <c r="AA455" i="4"/>
  <c r="Y427" i="4"/>
  <c r="O44" i="28" s="1"/>
  <c r="AA453" i="4"/>
  <c r="Y256" i="4"/>
  <c r="O31" i="28" s="1"/>
  <c r="Z420" i="4"/>
  <c r="Y410" i="4"/>
  <c r="O43" i="28" s="1"/>
  <c r="Y434" i="4"/>
  <c r="O45" i="28" s="1"/>
  <c r="Y460" i="4"/>
  <c r="O47" i="28" s="1"/>
  <c r="O46" i="28"/>
  <c r="AA457" i="4"/>
  <c r="AA426" i="4"/>
  <c r="Z457" i="4"/>
  <c r="Z460" i="4" s="1"/>
  <c r="R47" i="28" s="1"/>
  <c r="Z415" i="4"/>
  <c r="Z253" i="4"/>
  <c r="AA240" i="4"/>
  <c r="O36" i="28"/>
  <c r="R36" i="28"/>
  <c r="AA248" i="4"/>
  <c r="AA255" i="4"/>
  <c r="Y107" i="4"/>
  <c r="O14" i="28" s="1"/>
  <c r="AA241" i="4"/>
  <c r="Z236" i="4"/>
  <c r="Y242" i="4"/>
  <c r="O30" i="28" s="1"/>
  <c r="Z252" i="4"/>
  <c r="Z226" i="4"/>
  <c r="Z237" i="4"/>
  <c r="AA226" i="4"/>
  <c r="Z256" i="4" l="1"/>
  <c r="R31" i="28" s="1"/>
  <c r="Z427" i="4"/>
  <c r="R44" i="28" s="1"/>
  <c r="Z242" i="4"/>
  <c r="R30" i="28" s="1"/>
  <c r="AA85" i="4" l="1"/>
  <c r="AA84" i="4"/>
  <c r="Y84" i="4"/>
  <c r="U11" i="28"/>
  <c r="C11" i="28"/>
  <c r="B11" i="28"/>
  <c r="R11" i="28"/>
  <c r="O11" i="28" l="1"/>
  <c r="Z30" i="4"/>
  <c r="AA29" i="4"/>
  <c r="Y29" i="4"/>
  <c r="AA28" i="4"/>
  <c r="Y28" i="4"/>
  <c r="AA27" i="4"/>
  <c r="Y27" i="4"/>
  <c r="AA26" i="4"/>
  <c r="Y26" i="4"/>
  <c r="AA25" i="4"/>
  <c r="Y25" i="4"/>
  <c r="Y30" i="4" l="1"/>
  <c r="Z561" i="4"/>
  <c r="F136" i="4" l="1"/>
  <c r="Z134" i="4"/>
  <c r="Z133" i="4"/>
  <c r="Z132" i="4"/>
  <c r="Z131" i="4"/>
  <c r="Z130" i="4"/>
  <c r="Z129" i="4"/>
  <c r="Z128" i="4"/>
  <c r="Z127" i="4"/>
  <c r="Z391" i="4" l="1"/>
  <c r="AA390" i="4"/>
  <c r="Y390" i="4"/>
  <c r="AA389" i="4"/>
  <c r="Y389" i="4"/>
  <c r="AA388" i="4"/>
  <c r="Y388" i="4"/>
  <c r="U37" i="28" l="1"/>
  <c r="B37" i="28"/>
  <c r="C37" i="28"/>
  <c r="B26" i="28"/>
  <c r="B17" i="28"/>
  <c r="U17" i="28"/>
  <c r="C17" i="28"/>
  <c r="B13" i="28"/>
  <c r="B12" i="28"/>
  <c r="B10" i="28"/>
  <c r="U13" i="28"/>
  <c r="C15" i="28"/>
  <c r="C13" i="28"/>
  <c r="U12" i="28"/>
  <c r="C12" i="28"/>
  <c r="U10" i="28"/>
  <c r="C10" i="28"/>
  <c r="X85" i="16" l="1"/>
  <c r="X84" i="16"/>
  <c r="X83" i="16"/>
  <c r="X81" i="16"/>
  <c r="Z366" i="4" l="1"/>
  <c r="R37" i="28" s="1"/>
  <c r="AA365" i="4"/>
  <c r="Y365" i="4"/>
  <c r="AA364" i="4"/>
  <c r="Y364" i="4"/>
  <c r="Y366" i="4" l="1"/>
  <c r="O37" i="28" s="1"/>
  <c r="Y139" i="4" l="1"/>
  <c r="AA138" i="4"/>
  <c r="Y138" i="4"/>
  <c r="Z135" i="4"/>
  <c r="R17" i="28" s="1"/>
  <c r="AA134" i="4"/>
  <c r="Y134" i="4"/>
  <c r="AA133" i="4"/>
  <c r="Y133" i="4"/>
  <c r="AA132" i="4"/>
  <c r="Y132" i="4"/>
  <c r="AA131" i="4"/>
  <c r="Y131" i="4"/>
  <c r="AA130" i="4"/>
  <c r="Y130" i="4"/>
  <c r="AA129" i="4"/>
  <c r="Y129" i="4"/>
  <c r="AA128" i="4"/>
  <c r="Y128" i="4"/>
  <c r="AA127" i="4"/>
  <c r="Y127" i="4"/>
  <c r="Z123" i="4"/>
  <c r="AA118" i="4"/>
  <c r="Y118" i="4"/>
  <c r="AA117" i="4"/>
  <c r="Y117" i="4"/>
  <c r="Y119" i="4"/>
  <c r="AA119" i="4"/>
  <c r="Y122" i="4"/>
  <c r="Y121" i="4"/>
  <c r="Y120" i="4"/>
  <c r="Y116" i="4"/>
  <c r="Y115" i="4"/>
  <c r="Y114" i="4"/>
  <c r="Y113" i="4"/>
  <c r="Y112" i="4"/>
  <c r="Y111" i="4"/>
  <c r="AA116" i="4"/>
  <c r="AA115" i="4"/>
  <c r="AA114" i="4"/>
  <c r="AA113" i="4"/>
  <c r="AA112" i="4"/>
  <c r="AA111" i="4"/>
  <c r="AA122" i="4"/>
  <c r="AA121" i="4"/>
  <c r="AA120" i="4"/>
  <c r="Y80" i="16"/>
  <c r="Y135" i="4" l="1"/>
  <c r="O17" i="28" s="1"/>
  <c r="AA567" i="4" l="1"/>
  <c r="Y567" i="4"/>
  <c r="AA565" i="4"/>
  <c r="Y565" i="4"/>
  <c r="AA564" i="4"/>
  <c r="Y564" i="4"/>
  <c r="AA560" i="4"/>
  <c r="Y560" i="4"/>
  <c r="AA558" i="4" l="1"/>
  <c r="Y558" i="4"/>
  <c r="AA555" i="4" l="1"/>
  <c r="Y555" i="4"/>
  <c r="AA553" i="4" l="1"/>
  <c r="Y553" i="4"/>
  <c r="AA552" i="4"/>
  <c r="Y552" i="4"/>
  <c r="AA551" i="4"/>
  <c r="Y551" i="4"/>
  <c r="AA550" i="4"/>
  <c r="Y550" i="4"/>
  <c r="AA549" i="4"/>
  <c r="Y549" i="4"/>
  <c r="AA548" i="4"/>
  <c r="Y548" i="4"/>
  <c r="AA547" i="4"/>
  <c r="Y547" i="4"/>
  <c r="AA546" i="4"/>
  <c r="Y546" i="4"/>
  <c r="AA545" i="4"/>
  <c r="Y545" i="4"/>
  <c r="AA544" i="4"/>
  <c r="Y544" i="4"/>
  <c r="AA538" i="4" l="1"/>
  <c r="Y538" i="4"/>
  <c r="AA536" i="4"/>
  <c r="Y536" i="4"/>
  <c r="AA535" i="4"/>
  <c r="Y535" i="4"/>
  <c r="AA534" i="4"/>
  <c r="Y534" i="4"/>
  <c r="AA533" i="4"/>
  <c r="Y533" i="4"/>
  <c r="AA532" i="4"/>
  <c r="Y532" i="4"/>
  <c r="AA531" i="4"/>
  <c r="Y531" i="4"/>
  <c r="AA530" i="4"/>
  <c r="Y530" i="4"/>
  <c r="Y102" i="16" l="1"/>
  <c r="Y101" i="16"/>
  <c r="AA87" i="4" l="1"/>
  <c r="Y87" i="4"/>
  <c r="AA86" i="4"/>
  <c r="Y86" i="4"/>
  <c r="AA83" i="4"/>
  <c r="Y83" i="4"/>
  <c r="Z88" i="4"/>
  <c r="R13" i="28" s="1"/>
  <c r="Z80" i="4"/>
  <c r="R12" i="28" s="1"/>
  <c r="AA79" i="4"/>
  <c r="Y79" i="4"/>
  <c r="AA78" i="4"/>
  <c r="Y78" i="4"/>
  <c r="AA77" i="4"/>
  <c r="Y77" i="4"/>
  <c r="AA76" i="4"/>
  <c r="Y76" i="4"/>
  <c r="AA75" i="4"/>
  <c r="AA74" i="4"/>
  <c r="Y74" i="4"/>
  <c r="AA73" i="4"/>
  <c r="Y73" i="4"/>
  <c r="AA72" i="4"/>
  <c r="Y72" i="4"/>
  <c r="AA71" i="4"/>
  <c r="Y71" i="4"/>
  <c r="AA70" i="4"/>
  <c r="Y88" i="16"/>
  <c r="Y88" i="4" l="1"/>
  <c r="O13" i="28" s="1"/>
  <c r="Y80" i="4"/>
  <c r="O12" i="28" s="1"/>
  <c r="Y89" i="16"/>
  <c r="Z518" i="4" l="1"/>
  <c r="R53" i="28" s="1"/>
  <c r="X509" i="4"/>
  <c r="X508" i="4"/>
  <c r="X513" i="4"/>
  <c r="Y513" i="4"/>
  <c r="X512" i="4"/>
  <c r="Y512" i="4"/>
  <c r="Y511" i="4"/>
  <c r="Y509" i="4"/>
  <c r="Y508" i="4"/>
  <c r="Y507" i="4"/>
  <c r="R61" i="28"/>
  <c r="R59" i="28"/>
  <c r="Y566" i="4"/>
  <c r="Y568" i="4"/>
  <c r="Z569" i="4"/>
  <c r="R58" i="28" s="1"/>
  <c r="Y542" i="4"/>
  <c r="Y543" i="4"/>
  <c r="Y556" i="4"/>
  <c r="Y557" i="4"/>
  <c r="Y554" i="4"/>
  <c r="Y559" i="4"/>
  <c r="Y537" i="4"/>
  <c r="Z539" i="4"/>
  <c r="R56" i="28" s="1"/>
  <c r="Y522" i="4"/>
  <c r="Y524" i="4"/>
  <c r="Y525" i="4"/>
  <c r="Y526" i="4"/>
  <c r="Z527" i="4"/>
  <c r="R55" i="28" s="1"/>
  <c r="Y499" i="4"/>
  <c r="Y497" i="4"/>
  <c r="Y498" i="4"/>
  <c r="Y500" i="4"/>
  <c r="Y501" i="4"/>
  <c r="Y502" i="4"/>
  <c r="Z503" i="4"/>
  <c r="R52" i="28" s="1"/>
  <c r="Y490" i="4"/>
  <c r="Y484" i="4"/>
  <c r="Y485" i="4"/>
  <c r="Y486" i="4"/>
  <c r="Y487" i="4"/>
  <c r="Y488" i="4"/>
  <c r="Y489" i="4"/>
  <c r="Y491" i="4"/>
  <c r="Y492" i="4"/>
  <c r="Y493" i="4"/>
  <c r="Z494" i="4"/>
  <c r="R51" i="28" s="1"/>
  <c r="Y473" i="4"/>
  <c r="Y474" i="4"/>
  <c r="Y475" i="4"/>
  <c r="Y476" i="4"/>
  <c r="Y477" i="4"/>
  <c r="Y478" i="4"/>
  <c r="Y479" i="4"/>
  <c r="Y480" i="4"/>
  <c r="Z481" i="4"/>
  <c r="R50" i="28" s="1"/>
  <c r="Y464" i="4"/>
  <c r="Y465" i="4"/>
  <c r="Y466" i="4"/>
  <c r="Y467" i="4"/>
  <c r="Y468" i="4"/>
  <c r="Y469" i="4"/>
  <c r="Z470" i="4"/>
  <c r="R49" i="28" s="1"/>
  <c r="C49" i="28"/>
  <c r="B49" i="28"/>
  <c r="Y398" i="4"/>
  <c r="Y399" i="4"/>
  <c r="Y400" i="4"/>
  <c r="Y401" i="4"/>
  <c r="Y402" i="4"/>
  <c r="Z403" i="4"/>
  <c r="R42" i="28" s="1"/>
  <c r="Y394" i="4"/>
  <c r="Y395" i="4" s="1"/>
  <c r="O41" i="28" s="1"/>
  <c r="Z395" i="4"/>
  <c r="R41" i="28" s="1"/>
  <c r="R40" i="28"/>
  <c r="R28" i="28"/>
  <c r="C40" i="28"/>
  <c r="C25" i="28"/>
  <c r="C19" i="28"/>
  <c r="U53" i="28"/>
  <c r="Y514" i="4"/>
  <c r="Y515" i="4"/>
  <c r="Y516" i="4"/>
  <c r="Y517" i="4"/>
  <c r="AA517" i="4"/>
  <c r="AA516" i="4"/>
  <c r="AA515" i="4"/>
  <c r="AA514" i="4"/>
  <c r="Y6" i="4"/>
  <c r="Y7" i="4"/>
  <c r="Y8" i="4"/>
  <c r="Y9" i="4"/>
  <c r="Y10" i="4"/>
  <c r="Y11" i="4"/>
  <c r="Y12" i="4"/>
  <c r="Y13" i="4"/>
  <c r="Y14" i="4"/>
  <c r="Y15" i="4"/>
  <c r="Y16" i="4"/>
  <c r="Y20" i="4"/>
  <c r="Y21" i="4"/>
  <c r="Y33" i="4"/>
  <c r="Y34" i="4"/>
  <c r="Y35" i="4"/>
  <c r="Y36" i="4"/>
  <c r="Y45" i="4"/>
  <c r="Y46" i="4"/>
  <c r="Y47" i="4"/>
  <c r="Y48" i="4"/>
  <c r="Y49" i="4"/>
  <c r="Y50" i="4"/>
  <c r="Y51" i="4"/>
  <c r="Y52" i="4"/>
  <c r="Y143" i="4"/>
  <c r="Y144" i="4" s="1"/>
  <c r="O19" i="28" s="1"/>
  <c r="Y148" i="4"/>
  <c r="Y149" i="4"/>
  <c r="Y150" i="4"/>
  <c r="Y151" i="4"/>
  <c r="Y152" i="4"/>
  <c r="Y177" i="4"/>
  <c r="Y178" i="4"/>
  <c r="Y179" i="4"/>
  <c r="Y180" i="4"/>
  <c r="Y181" i="4"/>
  <c r="Y185" i="4"/>
  <c r="Y186" i="4" s="1"/>
  <c r="O25" i="28" s="1"/>
  <c r="Y218" i="4"/>
  <c r="Y219" i="4"/>
  <c r="Y350" i="4"/>
  <c r="Y351" i="4" s="1"/>
  <c r="O35" i="28" s="1"/>
  <c r="C61" i="28"/>
  <c r="C59" i="28"/>
  <c r="C58" i="28"/>
  <c r="C57" i="28"/>
  <c r="C55" i="28"/>
  <c r="C56" i="28"/>
  <c r="C53" i="28"/>
  <c r="C52" i="28"/>
  <c r="C51" i="28"/>
  <c r="C50" i="28"/>
  <c r="C48" i="28"/>
  <c r="C42" i="28"/>
  <c r="C41" i="28"/>
  <c r="C38" i="28"/>
  <c r="C35" i="28"/>
  <c r="C29" i="28"/>
  <c r="C28" i="28"/>
  <c r="C24" i="28"/>
  <c r="C22" i="28"/>
  <c r="C21" i="28"/>
  <c r="C18" i="28"/>
  <c r="C16" i="28"/>
  <c r="C8" i="28"/>
  <c r="C7" i="28"/>
  <c r="C6" i="28"/>
  <c r="C5" i="28"/>
  <c r="C4" i="28"/>
  <c r="U5" i="28"/>
  <c r="U6" i="28"/>
  <c r="U7" i="28"/>
  <c r="U8" i="28"/>
  <c r="U16" i="28"/>
  <c r="U18" i="28"/>
  <c r="U19" i="28"/>
  <c r="U21" i="28"/>
  <c r="U22" i="28"/>
  <c r="U24" i="28"/>
  <c r="U25" i="28"/>
  <c r="U28" i="28"/>
  <c r="U29" i="28"/>
  <c r="U35" i="28"/>
  <c r="U38" i="28"/>
  <c r="U40" i="28"/>
  <c r="U41" i="28"/>
  <c r="U42" i="28"/>
  <c r="U49" i="28"/>
  <c r="U50" i="28"/>
  <c r="U51" i="28"/>
  <c r="U52" i="28"/>
  <c r="U55" i="28"/>
  <c r="U56" i="28"/>
  <c r="U57" i="28"/>
  <c r="U58" i="28"/>
  <c r="U59" i="28"/>
  <c r="U61" i="28"/>
  <c r="Z17" i="4"/>
  <c r="R5" i="28" s="1"/>
  <c r="Z22" i="4"/>
  <c r="R6" i="28" s="1"/>
  <c r="R7" i="28"/>
  <c r="Z37" i="4"/>
  <c r="R8" i="28" s="1"/>
  <c r="Z53" i="4"/>
  <c r="R10" i="28" s="1"/>
  <c r="R16" i="28"/>
  <c r="Z140" i="4"/>
  <c r="R18" i="28" s="1"/>
  <c r="Z144" i="4"/>
  <c r="R19" i="28" s="1"/>
  <c r="Z153" i="4"/>
  <c r="R21" i="28" s="1"/>
  <c r="R22" i="28"/>
  <c r="Z182" i="4"/>
  <c r="R24" i="28" s="1"/>
  <c r="Z186" i="4"/>
  <c r="R25" i="28" s="1"/>
  <c r="Z220" i="4"/>
  <c r="R29" i="28" s="1"/>
  <c r="Z351" i="4"/>
  <c r="R35" i="28" s="1"/>
  <c r="R38" i="28"/>
  <c r="B61" i="28"/>
  <c r="B59" i="28"/>
  <c r="B58" i="28"/>
  <c r="B57" i="28"/>
  <c r="B56" i="28"/>
  <c r="B55" i="28"/>
  <c r="B53" i="28"/>
  <c r="B52" i="28"/>
  <c r="B50" i="28"/>
  <c r="B51" i="28"/>
  <c r="B42" i="28"/>
  <c r="B41" i="28"/>
  <c r="B40" i="28"/>
  <c r="B38" i="28"/>
  <c r="B29" i="28"/>
  <c r="B28" i="28"/>
  <c r="B35" i="28"/>
  <c r="B25" i="28"/>
  <c r="B24" i="28"/>
  <c r="B22" i="28"/>
  <c r="B21" i="28"/>
  <c r="B19" i="28"/>
  <c r="B18" i="28"/>
  <c r="B16" i="28"/>
  <c r="B8" i="28"/>
  <c r="B7" i="28"/>
  <c r="B6" i="28"/>
  <c r="B5" i="28"/>
  <c r="C54" i="28"/>
  <c r="C26" i="28"/>
  <c r="C23" i="28"/>
  <c r="C20" i="28"/>
  <c r="B54" i="28"/>
  <c r="B48" i="28"/>
  <c r="B23" i="28"/>
  <c r="B20" i="28"/>
  <c r="B15" i="28"/>
  <c r="C60" i="28"/>
  <c r="B60" i="28"/>
  <c r="B4" i="28"/>
  <c r="AA11" i="4"/>
  <c r="AA16" i="4"/>
  <c r="AA15" i="4"/>
  <c r="AA14" i="4"/>
  <c r="AA13" i="4"/>
  <c r="AA12" i="4"/>
  <c r="AA10" i="4"/>
  <c r="AA9" i="4"/>
  <c r="AA8" i="4"/>
  <c r="AA7" i="4"/>
  <c r="AA6" i="4"/>
  <c r="A1" i="28"/>
  <c r="D1" i="28"/>
  <c r="Z1" i="28"/>
  <c r="AA502" i="4"/>
  <c r="AA501" i="4"/>
  <c r="AA500" i="4"/>
  <c r="AA499" i="4"/>
  <c r="AA498" i="4"/>
  <c r="AA497" i="4"/>
  <c r="AA480" i="4"/>
  <c r="AA479" i="4"/>
  <c r="AA478" i="4"/>
  <c r="AA477" i="4"/>
  <c r="AA476" i="4"/>
  <c r="AA475" i="4"/>
  <c r="AA474" i="4"/>
  <c r="AA473" i="4"/>
  <c r="AA402" i="4"/>
  <c r="AA401" i="4"/>
  <c r="AA400" i="4"/>
  <c r="AA399" i="4"/>
  <c r="AA398" i="4"/>
  <c r="AA394" i="4"/>
  <c r="AA350" i="4"/>
  <c r="D1" i="4"/>
  <c r="Z1" i="4"/>
  <c r="A1" i="4"/>
  <c r="AA490" i="4"/>
  <c r="AA185" i="4"/>
  <c r="AA542" i="4"/>
  <c r="AA543" i="4"/>
  <c r="AA556" i="4"/>
  <c r="AA557" i="4"/>
  <c r="AA554" i="4"/>
  <c r="AA559" i="4"/>
  <c r="AA537" i="4"/>
  <c r="AA219" i="4"/>
  <c r="AA218" i="4"/>
  <c r="AA181" i="4"/>
  <c r="Y75" i="16"/>
  <c r="AA526" i="4"/>
  <c r="AA525" i="4"/>
  <c r="AA524" i="4"/>
  <c r="AA522" i="4"/>
  <c r="AA493" i="4"/>
  <c r="AA492" i="4"/>
  <c r="AA21" i="4"/>
  <c r="AA20" i="4"/>
  <c r="AA568" i="4"/>
  <c r="AA566" i="4"/>
  <c r="AA491" i="4"/>
  <c r="AA489" i="4"/>
  <c r="AA488" i="4"/>
  <c r="AA487" i="4"/>
  <c r="AA486" i="4"/>
  <c r="AA485" i="4"/>
  <c r="AA484" i="4"/>
  <c r="AA469" i="4"/>
  <c r="AA468" i="4"/>
  <c r="AA467" i="4"/>
  <c r="AA466" i="4"/>
  <c r="AA465" i="4"/>
  <c r="AA464" i="4"/>
  <c r="AA180" i="4"/>
  <c r="AA179" i="4"/>
  <c r="AA178" i="4"/>
  <c r="AA177" i="4"/>
  <c r="AA152" i="4"/>
  <c r="AA151" i="4"/>
  <c r="AA150" i="4"/>
  <c r="AA149" i="4"/>
  <c r="AA148" i="4"/>
  <c r="AA143" i="4"/>
  <c r="AA52" i="4"/>
  <c r="AA51" i="4"/>
  <c r="AA50" i="4"/>
  <c r="AA49" i="4"/>
  <c r="AA48" i="4"/>
  <c r="AA47" i="4"/>
  <c r="AA46" i="4"/>
  <c r="AA45" i="4"/>
  <c r="AA36" i="4"/>
  <c r="AA35" i="4"/>
  <c r="AA34" i="4"/>
  <c r="AA33" i="4"/>
  <c r="Y99" i="16"/>
  <c r="Y98" i="16"/>
  <c r="Y97" i="16"/>
  <c r="Y96" i="16"/>
  <c r="Y95" i="16"/>
  <c r="Y94" i="16"/>
  <c r="Y92" i="16"/>
  <c r="Y77" i="16"/>
  <c r="Y74" i="16"/>
  <c r="Y70" i="16"/>
  <c r="Y69" i="16"/>
  <c r="Y68" i="16"/>
  <c r="Y67" i="16"/>
  <c r="Y66" i="16"/>
  <c r="Y64" i="16"/>
  <c r="Y63" i="16"/>
  <c r="Y62" i="16"/>
  <c r="Y61" i="16"/>
  <c r="Y59" i="16"/>
  <c r="Y58" i="16"/>
  <c r="Y57" i="16"/>
  <c r="Y56" i="16"/>
  <c r="Y55" i="16"/>
  <c r="Y54" i="16"/>
  <c r="Y52" i="16"/>
  <c r="Y51" i="16"/>
  <c r="Y50" i="16"/>
  <c r="Y49" i="16"/>
  <c r="Y48" i="16"/>
  <c r="Y46" i="16"/>
  <c r="Y45" i="16"/>
  <c r="Y44" i="16"/>
  <c r="Y43" i="16"/>
  <c r="Y41" i="16"/>
  <c r="Y40" i="16"/>
  <c r="Y38" i="16"/>
  <c r="Y37" i="16"/>
  <c r="Y36" i="16"/>
  <c r="Y35" i="16"/>
  <c r="Y34" i="16"/>
  <c r="Y33" i="16"/>
  <c r="Y32" i="16"/>
  <c r="Y31" i="16"/>
  <c r="Y30" i="16"/>
  <c r="Y29" i="16"/>
  <c r="Y28" i="16"/>
  <c r="Y27" i="16"/>
  <c r="Y26" i="16"/>
  <c r="Y25" i="16"/>
  <c r="Y24" i="16"/>
  <c r="Y22" i="16"/>
  <c r="Y21" i="16"/>
  <c r="Y20" i="16"/>
  <c r="Y18" i="16"/>
  <c r="Y17" i="16"/>
  <c r="Y15" i="16"/>
  <c r="Y14" i="16"/>
  <c r="Y13" i="16"/>
  <c r="Y12" i="16"/>
  <c r="Y10" i="16"/>
  <c r="Y9" i="16"/>
  <c r="Y8" i="16"/>
  <c r="Y6" i="16"/>
  <c r="AA508" i="4" l="1"/>
  <c r="AA511" i="4"/>
  <c r="AA507" i="4"/>
  <c r="R57" i="28"/>
  <c r="U62" i="28"/>
  <c r="Y518" i="4"/>
  <c r="O53" i="28" s="1"/>
  <c r="AA513" i="4"/>
  <c r="O61" i="28"/>
  <c r="AA512" i="4"/>
  <c r="Y182" i="4"/>
  <c r="O24" i="28" s="1"/>
  <c r="O22" i="28"/>
  <c r="Y53" i="4"/>
  <c r="O10" i="28" s="1"/>
  <c r="Y37" i="4"/>
  <c r="O8" i="28" s="1"/>
  <c r="Y22" i="4"/>
  <c r="O6" i="28" s="1"/>
  <c r="Y17" i="4"/>
  <c r="O5" i="28" s="1"/>
  <c r="Y481" i="4"/>
  <c r="O50" i="28" s="1"/>
  <c r="Y503" i="4"/>
  <c r="O52" i="28" s="1"/>
  <c r="Y539" i="4"/>
  <c r="O56" i="28" s="1"/>
  <c r="Y569" i="4"/>
  <c r="O58" i="28" s="1"/>
  <c r="Y470" i="4"/>
  <c r="O49" i="28" s="1"/>
  <c r="Y494" i="4"/>
  <c r="O51" i="28" s="1"/>
  <c r="Y527" i="4"/>
  <c r="O55" i="28" s="1"/>
  <c r="O59" i="28"/>
  <c r="Y220" i="4"/>
  <c r="O29" i="28" s="1"/>
  <c r="Y153" i="4"/>
  <c r="O21" i="28" s="1"/>
  <c r="Y140" i="4"/>
  <c r="O18" i="28" s="1"/>
  <c r="Y123" i="4"/>
  <c r="O16" i="28" s="1"/>
  <c r="O7" i="28"/>
  <c r="O28" i="28"/>
  <c r="Y391" i="4"/>
  <c r="O40" i="28" s="1"/>
  <c r="Y403" i="4"/>
  <c r="O42" i="28" s="1"/>
  <c r="Y561" i="4"/>
  <c r="O57" i="28" s="1"/>
  <c r="O38" i="28"/>
  <c r="AA509" i="4"/>
  <c r="R62" i="28" l="1"/>
  <c r="O62" i="28"/>
  <c r="Y81" i="16"/>
  <c r="Y83" i="16"/>
  <c r="Y84" i="16"/>
  <c r="Y85" i="16"/>
  <c r="AF65" i="28" l="1"/>
</calcChain>
</file>

<file path=xl/sharedStrings.xml><?xml version="1.0" encoding="utf-8"?>
<sst xmlns="http://schemas.openxmlformats.org/spreadsheetml/2006/main" count="1671" uniqueCount="1171">
  <si>
    <t>4100.1</t>
  </si>
  <si>
    <t>4100</t>
  </si>
  <si>
    <t>4200.5</t>
  </si>
  <si>
    <t>4200</t>
  </si>
  <si>
    <t>5000</t>
  </si>
  <si>
    <t>5200</t>
  </si>
  <si>
    <t>5300.14</t>
  </si>
  <si>
    <t>5300.13</t>
  </si>
  <si>
    <t>5300</t>
  </si>
  <si>
    <t>5700</t>
  </si>
  <si>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</si>
  <si>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</si>
  <si>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it company policy that all junior officers (2nd Officer, 3rd Officer, 3rd Engineer and 4th Engineer) have completed the Liquid Cargo Operations Simulator (LICOS) course as recommended by SIGTTO for junior officers and relevant to cargo containment type (Membrane or Spherical)?</t>
  </si>
  <si>
    <t>Are the Management System (MS) Manuals maintained and updated?</t>
  </si>
  <si>
    <t>DEVELOPMENT OF PLANS FOR SHIPBOARD OPERATIONS</t>
  </si>
  <si>
    <t>EMERGENCY PREPAREDNESS</t>
  </si>
  <si>
    <t>7300.2</t>
  </si>
  <si>
    <t>7300.5</t>
  </si>
  <si>
    <t>7300.12</t>
  </si>
  <si>
    <t>7300.13</t>
  </si>
  <si>
    <t>7300.4</t>
  </si>
  <si>
    <t>7300.8</t>
  </si>
  <si>
    <t>7300.7</t>
  </si>
  <si>
    <t>7300.9</t>
  </si>
  <si>
    <t>7300.1</t>
  </si>
  <si>
    <r>
      <t xml:space="preserve">Training / Courses for Personnel, </t>
    </r>
    <r>
      <rPr>
        <sz val="16"/>
        <rFont val="Arial"/>
        <family val="2"/>
      </rPr>
      <t>Additional Green Award Requirements &amp; IMO Model Courses</t>
    </r>
  </si>
  <si>
    <r>
      <t xml:space="preserve">Familiarisation, </t>
    </r>
    <r>
      <rPr>
        <sz val="16"/>
        <rFont val="Arial"/>
        <family val="2"/>
      </rPr>
      <t>Additional Green Award Requirement</t>
    </r>
  </si>
  <si>
    <t>Is personnel promotion policy (ship &amp; office) documented in company procedures?</t>
  </si>
  <si>
    <t>Are company vessels in receipt of an evaluation report of an annual drill between company, ERS service provider (class) and a company vessel ?</t>
  </si>
  <si>
    <t xml:space="preserve">Are objectives concerning safety and the environment described? </t>
  </si>
  <si>
    <t>Has the company developed an internal technical inspection programme?</t>
  </si>
  <si>
    <t>Does the company have relevant previous survey and internal technical inspection reports?</t>
  </si>
  <si>
    <t>Is an owner's inspection report available?</t>
  </si>
  <si>
    <t>6110</t>
  </si>
  <si>
    <t>Critical and Stand-by Equipment</t>
  </si>
  <si>
    <t>6110.1</t>
  </si>
  <si>
    <t>Is the risk assessment carried out in order to create a list of critical equipment for every ship after intermediate survey (at least every 2.5 years)?</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</si>
  <si>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</si>
  <si>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</si>
  <si>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</si>
  <si>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</si>
  <si>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</si>
  <si>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</si>
  <si>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</si>
  <si>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</si>
  <si>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6110.6</t>
  </si>
  <si>
    <t>Are those event reports considered in creating a list of critical equipment?</t>
  </si>
  <si>
    <t>6110.7</t>
  </si>
  <si>
    <t>Is it company policy to install a Computer Based Program for spare parts management of critical equipment and stand-by equipment?</t>
  </si>
  <si>
    <t>6110.8</t>
  </si>
  <si>
    <t>Is it company policy to have  safety stock inventory reports for critical equipment and stand-by equipment?</t>
  </si>
  <si>
    <t>6300.8</t>
  </si>
  <si>
    <t>Is it company policy that ballast tanks of vessels delivered after 01-07-2012, are coated with a hard coating of a light colour?</t>
  </si>
  <si>
    <r>
      <t>For existing vessels:</t>
    </r>
    <r>
      <rPr>
        <b/>
        <sz val="16"/>
        <rFont val="Arial"/>
        <family val="2"/>
      </rPr>
      <t xml:space="preserve"> </t>
    </r>
    <r>
      <rPr>
        <sz val="16"/>
        <rFont val="Arial"/>
        <family val="2"/>
      </rPr>
      <t>Are ballast tanks coated with a hard coating of a light colour?</t>
    </r>
  </si>
  <si>
    <r>
      <t>For existing vessels:</t>
    </r>
    <r>
      <rPr>
        <sz val="16"/>
        <rFont val="Arial"/>
        <family val="2"/>
      </rPr>
      <t xml:space="preserve"> Are ballast tanks coated with dark epoxy maintained with a modified epoxy coating of a light colour, after safety benefit assessment is carried out?</t>
    </r>
  </si>
  <si>
    <t>Is the coating approved according to the IMO performance standard? (type approval or statement of compliance according to Res. MSC 215(82) in Coating Technical File)</t>
  </si>
  <si>
    <t>Is the working language between the office and the vessels defined?</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</si>
  <si>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</si>
  <si>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Lubrication and Use of Oils (Element nr.: 5810, 5811 &amp; 5812)</t>
  </si>
  <si>
    <t>Stern tube lubrication</t>
  </si>
  <si>
    <t>5810.1</t>
  </si>
  <si>
    <t>5822.6</t>
  </si>
  <si>
    <t>Is it a company selection process to assign ships that always deliver all sludge to reception facilities?</t>
  </si>
  <si>
    <t>Ship to Ship Transfer Operations</t>
  </si>
  <si>
    <t>Is it a company policy to employ a gas engineer on board?</t>
  </si>
  <si>
    <t>Is the Master of a vessel fully conversant with the Company's Management Systems?</t>
  </si>
  <si>
    <t>Is office personnel familiar with the shipboard oil pollution emergency plan?</t>
  </si>
  <si>
    <t>Does the company have a policy concerning the retention and disposal of oil residues (sludge)?</t>
  </si>
  <si>
    <t>Is there a procedure to identify the operational spaces (e.g. side-passages or compressor rooms) which need to be subjected to enclosed space entry procedures?</t>
  </si>
  <si>
    <t>Scoring (%)</t>
  </si>
  <si>
    <t>NAVIGATION / BRIDGE OPERATIONS</t>
  </si>
  <si>
    <t>1200.6</t>
  </si>
  <si>
    <t>Is company approval of the Hot Work permit required before work can begin?</t>
  </si>
  <si>
    <t>Is the HSQ Manager designated to authorise hot work?</t>
  </si>
  <si>
    <t>2120</t>
  </si>
  <si>
    <t>Fuel Change Over / Ballast Water Exchange</t>
  </si>
  <si>
    <t>2120.1</t>
  </si>
  <si>
    <t>Is this policy maintained and implemented at all shore-based levels as well as all 
ship-based levels ?</t>
  </si>
  <si>
    <t>Does the company have instructions/procedures for the reporting of 
non-conformities/ near misses?</t>
  </si>
  <si>
    <t>Does the company have procedures to control documents and data relevant to the 
Man.System?</t>
  </si>
  <si>
    <t>5910.4</t>
  </si>
  <si>
    <t>5910.5</t>
  </si>
  <si>
    <t>5910.6</t>
  </si>
  <si>
    <t>5910.7</t>
  </si>
  <si>
    <t>6100.7</t>
  </si>
  <si>
    <t>RESOURCES AND PERSONNEL AND STCW</t>
  </si>
  <si>
    <t xml:space="preserve">Do arrangements include training and an introduction to the quality system for the executive management ? </t>
  </si>
  <si>
    <t>Are records of this training/courses available?</t>
  </si>
  <si>
    <t>CREW</t>
  </si>
  <si>
    <t xml:space="preserve">                                </t>
  </si>
  <si>
    <t xml:space="preserve"> </t>
  </si>
  <si>
    <t>Does the company have additional procedures in place to avoid the venting of Boil-Off Gas to atmosphere?</t>
  </si>
  <si>
    <t>Is an annual ERT drill performed at the office which includes participation by the ERS service provider (class) and one company vessel ?</t>
  </si>
  <si>
    <t>106.1</t>
  </si>
  <si>
    <t>106.11</t>
  </si>
  <si>
    <t>106.10</t>
  </si>
  <si>
    <t>106.12</t>
  </si>
  <si>
    <t>106.13</t>
  </si>
  <si>
    <t>106.14</t>
  </si>
  <si>
    <t>106.17</t>
  </si>
  <si>
    <t>107</t>
  </si>
  <si>
    <t>107.1</t>
  </si>
  <si>
    <t>107.3</t>
  </si>
  <si>
    <t>108.1</t>
  </si>
  <si>
    <t>108.2</t>
  </si>
  <si>
    <t>106.7</t>
  </si>
  <si>
    <t>106.8</t>
  </si>
  <si>
    <t>106.9</t>
  </si>
  <si>
    <t>106.6</t>
  </si>
  <si>
    <t>106.5</t>
  </si>
  <si>
    <t>106.4</t>
  </si>
  <si>
    <t>106.3</t>
  </si>
  <si>
    <t>106.2</t>
  </si>
  <si>
    <t>108.3</t>
  </si>
  <si>
    <t>108.4</t>
  </si>
  <si>
    <t>350</t>
  </si>
  <si>
    <t>350.2</t>
  </si>
  <si>
    <t>301.1</t>
  </si>
  <si>
    <t>310</t>
  </si>
  <si>
    <t>310.1</t>
  </si>
  <si>
    <t>310.3</t>
  </si>
  <si>
    <t>310.4</t>
  </si>
  <si>
    <t>310.5</t>
  </si>
  <si>
    <t>310.6</t>
  </si>
  <si>
    <t>310.7</t>
  </si>
  <si>
    <t>7300</t>
  </si>
  <si>
    <t>7300.14</t>
  </si>
  <si>
    <t>7300.15</t>
  </si>
  <si>
    <t>7400</t>
  </si>
  <si>
    <t>7400.1</t>
  </si>
  <si>
    <t>7400.2</t>
  </si>
  <si>
    <t>7400.3</t>
  </si>
  <si>
    <t>7400.4</t>
  </si>
  <si>
    <t>7500</t>
  </si>
  <si>
    <t>7500.1</t>
  </si>
  <si>
    <t>7500.2</t>
  </si>
  <si>
    <t>9000</t>
  </si>
  <si>
    <t>Revision Code</t>
  </si>
  <si>
    <t xml:space="preserve">OFFICE RANKING SCORE </t>
  </si>
  <si>
    <t>Is it company policy that a safety meeting, attended by all personnel involved, is held prior to entering the space or commencement of hot work in order to review procedures and PPE (including those specific for the intended work) ?</t>
  </si>
  <si>
    <t>Does the bunker procedure include a bunker plan (company format) ?</t>
  </si>
  <si>
    <r>
      <t>Programme of Inspections</t>
    </r>
    <r>
      <rPr>
        <b/>
        <sz val="14"/>
        <rFont val="Arial"/>
        <family val="2"/>
      </rPr>
      <t/>
    </r>
  </si>
  <si>
    <t>Does the company have a repair history on each vessel?</t>
  </si>
  <si>
    <t>Mooring Operations</t>
  </si>
  <si>
    <t>Navigation</t>
  </si>
  <si>
    <t>* for detailed interpretations of the colours and the usage of the checklist, please refer to the pdf-file named "Instruction Notes" located on www.greenaward.org under "Certification/ Download".</t>
  </si>
  <si>
    <t xml:space="preserve">Ship Recycling - Policy for ships due to be recycled    </t>
  </si>
  <si>
    <r>
      <t>Computer Systems, Networks, Data Security and Training.</t>
    </r>
    <r>
      <rPr>
        <sz val="16"/>
        <rFont val="Arial"/>
        <family val="2"/>
      </rPr>
      <t xml:space="preserve"> GA requirement</t>
    </r>
  </si>
  <si>
    <t>Is an updated list of national &amp; local authorities, as required in the SOPEP &amp; the emergency response plan, available in the office ?</t>
  </si>
  <si>
    <t>Are masters entitled to use non-compulsory pilot services? (must be stated in a company procedure)</t>
  </si>
  <si>
    <t>6100.6</t>
  </si>
  <si>
    <t>6100.4</t>
  </si>
  <si>
    <t>6100.3</t>
  </si>
  <si>
    <t>6100.2</t>
  </si>
  <si>
    <t>6100.1</t>
  </si>
  <si>
    <t>6100</t>
  </si>
  <si>
    <t>6000</t>
  </si>
  <si>
    <t>6200.10</t>
  </si>
  <si>
    <t>6200.11</t>
  </si>
  <si>
    <t>6200.6</t>
  </si>
  <si>
    <t>6200.7</t>
  </si>
  <si>
    <t>6200.12</t>
  </si>
  <si>
    <t>6200.9</t>
  </si>
  <si>
    <t>6200.8</t>
  </si>
  <si>
    <t>6200.5</t>
  </si>
  <si>
    <t>6200.2</t>
  </si>
  <si>
    <t>6200.1</t>
  </si>
  <si>
    <t>6200</t>
  </si>
  <si>
    <t>6300.1</t>
  </si>
  <si>
    <t>6300</t>
  </si>
  <si>
    <t>6300.6</t>
  </si>
  <si>
    <t>6300.7</t>
  </si>
  <si>
    <t>6300.4</t>
  </si>
  <si>
    <t>6300.5</t>
  </si>
  <si>
    <t>6400.1</t>
  </si>
  <si>
    <t>6400</t>
  </si>
  <si>
    <t>Does the company have procedures/instructions for hull / ship's construction condition-inspections to be carried out by ship's personnel?</t>
  </si>
  <si>
    <t>Does the company have information regarding the relevant maintenance level of the vessel?</t>
  </si>
  <si>
    <t>ELEMENTS WITH NO 
MINIMUM SCORE</t>
  </si>
  <si>
    <t>Is there a policy that system back-ups for vessel administrative PC systems are made?</t>
  </si>
  <si>
    <t>LNG Carrier Cargo Operations &amp; Additional Green Award requirements</t>
  </si>
  <si>
    <t>Enclosed Space Entry &amp; Hot Work</t>
  </si>
  <si>
    <t>Control of drugs &amp; alcohol onboard</t>
  </si>
  <si>
    <t>Emergency Response System</t>
  </si>
  <si>
    <t>MINIMUM RANKING SCORE REQUIRED</t>
  </si>
  <si>
    <t>Does the company use weather routing services for ships on long haul voyages?</t>
  </si>
  <si>
    <t>Has the level of competency been defined and documented for office personnel performing functions pertinent to safety and the environment?</t>
  </si>
  <si>
    <t>Does the company have a system which ensures an adequate level of corrosion prevention of the seawater ballast tanks? (Protective coatings provided in ballast tanks has to be in a GOOD condition)</t>
  </si>
  <si>
    <t>Does the company MS specify a safe-maximum percentage fill for bunker tanks? (max. limit 95%)</t>
  </si>
  <si>
    <t>Does the company provide the ship(s) with an automatic wire rope lubricator?</t>
  </si>
  <si>
    <t>Does the company provide the ship with a winch brake test kit?</t>
  </si>
  <si>
    <t>Compliance with General Provisions</t>
  </si>
  <si>
    <t>Norm item</t>
  </si>
  <si>
    <t>Does the company require a responsible officer to be designated for all aspects of the operation?</t>
  </si>
  <si>
    <t>Is an evaluation report of vessel's performance sent to the company?</t>
  </si>
  <si>
    <t>Is ship's crew trained and drilled periodically according to enclosed space entry procedures ?</t>
  </si>
  <si>
    <t>Does training also include rescue and first aid?</t>
  </si>
  <si>
    <t>Are ship inspections held at defined intervals? (minimum of twice a year or equivalent)</t>
  </si>
  <si>
    <t>Is it company policy that all senior officers (Master, Chief Officer, Chief Engineer, 2nd Engineer and Gas Engineer) have completed the Liquid Cargo Operations Simulator (LICOS) course as recommended by SIGTTO for senior officers and relevant to cargo containment type (Membrane or Spherical)?</t>
  </si>
  <si>
    <t>7200.5</t>
  </si>
  <si>
    <t>7400.6</t>
  </si>
  <si>
    <r>
      <t xml:space="preserve">TOTAL SCORE REVIEW                                                                                                            </t>
    </r>
    <r>
      <rPr>
        <b/>
        <sz val="28"/>
        <rFont val="Arial"/>
        <family val="2"/>
      </rPr>
      <t xml:space="preserve">  OFFICE AUDIT - LNG CARRIER</t>
    </r>
  </si>
  <si>
    <t>Does the company have procedures for the preparation of plans and instructions for key shipboard operations concerning safety of the ship and prevention of pollution?</t>
  </si>
  <si>
    <t>TOTAL SCORES</t>
  </si>
  <si>
    <t>CARGOES / CARGO OPERATIONS</t>
  </si>
  <si>
    <t>Does the company require the shipyard to have procedures to require equipment-/machinery-suppliers to provide a "Material Declaration"? (used by the yard to develop the Inventory Part I)  (requirement to be part of the building contract)</t>
  </si>
  <si>
    <t>Are tasks &amp; responsibilities of shipboard personnel assigned to ballast water exchange operations defined, documented &amp; controlled ?</t>
  </si>
  <si>
    <t>N</t>
  </si>
  <si>
    <t>a</t>
  </si>
  <si>
    <t>Points that add up 
to minimum score
(indication only)</t>
  </si>
  <si>
    <t>Are corrective and/or preventive actions taken ?</t>
  </si>
  <si>
    <t>Does the MS require ship-critical equipment and systems to be identified?</t>
  </si>
  <si>
    <t>Does the company require the corrosion prevention system to be part of the vessel maintenance system?</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</si>
  <si>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</si>
  <si>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</si>
  <si>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</si>
  <si>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</si>
  <si>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</si>
  <si>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</si>
  <si>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Provisions concerning Reports on Incidents Involving Harmful Substances (Protocol 1)</t>
  </si>
  <si>
    <t xml:space="preserve">Is there a policy that system back-ups for vessel computer-based systems are made (where applicable)? </t>
  </si>
  <si>
    <t>7100.1</t>
  </si>
  <si>
    <t>7100.2</t>
  </si>
  <si>
    <t>7100.3</t>
  </si>
  <si>
    <t>7100.4</t>
  </si>
  <si>
    <t>Does the company periodically evaluate the efficiency of the MS and review the MS, in accordance with procedures established by the company, when necessary?</t>
  </si>
  <si>
    <t>IT  DEPT.</t>
  </si>
  <si>
    <t xml:space="preserve">PERSONNEL DEPT. </t>
  </si>
  <si>
    <t>Have the management personnel, responsible for the area involved, taken timely corrective actions on deficiencies found?</t>
  </si>
  <si>
    <t>Are there procedures/instructions for the internal transfer of fuel oil between main storage tanks?</t>
  </si>
  <si>
    <t>Does the company have a structured program for refresher and updated training at suitable intervals for office and shipboard personnel?</t>
  </si>
  <si>
    <t>Are inspection, maintenance and discard criteria for mooring wires and tails / fibre ropes established and carried out by a competent person? (time interval for inspection should be in the PMS)</t>
  </si>
  <si>
    <t xml:space="preserve">MAXIMUM OBTAINABLE RANKING SCORE </t>
  </si>
  <si>
    <t>Is a shipboard oil pollution emergency plan developed?</t>
  </si>
  <si>
    <t>Is training and testing of the oil pollution emergency plan done?</t>
  </si>
  <si>
    <t>Is the plan reviewed? (periodic and event review)</t>
  </si>
  <si>
    <t>Does the company have procedures/instructions in relation to the entire cargo tank operations?</t>
  </si>
  <si>
    <t>Does the company have instructions for carrying out winch brake tests (to be carried out at least once a year or after an excessive load)?</t>
  </si>
  <si>
    <t>MAINTENANCE OF THE SHIP AND EQUIPMENT</t>
  </si>
  <si>
    <t>DOCUMENTATION</t>
  </si>
  <si>
    <t>COMPANY VERIFICATION, REVIEW AND EVALUATION</t>
  </si>
  <si>
    <t>IMO ELEMENTS</t>
  </si>
  <si>
    <t>Is appropriate corrective action taken?</t>
  </si>
  <si>
    <t>Are records of these activities maintained?</t>
  </si>
  <si>
    <t>Is a management review done?</t>
  </si>
  <si>
    <t>Is it company policy to include Sludge/Bilge and Soot collection tanks in the PMS for regular cleaning / inspection?</t>
  </si>
  <si>
    <t>5820.6</t>
  </si>
  <si>
    <t>5821</t>
  </si>
  <si>
    <t>Outfitting of bilge water system</t>
  </si>
  <si>
    <t>5821.1</t>
  </si>
  <si>
    <t>Are valid documents available at all relevant locations?</t>
  </si>
  <si>
    <t>Are changes to documents reviewed and approved by authorised personnel?</t>
  </si>
  <si>
    <t>Are the results of audits and reviews brought to the attention of all personnel having responsibility in the area involved?</t>
  </si>
  <si>
    <t>Does the company have a procedure in order to report an incident to the nearest coastal state in the event of the ship being abandoned or if a report from the ship is incomplete or unobtainable?</t>
  </si>
  <si>
    <t>PURCHASING DEPT.</t>
  </si>
  <si>
    <t>TECHNICAL DEPT.</t>
  </si>
  <si>
    <t>Are all senior and deck officers conversant with the English language for maritime communication?</t>
  </si>
  <si>
    <t>1200.8</t>
  </si>
  <si>
    <t>Are all personnel entering an enclosed space provided with a personal gas detector which can measure HC, oxygen and relevant toxic vapours?</t>
  </si>
  <si>
    <t>Is it company policy that all onboard personnel are trained and qualified according to the approved basic training for liquefied gas tanker cargo operations? (as STCW 2010 including Manila amendments Reg V/1-2)
(If training comprises at least 3 months approved seagoing service on tankers (instead of an approved  tanker familiarisation course) this should include onboard computer-based training (CBT) and a documented system showing participation and qualifications).</t>
  </si>
  <si>
    <t xml:space="preserve">Is standard composition of crew documented in company policy?  </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</si>
  <si>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</si>
  <si>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</si>
  <si>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t>SOLAS 1974</t>
  </si>
  <si>
    <t>SOLAS Certificates</t>
  </si>
  <si>
    <t>MARPOL 73/78</t>
  </si>
  <si>
    <t xml:space="preserve"> Prevention of pollution by oil</t>
  </si>
  <si>
    <t>Prevention of pollution by garbage</t>
  </si>
  <si>
    <t>Safety of Navigation / SOLAS chart carriage requirements</t>
  </si>
  <si>
    <t>MACHINERY / ENGINE OPERATIONS</t>
  </si>
  <si>
    <t>Does the company have instructions for navigating in sensitive areas? (IMO SN/Circulars)</t>
  </si>
  <si>
    <t>Does the company have procedures/instructions for mooring/unmooring operations?</t>
  </si>
  <si>
    <t>2120.2</t>
  </si>
  <si>
    <t>5801</t>
  </si>
  <si>
    <t>Is a log for "workingdays" of mooring wires and tails / fibre ropes maintained? (to predict the point of discard &amp; for evaluation of wire/rope performance )</t>
  </si>
  <si>
    <t>Are master's reviews reported and evaluated?</t>
  </si>
  <si>
    <t>Is the internal audit scheme applicable to the IT department?</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</si>
  <si>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</si>
  <si>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LEGEND</t>
  </si>
  <si>
    <t>Score</t>
  </si>
  <si>
    <t>5821.9</t>
  </si>
  <si>
    <t>Do office personnel receive training/courses with regard to the ISM Code and are they consistent with the  MS manuals?</t>
  </si>
  <si>
    <t>Is communication with media included in the emergency procedures?</t>
  </si>
  <si>
    <t>2100.12</t>
  </si>
  <si>
    <t>2100.13</t>
  </si>
  <si>
    <t>2100.14</t>
  </si>
  <si>
    <t>2100.9</t>
  </si>
  <si>
    <t>2100.8</t>
  </si>
  <si>
    <t>2100.7</t>
  </si>
  <si>
    <t>2100.6</t>
  </si>
  <si>
    <t>1200.10</t>
  </si>
  <si>
    <t>1200.3</t>
  </si>
  <si>
    <t>1200.4</t>
  </si>
  <si>
    <t>1200.5</t>
  </si>
  <si>
    <t>1200.9</t>
  </si>
  <si>
    <t>1200.2</t>
  </si>
  <si>
    <t>1200.12</t>
  </si>
  <si>
    <t>1200.7</t>
  </si>
  <si>
    <t>1200.1</t>
  </si>
  <si>
    <t>1200</t>
  </si>
  <si>
    <t>1300.2</t>
  </si>
  <si>
    <t>1300.1</t>
  </si>
  <si>
    <t>1300</t>
  </si>
  <si>
    <t>1400</t>
  </si>
  <si>
    <t>1400.1</t>
  </si>
  <si>
    <t>1400.2</t>
  </si>
  <si>
    <t>1500.10</t>
  </si>
  <si>
    <t>1500.9</t>
  </si>
  <si>
    <t>1500.5</t>
  </si>
  <si>
    <t>1500.4</t>
  </si>
  <si>
    <t>1500</t>
  </si>
  <si>
    <t>1600.6</t>
  </si>
  <si>
    <t>1600.5</t>
  </si>
  <si>
    <t>1600.4</t>
  </si>
  <si>
    <t>1600.3</t>
  </si>
  <si>
    <t>1600.8</t>
  </si>
  <si>
    <t>1600.7</t>
  </si>
  <si>
    <t>1600.2</t>
  </si>
  <si>
    <t>1600.1</t>
  </si>
  <si>
    <t>1600</t>
  </si>
  <si>
    <t>2000</t>
  </si>
  <si>
    <t>2100</t>
  </si>
  <si>
    <t>2300.1</t>
  </si>
  <si>
    <t>2300</t>
  </si>
  <si>
    <t>3000</t>
  </si>
  <si>
    <t>3100</t>
  </si>
  <si>
    <t>3100.1</t>
  </si>
  <si>
    <t>3100.2</t>
  </si>
  <si>
    <t>3100.3</t>
  </si>
  <si>
    <t>3100.4</t>
  </si>
  <si>
    <t>3100.5</t>
  </si>
  <si>
    <t>3200.1</t>
  </si>
  <si>
    <t>3200.11</t>
  </si>
  <si>
    <t>3200.13</t>
  </si>
  <si>
    <t>3200.5</t>
  </si>
  <si>
    <t>3200</t>
  </si>
  <si>
    <t>4100.17</t>
  </si>
  <si>
    <t>4100.7</t>
  </si>
  <si>
    <t>4100.3</t>
  </si>
  <si>
    <t>4100.4</t>
  </si>
  <si>
    <t>Is it company policy to use hydraulic oil that  is certified according to the EEL in mooring and anchor appliances?</t>
  </si>
  <si>
    <t>5812.4</t>
  </si>
  <si>
    <t>Is it company policy to use hydraulic oil that is certified according to the EEL in crane appliances?</t>
  </si>
  <si>
    <t>5812.6</t>
  </si>
  <si>
    <t>Due to characteristics of environmentally friendly lubricants (EEL certified) are extra measures taken into account for the applicable system if needed? (e.g. condition of seals &amp; filters, temperature &amp; condition of oil, prevention of humidity ingress etc.)</t>
  </si>
  <si>
    <t>5820</t>
  </si>
  <si>
    <t>Management of bilge water and sludge handling onboard</t>
  </si>
  <si>
    <t>5820.3</t>
  </si>
  <si>
    <t>5820.4</t>
  </si>
  <si>
    <t>5820.5</t>
  </si>
  <si>
    <t>Is the responsibility of the master clearly defined and documented?</t>
  </si>
  <si>
    <t>Does the company have a procedure to verify the integrity of the sea staff certification and medical fitness before being assigned to the ship?</t>
  </si>
  <si>
    <t xml:space="preserve">Do relevant ERT member(s) participate in an ERS training course as provided by the ERS service provider (class) ? </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</si>
  <si>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</si>
  <si>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</si>
  <si>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</si>
  <si>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</si>
  <si>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</si>
  <si>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5822.2</t>
  </si>
  <si>
    <t>Is it company policy to install a separate sludge discharge pump with the purpose of discharging the sludge to reception facility?</t>
  </si>
  <si>
    <t>5822.3</t>
  </si>
  <si>
    <t>Is it company policy that the 2nd officer (deck) must complete an approved advanced training for liquefied gas tanker cargo operations? (As a minimum, the program should comply with STCW 2010 including Manila amendments Reg V/1-2)</t>
  </si>
  <si>
    <t>Does the system cover the arrangements needed to ensure that the company, day and night, is prepared to respond effectively to hazards, accidents or emergencies involving their ships?</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</si>
  <si>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</si>
  <si>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</si>
  <si>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Is an updated list of persons to be contacted available? (coastal States, port contacts, company interest contacts)</t>
  </si>
  <si>
    <t>GENERAL MAN.</t>
  </si>
  <si>
    <t>QUALITY DEPT.</t>
  </si>
  <si>
    <t>NAUTICAL DEPT.</t>
  </si>
  <si>
    <t>OPER./CHART DEPT.</t>
  </si>
  <si>
    <t>FINANCIAL DEPT.</t>
  </si>
  <si>
    <t xml:space="preserve">Certificate Holder name:   </t>
  </si>
  <si>
    <t xml:space="preserve">Date of Office Audit:   </t>
  </si>
  <si>
    <t xml:space="preserve">GA Code: </t>
  </si>
  <si>
    <t>Is the risk assessment and relevant onboard procedures + instructions reviewed on a regular basis (at least once a year or if circumstances require a review) ?</t>
  </si>
  <si>
    <t>COMPANY RESPONSIBILITIES AND AUTHORITY</t>
  </si>
  <si>
    <r>
      <t>SOLAS, General Provisions</t>
    </r>
    <r>
      <rPr>
        <sz val="16"/>
        <rFont val="Arial"/>
        <family val="2"/>
      </rPr>
      <t xml:space="preserve">   </t>
    </r>
    <r>
      <rPr>
        <b/>
        <sz val="16"/>
        <rFont val="Arial"/>
        <family val="2"/>
      </rPr>
      <t xml:space="preserve">                                                                                                                </t>
    </r>
  </si>
  <si>
    <t>MASTER'S RESPONSIBILITY AND AUTHORITY</t>
  </si>
  <si>
    <r>
      <t>Alternative to 1300.1:</t>
    </r>
    <r>
      <rPr>
        <sz val="16"/>
        <rFont val="Arial"/>
        <family val="2"/>
      </rPr>
      <t xml:space="preserve"> sufficient number of air cylinders for the sole purpose of safety drills.</t>
    </r>
  </si>
  <si>
    <r>
      <t>Alternative to 6200.7:</t>
    </r>
    <r>
      <rPr>
        <sz val="16"/>
        <rFont val="Arial"/>
        <family val="2"/>
      </rPr>
      <t xml:space="preserve"> (for fibre ropes) Are there procedures for care of fibre ropes?</t>
    </r>
  </si>
  <si>
    <t>Alternative to 7100.1 (7100.2 - 7100.4)</t>
  </si>
  <si>
    <t>For Owner/Managers</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</si>
  <si>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</si>
  <si>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</si>
  <si>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r>
      <t>Ballast Water Management</t>
    </r>
    <r>
      <rPr>
        <sz val="14"/>
        <rFont val="Arial"/>
        <family val="2"/>
      </rPr>
      <t/>
    </r>
  </si>
  <si>
    <t>Mooring Equipment</t>
  </si>
  <si>
    <t>Corrosion Prevention of Seawater Ballast Tanks</t>
  </si>
  <si>
    <t>Employment of Personnel</t>
  </si>
  <si>
    <t>Is it company procedure that the ship shore safety checklist has to be used before loading/unloading operations?</t>
  </si>
  <si>
    <t>Is it company policy that CTS documents are taken before commencing and after completion of cargo operations?</t>
  </si>
  <si>
    <t>MAINTENANCE / SURVEYS</t>
  </si>
  <si>
    <t>Is crew on board provided with suitable personal protective equipment and suitable equipment for testing the atmosphere of an enclosed space? (e.g. breathing apparatus, protective clothing and approved + calibrated atmosphere testing equipment)</t>
  </si>
  <si>
    <t>REPORTS AND ANALYSES OF NON-CONFORMATIES, ACCIDENTS AND  HAZARDOUS OCCURENCES</t>
  </si>
  <si>
    <t>Is it company policy that the vessels have a compressor for the refilling of air cylinders for breathing apparatus?</t>
  </si>
  <si>
    <t>Are internal audits held on board the ships?</t>
  </si>
  <si>
    <t>105.6</t>
  </si>
  <si>
    <t>105.7</t>
  </si>
  <si>
    <t>102.1</t>
  </si>
  <si>
    <t>102.2</t>
  </si>
  <si>
    <t>INS- / CLAIM DEPT.</t>
  </si>
  <si>
    <t>PREVENTION OF POLLUTION</t>
  </si>
  <si>
    <t>Is it company policy to employ all ship-personnel on a permanent basis?</t>
  </si>
  <si>
    <t>Is it company policy to employ senior officers on a permanent basis?</t>
  </si>
  <si>
    <t>Is a maintenance checklist used regarding the (monthly) maintenance inspection?</t>
  </si>
  <si>
    <t>Is it company policy to install Clean Water Tank (to enable Oily Bilge Water to be processed while in port and special areas)?</t>
  </si>
  <si>
    <t>101.1</t>
  </si>
  <si>
    <t>5821.2</t>
  </si>
  <si>
    <t>Are management instructions regarding disposal of soot and soot-water mixtures available onboard for ships equipped with Soot separation / collection tank?</t>
  </si>
  <si>
    <t>5821.4</t>
  </si>
  <si>
    <t>5821.5</t>
  </si>
  <si>
    <t>5821.6</t>
  </si>
  <si>
    <t>5821.7</t>
  </si>
  <si>
    <t>5821.8</t>
  </si>
  <si>
    <t>Are operational instructions on board written in a language understood by officers and shipboard personnel?</t>
  </si>
  <si>
    <t>Bunker Operations</t>
  </si>
  <si>
    <t>104.3</t>
  </si>
  <si>
    <t>104.1</t>
  </si>
  <si>
    <t>Is the entity who is responsible for the operations of the ship clearly defined ? (Owner or entity)</t>
  </si>
  <si>
    <t>New buildings - For Owner / Managers and 3rd-party Ship Managers
For 5900.1, 5900.12 and 5900.2</t>
  </si>
  <si>
    <t>SAFETY AND ENVIRONMENTAL PROTECTION POLICY</t>
  </si>
  <si>
    <t>Are computer systems, in relation to IMO MSC/Circ.891, certified by a recognised organisation?</t>
  </si>
  <si>
    <t>DESIGNATED PERSONS</t>
  </si>
  <si>
    <t>Does the company have the overriding authority of the master clearly defined? (ISM Code 2002 5.2)</t>
  </si>
  <si>
    <t>Are adequate system back-up’s for office administrative PC systems made (where applicable) and are procedures for this documented ?</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</si>
  <si>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</si>
  <si>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7200</t>
  </si>
  <si>
    <t>7200.1</t>
  </si>
  <si>
    <t>7200.2</t>
  </si>
  <si>
    <t>7200.4</t>
  </si>
  <si>
    <t>7200.3</t>
  </si>
  <si>
    <t xml:space="preserve">Does the office support the master in cases where the ship cannot reasonably be expected to carry out ballast water exchange? </t>
  </si>
  <si>
    <t>Have the owners/managers established/documented policies concerning shore/ship personnel?</t>
  </si>
  <si>
    <t>Is the system as meant in 7300.14 audited and certified by an IACS member classification society?</t>
  </si>
  <si>
    <t>Is an evaluation of the Hot Work permit made (permit shows the appropriate safety precautions relevant to the location of work)?</t>
  </si>
  <si>
    <t xml:space="preserve">                    </t>
  </si>
  <si>
    <t>Doc. &amp; Impl.</t>
  </si>
  <si>
    <t xml:space="preserve">RANKING SCORE </t>
  </si>
  <si>
    <t>RANKING MAX. SCORE</t>
  </si>
  <si>
    <t>GENERAL</t>
  </si>
  <si>
    <t>Are arrangements for shore and vessel systems documented ? (configuration scheme)</t>
  </si>
  <si>
    <t>O</t>
  </si>
  <si>
    <t>Total score</t>
  </si>
  <si>
    <t>105.1</t>
  </si>
  <si>
    <t>109</t>
  </si>
  <si>
    <t>109.1</t>
  </si>
  <si>
    <t>109.2</t>
  </si>
  <si>
    <t>109.3</t>
  </si>
  <si>
    <t>109.4</t>
  </si>
  <si>
    <t>109.5</t>
  </si>
  <si>
    <t>110</t>
  </si>
  <si>
    <t>110.1</t>
  </si>
  <si>
    <t>110.2</t>
  </si>
  <si>
    <t>110.3</t>
  </si>
  <si>
    <t>110.4</t>
  </si>
  <si>
    <t>110.5</t>
  </si>
  <si>
    <t>110.6</t>
  </si>
  <si>
    <t>111</t>
  </si>
  <si>
    <t>111.1</t>
  </si>
  <si>
    <t>111.2</t>
  </si>
  <si>
    <t>111.3</t>
  </si>
  <si>
    <t>111.4</t>
  </si>
  <si>
    <t>112</t>
  </si>
  <si>
    <t>112.1</t>
  </si>
  <si>
    <t>112.2</t>
  </si>
  <si>
    <t>112.3</t>
  </si>
  <si>
    <t>112.4</t>
  </si>
  <si>
    <t>112.5</t>
  </si>
  <si>
    <t>200</t>
  </si>
  <si>
    <t>201</t>
  </si>
  <si>
    <t>201.1</t>
  </si>
  <si>
    <t>201.2</t>
  </si>
  <si>
    <t>212</t>
  </si>
  <si>
    <t>212.1</t>
  </si>
  <si>
    <t>217</t>
  </si>
  <si>
    <t>217.1</t>
  </si>
  <si>
    <t>217.3</t>
  </si>
  <si>
    <t>217.5</t>
  </si>
  <si>
    <t>217.7</t>
  </si>
  <si>
    <t>217.9</t>
  </si>
  <si>
    <t>301</t>
  </si>
  <si>
    <t>300</t>
  </si>
  <si>
    <t>For Owner / Managers only (Not applicable to 3rd-party ship managers)</t>
  </si>
  <si>
    <t>Is/are (a) designated person(s) assigned in the office?</t>
  </si>
  <si>
    <t>Is there an instruction that all persons involved are to be familiar with the intended bunker operation and/or internal transfer operation and their duties?</t>
  </si>
  <si>
    <t>Ship Recycling - Inventory of Hazardous Materials</t>
  </si>
  <si>
    <t>Is a system administrator designated for administrative PC systems in the office ?</t>
  </si>
  <si>
    <t>Is the working language monitored and checked by the ship's staff and verified during internal audits?</t>
  </si>
  <si>
    <t xml:space="preserve">NOT APPLICABLE </t>
  </si>
  <si>
    <t>Are annual quantities of incidental Boil-Off Gas to atmosphere as well as Boil-Off Gas to Gas Combustion Unit monitored for the fleet for continual improvement?</t>
  </si>
  <si>
    <t xml:space="preserve">Are the lubricants &amp; cleaning products compatible with the wire and approved by the wire manufacturer? </t>
  </si>
  <si>
    <t>Are tasks, qualifications and responsibilities defined in the manuals and in the job descriptions?</t>
  </si>
  <si>
    <t>Are non-conformities reported including their possible cause?</t>
  </si>
  <si>
    <t>5700.5</t>
  </si>
  <si>
    <t>5700.6</t>
  </si>
  <si>
    <t>5900.10</t>
  </si>
  <si>
    <t>5900.13</t>
  </si>
  <si>
    <t>5900.2</t>
  </si>
  <si>
    <t>5900.12</t>
  </si>
  <si>
    <t>5900.1</t>
  </si>
  <si>
    <t>5910.2</t>
  </si>
  <si>
    <t>Is training provided at a level required to effectively operate and maintain the system and cover normal, abnormal and emergency conditions?</t>
  </si>
  <si>
    <t>(Preparation of vessel before delivery) Has a company procedure been implemented to clearly mark all compartments which could have an oxygen deficient or dangerous atmosphere? ( e.g. cofferdams, fuel oil tanks, waste oil tanks, black/grey water tanks, etc.)</t>
  </si>
  <si>
    <t>Does the MS provide for specific measures aimed at promoting the reliability of ship-critical equipment and systems?</t>
  </si>
  <si>
    <t>Are obsolete documents removed promptly?</t>
  </si>
  <si>
    <t>Is it company policy to employ ratings on a permanent basis?</t>
  </si>
  <si>
    <r>
      <t xml:space="preserve">Compressor for the refilling of air cylinders for breathing apparatus or Alternative, </t>
    </r>
    <r>
      <rPr>
        <sz val="16"/>
        <rFont val="Arial"/>
        <family val="2"/>
      </rPr>
      <t>Additional Green Award requirement</t>
    </r>
  </si>
  <si>
    <t>Compliance with IGC Code</t>
  </si>
  <si>
    <t>6400.8</t>
  </si>
  <si>
    <t>6400.9</t>
  </si>
  <si>
    <t>6400.3</t>
  </si>
  <si>
    <t>6400.4</t>
  </si>
  <si>
    <t>6400.5</t>
  </si>
  <si>
    <t>6400.6</t>
  </si>
  <si>
    <t>7300.10</t>
  </si>
  <si>
    <t>Cargo Vapour Emission Control Systems</t>
  </si>
  <si>
    <t>Is an overview of the valid certificates per ship available and is the overview updated?</t>
  </si>
  <si>
    <t>Is it company policy to verify with the STS-operator that approved equipment is used for the intended STS operation?</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</si>
  <si>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</si>
  <si>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Is objective evidence available that the safety and environmental aspects of the operation of each ship is monitored and that the required adequate resources and shore-based support is applied?</t>
  </si>
  <si>
    <t>Is a checklist used for bunker operations (company format) ?</t>
  </si>
  <si>
    <t>M</t>
  </si>
  <si>
    <t>Environmental Ship Index (ESI)</t>
  </si>
  <si>
    <t>Is it company policy to employ officers on a permanent basis?</t>
  </si>
  <si>
    <t>Do these criteria take manufacturer’s recommendations into account ?</t>
  </si>
  <si>
    <t>Are procedures for an "Emergency room" in the office defined?</t>
  </si>
  <si>
    <t>Are safety and environmental inspections carried out, documented and reported?</t>
  </si>
  <si>
    <t>5810.3</t>
  </si>
  <si>
    <t>Mooring wire lubrication</t>
  </si>
  <si>
    <t>5811.1</t>
  </si>
  <si>
    <t>Is it company policy to use a mooring wire lubricant / grease that  is certified according to the EEL?</t>
  </si>
  <si>
    <t>Deck equipment lubrication (use of oils)</t>
  </si>
  <si>
    <t>5812.1</t>
  </si>
  <si>
    <t>Is it company policy to use grease that is certified according to the EEL (all deck equipment)?</t>
  </si>
  <si>
    <t>5812.2</t>
  </si>
  <si>
    <t>Is it company policy to use gear oil that is certified according to the EEL (all deck equipment)?</t>
  </si>
  <si>
    <t>5812.3</t>
  </si>
  <si>
    <r>
      <t xml:space="preserve">Condition Assessment Program, Maintenance    </t>
    </r>
    <r>
      <rPr>
        <sz val="16"/>
        <rFont val="Arial"/>
        <family val="2"/>
      </rPr>
      <t xml:space="preserve">Additional Green Award requirements </t>
    </r>
  </si>
  <si>
    <t xml:space="preserve">Are shore-ship communications, defined levels of authority and lines of communication documented and working effectively ?               </t>
  </si>
  <si>
    <r>
      <t>6400.10, 6400.11 &amp; 6400.12 are alternatives to 6400.1, 6400.8 &amp; 6400.9</t>
    </r>
    <r>
      <rPr>
        <b/>
        <sz val="16"/>
        <rFont val="Arial"/>
        <family val="2"/>
      </rPr>
      <t xml:space="preserve">
For 3rd-party Ship Managers</t>
    </r>
  </si>
  <si>
    <t>6400.10</t>
  </si>
  <si>
    <t>6400.11</t>
  </si>
  <si>
    <t>6400.12</t>
  </si>
  <si>
    <t>The Total Score Review has been moved to another tab named "Office - Total Score Review"</t>
  </si>
  <si>
    <t>Is a formal handover procedure implemented for all officers onboard?</t>
  </si>
  <si>
    <t>Is it company policy that maintenance meetings are carried out on board? (e.g. each month and at (all) sections on board)</t>
  </si>
  <si>
    <t>Are internal audits carried out to verify whether safety and pollution-prevention activities, and other procedures, comply with the Management System (MS)?</t>
  </si>
  <si>
    <t>Are responsibilities and authorities of all office personnel clearly defined ?</t>
  </si>
  <si>
    <t>Is the designated person provided with shore-based support and adequate resources?</t>
  </si>
  <si>
    <t>Does the company have instructions for smoking areas on board?</t>
  </si>
  <si>
    <t>5460</t>
  </si>
  <si>
    <t>5460.1</t>
  </si>
  <si>
    <t>102.3</t>
  </si>
  <si>
    <t>103.1</t>
  </si>
  <si>
    <t>103.2</t>
  </si>
  <si>
    <t>103.3</t>
  </si>
  <si>
    <t>103.4</t>
  </si>
  <si>
    <t>Is a company policy concerning safety and the environment and which is signed by the Man. Dir., available?</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</si>
  <si>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</si>
  <si>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</si>
  <si>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</si>
  <si>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</si>
  <si>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</si>
  <si>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</si>
  <si>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 xml:space="preserve"> NOT APPLICABLE</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</si>
  <si>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</si>
  <si>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</si>
  <si>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</si>
  <si>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</si>
  <si>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</si>
  <si>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</si>
  <si>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</si>
  <si>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</si>
  <si>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</si>
  <si>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</si>
  <si>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</si>
  <si>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</si>
  <si>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</si>
  <si>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</si>
  <si>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</si>
  <si>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</si>
  <si>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</si>
  <si>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</si>
  <si>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</si>
  <si>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</si>
  <si>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</si>
  <si>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</si>
  <si>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</si>
  <si>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</si>
  <si>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</si>
  <si>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1710.4</t>
  </si>
  <si>
    <t>Does the company opt for re-routing or slow steaming where possible and practicable to protect whale sensitive areas?</t>
  </si>
  <si>
    <t>Noise/Vibration Monitoring and Measures</t>
  </si>
  <si>
    <t>350.4</t>
  </si>
  <si>
    <t>Is it a company policy to designate a person responsible for execution of the garbage 
management onboard?</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</si>
  <si>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</si>
  <si>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</si>
  <si>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</si>
  <si>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</si>
  <si>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</si>
  <si>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</si>
  <si>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</si>
  <si>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</si>
  <si>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</si>
  <si>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</si>
  <si>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</si>
  <si>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</si>
  <si>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</si>
  <si>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</si>
  <si>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</si>
  <si>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</si>
  <si>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</si>
  <si>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</si>
  <si>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</si>
  <si>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have a ship administrator onboard ? (In addition to the standard complement and extra deck-officers and -ratings above)?</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</si>
  <si>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</si>
  <si>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</si>
  <si>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</si>
  <si>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</si>
  <si>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</si>
  <si>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Is it company policy to provide a training for advanced fire fighting to the lower ranking deck officers (IMO 2.03) ?</t>
  </si>
  <si>
    <t>7300.18</t>
  </si>
  <si>
    <t>Is it company policy to provide a training for advanced fire fighting to the lower ranking engine officers (IMO 2.03) ?</t>
  </si>
  <si>
    <t>Does the company provide "onboard assessment/train the trainer" courses for the onboard management (IMO 1.30) ?</t>
  </si>
  <si>
    <t>7300.6</t>
  </si>
  <si>
    <t>Does the company provide simulator training /courses for officers involved in cargo and ballast handling (IMO 1.36)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</si>
  <si>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</si>
  <si>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</si>
  <si>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</si>
  <si>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</si>
  <si>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</si>
  <si>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</si>
  <si>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</si>
  <si>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</si>
  <si>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</si>
  <si>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</si>
  <si>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Is it company policy to employ cadets by providing training and education in order to recruit future officers?</t>
  </si>
  <si>
    <t>Does the company have a system in place to monitor officers’ competence, training, time in rank and use it as a basis for promotion?</t>
  </si>
  <si>
    <t>7300.17</t>
  </si>
  <si>
    <t>Is it company policy that all the officers are to complete Security Awareness Training ?</t>
  </si>
  <si>
    <t>Is it company policy that the shipboard crew after a period of absence or leave has been provided with familiarization of changes with regard to the operations/machinery which is related to their position ?</t>
  </si>
  <si>
    <t>Is it company policy that senior officers are retained to sail on the same type of vessel (Membrane or Spherical)?</t>
  </si>
  <si>
    <t>Is it company policy that Junior officers are retained to sail on the same type of vessel (Membrane or Spherical)?</t>
  </si>
  <si>
    <t>Safe Manning and Fatigue Management</t>
  </si>
  <si>
    <t>7500.4</t>
  </si>
  <si>
    <t>Are reports of work/rest hours reviewed on regular basis ?</t>
  </si>
  <si>
    <t>Is there a company policy to monitor and address non compliance on STCW 2010 Manila amendments of work/rest hours ?</t>
  </si>
  <si>
    <t>7500.5</t>
  </si>
  <si>
    <t>7500.7</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</si>
  <si>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</si>
  <si>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</si>
  <si>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</si>
  <si>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</si>
  <si>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</si>
  <si>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</si>
  <si>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</si>
  <si>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</si>
  <si>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</si>
  <si>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2100.18</t>
  </si>
  <si>
    <t>Is it a company policy to enroll the vessels in a meteorological &amp; oceanographic service in a form of a software application?</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</si>
  <si>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</si>
  <si>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</si>
  <si>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</si>
  <si>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</si>
  <si>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</si>
  <si>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</si>
  <si>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</si>
  <si>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</si>
  <si>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2111</t>
  </si>
  <si>
    <t>Electronic chart display &amp; information systems / ECDIS</t>
  </si>
  <si>
    <t>Applicable to the companies with ships for which carriage of ECDIS is compulsory</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</si>
  <si>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</si>
  <si>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</si>
  <si>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</si>
  <si>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</si>
  <si>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</si>
  <si>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</si>
  <si>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</si>
  <si>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</si>
  <si>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</si>
  <si>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</si>
  <si>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</si>
  <si>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</si>
  <si>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</si>
  <si>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</si>
  <si>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</si>
  <si>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</si>
  <si>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r>
      <t xml:space="preserve">Is it company policy that the voyage plan (checklist) include when fuel change over </t>
    </r>
    <r>
      <rPr>
        <u/>
        <sz val="16"/>
        <rFont val="Arial"/>
        <family val="2"/>
      </rPr>
      <t>should</t>
    </r>
    <r>
      <rPr>
        <sz val="16"/>
        <rFont val="Arial"/>
        <family val="2"/>
      </rPr>
      <t xml:space="preserve"> be carried out? </t>
    </r>
  </si>
  <si>
    <r>
      <t xml:space="preserve">Is it company policy that the voyage plan (checklist) include when ballast water exchange </t>
    </r>
    <r>
      <rPr>
        <u/>
        <sz val="16"/>
        <rFont val="Arial"/>
        <family val="2"/>
      </rPr>
      <t>can</t>
    </r>
    <r>
      <rPr>
        <sz val="16"/>
        <rFont val="Arial"/>
        <family val="2"/>
      </rPr>
      <t xml:space="preserve"> be carried out?</t>
    </r>
  </si>
  <si>
    <t>5500</t>
  </si>
  <si>
    <t>Sewage Management</t>
  </si>
  <si>
    <t>5500.1</t>
  </si>
  <si>
    <t>5500.2</t>
  </si>
  <si>
    <t>5500.4</t>
  </si>
  <si>
    <t>Does the company have a procedure to monitor and address any non-compliance in the effluent standards?</t>
  </si>
  <si>
    <r>
      <t>For all ships</t>
    </r>
    <r>
      <rPr>
        <b/>
        <sz val="16"/>
        <rFont val="Arial"/>
        <family val="2"/>
      </rPr>
      <t>: Sewage Holding Tank</t>
    </r>
  </si>
  <si>
    <t>5500.6</t>
  </si>
  <si>
    <t>Did the company perform a risk assessment to calculate the capacity of the holding tank?</t>
  </si>
  <si>
    <t>5510</t>
  </si>
  <si>
    <t>Grey Water Management</t>
  </si>
  <si>
    <t>5510.1</t>
  </si>
  <si>
    <t>Is it company policy to install a sewage treatment plant capable of treating grey water?</t>
  </si>
  <si>
    <t>5510.2</t>
  </si>
  <si>
    <t>Is it company policy to not discharge grey water within coastal and port areas?</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</si>
  <si>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</si>
  <si>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</si>
  <si>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</si>
  <si>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20 years old</t>
    </r>
    <r>
      <rPr>
        <sz val="16"/>
        <rFont val="Arial"/>
        <family val="2"/>
      </rPr>
      <t xml:space="preserve">, or by the </t>
    </r>
    <r>
      <rPr>
        <u/>
        <sz val="16"/>
        <rFont val="Arial"/>
        <family val="2"/>
      </rPr>
      <t>end of the 4th special survey</t>
    </r>
    <r>
      <rPr>
        <sz val="16"/>
        <rFont val="Arial"/>
        <family val="2"/>
      </rPr>
      <t>, whichever is earlier?</t>
    </r>
  </si>
  <si>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20 years old</t>
    </r>
    <r>
      <rPr>
        <sz val="16"/>
        <rFont val="Arial"/>
        <family val="2"/>
      </rPr>
      <t xml:space="preserve">, or by the </t>
    </r>
    <r>
      <rPr>
        <u/>
        <sz val="16"/>
        <rFont val="Arial"/>
        <family val="2"/>
      </rPr>
      <t>end of the 4th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</si>
  <si>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20 years old</t>
    </r>
    <r>
      <rPr>
        <sz val="16"/>
        <rFont val="Arial"/>
        <family val="2"/>
      </rPr>
      <t xml:space="preserve">, or by the </t>
    </r>
    <r>
      <rPr>
        <u/>
        <sz val="16"/>
        <rFont val="Arial"/>
        <family val="2"/>
      </rPr>
      <t>end of the 4th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</si>
  <si>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20 years old</t>
    </r>
    <r>
      <rPr>
        <sz val="16"/>
        <rFont val="Arial"/>
        <family val="2"/>
      </rPr>
      <t xml:space="preserve">, or by the </t>
    </r>
    <r>
      <rPr>
        <u/>
        <sz val="16"/>
        <rFont val="Arial"/>
        <family val="2"/>
      </rPr>
      <t>end of the 4th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</si>
  <si>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20 years old</t>
    </r>
    <r>
      <rPr>
        <sz val="16"/>
        <rFont val="Arial"/>
        <family val="2"/>
      </rPr>
      <t xml:space="preserve">, or by the </t>
    </r>
    <r>
      <rPr>
        <u/>
        <sz val="16"/>
        <rFont val="Arial"/>
        <family val="2"/>
      </rPr>
      <t>end of the 4th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</si>
  <si>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20 years old</t>
    </r>
    <r>
      <rPr>
        <sz val="16"/>
        <rFont val="Arial"/>
        <family val="2"/>
      </rPr>
      <t xml:space="preserve">, or by the </t>
    </r>
    <r>
      <rPr>
        <u/>
        <sz val="16"/>
        <rFont val="Arial"/>
        <family val="2"/>
      </rPr>
      <t>end of the 4th special survey</t>
    </r>
    <r>
      <rPr>
        <sz val="16"/>
        <rFont val="Arial"/>
        <family val="2"/>
      </rPr>
      <t>, whichever is earlier?</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</si>
  <si>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</si>
  <si>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</si>
  <si>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</si>
  <si>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</si>
  <si>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</si>
  <si>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</si>
  <si>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</si>
  <si>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</si>
  <si>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</si>
  <si>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</si>
  <si>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</si>
  <si>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</si>
  <si>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</si>
  <si>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</si>
  <si>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</si>
  <si>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</si>
  <si>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</si>
  <si>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</si>
  <si>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</si>
  <si>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</si>
  <si>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</si>
  <si>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</si>
  <si>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</si>
  <si>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</si>
  <si>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</si>
  <si>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</si>
  <si>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</si>
  <si>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</si>
  <si>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</si>
  <si>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</si>
  <si>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</si>
  <si>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</si>
  <si>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</si>
  <si>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</si>
  <si>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</si>
  <si>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</si>
  <si>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</si>
  <si>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</si>
  <si>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</si>
  <si>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</si>
  <si>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</si>
  <si>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</si>
  <si>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</si>
  <si>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</si>
  <si>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</si>
  <si>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</si>
  <si>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</si>
  <si>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</si>
  <si>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</si>
  <si>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</si>
  <si>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</si>
  <si>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</si>
  <si>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</si>
  <si>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</si>
  <si>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</si>
  <si>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</si>
  <si>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</si>
  <si>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</si>
  <si>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</si>
  <si>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</si>
  <si>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</si>
  <si>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</si>
  <si>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</si>
  <si>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</si>
  <si>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</si>
  <si>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</si>
  <si>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</si>
  <si>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</si>
  <si>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</si>
  <si>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</si>
  <si>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</si>
  <si>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</si>
  <si>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</si>
  <si>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</si>
  <si>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</si>
  <si>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</si>
  <si>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</si>
  <si>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</si>
  <si>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</si>
  <si>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</si>
  <si>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</si>
  <si>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</si>
  <si>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</si>
  <si>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</si>
  <si>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</si>
  <si>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</si>
  <si>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</si>
  <si>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</si>
  <si>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</si>
  <si>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</si>
  <si>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</si>
  <si>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</si>
  <si>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</si>
  <si>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</si>
  <si>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</si>
  <si>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</si>
  <si>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</si>
  <si>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</si>
  <si>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</si>
  <si>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</si>
  <si>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</si>
  <si>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</si>
  <si>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</si>
  <si>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</si>
  <si>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</si>
  <si>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</si>
  <si>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</si>
  <si>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</si>
  <si>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</si>
  <si>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</si>
  <si>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</si>
  <si>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</si>
  <si>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</si>
  <si>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</si>
  <si>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</si>
  <si>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</si>
  <si>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</si>
  <si>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</si>
  <si>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</si>
  <si>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</si>
  <si>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</si>
  <si>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</si>
  <si>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</si>
  <si>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</si>
  <si>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</si>
  <si>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</si>
  <si>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</si>
  <si>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</si>
  <si>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</si>
  <si>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</si>
  <si>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</si>
  <si>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</si>
  <si>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</si>
  <si>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</si>
  <si>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</si>
  <si>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</si>
  <si>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</si>
  <si>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</si>
  <si>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</si>
  <si>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</si>
  <si>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</si>
  <si>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</si>
  <si>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</si>
  <si>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</si>
  <si>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</si>
  <si>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</si>
  <si>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</si>
  <si>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</si>
  <si>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</si>
  <si>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</si>
  <si>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</si>
  <si>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</si>
  <si>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</si>
  <si>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</si>
  <si>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</si>
  <si>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</si>
  <si>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</si>
  <si>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</si>
  <si>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</si>
  <si>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</si>
  <si>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</si>
  <si>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</si>
  <si>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</si>
  <si>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</si>
  <si>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</si>
  <si>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</si>
  <si>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</si>
  <si>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</si>
  <si>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</si>
  <si>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NOx Emissions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</si>
  <si>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</si>
  <si>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</si>
  <si>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</si>
  <si>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</si>
  <si>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</si>
  <si>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</si>
  <si>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Measures taken to reduce NOx emissions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</si>
  <si>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</si>
  <si>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</si>
  <si>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</si>
  <si>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</si>
  <si>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</si>
  <si>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</si>
  <si>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</si>
  <si>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</si>
  <si>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</si>
  <si>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</si>
  <si>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</si>
  <si>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</si>
  <si>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</si>
  <si>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</si>
  <si>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</si>
  <si>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</si>
  <si>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</si>
  <si>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</si>
  <si>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</si>
  <si>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</si>
  <si>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</si>
  <si>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</si>
  <si>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</si>
  <si>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</si>
  <si>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</si>
  <si>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</si>
  <si>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</si>
  <si>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</si>
  <si>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</si>
  <si>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</si>
  <si>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</si>
  <si>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</si>
  <si>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</si>
  <si>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</si>
  <si>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</si>
  <si>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</si>
  <si>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</si>
  <si>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r>
      <t>Particulate Matter (PM) Emissions</t>
    </r>
    <r>
      <rPr>
        <b/>
        <sz val="18"/>
        <rFont val="Arial"/>
        <family val="2"/>
      </rPr>
      <t xml:space="preserve">   </t>
    </r>
  </si>
  <si>
    <t>5430.10</t>
  </si>
  <si>
    <t>Does the company use any one of the following measures on board one or more of its vessels to reduce PM emissions from main and/or auxiliary engines?</t>
  </si>
  <si>
    <t>Measures taken to reduce PM emissions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</si>
  <si>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</si>
  <si>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</si>
  <si>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</si>
  <si>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</si>
  <si>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</si>
  <si>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</si>
  <si>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</si>
  <si>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5440.6</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</si>
  <si>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</si>
  <si>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</si>
  <si>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</si>
  <si>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</si>
  <si>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</si>
  <si>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</si>
  <si>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</si>
  <si>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</si>
  <si>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</si>
  <si>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</si>
  <si>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</si>
  <si>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</si>
  <si>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</si>
  <si>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</si>
  <si>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</si>
  <si>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</si>
  <si>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</si>
  <si>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</si>
  <si>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r>
      <rPr>
        <b/>
        <u/>
        <sz val="16"/>
        <rFont val="Arial"/>
        <family val="2"/>
      </rPr>
      <t>Main engines:</t>
    </r>
    <r>
      <rPr>
        <sz val="16"/>
        <rFont val="Arial"/>
        <family val="2"/>
      </rPr>
      <t xml:space="preserve">
Does the company have any vessels within their fleet which use low carbon fuels such as:</t>
    </r>
  </si>
  <si>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</si>
  <si>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</si>
  <si>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</si>
  <si>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</si>
  <si>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</si>
  <si>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</si>
  <si>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</si>
  <si>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</si>
  <si>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</si>
  <si>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</si>
  <si>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</si>
  <si>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rPr>
        <b/>
        <u/>
        <sz val="16"/>
        <rFont val="Arial"/>
        <family val="2"/>
      </rPr>
      <t>Auxiliary engines:</t>
    </r>
    <r>
      <rPr>
        <sz val="16"/>
        <rFont val="Arial"/>
        <family val="2"/>
      </rPr>
      <t xml:space="preserve">
Does the company have any vessels within their fleet which use low carbon fuels such as:</t>
    </r>
  </si>
  <si>
    <r>
      <t>Long term goals (CO</t>
    </r>
    <r>
      <rPr>
        <b/>
        <vertAlign val="subscript"/>
        <sz val="16"/>
        <rFont val="Arial"/>
        <family val="2"/>
      </rPr>
      <t>2</t>
    </r>
    <r>
      <rPr>
        <b/>
        <sz val="16"/>
        <rFont val="Arial"/>
        <family val="2"/>
      </rPr>
      <t xml:space="preserve"> neutral operation through zero carbon fuels)</t>
    </r>
  </si>
  <si>
    <t>5440.20</t>
  </si>
  <si>
    <r>
      <rPr>
        <b/>
        <u/>
        <sz val="16"/>
        <rFont val="Arial"/>
        <family val="2"/>
      </rPr>
      <t>Main engines:</t>
    </r>
    <r>
      <rPr>
        <sz val="16"/>
        <rFont val="Arial"/>
        <family val="2"/>
      </rPr>
      <t xml:space="preserve">
Does the company have any vessels within their fleet which use zero carbon fuels such as:</t>
    </r>
  </si>
  <si>
    <t>Zero carbon fuels</t>
  </si>
  <si>
    <t>Anhydrous Ammonia</t>
  </si>
  <si>
    <t>Hydrogen</t>
  </si>
  <si>
    <t>Fuel Cells (Powered by ammonia or hydrogen)</t>
  </si>
  <si>
    <t>Batteries</t>
  </si>
  <si>
    <t>Nuclear</t>
  </si>
  <si>
    <t>5440.21</t>
  </si>
  <si>
    <r>
      <rPr>
        <b/>
        <u/>
        <sz val="16"/>
        <rFont val="Arial"/>
        <family val="2"/>
      </rPr>
      <t>Auxiliary engines:</t>
    </r>
    <r>
      <rPr>
        <sz val="16"/>
        <rFont val="Arial"/>
        <family val="2"/>
      </rPr>
      <t xml:space="preserve">
Does the company have any vessels within their fleet which use zero carbon fuels such as:</t>
    </r>
  </si>
  <si>
    <t>5440.22</t>
  </si>
  <si>
    <t>Does the company have any vessels within their fleet which use renewable energy sources for energy production such as:</t>
  </si>
  <si>
    <t>Renewable Energy source</t>
  </si>
  <si>
    <t>Wind *fill during audit*</t>
  </si>
  <si>
    <t>Solar</t>
  </si>
  <si>
    <t xml:space="preserve">Wind = </t>
  </si>
  <si>
    <t>Sewage Treatment Plant</t>
  </si>
  <si>
    <t>Is it company policy to treat the sewage with a sewage treatment plant which uses minimal or no harmful chemicals?</t>
  </si>
  <si>
    <t>Is it company policy to sample and monitor the discharged effluent periodically (at least annually) for lab testing ashore to check the compliance with:
1. MEPC 159(55) for plants installed after 1st Jan 2010;
2. MEPC 227(64) for plants installed after 1st Jan 2016.</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</si>
  <si>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</si>
  <si>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</si>
  <si>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</si>
  <si>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</si>
  <si>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</si>
  <si>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</si>
  <si>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</si>
  <si>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</si>
  <si>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</si>
  <si>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</si>
  <si>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</si>
  <si>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</si>
  <si>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</si>
  <si>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</si>
  <si>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</si>
  <si>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</si>
  <si>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</si>
  <si>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Does the company require the shipyard to include in these procedures that the "Material Declaration" contains information on the safe removal of hazardous materials?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</si>
  <si>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</si>
  <si>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</si>
  <si>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</si>
  <si>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</si>
  <si>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</si>
  <si>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</si>
  <si>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</si>
  <si>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</si>
  <si>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</si>
  <si>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</si>
  <si>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</si>
  <si>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</si>
  <si>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</si>
  <si>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</si>
  <si>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</si>
  <si>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</si>
  <si>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r>
      <t>Greenhouse Gas (GHG) Emissions - CO</t>
    </r>
    <r>
      <rPr>
        <b/>
        <vertAlign val="subscript"/>
        <sz val="16"/>
        <rFont val="Arial"/>
        <family val="2"/>
      </rPr>
      <t>2</t>
    </r>
    <r>
      <rPr>
        <b/>
        <sz val="16"/>
        <rFont val="Arial"/>
        <family val="2"/>
      </rPr>
      <t xml:space="preserve"> Emissions</t>
    </r>
  </si>
  <si>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</si>
  <si>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</si>
  <si>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9421.1</t>
  </si>
  <si>
    <t>Is the company certified for the latest edition of ISO 9001 (quality management systems)?</t>
  </si>
  <si>
    <t>9421.2</t>
  </si>
  <si>
    <t>Is the company certified for the latest edition of ISO 14001 (environmental management systems)?</t>
  </si>
  <si>
    <t>9421.3</t>
  </si>
  <si>
    <t>Is the company certified for the latest edition of ISO 22301 (societal security – business continuity management systems)?</t>
  </si>
  <si>
    <t>9421.4</t>
  </si>
  <si>
    <t>Is the company certified for the latest edition of ISO 27001 (information security management systems)?</t>
  </si>
  <si>
    <t>9421.5</t>
  </si>
  <si>
    <t>Is the company certified for the latest edition of ISO 45001 (occupational health and safety management systems)?</t>
  </si>
  <si>
    <t>9421.6</t>
  </si>
  <si>
    <t>Is the company certified for the latest edition of ISO 50001 (energy management systems)?</t>
  </si>
  <si>
    <t>9421.7</t>
  </si>
  <si>
    <t>9421.8</t>
  </si>
  <si>
    <t>9421</t>
  </si>
  <si>
    <t>ISO Certification</t>
  </si>
  <si>
    <t>Does the company assess the risks associated with distractions to onboard operations, communication and rest hours caused by exposure to high levels of noise?</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</si>
  <si>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</si>
  <si>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</si>
  <si>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</si>
  <si>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</si>
  <si>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</si>
  <si>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</si>
  <si>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</si>
  <si>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</si>
  <si>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</si>
  <si>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</si>
  <si>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</si>
  <si>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</si>
  <si>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</si>
  <si>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</si>
  <si>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</si>
  <si>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</si>
  <si>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</si>
  <si>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</si>
  <si>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</si>
  <si>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</si>
  <si>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</si>
  <si>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</si>
  <si>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</si>
  <si>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</si>
  <si>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</si>
  <si>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</si>
  <si>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</si>
  <si>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</si>
  <si>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</si>
  <si>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</si>
  <si>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</si>
  <si>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</si>
  <si>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</si>
  <si>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</si>
  <si>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</si>
  <si>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</si>
  <si>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</si>
  <si>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</si>
  <si>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</si>
  <si>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</si>
  <si>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</si>
  <si>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</si>
  <si>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</si>
  <si>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</si>
  <si>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</si>
  <si>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</si>
  <si>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</si>
  <si>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Does the company combat micro-plastics in the laundry system by adding a fine filtering mesh to ship’s washing machine’s outlets to prevent fibers reaching the ocean?</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</si>
  <si>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</si>
  <si>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</si>
  <si>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</si>
  <si>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</si>
  <si>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</si>
  <si>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</si>
  <si>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</si>
  <si>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</si>
  <si>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</si>
  <si>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</si>
  <si>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</si>
  <si>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Does the company take measures and is able to achieve annual reduction in Methane Slip from LNG-fueled engines fitted on board its fleet of ships?</t>
  </si>
  <si>
    <t>5441.1</t>
  </si>
  <si>
    <t>Does the company use a continuous emission monitoring system (in-situ or extractive) for monitoring and recording Methane Slip?</t>
  </si>
  <si>
    <t>5441.4</t>
  </si>
  <si>
    <t>Does the company provide awareness training to shipboard personnel on methane emissions from LNG-fueled engines?</t>
  </si>
  <si>
    <t>5441.5</t>
  </si>
  <si>
    <t>Does the company collaborate with engine manufacturers on research &amp; development projects aiming to improve methane emissions from LNG-fueled engines?</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</si>
  <si>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</si>
  <si>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</si>
  <si>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</si>
  <si>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</si>
  <si>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</si>
  <si>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</si>
  <si>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</si>
  <si>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</si>
  <si>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</si>
  <si>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</si>
  <si>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</si>
  <si>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</si>
  <si>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</si>
  <si>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</si>
  <si>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</si>
  <si>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 xml:space="preserve">Are tasks, qualifications and responsibilities described in the manuals and in the job descriptions? </t>
  </si>
  <si>
    <t>Are non-conformities, accidents and hazardous occurrences reported to the office?</t>
  </si>
  <si>
    <t>Does the company provide its ships with contingency plans and related information in a non-electronic form that need to be followed in the event of a cyber attack?</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</si>
  <si>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</si>
  <si>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 xml:space="preserve">Does the company give guidance for an additional examination after unusual events such as long periods of inactivity, excessive loads, heat exposure, loading/discharge at swell ports, etc.? </t>
  </si>
  <si>
    <t>Is an annual technical report made by the Company's superintendent?</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</si>
  <si>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</si>
  <si>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Does the company prohibits its ships to commingle two different bunkers (even of the same grade of fuel)?</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</si>
  <si>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</si>
  <si>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</si>
  <si>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</si>
  <si>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</si>
  <si>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</si>
  <si>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</si>
  <si>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</si>
  <si>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</si>
  <si>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</si>
  <si>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</si>
  <si>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</si>
  <si>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</si>
  <si>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</si>
  <si>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</si>
  <si>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</si>
  <si>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</si>
  <si>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</si>
  <si>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</si>
  <si>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</si>
  <si>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</si>
  <si>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</si>
  <si>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</si>
  <si>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</si>
  <si>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</si>
  <si>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</si>
  <si>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</si>
  <si>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</si>
  <si>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</si>
  <si>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</si>
  <si>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</si>
  <si>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</si>
  <si>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CHECKLIST - BASIC CRITERIA - OFFICE AUDIT - LNG CARRIER - VERSION 2023</t>
  </si>
  <si>
    <t>CHECKLIST - RANKING CRITERIA - OFFICE AUDIT - LNG CARRIER - VERSION 2023</t>
  </si>
  <si>
    <t>Does the company have a procedure that clearly stipulates there should be no dumping of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</si>
  <si>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</si>
  <si>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</si>
  <si>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r>
      <rPr>
        <b/>
        <u/>
        <sz val="16"/>
        <rFont val="Arial"/>
        <family val="2"/>
      </rPr>
      <t>Alternative to 5500.1, 5500.2 &amp; 5500.4 (applicable ONLY for short-haul vessels)</t>
    </r>
    <r>
      <rPr>
        <sz val="16"/>
        <rFont val="Arial"/>
        <family val="2"/>
      </rPr>
      <t xml:space="preserve">
Is it company policy to ensure that ships deliver all their sewage / sewage sludge (regardless of treated or untreated) to port reception facilities (where available)?</t>
    </r>
  </si>
  <si>
    <t>5900.14</t>
  </si>
  <si>
    <t>Does the company use a software tool on board its ships to support the IHM maintenance process, for example, for the collection of Material Declarations (MDs) &amp; SDoCs for all purchased items that fall into the scope of IHM Part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</si>
</sst>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164" formatCode="&quot;Minimum ranking score required for element 1300 = &quot;##"/>
    <numFmt numFmtId="165" formatCode="&quot;Minimum ranking score required for element 1500 = &quot;##"/>
    <numFmt numFmtId="166" formatCode="&quot;Minimum ranking score required for element 1600 = &quot;##"/>
    <numFmt numFmtId="167" formatCode="&quot;Minimum ranking score required for element 2100 = &quot;##"/>
    <numFmt numFmtId="168" formatCode="&quot;Minimum ranking score required for element 2300 = &quot;##"/>
    <numFmt numFmtId="169" formatCode="&quot;Minimum ranking score required for element 3100 = &quot;##"/>
    <numFmt numFmtId="170" formatCode="&quot;Minimum ranking score required for element 3200 = &quot;##"/>
    <numFmt numFmtId="171" formatCode="&quot;Minimum ranking score required for element 4100 = &quot;##"/>
    <numFmt numFmtId="172" formatCode="&quot;Minimum ranking score required for element 5200 = &quot;##"/>
    <numFmt numFmtId="173" formatCode="&quot;Minimum ranking score required for element 5700 = &quot;##"/>
    <numFmt numFmtId="174" formatCode="&quot;Minimum ranking score required for element 5900 = &quot;##"/>
    <numFmt numFmtId="175" formatCode="&quot;Minimum ranking score required for element 6100 = &quot;##"/>
    <numFmt numFmtId="176" formatCode="&quot;Minimum ranking score required for element 6200 = &quot;##"/>
    <numFmt numFmtId="177" formatCode="&quot;Minimum ranking score required for element 6400 = &quot;##"/>
    <numFmt numFmtId="178" formatCode="&quot;Minimum ranking score required for element 7200 = &quot;##"/>
    <numFmt numFmtId="179" formatCode="&quot;Minimum ranking score required for element 7300 = &quot;##"/>
    <numFmt numFmtId="180" formatCode="&quot;Minimum ranking score required for element 7400 = &quot;##"/>
    <numFmt numFmtId="181" formatCode="&quot;Minimum ranking score required for element 7500 = &quot;##"/>
    <numFmt numFmtId="182" formatCode="&quot;Minimum ranking score required for element 7100 = &quot;#0"/>
    <numFmt numFmtId="185" formatCode="&quot;Minimum ranking score required for element 4200 = &quot;##"/>
    <numFmt numFmtId="191" formatCode="0.000"/>
    <numFmt numFmtId="193" formatCode="&quot;Minimum ranking score required for element 1200 = &quot;0"/>
    <numFmt numFmtId="194" formatCode="&quot;Minimum ranking score required for element 1400 = &quot;0"/>
    <numFmt numFmtId="195" formatCode="&quot;Minimum ranking score required for element 2120 = &quot;0"/>
    <numFmt numFmtId="196" formatCode="&quot;Minimum ranking score required for element 5460 = &quot;0#"/>
    <numFmt numFmtId="197" formatCode="&quot;Minimum ranking score required for element 5810 = &quot;0"/>
    <numFmt numFmtId="198" formatCode="&quot;Minimum ranking score required for element 5811 = &quot;0"/>
    <numFmt numFmtId="199" formatCode="&quot;Minimum ranking score required for element 5812 = &quot;0"/>
    <numFmt numFmtId="200" formatCode="&quot;Minimum ranking score required for element 5820 = &quot;0"/>
    <numFmt numFmtId="201" formatCode="&quot;Minimum ranking score required for element 5821 = &quot;0"/>
    <numFmt numFmtId="202" formatCode="&quot;Minimum ranking score required for element 5822 = &quot;0"/>
    <numFmt numFmtId="203" formatCode="&quot;Minimum ranking score required for element 6110 = &quot;0"/>
    <numFmt numFmtId="204" formatCode="&quot;Minimum ranking score required for element 6300 = &quot;0"/>
    <numFmt numFmtId="206" formatCode="&quot;Minimum ranking score required for element 5801 = &quot;0"/>
    <numFmt numFmtId="210" formatCode="&quot;Minimum ranking score required for element 1700 = &quot;0"/>
    <numFmt numFmtId="211" formatCode="&quot;Minimum ranking score required for element 1710 = &quot;0"/>
    <numFmt numFmtId="212" formatCode="&quot;Minimum ranking score required for element 5200 = &quot;0"/>
    <numFmt numFmtId="214" formatCode="&quot;Minimum ranking score required for element 2111 = &quot;0"/>
    <numFmt numFmtId="215" formatCode="&quot;Minimum ranking score required for element 5500 = &quot;0"/>
    <numFmt numFmtId="216" formatCode="&quot;Minimum ranking score required for element 5510 = &quot;0"/>
    <numFmt numFmtId="218" formatCode="&quot;Minimum ranking score required for element 5910 = &quot;0"/>
    <numFmt numFmtId="219" formatCode="&quot;Minimum ranking score required for element 1610 = &quot;0"/>
    <numFmt numFmtId="221" formatCode="&quot;Minimum ranking score required for element 1510 = &quot;0"/>
    <numFmt numFmtId="222" formatCode="&quot;Minimum ranking score required for element 1800 = &quot;0"/>
    <numFmt numFmtId="223" formatCode="&quot;Minimum ranking score required for element 5410 = &quot;0#"/>
    <numFmt numFmtId="224" formatCode="&quot;Minimum ranking score required for element 5420 = &quot;0#"/>
    <numFmt numFmtId="225" formatCode="&quot;Minimum ranking score required for element 5430 = &quot;0#"/>
    <numFmt numFmtId="226" formatCode="&quot;Minimum ranking score required for element 5440 = &quot;0#"/>
    <numFmt numFmtId="229" formatCode="&quot;Minimum ranking score required for element 9421 = &quot;0"/>
    <numFmt numFmtId="230" formatCode="&quot;Minimum ranking score required for element 5441 = &quot;0"/>
    <numFmt numFmtId="231" formatCode="&quot;Minimum ranking score required for element 5100 = &quot;0"/>
  </numFmts>
  <fonts count="9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4"/>
      <color indexed="8"/>
      <name val="Arial"/>
      <family val="2"/>
    </font>
    <font>
      <b/>
      <sz val="14"/>
      <color indexed="52"/>
      <name val="Arial"/>
      <family val="2"/>
    </font>
    <font>
      <b/>
      <sz val="28"/>
      <name val="Arial"/>
      <family val="2"/>
    </font>
    <font>
      <b/>
      <sz val="36"/>
      <name val="Arial"/>
      <family val="2"/>
    </font>
    <font>
      <sz val="36"/>
      <name val="Arial"/>
      <family val="2"/>
    </font>
    <font>
      <b/>
      <sz val="14"/>
      <color indexed="57"/>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sz val="12"/>
      <color indexed="57"/>
      <name val="Arial"/>
      <family val="2"/>
    </font>
    <font>
      <sz val="10"/>
      <color indexed="57"/>
      <name val="Arial"/>
      <family val="2"/>
    </font>
    <font>
      <b/>
      <sz val="16"/>
      <color indexed="57"/>
      <name val="Arial"/>
      <family val="2"/>
    </font>
    <font>
      <b/>
      <u/>
      <sz val="16"/>
      <name val="Arial"/>
      <family val="2"/>
    </font>
    <font>
      <sz val="16"/>
      <color indexed="22"/>
      <name val="Arial"/>
      <family val="2"/>
    </font>
    <font>
      <u/>
      <sz val="16"/>
      <name val="Arial"/>
      <family val="2"/>
    </font>
    <font>
      <b/>
      <sz val="16"/>
      <color indexed="14"/>
      <name val="Arial"/>
      <family val="2"/>
    </font>
    <font>
      <b/>
      <sz val="16"/>
      <color indexed="8"/>
      <name val="Arial"/>
      <family val="2"/>
    </font>
    <font>
      <sz val="16"/>
      <color indexed="14"/>
      <name val="Arial"/>
      <family val="2"/>
    </font>
    <font>
      <i/>
      <sz val="16"/>
      <name val="Arial"/>
      <family val="2"/>
    </font>
    <font>
      <sz val="16"/>
      <color indexed="10"/>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6"/>
      <color indexed="8"/>
      <name val="Arial"/>
      <family val="2"/>
    </font>
    <font>
      <sz val="1"/>
      <name val="Arial"/>
      <family val="2"/>
    </font>
    <font>
      <sz val="16"/>
      <name val="Arial"/>
      <family val="2"/>
    </font>
    <font>
      <sz val="1"/>
      <name val="Arial"/>
      <family val="2"/>
    </font>
    <font>
      <sz val="16"/>
      <color indexed="55"/>
      <name val="Arial"/>
      <family val="2"/>
    </font>
    <font>
      <sz val="10"/>
      <color indexed="55"/>
      <name val="Arial"/>
      <family val="2"/>
    </font>
    <font>
      <sz val="14"/>
      <name val="Arial"/>
      <family val="2"/>
    </font>
    <font>
      <b/>
      <sz val="22"/>
      <name val="Arial"/>
      <family val="2"/>
    </font>
    <font>
      <b/>
      <sz val="16"/>
      <color rgb="FFFF0000"/>
      <name val="Arial"/>
      <family val="2"/>
    </font>
    <font>
      <sz val="16"/>
      <color rgb="FF339966"/>
      <name val="Arial"/>
      <family val="2"/>
    </font>
    <font>
      <sz val="16"/>
      <color rgb="FF00B050"/>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8"/>
      <name val="Arial"/>
      <family val="2"/>
    </font>
    <font>
      <b/>
      <sz val="1"/>
      <color rgb="FF00B050"/>
      <name val="Arial"/>
      <family val="2"/>
    </font>
    <font>
      <b/>
      <sz val="16"/>
      <color rgb="FF00B050"/>
      <name val="Arial"/>
      <family val="2"/>
    </font>
    <font>
      <b/>
      <vertAlign val="subscript"/>
      <sz val="16"/>
      <name val="Arial"/>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52"/>
        <bgColor indexed="64"/>
      </patternFill>
    </fill>
    <fill>
      <patternFill patternType="solid">
        <fgColor theme="0"/>
        <bgColor indexed="64"/>
      </patternFill>
    </fill>
    <fill>
      <patternFill patternType="solid">
        <fgColor rgb="FFC0C0C0"/>
        <bgColor indexed="64"/>
      </patternFill>
    </fill>
    <fill>
      <patternFill patternType="solid">
        <fgColor rgb="FFCCCCFF"/>
        <bgColor indexed="64"/>
      </patternFill>
    </fill>
    <fill>
      <patternFill patternType="solid">
        <fgColor rgb="FFFF9900"/>
        <bgColor indexed="64"/>
      </patternFill>
    </fill>
  </fills>
  <borders count="10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57"/>
      </top>
      <bottom style="medium">
        <color indexed="57"/>
      </bottom>
      <diagonal/>
    </border>
    <border>
      <left style="medium">
        <color indexed="64"/>
      </left>
      <right/>
      <top/>
      <bottom style="thin">
        <color indexed="64"/>
      </bottom>
      <diagonal/>
    </border>
    <border>
      <left/>
      <right/>
      <top style="medium">
        <color indexed="64"/>
      </top>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double">
        <color indexed="64"/>
      </top>
      <bottom style="medium">
        <color indexed="1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double">
        <color indexed="64"/>
      </right>
      <top style="double">
        <color indexed="64"/>
      </top>
      <bottom/>
      <diagonal/>
    </border>
    <border>
      <left style="medium">
        <color indexed="64"/>
      </left>
      <right style="double">
        <color indexed="64"/>
      </right>
      <top style="double">
        <color indexed="64"/>
      </top>
      <bottom style="medium">
        <color indexed="10"/>
      </bottom>
      <diagonal/>
    </border>
    <border>
      <left/>
      <right style="medium">
        <color indexed="64"/>
      </right>
      <top style="double">
        <color indexed="64"/>
      </top>
      <bottom style="medium">
        <color indexed="10"/>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s>
  <cellStyleXfs count="59">
    <xf numFmtId="0" fontId="0" fillId="0" borderId="0"/>
    <xf numFmtId="0" fontId="51" fillId="2" borderId="0" applyNumberFormat="0" applyBorder="0" applyAlignment="0" applyProtection="0"/>
    <xf numFmtId="0" fontId="51" fillId="3"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5" borderId="0" applyNumberFormat="0" applyBorder="0" applyAlignment="0" applyProtection="0"/>
    <xf numFmtId="0" fontId="51" fillId="8" borderId="0" applyNumberFormat="0" applyBorder="0" applyAlignment="0" applyProtection="0"/>
    <xf numFmtId="0" fontId="51" fillId="11"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3" fillId="20" borderId="1" applyNumberFormat="0" applyAlignment="0" applyProtection="0"/>
    <xf numFmtId="0" fontId="54" fillId="21" borderId="2" applyNumberFormat="0" applyAlignment="0" applyProtection="0"/>
    <xf numFmtId="0" fontId="55" fillId="0" borderId="3" applyNumberFormat="0" applyFill="0" applyAlignment="0" applyProtection="0"/>
    <xf numFmtId="0" fontId="56" fillId="4" borderId="0" applyNumberFormat="0" applyBorder="0" applyAlignment="0" applyProtection="0"/>
    <xf numFmtId="0" fontId="57" fillId="7" borderId="1" applyNumberFormat="0" applyAlignment="0" applyProtection="0"/>
    <xf numFmtId="0" fontId="58" fillId="0" borderId="4" applyNumberFormat="0" applyFill="0" applyAlignment="0" applyProtection="0"/>
    <xf numFmtId="0" fontId="59" fillId="0" borderId="5" applyNumberFormat="0" applyFill="0" applyAlignment="0" applyProtection="0"/>
    <xf numFmtId="0" fontId="60" fillId="0" borderId="6" applyNumberFormat="0" applyFill="0" applyAlignment="0" applyProtection="0"/>
    <xf numFmtId="0" fontId="60" fillId="0" borderId="0" applyNumberFormat="0" applyFill="0" applyBorder="0" applyAlignment="0" applyProtection="0"/>
    <xf numFmtId="0" fontId="61" fillId="22" borderId="0" applyNumberFormat="0" applyBorder="0" applyAlignment="0" applyProtection="0"/>
    <xf numFmtId="0" fontId="5" fillId="23" borderId="7" applyNumberFormat="0" applyFont="0" applyAlignment="0" applyProtection="0"/>
    <xf numFmtId="0" fontId="62" fillId="3" borderId="0" applyNumberFormat="0" applyBorder="0" applyAlignment="0" applyProtection="0"/>
    <xf numFmtId="9" fontId="5" fillId="0" borderId="0" applyFont="0" applyFill="0" applyBorder="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4" fillId="0" borderId="0"/>
    <xf numFmtId="9" fontId="4" fillId="0" borderId="0" applyFont="0" applyFill="0" applyBorder="0" applyAlignment="0" applyProtection="0"/>
    <xf numFmtId="0" fontId="81" fillId="0" borderId="0" applyNumberFormat="0" applyFill="0" applyBorder="0" applyAlignment="0" applyProtection="0"/>
    <xf numFmtId="0" fontId="5" fillId="0" borderId="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84"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926">
    <xf numFmtId="0" fontId="0" fillId="0" borderId="0" xfId="0"/>
    <xf numFmtId="0" fontId="17" fillId="0" borderId="11" xfId="0" applyFont="1" applyBorder="1" applyAlignment="1">
      <alignment horizontal="center" vertical="center"/>
    </xf>
    <xf numFmtId="0" fontId="0" fillId="0" borderId="0" xfId="0" applyAlignment="1">
      <alignment vertical="center"/>
    </xf>
    <xf numFmtId="0" fontId="7" fillId="0" borderId="10" xfId="0" applyFont="1" applyBorder="1" applyAlignment="1">
      <alignment horizontal="center" vertical="center" textRotation="90"/>
    </xf>
    <xf numFmtId="0" fontId="9" fillId="0" borderId="12" xfId="0" applyFont="1" applyBorder="1" applyAlignment="1">
      <alignment horizontal="center" textRotation="90"/>
    </xf>
    <xf numFmtId="0" fontId="8" fillId="0" borderId="10" xfId="0" applyFont="1" applyBorder="1" applyAlignment="1">
      <alignment horizontal="center" textRotation="90"/>
    </xf>
    <xf numFmtId="0" fontId="0" fillId="24" borderId="10" xfId="0" applyFill="1" applyBorder="1" applyAlignment="1">
      <alignment vertical="center"/>
    </xf>
    <xf numFmtId="0" fontId="0" fillId="24" borderId="12" xfId="0" applyFill="1" applyBorder="1" applyAlignment="1">
      <alignment vertical="center"/>
    </xf>
    <xf numFmtId="0" fontId="0" fillId="24" borderId="17" xfId="0" applyFill="1" applyBorder="1" applyAlignment="1">
      <alignment vertical="center"/>
    </xf>
    <xf numFmtId="0" fontId="0" fillId="24" borderId="13" xfId="0" applyFill="1" applyBorder="1" applyAlignment="1">
      <alignment vertical="center"/>
    </xf>
    <xf numFmtId="0" fontId="15" fillId="24" borderId="18" xfId="0" applyFont="1" applyFill="1" applyBorder="1" applyAlignment="1">
      <alignment horizontal="center" vertical="center"/>
    </xf>
    <xf numFmtId="0" fontId="0" fillId="24" borderId="19" xfId="0" applyFill="1" applyBorder="1" applyAlignment="1">
      <alignment vertical="center"/>
    </xf>
    <xf numFmtId="0" fontId="15" fillId="24" borderId="10" xfId="0" applyFont="1" applyFill="1" applyBorder="1" applyAlignment="1">
      <alignment horizontal="center" vertical="center"/>
    </xf>
    <xf numFmtId="0" fontId="0" fillId="24" borderId="20" xfId="0" applyFill="1" applyBorder="1" applyAlignment="1">
      <alignment vertical="center"/>
    </xf>
    <xf numFmtId="0" fontId="22" fillId="24" borderId="20" xfId="0" applyFont="1" applyFill="1" applyBorder="1" applyAlignment="1">
      <alignment horizontal="center" vertical="center"/>
    </xf>
    <xf numFmtId="0" fontId="0" fillId="24" borderId="21" xfId="0" applyFill="1" applyBorder="1" applyAlignment="1">
      <alignment vertical="center"/>
    </xf>
    <xf numFmtId="0" fontId="15" fillId="24" borderId="17" xfId="0" applyFont="1" applyFill="1" applyBorder="1" applyAlignment="1">
      <alignment horizontal="center" vertical="center"/>
    </xf>
    <xf numFmtId="0" fontId="15" fillId="24" borderId="21" xfId="0" applyFont="1" applyFill="1" applyBorder="1" applyAlignment="1">
      <alignment horizontal="left" vertical="center"/>
    </xf>
    <xf numFmtId="0" fontId="22" fillId="24" borderId="21" xfId="0" applyFont="1" applyFill="1" applyBorder="1" applyAlignment="1">
      <alignment horizontal="center" vertical="center"/>
    </xf>
    <xf numFmtId="0" fontId="18" fillId="24" borderId="12" xfId="0" applyFont="1" applyFill="1" applyBorder="1" applyAlignment="1">
      <alignment horizontal="center" vertical="center"/>
    </xf>
    <xf numFmtId="0" fontId="18" fillId="24" borderId="10" xfId="0" applyFont="1" applyFill="1" applyBorder="1" applyAlignment="1">
      <alignment horizontal="center" vertical="center"/>
    </xf>
    <xf numFmtId="0" fontId="15" fillId="24" borderId="27" xfId="0" applyFont="1" applyFill="1" applyBorder="1" applyAlignment="1">
      <alignment horizontal="center"/>
    </xf>
    <xf numFmtId="0" fontId="15" fillId="24" borderId="29" xfId="0" applyFont="1" applyFill="1" applyBorder="1" applyAlignment="1">
      <alignment horizontal="center"/>
    </xf>
    <xf numFmtId="0" fontId="0" fillId="24" borderId="32" xfId="0" applyFill="1" applyBorder="1"/>
    <xf numFmtId="0" fontId="15" fillId="24" borderId="10" xfId="0" applyFont="1" applyFill="1" applyBorder="1" applyAlignment="1">
      <alignment horizontal="center"/>
    </xf>
    <xf numFmtId="0" fontId="15" fillId="24" borderId="17" xfId="0" applyFont="1" applyFill="1" applyBorder="1" applyAlignment="1">
      <alignment horizontal="center"/>
    </xf>
    <xf numFmtId="0" fontId="0" fillId="24" borderId="21" xfId="0" applyFill="1" applyBorder="1"/>
    <xf numFmtId="0" fontId="0" fillId="25" borderId="0" xfId="0" applyFill="1"/>
    <xf numFmtId="0" fontId="0" fillId="25" borderId="0" xfId="0" applyFill="1" applyAlignment="1">
      <alignment horizontal="center"/>
    </xf>
    <xf numFmtId="0" fontId="37" fillId="24" borderId="37" xfId="0" applyFont="1" applyFill="1" applyBorder="1" applyAlignment="1" applyProtection="1">
      <alignment horizontal="center" vertical="center"/>
      <protection locked="0"/>
    </xf>
    <xf numFmtId="0" fontId="17" fillId="0" borderId="14" xfId="0" applyFont="1" applyBorder="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0" fontId="17" fillId="0" borderId="37" xfId="0" applyFont="1" applyBorder="1" applyAlignment="1">
      <alignment horizontal="center" vertical="center"/>
    </xf>
    <xf numFmtId="0" fontId="7" fillId="24" borderId="14" xfId="0" applyFont="1" applyFill="1" applyBorder="1" applyAlignment="1" applyProtection="1">
      <alignment horizontal="center" vertical="center"/>
      <protection locked="0"/>
    </xf>
    <xf numFmtId="0" fontId="7" fillId="0" borderId="16" xfId="0" applyFont="1" applyBorder="1" applyAlignment="1">
      <alignment horizontal="left" vertical="center"/>
    </xf>
    <xf numFmtId="0" fontId="12" fillId="0" borderId="41" xfId="0" applyFont="1" applyBorder="1" applyAlignment="1">
      <alignment vertical="center" wrapText="1"/>
    </xf>
    <xf numFmtId="0" fontId="0" fillId="0" borderId="19" xfId="0" applyBorder="1" applyAlignment="1">
      <alignment vertical="center"/>
    </xf>
    <xf numFmtId="0" fontId="37" fillId="0" borderId="37" xfId="0" applyFont="1" applyBorder="1" applyAlignment="1">
      <alignment vertical="center"/>
    </xf>
    <xf numFmtId="0" fontId="12" fillId="0" borderId="0" xfId="0" applyFont="1" applyAlignment="1">
      <alignment vertical="center"/>
    </xf>
    <xf numFmtId="0" fontId="7" fillId="0" borderId="37" xfId="0" applyFont="1" applyBorder="1" applyAlignment="1">
      <alignment horizontal="left" vertical="center"/>
    </xf>
    <xf numFmtId="0" fontId="34" fillId="0" borderId="0" xfId="0" applyFont="1" applyAlignment="1">
      <alignment vertical="center"/>
    </xf>
    <xf numFmtId="0" fontId="0" fillId="0" borderId="0" xfId="0" applyAlignment="1">
      <alignment vertical="center" wrapText="1"/>
    </xf>
    <xf numFmtId="0" fontId="7" fillId="0" borderId="14" xfId="0" applyFont="1" applyBorder="1" applyAlignment="1">
      <alignment horizontal="left" vertical="center"/>
    </xf>
    <xf numFmtId="0" fontId="7" fillId="0" borderId="37" xfId="0" applyFont="1" applyBorder="1" applyAlignment="1">
      <alignment vertical="center"/>
    </xf>
    <xf numFmtId="0" fontId="11" fillId="0" borderId="0" xfId="0" applyFont="1" applyAlignment="1">
      <alignment horizontal="center" vertical="center"/>
    </xf>
    <xf numFmtId="0" fontId="0" fillId="0" borderId="40" xfId="0" applyBorder="1" applyAlignment="1">
      <alignment vertical="center"/>
    </xf>
    <xf numFmtId="0" fontId="0" fillId="25" borderId="0" xfId="0" applyFill="1" applyAlignment="1">
      <alignment vertical="center"/>
    </xf>
    <xf numFmtId="0" fontId="7" fillId="0" borderId="20" xfId="0" applyFont="1" applyBorder="1" applyAlignment="1">
      <alignment horizontal="center" vertical="center" textRotation="90"/>
    </xf>
    <xf numFmtId="0" fontId="7" fillId="0" borderId="21" xfId="0" applyFont="1" applyBorder="1" applyAlignment="1">
      <alignment horizontal="right" vertical="center" textRotation="90" wrapText="1"/>
    </xf>
    <xf numFmtId="0" fontId="34" fillId="25" borderId="0" xfId="0" applyFont="1" applyFill="1" applyAlignment="1">
      <alignment horizontal="center" vertical="center"/>
    </xf>
    <xf numFmtId="0" fontId="0" fillId="24" borderId="13" xfId="0" applyFill="1" applyBorder="1" applyAlignment="1">
      <alignment horizontal="center"/>
    </xf>
    <xf numFmtId="0" fontId="0" fillId="24" borderId="12" xfId="0" applyFill="1" applyBorder="1" applyAlignment="1">
      <alignment horizontal="center"/>
    </xf>
    <xf numFmtId="0" fontId="0" fillId="24" borderId="10" xfId="0" applyFill="1" applyBorder="1" applyAlignment="1">
      <alignment horizontal="center"/>
    </xf>
    <xf numFmtId="0" fontId="0" fillId="24" borderId="22" xfId="0" applyFill="1" applyBorder="1" applyAlignment="1">
      <alignment horizontal="center"/>
    </xf>
    <xf numFmtId="0" fontId="0" fillId="24" borderId="19" xfId="0" applyFill="1" applyBorder="1" applyAlignment="1">
      <alignment horizontal="center"/>
    </xf>
    <xf numFmtId="0" fontId="0" fillId="24" borderId="17" xfId="0" applyFill="1" applyBorder="1" applyAlignment="1">
      <alignment horizontal="center"/>
    </xf>
    <xf numFmtId="0" fontId="32" fillId="24" borderId="12" xfId="0" applyFont="1" applyFill="1" applyBorder="1" applyAlignment="1">
      <alignment horizontal="center"/>
    </xf>
    <xf numFmtId="0" fontId="32" fillId="24" borderId="13" xfId="0" applyFont="1" applyFill="1" applyBorder="1" applyAlignment="1">
      <alignment horizontal="center"/>
    </xf>
    <xf numFmtId="0" fontId="0" fillId="24" borderId="12" xfId="0" applyFill="1" applyBorder="1"/>
    <xf numFmtId="0" fontId="0" fillId="24" borderId="13" xfId="0" applyFill="1" applyBorder="1"/>
    <xf numFmtId="0" fontId="0" fillId="24" borderId="17" xfId="0" applyFill="1" applyBorder="1"/>
    <xf numFmtId="0" fontId="35" fillId="24" borderId="12" xfId="0" applyFont="1" applyFill="1" applyBorder="1"/>
    <xf numFmtId="0" fontId="35" fillId="24" borderId="13" xfId="0" applyFont="1" applyFill="1" applyBorder="1"/>
    <xf numFmtId="0" fontId="35" fillId="24" borderId="17" xfId="0" applyFont="1" applyFill="1" applyBorder="1"/>
    <xf numFmtId="0" fontId="35" fillId="24" borderId="10" xfId="0" applyFont="1" applyFill="1" applyBorder="1"/>
    <xf numFmtId="0" fontId="35" fillId="25" borderId="0" xfId="0" applyFont="1" applyFill="1"/>
    <xf numFmtId="0" fontId="12" fillId="0" borderId="42" xfId="0" applyFont="1" applyBorder="1" applyAlignment="1">
      <alignment vertical="center" wrapText="1"/>
    </xf>
    <xf numFmtId="0" fontId="0" fillId="24" borderId="10" xfId="0" applyFill="1" applyBorder="1"/>
    <xf numFmtId="0" fontId="34" fillId="25" borderId="0" xfId="0" applyFont="1" applyFill="1" applyAlignment="1">
      <alignment horizontal="left" vertical="center"/>
    </xf>
    <xf numFmtId="0" fontId="34" fillId="0" borderId="0" xfId="0" applyFont="1" applyAlignment="1">
      <alignment horizontal="left" vertical="center"/>
    </xf>
    <xf numFmtId="0" fontId="17" fillId="0" borderId="16" xfId="0" applyFont="1" applyBorder="1" applyAlignment="1">
      <alignment horizontal="center" vertical="center"/>
    </xf>
    <xf numFmtId="0" fontId="17" fillId="26" borderId="14" xfId="0" applyFont="1" applyFill="1" applyBorder="1" applyAlignment="1">
      <alignment horizontal="center" vertical="center"/>
    </xf>
    <xf numFmtId="0" fontId="17" fillId="26" borderId="38" xfId="0" applyFont="1" applyFill="1" applyBorder="1" applyAlignment="1">
      <alignment horizontal="center" vertical="center"/>
    </xf>
    <xf numFmtId="0" fontId="7" fillId="24" borderId="37" xfId="0" applyFont="1" applyFill="1" applyBorder="1" applyAlignment="1" applyProtection="1">
      <alignment horizontal="center" vertical="center"/>
      <protection locked="0"/>
    </xf>
    <xf numFmtId="0" fontId="7" fillId="24" borderId="37" xfId="0" applyFont="1" applyFill="1" applyBorder="1" applyAlignment="1">
      <alignment horizontal="center" vertical="center"/>
    </xf>
    <xf numFmtId="0" fontId="17" fillId="0" borderId="0" xfId="0" applyFont="1" applyAlignment="1">
      <alignment horizontal="center" vertical="center"/>
    </xf>
    <xf numFmtId="0" fontId="7" fillId="0" borderId="15" xfId="0" applyFont="1" applyBorder="1" applyAlignment="1">
      <alignment horizontal="left" vertical="center"/>
    </xf>
    <xf numFmtId="0" fontId="7" fillId="0" borderId="44" xfId="0" applyFont="1" applyBorder="1" applyAlignment="1">
      <alignment horizontal="left" vertical="center"/>
    </xf>
    <xf numFmtId="0" fontId="15" fillId="0" borderId="39" xfId="0" applyFont="1" applyBorder="1" applyAlignment="1">
      <alignment vertical="center"/>
    </xf>
    <xf numFmtId="0" fontId="15" fillId="0" borderId="40" xfId="0" applyFont="1" applyBorder="1" applyAlignment="1">
      <alignment vertical="center"/>
    </xf>
    <xf numFmtId="0" fontId="0" fillId="24" borderId="18" xfId="0" applyFill="1" applyBorder="1" applyAlignment="1">
      <alignment vertical="center"/>
    </xf>
    <xf numFmtId="0" fontId="16" fillId="24" borderId="10" xfId="0" applyFont="1" applyFill="1" applyBorder="1" applyAlignment="1">
      <alignment horizontal="center" vertical="center"/>
    </xf>
    <xf numFmtId="0" fontId="7" fillId="0" borderId="46" xfId="0" applyFont="1" applyBorder="1" applyAlignment="1">
      <alignment horizontal="left" vertical="center"/>
    </xf>
    <xf numFmtId="0" fontId="0" fillId="0" borderId="47" xfId="0" applyBorder="1" applyAlignment="1">
      <alignment vertical="center"/>
    </xf>
    <xf numFmtId="0" fontId="7" fillId="0" borderId="34" xfId="0" applyFont="1" applyBorder="1" applyAlignment="1">
      <alignment horizontal="left" vertical="center"/>
    </xf>
    <xf numFmtId="0" fontId="23" fillId="24" borderId="12" xfId="0" applyFont="1" applyFill="1" applyBorder="1" applyAlignment="1">
      <alignment vertical="center"/>
    </xf>
    <xf numFmtId="0" fontId="23" fillId="24" borderId="13" xfId="0" applyFont="1" applyFill="1" applyBorder="1" applyAlignment="1">
      <alignment vertical="center"/>
    </xf>
    <xf numFmtId="0" fontId="23" fillId="24" borderId="10" xfId="0" applyFont="1" applyFill="1" applyBorder="1" applyAlignment="1">
      <alignment vertical="center"/>
    </xf>
    <xf numFmtId="0" fontId="17" fillId="0" borderId="34" xfId="0" applyFont="1" applyBorder="1" applyAlignment="1">
      <alignment horizontal="center" vertical="center"/>
    </xf>
    <xf numFmtId="0" fontId="0" fillId="0" borderId="41" xfId="0" applyBorder="1" applyAlignment="1">
      <alignment horizontal="center"/>
    </xf>
    <xf numFmtId="0" fontId="7" fillId="0" borderId="40" xfId="0" applyFont="1" applyBorder="1" applyAlignment="1">
      <alignment horizontal="left" vertical="center"/>
    </xf>
    <xf numFmtId="0" fontId="0" fillId="0" borderId="49" xfId="0" applyBorder="1" applyAlignment="1">
      <alignment vertical="center"/>
    </xf>
    <xf numFmtId="0" fontId="12" fillId="0" borderId="36" xfId="0" applyFont="1" applyBorder="1" applyAlignment="1">
      <alignment horizontal="left" vertical="center"/>
    </xf>
    <xf numFmtId="0" fontId="0" fillId="0" borderId="0" xfId="0" applyAlignment="1">
      <alignment horizontal="center" vertical="center"/>
    </xf>
    <xf numFmtId="0" fontId="17" fillId="26" borderId="48" xfId="0" applyFont="1" applyFill="1" applyBorder="1" applyAlignment="1">
      <alignment horizontal="center" vertical="center"/>
    </xf>
    <xf numFmtId="0" fontId="0" fillId="0" borderId="14" xfId="0" applyBorder="1" applyAlignment="1">
      <alignment horizontal="center"/>
    </xf>
    <xf numFmtId="0" fontId="17" fillId="26" borderId="50" xfId="0" applyFont="1" applyFill="1" applyBorder="1" applyAlignment="1">
      <alignment horizontal="center" vertical="center"/>
    </xf>
    <xf numFmtId="0" fontId="38" fillId="0" borderId="20" xfId="0" applyFont="1" applyBorder="1" applyAlignment="1">
      <alignment horizontal="left" vertical="center"/>
    </xf>
    <xf numFmtId="0" fontId="38" fillId="0" borderId="20" xfId="0" applyFont="1" applyBorder="1" applyAlignment="1">
      <alignment vertical="center"/>
    </xf>
    <xf numFmtId="0" fontId="14" fillId="0" borderId="53" xfId="0" applyFont="1" applyBorder="1" applyAlignment="1">
      <alignment horizontal="left" vertical="center" wrapText="1"/>
    </xf>
    <xf numFmtId="0" fontId="14" fillId="0" borderId="53" xfId="0" applyFont="1" applyBorder="1" applyAlignment="1">
      <alignment vertical="center"/>
    </xf>
    <xf numFmtId="0" fontId="14" fillId="0" borderId="41" xfId="0" applyFont="1" applyBorder="1" applyAlignment="1">
      <alignment vertical="center"/>
    </xf>
    <xf numFmtId="0" fontId="14" fillId="0" borderId="41" xfId="0" applyFont="1" applyBorder="1" applyAlignment="1">
      <alignment horizontal="left" vertical="center" wrapText="1"/>
    </xf>
    <xf numFmtId="0" fontId="14" fillId="0" borderId="45" xfId="0" applyFont="1" applyBorder="1" applyAlignment="1">
      <alignment vertical="center"/>
    </xf>
    <xf numFmtId="0" fontId="14" fillId="0" borderId="41" xfId="0" applyFont="1" applyBorder="1" applyAlignment="1">
      <alignment vertical="center" wrapText="1"/>
    </xf>
    <xf numFmtId="0" fontId="14" fillId="0" borderId="53" xfId="0" applyFont="1" applyBorder="1" applyAlignment="1">
      <alignment horizontal="left" vertical="center"/>
    </xf>
    <xf numFmtId="0" fontId="14" fillId="0" borderId="45" xfId="0" applyFont="1" applyBorder="1" applyAlignment="1">
      <alignment horizontal="left" vertical="center" wrapText="1"/>
    </xf>
    <xf numFmtId="0" fontId="14" fillId="0" borderId="39" xfId="0" applyFont="1" applyBorder="1" applyAlignment="1">
      <alignment horizontal="left" vertical="center" wrapText="1"/>
    </xf>
    <xf numFmtId="0" fontId="14" fillId="0" borderId="14" xfId="0" applyFont="1" applyBorder="1" applyAlignment="1">
      <alignment vertical="center" wrapText="1"/>
    </xf>
    <xf numFmtId="0" fontId="14" fillId="0" borderId="16" xfId="0" applyFont="1" applyBorder="1" applyAlignment="1">
      <alignment vertical="center" wrapText="1"/>
    </xf>
    <xf numFmtId="0" fontId="14" fillId="0" borderId="53" xfId="0" applyFont="1" applyBorder="1" applyAlignment="1">
      <alignment vertical="center" wrapText="1"/>
    </xf>
    <xf numFmtId="0" fontId="14" fillId="0" borderId="45" xfId="0" applyFont="1" applyBorder="1" applyAlignment="1">
      <alignment vertical="center" wrapText="1"/>
    </xf>
    <xf numFmtId="0" fontId="38" fillId="0" borderId="21" xfId="0" applyFont="1" applyBorder="1" applyAlignment="1">
      <alignment vertical="center"/>
    </xf>
    <xf numFmtId="0" fontId="14" fillId="0" borderId="42" xfId="0" applyFont="1" applyBorder="1" applyAlignment="1">
      <alignment vertical="center" wrapText="1"/>
    </xf>
    <xf numFmtId="0" fontId="14" fillId="0" borderId="0" xfId="0" applyFont="1" applyAlignment="1">
      <alignment vertical="center" wrapText="1"/>
    </xf>
    <xf numFmtId="0" fontId="38" fillId="0" borderId="19" xfId="0" applyFont="1" applyBorder="1" applyAlignment="1">
      <alignment horizontal="left" vertical="center" wrapText="1"/>
    </xf>
    <xf numFmtId="0" fontId="14" fillId="0" borderId="43" xfId="0" applyFont="1" applyBorder="1" applyAlignment="1">
      <alignment vertical="center" wrapText="1"/>
    </xf>
    <xf numFmtId="0" fontId="43" fillId="26" borderId="45" xfId="0" applyFont="1" applyFill="1" applyBorder="1" applyAlignment="1">
      <alignment vertical="center" wrapText="1"/>
    </xf>
    <xf numFmtId="0" fontId="14" fillId="0" borderId="15" xfId="0" applyFont="1" applyBorder="1" applyAlignment="1">
      <alignment vertical="center" wrapText="1"/>
    </xf>
    <xf numFmtId="0" fontId="14" fillId="0" borderId="48" xfId="0" applyFont="1" applyBorder="1" applyAlignment="1">
      <alignment vertical="center" wrapText="1"/>
    </xf>
    <xf numFmtId="0" fontId="38" fillId="0" borderId="21" xfId="0" applyFont="1" applyBorder="1" applyAlignment="1">
      <alignment vertical="center" wrapText="1"/>
    </xf>
    <xf numFmtId="0" fontId="43" fillId="26" borderId="48" xfId="0" applyFont="1" applyFill="1" applyBorder="1" applyAlignment="1">
      <alignment vertical="center" wrapText="1"/>
    </xf>
    <xf numFmtId="0" fontId="14" fillId="0" borderId="44" xfId="0" applyFont="1" applyBorder="1" applyAlignment="1">
      <alignment vertical="center" wrapText="1"/>
    </xf>
    <xf numFmtId="0" fontId="14" fillId="27" borderId="48" xfId="0" applyFont="1" applyFill="1" applyBorder="1" applyAlignment="1">
      <alignment vertical="center" wrapText="1"/>
    </xf>
    <xf numFmtId="0" fontId="14" fillId="27" borderId="15" xfId="0" applyFont="1" applyFill="1" applyBorder="1" applyAlignment="1">
      <alignment vertical="center" wrapText="1"/>
    </xf>
    <xf numFmtId="0" fontId="14" fillId="27" borderId="44" xfId="0" applyFont="1" applyFill="1" applyBorder="1" applyAlignment="1">
      <alignment vertical="center" wrapText="1"/>
    </xf>
    <xf numFmtId="0" fontId="43" fillId="26" borderId="46" xfId="0" applyFont="1" applyFill="1" applyBorder="1" applyAlignment="1">
      <alignment vertical="center" wrapText="1"/>
    </xf>
    <xf numFmtId="0" fontId="14" fillId="0" borderId="40" xfId="0" applyFont="1" applyBorder="1" applyAlignment="1">
      <alignment vertical="center" wrapText="1"/>
    </xf>
    <xf numFmtId="0" fontId="14" fillId="0" borderId="54" xfId="0" applyFont="1" applyBorder="1" applyAlignment="1">
      <alignment vertical="center" wrapText="1"/>
    </xf>
    <xf numFmtId="0" fontId="38" fillId="0" borderId="19" xfId="0" applyFont="1" applyBorder="1" applyAlignment="1">
      <alignment vertical="center" wrapText="1"/>
    </xf>
    <xf numFmtId="0" fontId="14" fillId="0" borderId="14" xfId="0" applyFont="1" applyBorder="1" applyAlignment="1">
      <alignment vertical="center"/>
    </xf>
    <xf numFmtId="0" fontId="14" fillId="0" borderId="37" xfId="0" applyFont="1" applyBorder="1" applyAlignment="1">
      <alignment vertical="center" wrapText="1"/>
    </xf>
    <xf numFmtId="0" fontId="14" fillId="0" borderId="55" xfId="0" applyFont="1" applyBorder="1" applyAlignment="1">
      <alignment vertical="center" wrapText="1"/>
    </xf>
    <xf numFmtId="0" fontId="14" fillId="27" borderId="54" xfId="0" applyFont="1" applyFill="1" applyBorder="1" applyAlignment="1">
      <alignment vertical="center" wrapText="1"/>
    </xf>
    <xf numFmtId="0" fontId="38" fillId="0" borderId="21" xfId="0" applyFont="1" applyBorder="1" applyAlignment="1">
      <alignment horizontal="left" vertical="center" wrapText="1"/>
    </xf>
    <xf numFmtId="0" fontId="14" fillId="0" borderId="14" xfId="0" applyFont="1" applyBorder="1" applyAlignment="1">
      <alignment horizontal="left" vertical="center" wrapText="1"/>
    </xf>
    <xf numFmtId="0" fontId="14" fillId="0" borderId="46" xfId="0" applyFont="1" applyBorder="1" applyAlignment="1">
      <alignment vertical="center" wrapText="1"/>
    </xf>
    <xf numFmtId="0" fontId="14" fillId="27" borderId="53" xfId="0" applyFont="1" applyFill="1" applyBorder="1" applyAlignment="1">
      <alignment vertical="center" wrapText="1"/>
    </xf>
    <xf numFmtId="0" fontId="14" fillId="27" borderId="45" xfId="0" applyFont="1" applyFill="1" applyBorder="1" applyAlignment="1">
      <alignment vertical="center" wrapText="1"/>
    </xf>
    <xf numFmtId="0" fontId="38" fillId="0" borderId="20" xfId="0" applyFont="1" applyBorder="1" applyAlignment="1">
      <alignment horizontal="left" vertical="center" wrapText="1"/>
    </xf>
    <xf numFmtId="0" fontId="14" fillId="0" borderId="39" xfId="0" applyFont="1" applyBorder="1" applyAlignment="1">
      <alignment vertical="center" wrapText="1"/>
    </xf>
    <xf numFmtId="0" fontId="38" fillId="0" borderId="20" xfId="0" applyFont="1" applyBorder="1" applyAlignment="1">
      <alignment vertical="center" wrapText="1"/>
    </xf>
    <xf numFmtId="0" fontId="38" fillId="0" borderId="32" xfId="0" applyFont="1" applyBorder="1" applyAlignment="1">
      <alignment vertical="center" wrapText="1"/>
    </xf>
    <xf numFmtId="0" fontId="12" fillId="0" borderId="16" xfId="0" applyFont="1" applyBorder="1" applyAlignment="1">
      <alignment vertical="center" wrapText="1"/>
    </xf>
    <xf numFmtId="0" fontId="14" fillId="0" borderId="37" xfId="0" applyFont="1" applyBorder="1" applyAlignment="1">
      <alignment horizontal="left" vertical="center" wrapText="1"/>
    </xf>
    <xf numFmtId="0" fontId="14" fillId="0" borderId="56" xfId="0" applyFont="1" applyBorder="1" applyAlignment="1">
      <alignment vertical="center" wrapText="1"/>
    </xf>
    <xf numFmtId="0" fontId="43" fillId="26" borderId="14" xfId="0" applyFont="1" applyFill="1" applyBorder="1" applyAlignment="1">
      <alignment vertical="center" wrapText="1"/>
    </xf>
    <xf numFmtId="0" fontId="30" fillId="0" borderId="0" xfId="0" applyFont="1" applyAlignment="1">
      <alignment horizontal="center" vertical="center"/>
    </xf>
    <xf numFmtId="0" fontId="14" fillId="0" borderId="61" xfId="0" applyFont="1" applyBorder="1" applyAlignment="1">
      <alignment horizontal="left" vertical="center" wrapText="1"/>
    </xf>
    <xf numFmtId="0" fontId="14" fillId="0" borderId="33" xfId="0" applyFont="1" applyBorder="1" applyAlignment="1">
      <alignment horizontal="left" vertical="center" wrapText="1"/>
    </xf>
    <xf numFmtId="0" fontId="43" fillId="26" borderId="41" xfId="0" applyFont="1" applyFill="1" applyBorder="1" applyAlignment="1">
      <alignment horizontal="left" vertical="center" wrapText="1"/>
    </xf>
    <xf numFmtId="0" fontId="43" fillId="26" borderId="14" xfId="0" applyFont="1" applyFill="1" applyBorder="1" applyAlignment="1">
      <alignment horizontal="left" vertical="center" wrapText="1"/>
    </xf>
    <xf numFmtId="0" fontId="14" fillId="25" borderId="14" xfId="0" applyFont="1" applyFill="1" applyBorder="1" applyAlignment="1">
      <alignment horizontal="left" vertical="center" wrapText="1"/>
    </xf>
    <xf numFmtId="0" fontId="14" fillId="27" borderId="14" xfId="0" applyFont="1" applyFill="1" applyBorder="1" applyAlignment="1">
      <alignment horizontal="left" vertical="center" wrapText="1"/>
    </xf>
    <xf numFmtId="0" fontId="14" fillId="0" borderId="63" xfId="0" applyFont="1" applyBorder="1" applyAlignment="1">
      <alignment horizontal="left" vertical="center"/>
    </xf>
    <xf numFmtId="0" fontId="7" fillId="24" borderId="41" xfId="0" applyFont="1" applyFill="1" applyBorder="1" applyAlignment="1" applyProtection="1">
      <alignment horizontal="center" vertical="center"/>
      <protection locked="0"/>
    </xf>
    <xf numFmtId="0" fontId="7" fillId="24" borderId="41" xfId="0" applyFont="1" applyFill="1" applyBorder="1" applyAlignment="1">
      <alignment horizontal="center" vertical="center"/>
    </xf>
    <xf numFmtId="0" fontId="17" fillId="0" borderId="64" xfId="0" applyFont="1" applyBorder="1" applyAlignment="1">
      <alignment horizontal="center" vertical="center"/>
    </xf>
    <xf numFmtId="0" fontId="0" fillId="25" borderId="0" xfId="0" applyFill="1" applyAlignment="1">
      <alignment horizontal="left"/>
    </xf>
    <xf numFmtId="0" fontId="38" fillId="0" borderId="36" xfId="0" applyFont="1" applyBorder="1" applyAlignment="1">
      <alignment horizontal="left" vertical="center" wrapText="1"/>
    </xf>
    <xf numFmtId="0" fontId="15" fillId="24" borderId="27" xfId="0" applyFont="1" applyFill="1" applyBorder="1" applyAlignment="1">
      <alignment horizontal="center" vertical="center"/>
    </xf>
    <xf numFmtId="0" fontId="15" fillId="24" borderId="28" xfId="0" applyFont="1" applyFill="1" applyBorder="1" applyAlignment="1">
      <alignment vertical="center"/>
    </xf>
    <xf numFmtId="0" fontId="15" fillId="24" borderId="30" xfId="0" applyFont="1" applyFill="1" applyBorder="1" applyAlignment="1">
      <alignment vertical="center"/>
    </xf>
    <xf numFmtId="0" fontId="15" fillId="24" borderId="60" xfId="0" applyFont="1" applyFill="1" applyBorder="1" applyAlignment="1">
      <alignment horizontal="center" vertical="center"/>
    </xf>
    <xf numFmtId="0" fontId="15" fillId="24" borderId="27" xfId="0" applyFont="1" applyFill="1" applyBorder="1" applyAlignment="1">
      <alignment vertical="center"/>
    </xf>
    <xf numFmtId="0" fontId="15" fillId="24" borderId="29" xfId="0" applyFont="1" applyFill="1" applyBorder="1" applyAlignment="1">
      <alignment vertical="center"/>
    </xf>
    <xf numFmtId="0" fontId="19" fillId="24" borderId="31" xfId="0" applyFont="1" applyFill="1" applyBorder="1" applyAlignment="1">
      <alignment vertical="center"/>
    </xf>
    <xf numFmtId="0" fontId="0" fillId="24" borderId="36" xfId="0" applyFill="1" applyBorder="1" applyAlignment="1">
      <alignment vertical="center"/>
    </xf>
    <xf numFmtId="0" fontId="17" fillId="26" borderId="15" xfId="0" applyFont="1" applyFill="1" applyBorder="1" applyAlignment="1">
      <alignment horizontal="center" vertical="center"/>
    </xf>
    <xf numFmtId="0" fontId="17" fillId="0" borderId="15" xfId="0" applyFont="1" applyBorder="1" applyAlignment="1">
      <alignment horizontal="center" vertical="center"/>
    </xf>
    <xf numFmtId="0" fontId="37" fillId="0" borderId="46" xfId="0" applyFont="1" applyBorder="1" applyAlignment="1">
      <alignment horizontal="center" vertical="center"/>
    </xf>
    <xf numFmtId="0" fontId="46" fillId="0" borderId="46" xfId="0" applyFont="1" applyBorder="1" applyAlignment="1">
      <alignment vertical="center" wrapText="1"/>
    </xf>
    <xf numFmtId="49" fontId="7" fillId="0" borderId="37" xfId="0" applyNumberFormat="1" applyFont="1" applyBorder="1" applyAlignment="1">
      <alignment horizontal="left" vertical="center"/>
    </xf>
    <xf numFmtId="49" fontId="7" fillId="0" borderId="14"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0" borderId="48" xfId="0" applyNumberFormat="1" applyFont="1" applyBorder="1" applyAlignment="1">
      <alignment horizontal="left" vertical="center"/>
    </xf>
    <xf numFmtId="49" fontId="7" fillId="0" borderId="15" xfId="0" applyNumberFormat="1" applyFont="1" applyBorder="1" applyAlignment="1">
      <alignment horizontal="left" vertical="center"/>
    </xf>
    <xf numFmtId="49" fontId="7" fillId="0" borderId="44" xfId="0" applyNumberFormat="1" applyFont="1" applyBorder="1" applyAlignment="1">
      <alignment horizontal="left" vertical="center"/>
    </xf>
    <xf numFmtId="49" fontId="7" fillId="0" borderId="20" xfId="0" applyNumberFormat="1" applyFont="1" applyBorder="1" applyAlignment="1">
      <alignment horizontal="left" vertical="center"/>
    </xf>
    <xf numFmtId="49" fontId="7" fillId="26" borderId="56" xfId="0" applyNumberFormat="1" applyFont="1" applyFill="1" applyBorder="1" applyAlignment="1">
      <alignment horizontal="left" vertical="center"/>
    </xf>
    <xf numFmtId="49" fontId="7" fillId="0" borderId="39" xfId="0" applyNumberFormat="1" applyFont="1" applyBorder="1" applyAlignment="1">
      <alignment horizontal="left" vertical="center"/>
    </xf>
    <xf numFmtId="49" fontId="13" fillId="0" borderId="26" xfId="0" applyNumberFormat="1" applyFont="1" applyBorder="1" applyAlignment="1">
      <alignment horizontal="left" vertical="center"/>
    </xf>
    <xf numFmtId="49" fontId="7" fillId="26" borderId="14" xfId="0" applyNumberFormat="1" applyFont="1" applyFill="1" applyBorder="1" applyAlignment="1">
      <alignment horizontal="left" vertical="center"/>
    </xf>
    <xf numFmtId="49" fontId="7" fillId="0" borderId="32" xfId="0" applyNumberFormat="1" applyFont="1" applyBorder="1" applyAlignment="1">
      <alignment horizontal="left" vertical="center"/>
    </xf>
    <xf numFmtId="49" fontId="7" fillId="0" borderId="20" xfId="0" applyNumberFormat="1" applyFont="1" applyBorder="1" applyAlignment="1">
      <alignment horizontal="left" vertical="center" wrapText="1"/>
    </xf>
    <xf numFmtId="49" fontId="7" fillId="25" borderId="15" xfId="0" applyNumberFormat="1" applyFont="1" applyFill="1" applyBorder="1" applyAlignment="1">
      <alignment horizontal="left" vertical="center"/>
    </xf>
    <xf numFmtId="49" fontId="7" fillId="26" borderId="15" xfId="0" applyNumberFormat="1" applyFont="1" applyFill="1" applyBorder="1" applyAlignment="1">
      <alignment horizontal="left" vertical="center"/>
    </xf>
    <xf numFmtId="49" fontId="7" fillId="0" borderId="16" xfId="0" applyNumberFormat="1" applyFont="1" applyBorder="1" applyAlignment="1">
      <alignment horizontal="left" vertical="center"/>
    </xf>
    <xf numFmtId="49" fontId="7" fillId="0" borderId="46" xfId="0" applyNumberFormat="1" applyFont="1" applyBorder="1" applyAlignment="1">
      <alignment horizontal="left" vertical="center"/>
    </xf>
    <xf numFmtId="49" fontId="7" fillId="0" borderId="40" xfId="0" applyNumberFormat="1" applyFont="1" applyBorder="1" applyAlignment="1">
      <alignment horizontal="left" vertical="center"/>
    </xf>
    <xf numFmtId="49" fontId="7" fillId="0" borderId="21" xfId="0" applyNumberFormat="1" applyFont="1" applyBorder="1" applyAlignment="1">
      <alignment horizontal="left" vertical="center" wrapText="1"/>
    </xf>
    <xf numFmtId="49" fontId="7" fillId="0" borderId="39" xfId="0" applyNumberFormat="1" applyFont="1" applyBorder="1" applyAlignment="1">
      <alignment horizontal="left" vertical="center" wrapText="1"/>
    </xf>
    <xf numFmtId="49" fontId="7" fillId="0" borderId="32" xfId="0" applyNumberFormat="1" applyFont="1" applyBorder="1" applyAlignment="1">
      <alignment horizontal="left" vertical="center" wrapText="1"/>
    </xf>
    <xf numFmtId="49" fontId="7" fillId="0" borderId="26" xfId="0" applyNumberFormat="1" applyFont="1" applyBorder="1" applyAlignment="1">
      <alignment horizontal="left" vertical="center" wrapText="1"/>
    </xf>
    <xf numFmtId="49" fontId="13" fillId="0" borderId="40" xfId="0" applyNumberFormat="1" applyFont="1" applyBorder="1" applyAlignment="1">
      <alignment horizontal="left" vertical="center"/>
    </xf>
    <xf numFmtId="49" fontId="7" fillId="25" borderId="14" xfId="0" applyNumberFormat="1" applyFont="1" applyFill="1" applyBorder="1" applyAlignment="1">
      <alignment horizontal="left" vertical="center"/>
    </xf>
    <xf numFmtId="49" fontId="7" fillId="0" borderId="62" xfId="0" applyNumberFormat="1" applyFont="1" applyBorder="1" applyAlignment="1">
      <alignment horizontal="left" vertical="center"/>
    </xf>
    <xf numFmtId="0" fontId="36" fillId="25" borderId="0" xfId="0" applyFont="1" applyFill="1" applyAlignment="1">
      <alignment horizontal="center" textRotation="90"/>
    </xf>
    <xf numFmtId="0" fontId="30" fillId="25" borderId="0" xfId="0" applyFont="1" applyFill="1" applyAlignment="1">
      <alignment horizontal="center" vertical="center"/>
    </xf>
    <xf numFmtId="0" fontId="38" fillId="25" borderId="0" xfId="0" applyFont="1" applyFill="1" applyAlignment="1">
      <alignment horizontal="center" vertical="center"/>
    </xf>
    <xf numFmtId="0" fontId="15" fillId="24" borderId="51" xfId="0" applyFont="1" applyFill="1" applyBorder="1" applyAlignment="1">
      <alignment horizontal="center" vertical="center"/>
    </xf>
    <xf numFmtId="0" fontId="0" fillId="28" borderId="51" xfId="0" applyFill="1" applyBorder="1" applyAlignment="1">
      <alignment vertical="center"/>
    </xf>
    <xf numFmtId="0" fontId="0" fillId="29" borderId="51" xfId="0" applyFill="1" applyBorder="1" applyAlignment="1">
      <alignment vertical="center"/>
    </xf>
    <xf numFmtId="0" fontId="17" fillId="26" borderId="51" xfId="0" applyFont="1" applyFill="1" applyBorder="1" applyAlignment="1">
      <alignment horizontal="center" vertical="center"/>
    </xf>
    <xf numFmtId="0" fontId="0" fillId="30" borderId="51" xfId="0" applyFill="1" applyBorder="1" applyAlignment="1">
      <alignment vertical="center"/>
    </xf>
    <xf numFmtId="0" fontId="17" fillId="31" borderId="51" xfId="0" applyFont="1" applyFill="1" applyBorder="1" applyAlignment="1">
      <alignment horizontal="center" vertical="center"/>
    </xf>
    <xf numFmtId="0" fontId="0" fillId="27" borderId="51" xfId="0" applyFill="1" applyBorder="1" applyAlignment="1">
      <alignment vertical="center"/>
    </xf>
    <xf numFmtId="0" fontId="12" fillId="25" borderId="0" xfId="0" applyFont="1" applyFill="1" applyAlignment="1">
      <alignment vertical="center"/>
    </xf>
    <xf numFmtId="0" fontId="0" fillId="25" borderId="0" xfId="0" applyFill="1" applyAlignment="1">
      <alignment horizontal="center" vertical="center"/>
    </xf>
    <xf numFmtId="0" fontId="11" fillId="25" borderId="0" xfId="0" applyFont="1" applyFill="1" applyAlignment="1">
      <alignment horizontal="center" vertical="center"/>
    </xf>
    <xf numFmtId="0" fontId="0" fillId="25" borderId="0" xfId="0" applyFill="1" applyAlignment="1">
      <alignment vertical="center" wrapText="1"/>
    </xf>
    <xf numFmtId="0" fontId="20" fillId="25" borderId="0" xfId="0" applyFont="1" applyFill="1" applyAlignment="1">
      <alignment horizontal="center" vertical="center"/>
    </xf>
    <xf numFmtId="0" fontId="12" fillId="25" borderId="0" xfId="0" applyFont="1" applyFill="1" applyAlignment="1">
      <alignment horizontal="left" vertical="center"/>
    </xf>
    <xf numFmtId="0" fontId="12" fillId="25" borderId="0" xfId="0" applyFont="1" applyFill="1"/>
    <xf numFmtId="0" fontId="24" fillId="25" borderId="0" xfId="0" applyFont="1" applyFill="1" applyAlignment="1">
      <alignment horizontal="center" vertical="center"/>
    </xf>
    <xf numFmtId="0" fontId="34" fillId="25" borderId="0" xfId="0" applyFont="1" applyFill="1" applyAlignment="1">
      <alignment vertical="center"/>
    </xf>
    <xf numFmtId="0" fontId="72" fillId="25" borderId="0" xfId="0" applyFont="1" applyFill="1" applyAlignment="1">
      <alignment vertical="center"/>
    </xf>
    <xf numFmtId="0" fontId="73" fillId="25" borderId="0" xfId="0" applyFont="1" applyFill="1"/>
    <xf numFmtId="0" fontId="73" fillId="25" borderId="0" xfId="0" applyFont="1" applyFill="1" applyAlignment="1">
      <alignment vertical="center"/>
    </xf>
    <xf numFmtId="0" fontId="0" fillId="26" borderId="0" xfId="0" applyFill="1" applyAlignment="1">
      <alignment vertical="center"/>
    </xf>
    <xf numFmtId="0" fontId="0" fillId="26" borderId="0" xfId="0" applyFill="1"/>
    <xf numFmtId="0" fontId="12" fillId="26" borderId="0" xfId="0" applyFont="1" applyFill="1" applyAlignment="1">
      <alignment vertical="center"/>
    </xf>
    <xf numFmtId="0" fontId="34" fillId="26" borderId="0" xfId="0" applyFont="1" applyFill="1" applyAlignment="1">
      <alignment vertical="center"/>
    </xf>
    <xf numFmtId="0" fontId="0" fillId="26" borderId="0" xfId="0" applyFill="1" applyAlignment="1">
      <alignment vertical="center" wrapText="1"/>
    </xf>
    <xf numFmtId="0" fontId="39" fillId="26" borderId="0" xfId="0" applyFont="1" applyFill="1" applyAlignment="1">
      <alignment vertical="center"/>
    </xf>
    <xf numFmtId="0" fontId="11" fillId="26" borderId="0" xfId="0" applyFont="1" applyFill="1" applyAlignment="1">
      <alignment horizontal="center" vertical="center"/>
    </xf>
    <xf numFmtId="0" fontId="70" fillId="26" borderId="0" xfId="0" applyFont="1" applyFill="1" applyAlignment="1">
      <alignment vertical="center"/>
    </xf>
    <xf numFmtId="0" fontId="8" fillId="26" borderId="0" xfId="0" applyFont="1" applyFill="1" applyAlignment="1">
      <alignment vertical="center" textRotation="90" wrapText="1"/>
    </xf>
    <xf numFmtId="0" fontId="69" fillId="26" borderId="0" xfId="0" applyFont="1" applyFill="1" applyAlignment="1">
      <alignment vertical="center"/>
    </xf>
    <xf numFmtId="0" fontId="69" fillId="26" borderId="0" xfId="0" applyFont="1" applyFill="1"/>
    <xf numFmtId="0" fontId="0" fillId="26" borderId="0" xfId="0" applyFill="1" applyAlignment="1">
      <alignment horizontal="center" vertical="center"/>
    </xf>
    <xf numFmtId="0" fontId="37" fillId="26" borderId="0" xfId="0" applyFont="1" applyFill="1"/>
    <xf numFmtId="0" fontId="70" fillId="26" borderId="0" xfId="0" applyFont="1" applyFill="1" applyAlignment="1">
      <alignment horizontal="center" vertical="center"/>
    </xf>
    <xf numFmtId="0" fontId="14" fillId="26" borderId="69" xfId="0" applyFont="1" applyFill="1" applyBorder="1" applyAlignment="1">
      <alignment horizontal="center" vertical="center"/>
    </xf>
    <xf numFmtId="191" fontId="14" fillId="26" borderId="70" xfId="37" applyNumberFormat="1" applyFont="1" applyFill="1" applyBorder="1" applyAlignment="1" applyProtection="1">
      <alignment horizontal="center" vertical="center"/>
    </xf>
    <xf numFmtId="0" fontId="0" fillId="32" borderId="51" xfId="0" applyFill="1" applyBorder="1" applyAlignment="1">
      <alignment vertical="center"/>
    </xf>
    <xf numFmtId="0" fontId="48" fillId="0" borderId="14" xfId="0" applyFont="1" applyBorder="1" applyAlignment="1">
      <alignment vertical="center" wrapText="1"/>
    </xf>
    <xf numFmtId="0" fontId="7" fillId="0" borderId="56" xfId="0" applyFont="1" applyBorder="1" applyAlignment="1">
      <alignment horizontal="left" vertical="center"/>
    </xf>
    <xf numFmtId="0" fontId="34" fillId="26" borderId="0" xfId="0" applyFont="1" applyFill="1" applyAlignment="1">
      <alignment horizontal="left" vertical="center"/>
    </xf>
    <xf numFmtId="0" fontId="14" fillId="0" borderId="63" xfId="0" applyFont="1" applyBorder="1" applyAlignment="1">
      <alignment vertical="center" wrapText="1"/>
    </xf>
    <xf numFmtId="49" fontId="7" fillId="0" borderId="36" xfId="0" applyNumberFormat="1" applyFont="1" applyBorder="1" applyAlignment="1">
      <alignment horizontal="left" vertical="center"/>
    </xf>
    <xf numFmtId="0" fontId="0" fillId="24" borderId="27" xfId="0" applyFill="1" applyBorder="1" applyAlignment="1">
      <alignment vertical="center"/>
    </xf>
    <xf numFmtId="0" fontId="0" fillId="24" borderId="28" xfId="0" applyFill="1" applyBorder="1" applyAlignment="1">
      <alignment vertical="center"/>
    </xf>
    <xf numFmtId="0" fontId="0" fillId="24" borderId="29" xfId="0" applyFill="1" applyBorder="1" applyAlignment="1">
      <alignment vertical="center"/>
    </xf>
    <xf numFmtId="0" fontId="0" fillId="24" borderId="30" xfId="0" applyFill="1" applyBorder="1" applyAlignment="1">
      <alignment vertical="center"/>
    </xf>
    <xf numFmtId="0" fontId="0" fillId="24" borderId="60" xfId="0" applyFill="1" applyBorder="1" applyAlignment="1">
      <alignment vertical="center"/>
    </xf>
    <xf numFmtId="0" fontId="15" fillId="24" borderId="32" xfId="0" applyFont="1" applyFill="1" applyBorder="1" applyAlignment="1">
      <alignment horizontal="center" vertical="center"/>
    </xf>
    <xf numFmtId="0" fontId="0" fillId="24" borderId="33" xfId="0" applyFill="1" applyBorder="1" applyAlignment="1">
      <alignment vertical="center"/>
    </xf>
    <xf numFmtId="0" fontId="44" fillId="0" borderId="55" xfId="0" applyFont="1" applyBorder="1" applyAlignment="1">
      <alignment vertical="center" wrapText="1"/>
    </xf>
    <xf numFmtId="0" fontId="38" fillId="0" borderId="36" xfId="0" applyFont="1" applyBorder="1" applyAlignment="1">
      <alignment vertical="center" wrapText="1"/>
    </xf>
    <xf numFmtId="0" fontId="23" fillId="24" borderId="28" xfId="0" applyFont="1" applyFill="1" applyBorder="1" applyAlignment="1">
      <alignment vertical="center"/>
    </xf>
    <xf numFmtId="0" fontId="23" fillId="24" borderId="60" xfId="0" applyFont="1" applyFill="1" applyBorder="1" applyAlignment="1">
      <alignment vertical="center"/>
    </xf>
    <xf numFmtId="0" fontId="23" fillId="24" borderId="30" xfId="0" applyFont="1" applyFill="1" applyBorder="1" applyAlignment="1">
      <alignment vertical="center"/>
    </xf>
    <xf numFmtId="0" fontId="23" fillId="24" borderId="27" xfId="0" applyFont="1" applyFill="1" applyBorder="1" applyAlignment="1">
      <alignment vertical="center"/>
    </xf>
    <xf numFmtId="0" fontId="15" fillId="24" borderId="29" xfId="0" applyFont="1" applyFill="1" applyBorder="1" applyAlignment="1">
      <alignment horizontal="center" vertical="center"/>
    </xf>
    <xf numFmtId="0" fontId="15" fillId="24" borderId="32" xfId="0" applyFont="1" applyFill="1" applyBorder="1" applyAlignment="1">
      <alignment vertical="center"/>
    </xf>
    <xf numFmtId="0" fontId="22" fillId="24" borderId="36" xfId="0" applyFont="1" applyFill="1" applyBorder="1" applyAlignment="1">
      <alignment horizontal="center" vertical="center"/>
    </xf>
    <xf numFmtId="0" fontId="8" fillId="0" borderId="56" xfId="0" applyFont="1" applyBorder="1" applyAlignment="1">
      <alignment horizontal="center" vertical="center"/>
    </xf>
    <xf numFmtId="0" fontId="14" fillId="0" borderId="36" xfId="0" applyFont="1" applyBorder="1" applyAlignment="1">
      <alignment vertical="center" wrapText="1"/>
    </xf>
    <xf numFmtId="0" fontId="12" fillId="0" borderId="46" xfId="0" applyFont="1" applyBorder="1" applyAlignment="1">
      <alignment vertical="center" wrapText="1"/>
    </xf>
    <xf numFmtId="0" fontId="14" fillId="0" borderId="32" xfId="0" applyFont="1" applyBorder="1" applyAlignment="1">
      <alignment vertical="center" wrapText="1"/>
    </xf>
    <xf numFmtId="0" fontId="13" fillId="0" borderId="46" xfId="0" applyFont="1" applyBorder="1" applyAlignment="1">
      <alignment vertical="center" wrapText="1"/>
    </xf>
    <xf numFmtId="0" fontId="74" fillId="25" borderId="0" xfId="0" applyFont="1" applyFill="1" applyAlignment="1" applyProtection="1">
      <alignment vertical="center"/>
      <protection locked="0"/>
    </xf>
    <xf numFmtId="0" fontId="74" fillId="25" borderId="0" xfId="0" applyFont="1" applyFill="1" applyAlignment="1" applyProtection="1">
      <alignment horizontal="left" vertical="center"/>
      <protection locked="0"/>
    </xf>
    <xf numFmtId="0" fontId="74" fillId="25" borderId="0" xfId="0" applyFont="1" applyFill="1" applyAlignment="1" applyProtection="1">
      <alignment horizontal="center" vertical="center"/>
      <protection locked="0"/>
    </xf>
    <xf numFmtId="0" fontId="74" fillId="25" borderId="0" xfId="0" applyFont="1" applyFill="1" applyAlignment="1" applyProtection="1">
      <alignment horizontal="right" vertical="center"/>
      <protection locked="0"/>
    </xf>
    <xf numFmtId="0" fontId="74" fillId="25" borderId="0" xfId="0" applyFont="1" applyFill="1" applyAlignment="1">
      <alignment vertical="center"/>
    </xf>
    <xf numFmtId="0" fontId="74" fillId="25" borderId="0" xfId="0" applyFont="1" applyFill="1" applyAlignment="1">
      <alignment horizontal="left" vertical="center"/>
    </xf>
    <xf numFmtId="0" fontId="74" fillId="25" borderId="0" xfId="0" applyFont="1" applyFill="1" applyAlignment="1">
      <alignment horizontal="center" vertical="center"/>
    </xf>
    <xf numFmtId="0" fontId="74" fillId="25" borderId="0" xfId="0" applyFont="1" applyFill="1" applyAlignment="1">
      <alignment horizontal="right" vertical="center"/>
    </xf>
    <xf numFmtId="49" fontId="7" fillId="26" borderId="48" xfId="0" applyNumberFormat="1" applyFont="1" applyFill="1" applyBorder="1" applyAlignment="1">
      <alignment horizontal="left" vertical="center"/>
    </xf>
    <xf numFmtId="0" fontId="17" fillId="0" borderId="72" xfId="0" applyFont="1" applyBorder="1" applyAlignment="1">
      <alignment horizontal="center" vertical="center"/>
    </xf>
    <xf numFmtId="0" fontId="38" fillId="0" borderId="32" xfId="0" applyFont="1" applyBorder="1" applyAlignment="1">
      <alignment horizontal="left" vertical="center" wrapText="1"/>
    </xf>
    <xf numFmtId="0" fontId="0" fillId="24" borderId="32" xfId="0" applyFill="1" applyBorder="1" applyAlignment="1">
      <alignment vertical="center"/>
    </xf>
    <xf numFmtId="0" fontId="37" fillId="25" borderId="0" xfId="0" applyFont="1" applyFill="1" applyAlignment="1">
      <alignment vertical="center"/>
    </xf>
    <xf numFmtId="0" fontId="15" fillId="25" borderId="0" xfId="0" applyFont="1" applyFill="1" applyAlignment="1">
      <alignment vertical="center"/>
    </xf>
    <xf numFmtId="49" fontId="7" fillId="25" borderId="21" xfId="0" applyNumberFormat="1" applyFont="1" applyFill="1" applyBorder="1" applyAlignment="1">
      <alignment horizontal="left" vertical="center" wrapText="1"/>
    </xf>
    <xf numFmtId="0" fontId="14" fillId="25" borderId="37" xfId="0" applyFont="1" applyFill="1" applyBorder="1" applyAlignment="1">
      <alignment horizontal="left" vertical="center" wrapText="1"/>
    </xf>
    <xf numFmtId="0" fontId="5" fillId="25" borderId="0" xfId="0" applyFont="1" applyFill="1" applyAlignment="1">
      <alignment vertical="center"/>
    </xf>
    <xf numFmtId="0" fontId="5" fillId="26" borderId="0" xfId="0" applyFont="1" applyFill="1" applyAlignment="1">
      <alignment vertical="center"/>
    </xf>
    <xf numFmtId="0" fontId="5" fillId="0" borderId="0" xfId="0" applyFont="1" applyAlignment="1">
      <alignment vertical="center"/>
    </xf>
    <xf numFmtId="0" fontId="5" fillId="24" borderId="10" xfId="0" applyFont="1" applyFill="1" applyBorder="1" applyAlignment="1">
      <alignment vertical="center"/>
    </xf>
    <xf numFmtId="0" fontId="5" fillId="24" borderId="12" xfId="0" applyFont="1" applyFill="1" applyBorder="1" applyAlignment="1">
      <alignment vertical="center"/>
    </xf>
    <xf numFmtId="0" fontId="5" fillId="24" borderId="17" xfId="0" applyFont="1" applyFill="1" applyBorder="1" applyAlignment="1">
      <alignment vertical="center"/>
    </xf>
    <xf numFmtId="0" fontId="5" fillId="24" borderId="13" xfId="0" applyFont="1" applyFill="1" applyBorder="1" applyAlignment="1">
      <alignment vertical="center"/>
    </xf>
    <xf numFmtId="0" fontId="5" fillId="24" borderId="18" xfId="0" applyFont="1" applyFill="1" applyBorder="1" applyAlignment="1">
      <alignment vertical="center"/>
    </xf>
    <xf numFmtId="0" fontId="5" fillId="24" borderId="20" xfId="0" applyFont="1" applyFill="1" applyBorder="1" applyAlignment="1">
      <alignment vertical="center"/>
    </xf>
    <xf numFmtId="0" fontId="5" fillId="0" borderId="41" xfId="0" applyFont="1" applyBorder="1" applyAlignment="1">
      <alignment horizontal="center"/>
    </xf>
    <xf numFmtId="0" fontId="17" fillId="0" borderId="73" xfId="0" applyFont="1" applyBorder="1" applyAlignment="1">
      <alignment horizontal="center" vertical="center"/>
    </xf>
    <xf numFmtId="49" fontId="7" fillId="0" borderId="56" xfId="0" applyNumberFormat="1" applyFont="1" applyBorder="1" applyAlignment="1">
      <alignment horizontal="left" vertical="center"/>
    </xf>
    <xf numFmtId="0" fontId="5" fillId="24" borderId="27" xfId="0" applyFont="1" applyFill="1" applyBorder="1" applyAlignment="1">
      <alignment vertical="center"/>
    </xf>
    <xf numFmtId="0" fontId="5" fillId="24" borderId="28" xfId="0" applyFont="1" applyFill="1" applyBorder="1" applyAlignment="1">
      <alignment vertical="center"/>
    </xf>
    <xf numFmtId="0" fontId="5" fillId="24" borderId="29" xfId="0" applyFont="1" applyFill="1" applyBorder="1" applyAlignment="1">
      <alignment vertical="center"/>
    </xf>
    <xf numFmtId="0" fontId="5" fillId="24" borderId="30" xfId="0" applyFont="1" applyFill="1" applyBorder="1" applyAlignment="1">
      <alignment vertical="center"/>
    </xf>
    <xf numFmtId="0" fontId="5" fillId="24" borderId="60" xfId="0" applyFont="1" applyFill="1" applyBorder="1" applyAlignment="1">
      <alignment vertical="center"/>
    </xf>
    <xf numFmtId="0" fontId="5" fillId="24" borderId="36" xfId="0" applyFont="1" applyFill="1" applyBorder="1" applyAlignment="1">
      <alignment vertical="center"/>
    </xf>
    <xf numFmtId="0" fontId="7" fillId="25" borderId="41" xfId="0" applyFont="1" applyFill="1" applyBorder="1" applyAlignment="1">
      <alignment horizontal="center" vertical="center"/>
    </xf>
    <xf numFmtId="0" fontId="12" fillId="0" borderId="56" xfId="0" applyFont="1" applyBorder="1" applyAlignment="1">
      <alignment vertical="center" wrapText="1"/>
    </xf>
    <xf numFmtId="0" fontId="43" fillId="0" borderId="14" xfId="0" applyFont="1" applyBorder="1" applyAlignment="1">
      <alignment vertical="center" wrapText="1"/>
    </xf>
    <xf numFmtId="0" fontId="43" fillId="0" borderId="37" xfId="0" applyFont="1" applyBorder="1" applyAlignment="1">
      <alignment horizontal="left" vertical="center" wrapText="1"/>
    </xf>
    <xf numFmtId="0" fontId="14" fillId="26" borderId="37" xfId="0" applyFont="1" applyFill="1" applyBorder="1" applyAlignment="1">
      <alignment vertical="center" wrapText="1"/>
    </xf>
    <xf numFmtId="0" fontId="14" fillId="26" borderId="14" xfId="0" applyFont="1" applyFill="1" applyBorder="1" applyAlignment="1">
      <alignment vertical="center" wrapText="1"/>
    </xf>
    <xf numFmtId="0" fontId="5" fillId="0" borderId="19" xfId="0" applyFont="1" applyBorder="1" applyAlignment="1">
      <alignment vertical="center"/>
    </xf>
    <xf numFmtId="0" fontId="7" fillId="24" borderId="0" xfId="0" applyFont="1" applyFill="1" applyAlignment="1" applyProtection="1">
      <alignment horizontal="center" vertical="center"/>
      <protection locked="0"/>
    </xf>
    <xf numFmtId="0" fontId="75"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11" fillId="29" borderId="0" xfId="0" applyFont="1" applyFill="1" applyAlignment="1">
      <alignment horizontal="center" vertical="center"/>
    </xf>
    <xf numFmtId="0" fontId="12" fillId="29" borderId="0" xfId="0" applyFont="1" applyFill="1" applyAlignment="1">
      <alignment vertical="center"/>
    </xf>
    <xf numFmtId="0" fontId="14" fillId="25" borderId="40" xfId="0" applyFont="1" applyFill="1" applyBorder="1" applyAlignment="1">
      <alignment horizontal="left" vertical="center" wrapText="1"/>
    </xf>
    <xf numFmtId="49" fontId="7" fillId="0" borderId="14" xfId="0" applyNumberFormat="1" applyFont="1" applyBorder="1" applyAlignment="1">
      <alignment vertical="center"/>
    </xf>
    <xf numFmtId="0" fontId="47" fillId="0" borderId="39" xfId="0" applyFont="1" applyBorder="1" applyAlignment="1">
      <alignment horizontal="left" vertical="center"/>
    </xf>
    <xf numFmtId="0" fontId="38" fillId="0" borderId="14" xfId="0" applyFont="1" applyBorder="1" applyAlignment="1">
      <alignment horizontal="left" vertical="center" wrapText="1"/>
    </xf>
    <xf numFmtId="0" fontId="41" fillId="0" borderId="14" xfId="0" applyFont="1" applyBorder="1"/>
    <xf numFmtId="0" fontId="0" fillId="24" borderId="21" xfId="0" applyFill="1" applyBorder="1" applyAlignment="1">
      <alignment horizontal="center"/>
    </xf>
    <xf numFmtId="0" fontId="40" fillId="0" borderId="14" xfId="0" applyFont="1" applyBorder="1" applyAlignment="1">
      <alignment horizontal="center" vertical="center"/>
    </xf>
    <xf numFmtId="0" fontId="30" fillId="0" borderId="37" xfId="0" applyFont="1" applyBorder="1" applyAlignment="1">
      <alignment horizontal="center" vertical="center"/>
    </xf>
    <xf numFmtId="0" fontId="30" fillId="0" borderId="16" xfId="0" applyFont="1" applyBorder="1" applyAlignment="1">
      <alignment horizontal="center" vertical="center"/>
    </xf>
    <xf numFmtId="0" fontId="35" fillId="24" borderId="21" xfId="0" applyFont="1" applyFill="1" applyBorder="1"/>
    <xf numFmtId="0" fontId="40" fillId="0" borderId="14" xfId="0" applyFont="1" applyBorder="1" applyAlignment="1">
      <alignment horizontal="center"/>
    </xf>
    <xf numFmtId="0" fontId="30" fillId="0" borderId="39" xfId="0" applyFont="1" applyBorder="1" applyAlignment="1">
      <alignment horizontal="center" vertical="center"/>
    </xf>
    <xf numFmtId="0" fontId="30" fillId="0" borderId="40" xfId="0" applyFont="1" applyBorder="1" applyAlignment="1">
      <alignment horizontal="center" vertical="center"/>
    </xf>
    <xf numFmtId="0" fontId="7" fillId="24" borderId="14" xfId="0" applyFont="1" applyFill="1" applyBorder="1" applyAlignment="1">
      <alignment horizontal="center" vertical="center"/>
    </xf>
    <xf numFmtId="0" fontId="40" fillId="0" borderId="46" xfId="0" applyFont="1" applyBorder="1" applyAlignment="1">
      <alignment horizontal="center" vertical="center"/>
    </xf>
    <xf numFmtId="0" fontId="30" fillId="0" borderId="46" xfId="0" applyFont="1" applyBorder="1" applyAlignment="1">
      <alignment horizontal="center" vertical="center"/>
    </xf>
    <xf numFmtId="0" fontId="40" fillId="0" borderId="37" xfId="0" applyFont="1" applyBorder="1" applyAlignment="1">
      <alignment horizontal="center" vertical="center"/>
    </xf>
    <xf numFmtId="0" fontId="30" fillId="0" borderId="14" xfId="0" applyFont="1" applyBorder="1" applyAlignment="1">
      <alignment horizontal="center" vertical="center"/>
    </xf>
    <xf numFmtId="0" fontId="11" fillId="24" borderId="32" xfId="0" applyFont="1" applyFill="1" applyBorder="1" applyAlignment="1">
      <alignment horizontal="center" vertical="center"/>
    </xf>
    <xf numFmtId="0" fontId="18" fillId="25" borderId="37" xfId="0" applyFont="1" applyFill="1" applyBorder="1" applyAlignment="1">
      <alignment horizontal="center" vertical="center"/>
    </xf>
    <xf numFmtId="0" fontId="18" fillId="25" borderId="14" xfId="0" applyFont="1" applyFill="1" applyBorder="1" applyAlignment="1">
      <alignment horizontal="center" vertical="center"/>
    </xf>
    <xf numFmtId="0" fontId="18" fillId="0" borderId="14" xfId="0" applyFont="1" applyBorder="1" applyAlignment="1">
      <alignment horizontal="center" vertical="center"/>
    </xf>
    <xf numFmtId="0" fontId="18" fillId="0" borderId="64" xfId="0" applyFont="1" applyBorder="1" applyAlignment="1">
      <alignment horizontal="center" vertical="center"/>
    </xf>
    <xf numFmtId="0" fontId="11" fillId="24" borderId="21" xfId="0" applyFont="1" applyFill="1" applyBorder="1" applyAlignment="1">
      <alignment horizontal="center" vertical="center"/>
    </xf>
    <xf numFmtId="0" fontId="18" fillId="0" borderId="37" xfId="0" applyFont="1" applyBorder="1" applyAlignment="1">
      <alignment horizontal="center" vertical="center"/>
    </xf>
    <xf numFmtId="0" fontId="18" fillId="0" borderId="16" xfId="0" applyFont="1" applyBorder="1" applyAlignment="1">
      <alignment horizontal="center" vertical="center"/>
    </xf>
    <xf numFmtId="0" fontId="18" fillId="0" borderId="11" xfId="0" applyFont="1" applyBorder="1" applyAlignment="1">
      <alignment horizontal="center" vertical="center"/>
    </xf>
    <xf numFmtId="0" fontId="18" fillId="0" borderId="40" xfId="0" applyFont="1" applyBorder="1" applyAlignment="1">
      <alignment horizontal="center" vertical="center"/>
    </xf>
    <xf numFmtId="0" fontId="18" fillId="0" borderId="39" xfId="0" applyFont="1" applyBorder="1" applyAlignment="1">
      <alignment horizontal="center" vertical="center"/>
    </xf>
    <xf numFmtId="0" fontId="12" fillId="0" borderId="14" xfId="0" applyFont="1" applyBorder="1" applyAlignment="1">
      <alignment horizontal="center" vertical="center"/>
    </xf>
    <xf numFmtId="0" fontId="20" fillId="0" borderId="14" xfId="0" applyFont="1" applyBorder="1" applyAlignment="1">
      <alignment horizontal="center" vertical="center"/>
    </xf>
    <xf numFmtId="0" fontId="20" fillId="24" borderId="32" xfId="0" applyFont="1" applyFill="1" applyBorder="1" applyAlignment="1">
      <alignment horizontal="center" vertical="center"/>
    </xf>
    <xf numFmtId="0" fontId="18" fillId="0" borderId="38" xfId="0" applyFont="1" applyBorder="1" applyAlignment="1">
      <alignment horizontal="center" vertical="center"/>
    </xf>
    <xf numFmtId="0" fontId="18" fillId="0" borderId="74" xfId="0" applyFont="1" applyBorder="1" applyAlignment="1">
      <alignment horizontal="center" vertical="center"/>
    </xf>
    <xf numFmtId="0" fontId="30" fillId="0" borderId="14" xfId="0" applyFont="1" applyBorder="1" applyAlignment="1">
      <alignment horizontal="center"/>
    </xf>
    <xf numFmtId="0" fontId="25" fillId="24" borderId="21" xfId="0" applyFont="1" applyFill="1" applyBorder="1" applyAlignment="1">
      <alignment horizontal="center" vertical="center"/>
    </xf>
    <xf numFmtId="0" fontId="0" fillId="0" borderId="46" xfId="0" applyBorder="1" applyAlignment="1">
      <alignment horizontal="center" vertical="center"/>
    </xf>
    <xf numFmtId="0" fontId="0" fillId="0" borderId="32" xfId="0" applyBorder="1" applyAlignment="1">
      <alignment horizontal="center" vertical="center"/>
    </xf>
    <xf numFmtId="0" fontId="22" fillId="24" borderId="32" xfId="0" applyFont="1" applyFill="1" applyBorder="1" applyAlignment="1">
      <alignment horizontal="center" vertical="center"/>
    </xf>
    <xf numFmtId="0" fontId="7" fillId="0" borderId="21" xfId="0" applyFont="1" applyBorder="1" applyAlignment="1">
      <alignment horizontal="center" vertical="center" textRotation="90"/>
    </xf>
    <xf numFmtId="0" fontId="36" fillId="0" borderId="22" xfId="0" applyFont="1" applyBorder="1" applyAlignment="1">
      <alignment horizontal="center" textRotation="90"/>
    </xf>
    <xf numFmtId="0" fontId="0" fillId="24" borderId="28" xfId="0" applyFill="1" applyBorder="1"/>
    <xf numFmtId="0" fontId="0" fillId="24" borderId="30" xfId="0" applyFill="1" applyBorder="1"/>
    <xf numFmtId="0" fontId="40" fillId="0" borderId="37" xfId="0" applyFont="1" applyBorder="1" applyAlignment="1">
      <alignment horizontal="center"/>
    </xf>
    <xf numFmtId="49" fontId="13" fillId="0" borderId="32" xfId="0" applyNumberFormat="1" applyFont="1" applyBorder="1" applyAlignment="1">
      <alignment horizontal="left" vertical="center"/>
    </xf>
    <xf numFmtId="0" fontId="22" fillId="24" borderId="33" xfId="0" applyFont="1" applyFill="1" applyBorder="1" applyAlignment="1">
      <alignment vertical="center"/>
    </xf>
    <xf numFmtId="0" fontId="16" fillId="24" borderId="27" xfId="0" applyFont="1" applyFill="1" applyBorder="1" applyAlignment="1">
      <alignment horizontal="center" vertical="center"/>
    </xf>
    <xf numFmtId="0" fontId="15" fillId="24" borderId="32" xfId="0" applyFont="1" applyFill="1" applyBorder="1" applyAlignment="1">
      <alignment horizontal="left" vertical="center"/>
    </xf>
    <xf numFmtId="0" fontId="38" fillId="0" borderId="33" xfId="0" applyFont="1" applyBorder="1" applyAlignment="1">
      <alignment horizontal="left" vertical="center" wrapText="1"/>
    </xf>
    <xf numFmtId="0" fontId="15" fillId="24" borderId="30" xfId="0" applyFont="1" applyFill="1" applyBorder="1" applyAlignment="1">
      <alignment horizontal="center" vertical="center"/>
    </xf>
    <xf numFmtId="0" fontId="15" fillId="24" borderId="28" xfId="0" applyFont="1" applyFill="1" applyBorder="1" applyAlignment="1">
      <alignment horizontal="center" vertical="center"/>
    </xf>
    <xf numFmtId="49" fontId="7" fillId="0" borderId="31" xfId="0" applyNumberFormat="1" applyFont="1" applyBorder="1" applyAlignment="1">
      <alignment horizontal="left" vertical="center"/>
    </xf>
    <xf numFmtId="49" fontId="7" fillId="0" borderId="36" xfId="0" applyNumberFormat="1" applyFont="1" applyBorder="1" applyAlignment="1">
      <alignment horizontal="left" vertical="center" wrapText="1"/>
    </xf>
    <xf numFmtId="0" fontId="20" fillId="0" borderId="37" xfId="0" applyFont="1" applyBorder="1" applyAlignment="1">
      <alignment horizontal="center" vertical="center"/>
    </xf>
    <xf numFmtId="0" fontId="41" fillId="0" borderId="37" xfId="0" applyFont="1" applyBorder="1" applyAlignment="1">
      <alignment horizontal="center" vertical="center"/>
    </xf>
    <xf numFmtId="49" fontId="13" fillId="0" borderId="36" xfId="0" applyNumberFormat="1" applyFont="1" applyBorder="1" applyAlignment="1">
      <alignment horizontal="left" vertical="center"/>
    </xf>
    <xf numFmtId="0" fontId="7" fillId="0" borderId="46" xfId="0" applyFont="1" applyBorder="1" applyAlignment="1">
      <alignment horizontal="center" vertical="center"/>
    </xf>
    <xf numFmtId="0" fontId="12" fillId="0" borderId="36" xfId="0" applyFont="1" applyBorder="1" applyAlignment="1">
      <alignment vertical="center" wrapText="1"/>
    </xf>
    <xf numFmtId="0" fontId="13" fillId="0" borderId="56" xfId="0" applyFont="1" applyBorder="1" applyAlignment="1">
      <alignment vertical="center" wrapText="1"/>
    </xf>
    <xf numFmtId="0" fontId="7" fillId="0" borderId="32" xfId="0" applyFont="1" applyBorder="1" applyAlignment="1">
      <alignment horizontal="left" vertical="center"/>
    </xf>
    <xf numFmtId="0" fontId="38" fillId="0" borderId="27" xfId="0" applyFont="1" applyBorder="1" applyAlignment="1">
      <alignment vertical="center"/>
    </xf>
    <xf numFmtId="0" fontId="32" fillId="24" borderId="27" xfId="0" applyFont="1" applyFill="1" applyBorder="1" applyAlignment="1">
      <alignment horizontal="center"/>
    </xf>
    <xf numFmtId="0" fontId="32" fillId="24" borderId="28" xfId="0" applyFont="1" applyFill="1" applyBorder="1" applyAlignment="1">
      <alignment horizontal="center"/>
    </xf>
    <xf numFmtId="0" fontId="15" fillId="24" borderId="60" xfId="0" applyFont="1" applyFill="1" applyBorder="1" applyAlignment="1">
      <alignment horizontal="center"/>
    </xf>
    <xf numFmtId="0" fontId="0" fillId="24" borderId="60" xfId="0" applyFill="1" applyBorder="1" applyAlignment="1">
      <alignment horizontal="center"/>
    </xf>
    <xf numFmtId="0" fontId="0" fillId="24" borderId="30" xfId="0" applyFill="1" applyBorder="1" applyAlignment="1">
      <alignment horizontal="center"/>
    </xf>
    <xf numFmtId="0" fontId="0" fillId="24" borderId="32" xfId="0" applyFill="1" applyBorder="1" applyAlignment="1">
      <alignment horizontal="center"/>
    </xf>
    <xf numFmtId="0" fontId="12" fillId="0" borderId="0" xfId="0" applyFont="1" applyAlignment="1">
      <alignment horizontal="center" vertical="center" textRotation="90"/>
    </xf>
    <xf numFmtId="0" fontId="13" fillId="0" borderId="21" xfId="0" applyFont="1" applyBorder="1" applyAlignment="1">
      <alignment horizontal="center" vertical="center"/>
    </xf>
    <xf numFmtId="49" fontId="38" fillId="0" borderId="14" xfId="0" applyNumberFormat="1" applyFont="1" applyBorder="1" applyAlignment="1">
      <alignment horizontal="center" vertical="center"/>
    </xf>
    <xf numFmtId="49" fontId="13" fillId="0" borderId="21" xfId="0" applyNumberFormat="1" applyFont="1" applyBorder="1" applyAlignment="1">
      <alignment horizontal="center" vertical="center"/>
    </xf>
    <xf numFmtId="49" fontId="38" fillId="0" borderId="16" xfId="0" applyNumberFormat="1" applyFont="1" applyBorder="1" applyAlignment="1">
      <alignment horizontal="center" vertical="center"/>
    </xf>
    <xf numFmtId="0" fontId="12" fillId="0" borderId="21" xfId="0" applyFont="1" applyBorder="1" applyAlignment="1">
      <alignment vertical="center"/>
    </xf>
    <xf numFmtId="49" fontId="13" fillId="0" borderId="32" xfId="0" applyNumberFormat="1" applyFont="1" applyBorder="1" applyAlignment="1">
      <alignment horizontal="center" vertical="center"/>
    </xf>
    <xf numFmtId="49" fontId="38" fillId="0" borderId="46" xfId="0" applyNumberFormat="1" applyFont="1" applyBorder="1" applyAlignment="1">
      <alignment horizontal="center" vertical="center"/>
    </xf>
    <xf numFmtId="0" fontId="30" fillId="25" borderId="14" xfId="0" applyFont="1" applyFill="1" applyBorder="1" applyAlignment="1">
      <alignment horizontal="center" vertical="center"/>
    </xf>
    <xf numFmtId="0" fontId="12" fillId="0" borderId="37" xfId="0" applyFont="1" applyBorder="1" applyAlignment="1">
      <alignment horizontal="center" vertical="center"/>
    </xf>
    <xf numFmtId="0" fontId="0" fillId="24" borderId="36" xfId="0" applyFill="1" applyBorder="1" applyAlignment="1">
      <alignment horizontal="left" vertical="center"/>
    </xf>
    <xf numFmtId="0" fontId="0" fillId="24" borderId="32" xfId="0" applyFill="1" applyBorder="1" applyAlignment="1">
      <alignment horizontal="left" vertical="center"/>
    </xf>
    <xf numFmtId="0" fontId="38" fillId="0" borderId="33" xfId="0" applyFont="1" applyBorder="1" applyAlignment="1">
      <alignment vertical="center" wrapText="1"/>
    </xf>
    <xf numFmtId="0" fontId="7" fillId="25" borderId="0" xfId="0" applyFont="1" applyFill="1" applyAlignment="1">
      <alignment vertical="center"/>
    </xf>
    <xf numFmtId="0" fontId="71" fillId="26" borderId="0" xfId="0" applyFont="1" applyFill="1" applyAlignment="1">
      <alignment vertical="center"/>
    </xf>
    <xf numFmtId="0" fontId="7" fillId="0" borderId="40" xfId="0" applyFont="1" applyBorder="1" applyAlignment="1">
      <alignment vertical="center"/>
    </xf>
    <xf numFmtId="0" fontId="17" fillId="0" borderId="40" xfId="0" applyFont="1" applyBorder="1" applyAlignment="1">
      <alignment horizontal="center" vertical="center"/>
    </xf>
    <xf numFmtId="0" fontId="38" fillId="0" borderId="14" xfId="0" applyFont="1" applyBorder="1" applyAlignment="1">
      <alignment vertical="center" wrapText="1"/>
    </xf>
    <xf numFmtId="0" fontId="38" fillId="0" borderId="39" xfId="0" applyFont="1" applyBorder="1" applyAlignment="1">
      <alignment vertical="center" wrapText="1"/>
    </xf>
    <xf numFmtId="0" fontId="7" fillId="0" borderId="37" xfId="0" applyFont="1" applyBorder="1" applyAlignment="1">
      <alignment horizontal="center" vertical="center"/>
    </xf>
    <xf numFmtId="0" fontId="30" fillId="0" borderId="14" xfId="0" applyFont="1" applyBorder="1" applyAlignment="1">
      <alignment horizontal="center" vertical="center" wrapText="1"/>
    </xf>
    <xf numFmtId="0" fontId="14" fillId="26" borderId="0" xfId="0" applyFont="1" applyFill="1" applyAlignment="1">
      <alignment vertical="center"/>
    </xf>
    <xf numFmtId="0" fontId="14" fillId="25" borderId="37" xfId="0" applyFont="1" applyFill="1" applyBorder="1" applyAlignment="1">
      <alignment horizontal="left" vertical="center" wrapText="1" readingOrder="1"/>
    </xf>
    <xf numFmtId="0" fontId="14" fillId="25" borderId="14" xfId="0" applyFont="1" applyFill="1" applyBorder="1" applyAlignment="1">
      <alignment horizontal="left" vertical="center" wrapText="1" readingOrder="1"/>
    </xf>
    <xf numFmtId="0" fontId="14" fillId="25" borderId="16" xfId="0" applyFont="1" applyFill="1" applyBorder="1" applyAlignment="1">
      <alignment horizontal="left" vertical="center" wrapText="1" readingOrder="1"/>
    </xf>
    <xf numFmtId="49" fontId="7" fillId="35" borderId="15" xfId="0" applyNumberFormat="1" applyFont="1" applyFill="1" applyBorder="1" applyAlignment="1">
      <alignment horizontal="left" vertical="center"/>
    </xf>
    <xf numFmtId="0" fontId="14" fillId="35" borderId="14" xfId="0" applyFont="1" applyFill="1" applyBorder="1" applyAlignment="1">
      <alignment vertical="center" wrapText="1"/>
    </xf>
    <xf numFmtId="0" fontId="20" fillId="0" borderId="0" xfId="0" applyFont="1" applyAlignment="1">
      <alignment horizontal="center" vertical="center"/>
    </xf>
    <xf numFmtId="0" fontId="0" fillId="0" borderId="21" xfId="0" applyBorder="1" applyAlignment="1">
      <alignment horizontal="center"/>
    </xf>
    <xf numFmtId="0" fontId="7" fillId="24" borderId="16" xfId="0" applyFont="1" applyFill="1" applyBorder="1" applyAlignment="1">
      <alignment horizontal="center" vertical="center"/>
    </xf>
    <xf numFmtId="0" fontId="30" fillId="34" borderId="37" xfId="0" applyFont="1" applyFill="1" applyBorder="1" applyAlignment="1">
      <alignment horizontal="center" vertical="center"/>
    </xf>
    <xf numFmtId="0" fontId="76" fillId="25" borderId="21" xfId="0" applyFont="1" applyFill="1" applyBorder="1" applyAlignment="1">
      <alignment vertical="center" wrapText="1"/>
    </xf>
    <xf numFmtId="0" fontId="30" fillId="34" borderId="14" xfId="0" applyFont="1" applyFill="1" applyBorder="1" applyAlignment="1">
      <alignment horizontal="center" vertical="center"/>
    </xf>
    <xf numFmtId="49" fontId="7" fillId="34" borderId="37" xfId="0" applyNumberFormat="1" applyFont="1" applyFill="1" applyBorder="1" applyAlignment="1">
      <alignment horizontal="left" vertical="center"/>
    </xf>
    <xf numFmtId="0" fontId="14" fillId="34" borderId="53" xfId="0" applyFont="1" applyFill="1" applyBorder="1" applyAlignment="1">
      <alignment vertical="center" wrapText="1"/>
    </xf>
    <xf numFmtId="49" fontId="7" fillId="34" borderId="14" xfId="0" applyNumberFormat="1" applyFont="1" applyFill="1" applyBorder="1" applyAlignment="1">
      <alignment horizontal="left" vertical="center"/>
    </xf>
    <xf numFmtId="0" fontId="14" fillId="34" borderId="14" xfId="0" applyFont="1" applyFill="1" applyBorder="1" applyAlignment="1">
      <alignment vertical="center" wrapText="1"/>
    </xf>
    <xf numFmtId="0" fontId="14" fillId="34" borderId="37" xfId="0" applyFont="1" applyFill="1" applyBorder="1" applyAlignment="1">
      <alignment vertical="center" wrapText="1"/>
    </xf>
    <xf numFmtId="0" fontId="13" fillId="0" borderId="36" xfId="0" applyFont="1" applyBorder="1" applyAlignment="1">
      <alignment horizontal="left" vertical="center"/>
    </xf>
    <xf numFmtId="0" fontId="14" fillId="0" borderId="0" xfId="0" applyFont="1" applyAlignment="1">
      <alignment horizontal="left" vertical="center"/>
    </xf>
    <xf numFmtId="0" fontId="30" fillId="0" borderId="32" xfId="0" applyFont="1" applyBorder="1" applyAlignment="1">
      <alignment horizontal="center" vertical="center"/>
    </xf>
    <xf numFmtId="1" fontId="38" fillId="0" borderId="14" xfId="0" applyNumberFormat="1" applyFont="1" applyBorder="1" applyAlignment="1">
      <alignment horizontal="center" vertical="center"/>
    </xf>
    <xf numFmtId="1" fontId="13" fillId="0" borderId="21" xfId="0" applyNumberFormat="1" applyFont="1" applyBorder="1" applyAlignment="1">
      <alignment horizontal="center" vertical="center"/>
    </xf>
    <xf numFmtId="49" fontId="7" fillId="35" borderId="14" xfId="0" applyNumberFormat="1" applyFont="1" applyFill="1" applyBorder="1" applyAlignment="1">
      <alignment horizontal="left" vertical="center"/>
    </xf>
    <xf numFmtId="0" fontId="14" fillId="35" borderId="14" xfId="0" applyFont="1" applyFill="1" applyBorder="1" applyAlignment="1">
      <alignment horizontal="left" vertical="center" wrapText="1"/>
    </xf>
    <xf numFmtId="0" fontId="14" fillId="0" borderId="45" xfId="0" applyFont="1" applyBorder="1" applyAlignment="1">
      <alignment horizontal="right" vertical="center" wrapText="1"/>
    </xf>
    <xf numFmtId="0" fontId="0" fillId="0" borderId="0" xfId="0" applyAlignment="1">
      <alignment horizontal="center"/>
    </xf>
    <xf numFmtId="0" fontId="0" fillId="0" borderId="63" xfId="0" applyBorder="1" applyAlignment="1">
      <alignment horizontal="center"/>
    </xf>
    <xf numFmtId="0" fontId="18" fillId="0" borderId="46" xfId="0" applyFont="1" applyBorder="1" applyAlignment="1">
      <alignment horizontal="center" vertical="center"/>
    </xf>
    <xf numFmtId="0" fontId="7" fillId="0" borderId="36" xfId="0" applyFont="1" applyBorder="1" applyAlignment="1">
      <alignment horizontal="center" vertical="center" textRotation="90"/>
    </xf>
    <xf numFmtId="0" fontId="7" fillId="0" borderId="32" xfId="0" applyFont="1" applyBorder="1" applyAlignment="1">
      <alignment horizontal="right" vertical="center" textRotation="90" wrapText="1"/>
    </xf>
    <xf numFmtId="0" fontId="8" fillId="0" borderId="27" xfId="0" applyFont="1" applyBorder="1" applyAlignment="1">
      <alignment horizontal="center" textRotation="90"/>
    </xf>
    <xf numFmtId="0" fontId="9" fillId="0" borderId="28" xfId="0" applyFont="1" applyBorder="1" applyAlignment="1">
      <alignment horizontal="center" textRotation="90"/>
    </xf>
    <xf numFmtId="0" fontId="9" fillId="0" borderId="30" xfId="0" applyFont="1" applyBorder="1" applyAlignment="1">
      <alignment horizontal="center" textRotation="90"/>
    </xf>
    <xf numFmtId="0" fontId="36" fillId="0" borderId="27" xfId="0" applyFont="1" applyBorder="1" applyAlignment="1">
      <alignment horizontal="center" textRotation="90"/>
    </xf>
    <xf numFmtId="0" fontId="10" fillId="0" borderId="27" xfId="0" applyFont="1" applyBorder="1" applyAlignment="1">
      <alignment horizontal="center" textRotation="90"/>
    </xf>
    <xf numFmtId="0" fontId="31" fillId="0" borderId="28" xfId="0" applyFont="1" applyBorder="1" applyAlignment="1">
      <alignment horizontal="center" textRotation="90"/>
    </xf>
    <xf numFmtId="0" fontId="17" fillId="0" borderId="62" xfId="0" applyFont="1" applyBorder="1" applyAlignment="1">
      <alignment horizontal="center" vertical="center"/>
    </xf>
    <xf numFmtId="0" fontId="2" fillId="34" borderId="0" xfId="51" applyFill="1" applyProtection="1">
      <protection locked="0"/>
    </xf>
    <xf numFmtId="0" fontId="2" fillId="34" borderId="0" xfId="51" applyFill="1"/>
    <xf numFmtId="0" fontId="79" fillId="34" borderId="0" xfId="51" applyFont="1" applyFill="1"/>
    <xf numFmtId="0" fontId="84" fillId="34" borderId="0" xfId="52" applyFill="1"/>
    <xf numFmtId="0" fontId="82" fillId="34" borderId="0" xfId="51" applyFont="1" applyFill="1"/>
    <xf numFmtId="0" fontId="2" fillId="34" borderId="10" xfId="51" applyFill="1" applyBorder="1"/>
    <xf numFmtId="0" fontId="2" fillId="34" borderId="18" xfId="51" applyFill="1" applyBorder="1"/>
    <xf numFmtId="0" fontId="2" fillId="34" borderId="12" xfId="51" applyFill="1" applyBorder="1"/>
    <xf numFmtId="0" fontId="2" fillId="34" borderId="52" xfId="51" applyFill="1" applyBorder="1"/>
    <xf numFmtId="0" fontId="2" fillId="34" borderId="23" xfId="51" applyFill="1" applyBorder="1"/>
    <xf numFmtId="0" fontId="2" fillId="34" borderId="58" xfId="51" applyFill="1" applyBorder="1"/>
    <xf numFmtId="0" fontId="2" fillId="34" borderId="75" xfId="51" applyFill="1" applyBorder="1"/>
    <xf numFmtId="0" fontId="85" fillId="34" borderId="39" xfId="51" applyFont="1" applyFill="1" applyBorder="1" applyAlignment="1" applyProtection="1">
      <alignment wrapText="1"/>
      <protection locked="0"/>
    </xf>
    <xf numFmtId="0" fontId="81" fillId="34" borderId="92" xfId="45" applyFill="1" applyBorder="1" applyAlignment="1">
      <alignment vertical="center" wrapText="1"/>
    </xf>
    <xf numFmtId="0" fontId="2" fillId="34" borderId="93" xfId="51" applyFill="1" applyBorder="1" applyAlignment="1">
      <alignment vertical="center" wrapText="1"/>
    </xf>
    <xf numFmtId="0" fontId="2" fillId="34" borderId="94"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85" fillId="34" borderId="14" xfId="51" applyFont="1" applyFill="1" applyBorder="1" applyAlignment="1" applyProtection="1">
      <alignment wrapText="1"/>
      <protection locked="0"/>
    </xf>
    <xf numFmtId="0" fontId="81" fillId="34" borderId="67" xfId="45" applyFill="1" applyBorder="1" applyAlignment="1">
      <alignment horizontal="left" vertical="center" wrapText="1"/>
    </xf>
    <xf numFmtId="0" fontId="86" fillId="34" borderId="51" xfId="51" applyFont="1" applyFill="1" applyBorder="1" applyAlignment="1">
      <alignment horizontal="left" vertical="center" wrapText="1"/>
    </xf>
    <xf numFmtId="0" fontId="86" fillId="34" borderId="68" xfId="51" applyFont="1" applyFill="1" applyBorder="1" applyAlignment="1">
      <alignment horizontal="left" vertical="center" wrapText="1"/>
    </xf>
    <xf numFmtId="0" fontId="85" fillId="34" borderId="46" xfId="51" applyFont="1" applyFill="1" applyBorder="1" applyAlignment="1" applyProtection="1">
      <alignment wrapText="1"/>
      <protection locked="0"/>
    </xf>
    <xf numFmtId="0" fontId="81" fillId="34" borderId="69" xfId="45" applyFill="1" applyBorder="1" applyAlignment="1">
      <alignment horizontal="left" vertical="center" wrapText="1"/>
    </xf>
    <xf numFmtId="0" fontId="86" fillId="34" borderId="95" xfId="51" applyFont="1" applyFill="1" applyBorder="1" applyAlignment="1">
      <alignment horizontal="left" vertical="center" wrapText="1"/>
    </xf>
    <xf numFmtId="0" fontId="86" fillId="34" borderId="70" xfId="51" applyFont="1" applyFill="1" applyBorder="1" applyAlignment="1">
      <alignment horizontal="left" vertical="center" wrapText="1"/>
    </xf>
    <xf numFmtId="0" fontId="2" fillId="34" borderId="0" xfId="51" applyFill="1" applyAlignment="1">
      <alignment vertical="center"/>
    </xf>
    <xf numFmtId="0" fontId="82" fillId="34" borderId="0" xfId="51" applyFont="1" applyFill="1" applyAlignment="1">
      <alignment vertical="center"/>
    </xf>
    <xf numFmtId="0" fontId="2" fillId="34" borderId="21" xfId="51" applyFill="1" applyBorder="1"/>
    <xf numFmtId="0" fontId="2" fillId="34" borderId="10" xfId="51" applyFill="1" applyBorder="1" applyAlignment="1">
      <alignment vertical="center"/>
    </xf>
    <xf numFmtId="0" fontId="2" fillId="34" borderId="18" xfId="51" applyFill="1" applyBorder="1" applyAlignment="1">
      <alignment vertical="center"/>
    </xf>
    <xf numFmtId="0" fontId="2" fillId="34" borderId="12" xfId="51" applyFill="1" applyBorder="1" applyAlignment="1">
      <alignment vertical="center"/>
    </xf>
    <xf numFmtId="0" fontId="2" fillId="34" borderId="26" xfId="51" applyFill="1" applyBorder="1"/>
    <xf numFmtId="0" fontId="2" fillId="34" borderId="24" xfId="51" applyFill="1" applyBorder="1" applyAlignment="1">
      <alignment vertical="center"/>
    </xf>
    <xf numFmtId="0" fontId="2" fillId="34" borderId="59" xfId="51" applyFill="1" applyBorder="1" applyAlignment="1">
      <alignment vertical="center"/>
    </xf>
    <xf numFmtId="0" fontId="2" fillId="34" borderId="25" xfId="51" applyFill="1" applyBorder="1" applyAlignment="1">
      <alignment vertical="center"/>
    </xf>
    <xf numFmtId="0" fontId="81" fillId="34" borderId="65" xfId="45" applyFill="1" applyBorder="1" applyAlignment="1">
      <alignment horizontal="left" vertical="center" wrapText="1"/>
    </xf>
    <xf numFmtId="0" fontId="86" fillId="34" borderId="96" xfId="51" applyFont="1" applyFill="1" applyBorder="1" applyAlignment="1">
      <alignment horizontal="left" vertical="center" wrapText="1"/>
    </xf>
    <xf numFmtId="0" fontId="86" fillId="34" borderId="66" xfId="51" applyFont="1" applyFill="1" applyBorder="1" applyAlignment="1">
      <alignment horizontal="left" vertical="center" wrapText="1"/>
    </xf>
    <xf numFmtId="0" fontId="80" fillId="34" borderId="0" xfId="51" applyFont="1" applyFill="1"/>
    <xf numFmtId="0" fontId="86" fillId="34" borderId="0" xfId="51" applyFont="1" applyFill="1" applyAlignment="1">
      <alignment horizontal="left" vertical="center" wrapText="1"/>
    </xf>
    <xf numFmtId="0" fontId="86" fillId="34" borderId="0" xfId="51" applyFont="1" applyFill="1" applyAlignment="1">
      <alignment horizontal="left" vertical="top" wrapText="1"/>
    </xf>
    <xf numFmtId="0" fontId="81" fillId="34" borderId="0" xfId="45" applyFill="1"/>
    <xf numFmtId="0" fontId="2" fillId="0" borderId="0" xfId="51" applyProtection="1">
      <protection locked="0"/>
    </xf>
    <xf numFmtId="0" fontId="2" fillId="0" borderId="0" xfId="51"/>
    <xf numFmtId="0" fontId="50" fillId="0" borderId="20" xfId="0" applyFont="1" applyBorder="1" applyAlignment="1">
      <alignment horizontal="left" vertical="center" wrapText="1"/>
    </xf>
    <xf numFmtId="0" fontId="47" fillId="0" borderId="14" xfId="0" applyFont="1" applyBorder="1" applyAlignment="1">
      <alignment horizontal="left" vertical="center"/>
    </xf>
    <xf numFmtId="0" fontId="14" fillId="0" borderId="34" xfId="0" applyFont="1" applyBorder="1" applyAlignment="1">
      <alignment vertical="center" wrapText="1"/>
    </xf>
    <xf numFmtId="0" fontId="7" fillId="0" borderId="32" xfId="0" applyFont="1" applyBorder="1" applyAlignment="1" applyProtection="1">
      <alignment horizontal="center" vertical="center"/>
      <protection locked="0"/>
    </xf>
    <xf numFmtId="0" fontId="18" fillId="24" borderId="27" xfId="0" applyFont="1" applyFill="1" applyBorder="1" applyAlignment="1">
      <alignment horizontal="center" vertical="center"/>
    </xf>
    <xf numFmtId="0" fontId="18" fillId="24" borderId="28" xfId="0" applyFont="1" applyFill="1" applyBorder="1" applyAlignment="1">
      <alignment horizontal="center" vertical="center"/>
    </xf>
    <xf numFmtId="0" fontId="38" fillId="0" borderId="39" xfId="0" applyFont="1" applyBorder="1" applyAlignment="1">
      <alignment horizontal="left" vertical="center" wrapText="1"/>
    </xf>
    <xf numFmtId="0" fontId="14" fillId="0" borderId="40" xfId="0" applyFont="1" applyBorder="1" applyAlignment="1">
      <alignment horizontal="left" vertical="center" wrapText="1"/>
    </xf>
    <xf numFmtId="0" fontId="7" fillId="36" borderId="40" xfId="0" applyFont="1" applyFill="1" applyBorder="1" applyAlignment="1" applyProtection="1">
      <alignment horizontal="center" vertical="center"/>
      <protection locked="0"/>
    </xf>
    <xf numFmtId="0" fontId="18" fillId="25" borderId="40" xfId="0" applyFont="1" applyFill="1" applyBorder="1" applyAlignment="1">
      <alignment horizontal="center" vertical="center"/>
    </xf>
    <xf numFmtId="49" fontId="7" fillId="0" borderId="34" xfId="0" applyNumberFormat="1" applyFont="1" applyBorder="1" applyAlignment="1">
      <alignment horizontal="left" vertical="center"/>
    </xf>
    <xf numFmtId="0" fontId="7" fillId="36" borderId="40" xfId="0" applyFont="1" applyFill="1" applyBorder="1" applyAlignment="1">
      <alignment horizontal="center" vertical="center"/>
    </xf>
    <xf numFmtId="2" fontId="7" fillId="0" borderId="14" xfId="0" applyNumberFormat="1" applyFont="1" applyBorder="1" applyAlignment="1">
      <alignment horizontal="left" vertical="center"/>
    </xf>
    <xf numFmtId="2" fontId="7" fillId="0" borderId="48" xfId="0" applyNumberFormat="1" applyFont="1" applyBorder="1" applyAlignment="1">
      <alignment horizontal="left" vertical="center"/>
    </xf>
    <xf numFmtId="2" fontId="7" fillId="0" borderId="15" xfId="0" applyNumberFormat="1" applyFont="1" applyBorder="1" applyAlignment="1">
      <alignment horizontal="left" vertical="center"/>
    </xf>
    <xf numFmtId="0" fontId="7" fillId="36" borderId="37" xfId="0" applyFont="1" applyFill="1" applyBorder="1" applyAlignment="1" applyProtection="1">
      <alignment horizontal="center" vertical="center"/>
      <protection locked="0"/>
    </xf>
    <xf numFmtId="0" fontId="7" fillId="36" borderId="37" xfId="0" applyFont="1" applyFill="1" applyBorder="1" applyAlignment="1">
      <alignment horizontal="center" vertical="center"/>
    </xf>
    <xf numFmtId="0" fontId="30" fillId="25" borderId="14" xfId="0" applyFont="1" applyFill="1" applyBorder="1" applyAlignment="1">
      <alignment horizontal="center" vertical="center" wrapText="1"/>
    </xf>
    <xf numFmtId="0" fontId="7" fillId="36" borderId="40" xfId="0" applyFont="1" applyFill="1" applyBorder="1" applyAlignment="1" applyProtection="1">
      <alignment vertical="center"/>
      <protection locked="0"/>
    </xf>
    <xf numFmtId="0" fontId="14" fillId="0" borderId="40" xfId="46" applyFont="1" applyBorder="1" applyAlignment="1">
      <alignment vertical="center" wrapText="1"/>
    </xf>
    <xf numFmtId="0" fontId="7" fillId="24" borderId="40" xfId="0" applyFont="1" applyFill="1" applyBorder="1" applyAlignment="1">
      <alignment horizontal="center" vertical="center"/>
    </xf>
    <xf numFmtId="0" fontId="14" fillId="0" borderId="37" xfId="46" applyFont="1" applyBorder="1" applyAlignment="1">
      <alignment vertical="center" wrapText="1"/>
    </xf>
    <xf numFmtId="0" fontId="14" fillId="0" borderId="14" xfId="46" applyFont="1" applyBorder="1" applyAlignment="1">
      <alignment vertical="center" wrapText="1"/>
    </xf>
    <xf numFmtId="49" fontId="7" fillId="25" borderId="37" xfId="0" applyNumberFormat="1" applyFont="1" applyFill="1" applyBorder="1" applyAlignment="1">
      <alignment vertical="center"/>
    </xf>
    <xf numFmtId="0" fontId="89" fillId="0" borderId="39" xfId="0" applyFont="1" applyBorder="1" applyAlignment="1">
      <alignment vertical="center"/>
    </xf>
    <xf numFmtId="0" fontId="38" fillId="0" borderId="40" xfId="0" applyFont="1" applyBorder="1" applyAlignment="1">
      <alignment vertical="center" wrapText="1"/>
    </xf>
    <xf numFmtId="0" fontId="18" fillId="24" borderId="23" xfId="0" applyFont="1" applyFill="1" applyBorder="1" applyAlignment="1">
      <alignment horizontal="center" vertical="center"/>
    </xf>
    <xf numFmtId="0" fontId="18" fillId="24" borderId="75" xfId="0" applyFont="1" applyFill="1" applyBorder="1" applyAlignment="1">
      <alignment horizontal="center" vertical="center"/>
    </xf>
    <xf numFmtId="0" fontId="0" fillId="24" borderId="40" xfId="0" applyFill="1" applyBorder="1" applyAlignment="1">
      <alignment vertical="center"/>
    </xf>
    <xf numFmtId="0" fontId="11" fillId="24" borderId="40" xfId="0" applyFont="1" applyFill="1" applyBorder="1" applyAlignment="1">
      <alignment horizontal="center" vertical="center"/>
    </xf>
    <xf numFmtId="49" fontId="7" fillId="0" borderId="37" xfId="0" applyNumberFormat="1" applyFont="1" applyBorder="1" applyAlignment="1">
      <alignment vertical="center"/>
    </xf>
    <xf numFmtId="0" fontId="7" fillId="36" borderId="37" xfId="0" applyFont="1" applyFill="1" applyBorder="1" applyAlignment="1" applyProtection="1">
      <alignment vertical="center"/>
      <protection locked="0"/>
    </xf>
    <xf numFmtId="49" fontId="7" fillId="25" borderId="16" xfId="0" applyNumberFormat="1" applyFont="1" applyFill="1" applyBorder="1" applyAlignment="1">
      <alignment vertical="center"/>
    </xf>
    <xf numFmtId="49" fontId="7" fillId="25" borderId="14" xfId="0" applyNumberFormat="1" applyFont="1" applyFill="1" applyBorder="1" applyAlignment="1">
      <alignment vertical="center"/>
    </xf>
    <xf numFmtId="0" fontId="14" fillId="35" borderId="46" xfId="0" applyFont="1" applyFill="1" applyBorder="1" applyAlignment="1">
      <alignment vertical="center" wrapText="1"/>
    </xf>
    <xf numFmtId="0" fontId="7" fillId="36" borderId="32" xfId="0" applyFont="1" applyFill="1" applyBorder="1" applyAlignment="1">
      <alignment vertical="center"/>
    </xf>
    <xf numFmtId="0" fontId="17" fillId="26" borderId="46" xfId="0" applyFont="1" applyFill="1" applyBorder="1" applyAlignment="1">
      <alignment horizontal="center" vertical="center"/>
    </xf>
    <xf numFmtId="0" fontId="38" fillId="0" borderId="37" xfId="0" applyFont="1" applyBorder="1" applyAlignment="1">
      <alignment horizontal="left" vertical="center" wrapText="1"/>
    </xf>
    <xf numFmtId="0" fontId="14" fillId="0" borderId="63" xfId="0" applyFont="1" applyBorder="1" applyAlignment="1">
      <alignment horizontal="right" vertical="center" wrapText="1"/>
    </xf>
    <xf numFmtId="0" fontId="7" fillId="0" borderId="14" xfId="0" applyFont="1" applyBorder="1" applyAlignment="1">
      <alignment vertical="center"/>
    </xf>
    <xf numFmtId="0" fontId="38" fillId="0" borderId="62" xfId="0" applyFont="1" applyBorder="1" applyAlignment="1">
      <alignment vertical="center" wrapText="1"/>
    </xf>
    <xf numFmtId="0" fontId="7" fillId="0" borderId="41" xfId="0" applyFont="1" applyBorder="1" applyAlignment="1">
      <alignment horizontal="center" vertical="center"/>
    </xf>
    <xf numFmtId="0" fontId="17" fillId="35" borderId="15" xfId="0" applyFont="1" applyFill="1" applyBorder="1" applyAlignment="1">
      <alignment horizontal="center" vertical="center"/>
    </xf>
    <xf numFmtId="0" fontId="46" fillId="0" borderId="56" xfId="0" applyFont="1" applyBorder="1" applyAlignment="1">
      <alignment vertical="center" wrapText="1"/>
    </xf>
    <xf numFmtId="0" fontId="17" fillId="25" borderId="72" xfId="0" applyFont="1" applyFill="1" applyBorder="1" applyAlignment="1">
      <alignment horizontal="center" vertical="center"/>
    </xf>
    <xf numFmtId="49" fontId="38" fillId="0" borderId="37" xfId="0" applyNumberFormat="1" applyFont="1" applyBorder="1" applyAlignment="1">
      <alignment horizontal="center" vertical="center"/>
    </xf>
    <xf numFmtId="0" fontId="0" fillId="0" borderId="33" xfId="0" applyBorder="1" applyAlignment="1">
      <alignment horizontal="center"/>
    </xf>
    <xf numFmtId="0" fontId="17" fillId="0" borderId="36" xfId="0" applyFont="1" applyBorder="1" applyAlignment="1">
      <alignment horizontal="center" vertical="center"/>
    </xf>
    <xf numFmtId="0" fontId="18" fillId="0" borderId="32" xfId="0" applyFont="1" applyBorder="1" applyAlignment="1">
      <alignment horizontal="center" vertical="center"/>
    </xf>
    <xf numFmtId="0" fontId="18" fillId="24" borderId="27" xfId="0" applyFont="1" applyFill="1" applyBorder="1" applyAlignment="1">
      <alignment horizontal="left" vertical="center"/>
    </xf>
    <xf numFmtId="0" fontId="18" fillId="24" borderId="28" xfId="0" applyFont="1" applyFill="1" applyBorder="1" applyAlignment="1">
      <alignment horizontal="left" vertical="center"/>
    </xf>
    <xf numFmtId="0" fontId="12" fillId="0" borderId="31" xfId="0" applyFont="1" applyBorder="1" applyAlignment="1">
      <alignment vertical="center" wrapText="1"/>
    </xf>
    <xf numFmtId="0" fontId="7" fillId="24" borderId="0" xfId="0" applyFont="1" applyFill="1" applyAlignment="1">
      <alignment horizontal="center" vertical="center"/>
    </xf>
    <xf numFmtId="0" fontId="0" fillId="0" borderId="40" xfId="0" applyBorder="1" applyAlignment="1">
      <alignment horizontal="center"/>
    </xf>
    <xf numFmtId="0" fontId="0" fillId="0" borderId="16" xfId="0" applyBorder="1" applyAlignment="1">
      <alignment horizontal="center"/>
    </xf>
    <xf numFmtId="0" fontId="7" fillId="24" borderId="39" xfId="0" applyFont="1" applyFill="1" applyBorder="1" applyAlignment="1" applyProtection="1">
      <alignment horizontal="center" vertical="center"/>
      <protection locked="0"/>
    </xf>
    <xf numFmtId="0" fontId="38" fillId="0" borderId="37" xfId="0" applyFont="1" applyBorder="1" applyAlignment="1">
      <alignment vertical="center" wrapText="1"/>
    </xf>
    <xf numFmtId="0" fontId="13" fillId="0" borderId="20" xfId="0" applyFont="1" applyBorder="1" applyAlignment="1">
      <alignment horizontal="left" vertical="center"/>
    </xf>
    <xf numFmtId="0" fontId="47" fillId="0" borderId="62" xfId="0" applyFont="1" applyBorder="1" applyAlignment="1">
      <alignment horizontal="left" vertical="center"/>
    </xf>
    <xf numFmtId="0" fontId="38" fillId="0" borderId="15" xfId="0" applyFont="1" applyBorder="1" applyAlignment="1">
      <alignment horizontal="left" vertical="center" wrapText="1"/>
    </xf>
    <xf numFmtId="0" fontId="17" fillId="0" borderId="45" xfId="0" applyFont="1" applyBorder="1" applyAlignment="1">
      <alignment horizontal="center" vertical="center"/>
    </xf>
    <xf numFmtId="0" fontId="17" fillId="0" borderId="44" xfId="0" applyFont="1" applyBorder="1" applyAlignment="1">
      <alignment horizontal="center" vertical="center"/>
    </xf>
    <xf numFmtId="0" fontId="17" fillId="0" borderId="41" xfId="0" applyFont="1" applyBorder="1" applyAlignment="1">
      <alignment horizontal="center" vertical="center"/>
    </xf>
    <xf numFmtId="0" fontId="17" fillId="0" borderId="56" xfId="0" applyFont="1" applyBorder="1" applyAlignment="1">
      <alignment horizontal="center" vertical="center"/>
    </xf>
    <xf numFmtId="0" fontId="7" fillId="0" borderId="56" xfId="0" applyFont="1" applyBorder="1" applyAlignment="1">
      <alignment horizontal="center" vertical="center"/>
    </xf>
    <xf numFmtId="0" fontId="17" fillId="0" borderId="48" xfId="0" applyFont="1" applyBorder="1" applyAlignment="1">
      <alignment horizontal="center" vertical="center"/>
    </xf>
    <xf numFmtId="0" fontId="17" fillId="0" borderId="53" xfId="0" applyFont="1" applyBorder="1" applyAlignment="1">
      <alignment horizontal="center" vertical="center"/>
    </xf>
    <xf numFmtId="0" fontId="43" fillId="0" borderId="48" xfId="0" applyFont="1" applyBorder="1" applyAlignment="1">
      <alignment vertical="center" wrapText="1"/>
    </xf>
    <xf numFmtId="0" fontId="69" fillId="0" borderId="15" xfId="0" applyFont="1" applyBorder="1" applyAlignment="1" applyProtection="1">
      <alignment horizontal="center"/>
      <protection locked="0"/>
    </xf>
    <xf numFmtId="0" fontId="69" fillId="0" borderId="42" xfId="0" applyFont="1" applyBorder="1" applyAlignment="1" applyProtection="1">
      <alignment horizontal="center"/>
      <protection locked="0"/>
    </xf>
    <xf numFmtId="0" fontId="69" fillId="0" borderId="45" xfId="0" applyFont="1" applyBorder="1" applyAlignment="1" applyProtection="1">
      <alignment horizontal="center"/>
      <protection locked="0"/>
    </xf>
    <xf numFmtId="0" fontId="69" fillId="0" borderId="44" xfId="0" applyFont="1" applyBorder="1" applyAlignment="1" applyProtection="1">
      <alignment horizontal="center"/>
      <protection locked="0"/>
    </xf>
    <xf numFmtId="0" fontId="69" fillId="0" borderId="57" xfId="0" applyFont="1" applyBorder="1" applyAlignment="1" applyProtection="1">
      <alignment horizontal="center"/>
      <protection locked="0"/>
    </xf>
    <xf numFmtId="0" fontId="69" fillId="0" borderId="41" xfId="0" applyFont="1" applyBorder="1" applyAlignment="1" applyProtection="1">
      <alignment horizontal="center"/>
      <protection locked="0"/>
    </xf>
    <xf numFmtId="0" fontId="69" fillId="0" borderId="48" xfId="0" applyFont="1" applyBorder="1" applyAlignment="1" applyProtection="1">
      <alignment horizontal="center"/>
      <protection locked="0"/>
    </xf>
    <xf numFmtId="0" fontId="69" fillId="0" borderId="54" xfId="0" applyFont="1" applyBorder="1" applyAlignment="1" applyProtection="1">
      <alignment horizontal="center"/>
      <protection locked="0"/>
    </xf>
    <xf numFmtId="0" fontId="69" fillId="0" borderId="53" xfId="0" applyFont="1" applyBorder="1" applyAlignment="1" applyProtection="1">
      <alignment horizontal="center"/>
      <protection locked="0"/>
    </xf>
    <xf numFmtId="0" fontId="69" fillId="0" borderId="62" xfId="0" applyFont="1" applyBorder="1" applyAlignment="1" applyProtection="1">
      <alignment horizontal="center"/>
      <protection locked="0"/>
    </xf>
    <xf numFmtId="0" fontId="69" fillId="0" borderId="71" xfId="0" applyFont="1" applyBorder="1" applyAlignment="1" applyProtection="1">
      <alignment horizontal="center"/>
      <protection locked="0"/>
    </xf>
    <xf numFmtId="0" fontId="69" fillId="0" borderId="56" xfId="0" applyFont="1" applyBorder="1" applyAlignment="1" applyProtection="1">
      <alignment horizontal="center"/>
      <protection locked="0"/>
    </xf>
    <xf numFmtId="0" fontId="69" fillId="0" borderId="55" xfId="0" applyFont="1" applyBorder="1" applyAlignment="1" applyProtection="1">
      <alignment horizontal="center"/>
      <protection locked="0"/>
    </xf>
    <xf numFmtId="0" fontId="69" fillId="0" borderId="61" xfId="0" applyFont="1" applyBorder="1" applyAlignment="1" applyProtection="1">
      <alignment horizontal="center"/>
      <protection locked="0"/>
    </xf>
    <xf numFmtId="0" fontId="69" fillId="0" borderId="20" xfId="0" applyFont="1" applyBorder="1" applyAlignment="1" applyProtection="1">
      <alignment horizontal="center"/>
      <protection locked="0"/>
    </xf>
    <xf numFmtId="0" fontId="69" fillId="0" borderId="22" xfId="0" applyFont="1" applyBorder="1" applyAlignment="1" applyProtection="1">
      <alignment horizontal="center"/>
      <protection locked="0"/>
    </xf>
    <xf numFmtId="0" fontId="69" fillId="0" borderId="63" xfId="0" applyFont="1" applyBorder="1" applyAlignment="1" applyProtection="1">
      <alignment horizontal="center"/>
      <protection locked="0"/>
    </xf>
    <xf numFmtId="0" fontId="0" fillId="0" borderId="20" xfId="0" applyBorder="1" applyAlignment="1">
      <alignment horizontal="center"/>
    </xf>
    <xf numFmtId="0" fontId="0" fillId="0" borderId="19" xfId="0" applyBorder="1" applyAlignment="1">
      <alignment horizontal="center"/>
    </xf>
    <xf numFmtId="0" fontId="69" fillId="0" borderId="52" xfId="0" applyFont="1" applyBorder="1" applyAlignment="1" applyProtection="1">
      <alignment horizontal="center"/>
      <protection locked="0"/>
    </xf>
    <xf numFmtId="0" fontId="69" fillId="0" borderId="43" xfId="0" applyFont="1" applyBorder="1" applyAlignment="1" applyProtection="1">
      <alignment horizontal="center"/>
      <protection locked="0"/>
    </xf>
    <xf numFmtId="0" fontId="13" fillId="0" borderId="36" xfId="0" applyFont="1" applyBorder="1" applyAlignment="1">
      <alignment horizontal="left" vertical="center"/>
    </xf>
    <xf numFmtId="0" fontId="14" fillId="0" borderId="33" xfId="0" applyFont="1" applyBorder="1" applyAlignment="1">
      <alignment horizontal="left"/>
    </xf>
    <xf numFmtId="0" fontId="0" fillId="0" borderId="31" xfId="0" applyBorder="1" applyAlignment="1">
      <alignment horizontal="left"/>
    </xf>
    <xf numFmtId="0" fontId="13" fillId="0" borderId="20" xfId="0" applyFont="1" applyBorder="1" applyAlignment="1">
      <alignment horizontal="left" vertical="center"/>
    </xf>
    <xf numFmtId="0" fontId="14" fillId="0" borderId="19" xfId="0" applyFont="1" applyBorder="1" applyAlignment="1">
      <alignment horizontal="left"/>
    </xf>
    <xf numFmtId="0" fontId="0" fillId="0" borderId="22" xfId="0" applyBorder="1" applyAlignment="1">
      <alignment horizontal="left"/>
    </xf>
    <xf numFmtId="0" fontId="69" fillId="0" borderId="36" xfId="0" applyFont="1" applyBorder="1" applyAlignment="1" applyProtection="1">
      <alignment horizontal="center"/>
      <protection locked="0"/>
    </xf>
    <xf numFmtId="0" fontId="69" fillId="0" borderId="31" xfId="0" applyFont="1" applyBorder="1" applyAlignment="1" applyProtection="1">
      <alignment horizontal="center"/>
      <protection locked="0"/>
    </xf>
    <xf numFmtId="0" fontId="14" fillId="0" borderId="20" xfId="0" applyFont="1" applyBorder="1" applyAlignment="1">
      <alignment horizontal="left"/>
    </xf>
    <xf numFmtId="0" fontId="0" fillId="0" borderId="19" xfId="0" applyBorder="1" applyAlignment="1">
      <alignment horizontal="left"/>
    </xf>
    <xf numFmtId="0" fontId="69" fillId="0" borderId="33" xfId="0" applyFont="1" applyBorder="1" applyAlignment="1" applyProtection="1">
      <alignment horizontal="center"/>
      <protection locked="0"/>
    </xf>
    <xf numFmtId="0" fontId="69" fillId="0" borderId="19" xfId="0" applyFont="1" applyBorder="1" applyAlignment="1" applyProtection="1">
      <alignment horizontal="center"/>
      <protection locked="0"/>
    </xf>
    <xf numFmtId="0" fontId="69" fillId="0" borderId="49" xfId="0" applyFont="1" applyBorder="1" applyAlignment="1" applyProtection="1">
      <alignment horizontal="center"/>
      <protection locked="0"/>
    </xf>
    <xf numFmtId="0" fontId="71" fillId="0" borderId="56" xfId="0" applyFont="1" applyBorder="1" applyAlignment="1" applyProtection="1">
      <alignment horizontal="center"/>
      <protection locked="0"/>
    </xf>
    <xf numFmtId="0" fontId="71" fillId="0" borderId="63" xfId="0" applyFont="1" applyBorder="1" applyAlignment="1" applyProtection="1">
      <alignment horizontal="center"/>
      <protection locked="0"/>
    </xf>
    <xf numFmtId="0" fontId="71" fillId="0" borderId="62" xfId="0" applyFont="1" applyBorder="1" applyAlignment="1" applyProtection="1">
      <alignment horizontal="center"/>
      <protection locked="0"/>
    </xf>
    <xf numFmtId="0" fontId="71" fillId="0" borderId="61" xfId="0" applyFont="1" applyBorder="1" applyAlignment="1" applyProtection="1">
      <alignment horizontal="center"/>
      <protection locked="0"/>
    </xf>
    <xf numFmtId="0" fontId="71" fillId="0" borderId="55" xfId="0" applyFont="1" applyBorder="1" applyAlignment="1" applyProtection="1">
      <alignment horizontal="center"/>
      <protection locked="0"/>
    </xf>
    <xf numFmtId="0" fontId="71" fillId="0" borderId="71" xfId="0" applyFont="1" applyBorder="1" applyAlignment="1" applyProtection="1">
      <alignment horizontal="center"/>
      <protection locked="0"/>
    </xf>
    <xf numFmtId="0" fontId="6" fillId="33" borderId="20" xfId="0" applyFont="1" applyFill="1" applyBorder="1" applyAlignment="1">
      <alignment horizontal="center" vertical="center"/>
    </xf>
    <xf numFmtId="0" fontId="6" fillId="33" borderId="19" xfId="0" applyFont="1" applyFill="1" applyBorder="1" applyAlignment="1">
      <alignment horizontal="center" vertical="center"/>
    </xf>
    <xf numFmtId="0" fontId="34" fillId="33" borderId="22" xfId="0" applyFont="1" applyFill="1" applyBorder="1" applyAlignment="1">
      <alignment horizontal="center" vertical="center"/>
    </xf>
    <xf numFmtId="0" fontId="69" fillId="0" borderId="56" xfId="0" applyFont="1" applyBorder="1" applyAlignment="1" applyProtection="1">
      <alignment horizontal="center" vertical="center"/>
      <protection locked="0"/>
    </xf>
    <xf numFmtId="0" fontId="69" fillId="0" borderId="55" xfId="0" applyFont="1" applyBorder="1" applyAlignment="1" applyProtection="1">
      <alignment horizontal="center" vertical="center"/>
      <protection locked="0"/>
    </xf>
    <xf numFmtId="0" fontId="69" fillId="0" borderId="15" xfId="0" applyFont="1" applyBorder="1" applyAlignment="1" applyProtection="1">
      <alignment horizontal="center" vertical="center"/>
      <protection locked="0"/>
    </xf>
    <xf numFmtId="0" fontId="69" fillId="0" borderId="42" xfId="0" applyFont="1" applyBorder="1" applyAlignment="1" applyProtection="1">
      <alignment horizontal="center" vertical="center"/>
      <protection locked="0"/>
    </xf>
    <xf numFmtId="0" fontId="0" fillId="0" borderId="15" xfId="0" applyBorder="1" applyAlignment="1">
      <alignment horizontal="center" vertical="center"/>
    </xf>
    <xf numFmtId="0" fontId="0" fillId="0" borderId="45" xfId="0" applyBorder="1" applyAlignment="1">
      <alignment horizontal="center" vertical="center"/>
    </xf>
    <xf numFmtId="0" fontId="0" fillId="0" borderId="45" xfId="0" applyBorder="1" applyAlignment="1">
      <alignment vertical="center"/>
    </xf>
    <xf numFmtId="0" fontId="0" fillId="0" borderId="42" xfId="0" applyBorder="1" applyAlignment="1">
      <alignment vertical="center"/>
    </xf>
    <xf numFmtId="0" fontId="69" fillId="0" borderId="48" xfId="0" applyFont="1" applyBorder="1" applyAlignment="1" applyProtection="1">
      <alignment horizontal="center" vertical="center"/>
      <protection locked="0"/>
    </xf>
    <xf numFmtId="0" fontId="69" fillId="0" borderId="54" xfId="0" applyFont="1" applyBorder="1" applyAlignment="1" applyProtection="1">
      <alignment horizontal="center" vertical="center"/>
      <protection locked="0"/>
    </xf>
    <xf numFmtId="0" fontId="0" fillId="0" borderId="81" xfId="0" applyBorder="1" applyAlignment="1">
      <alignment vertical="center"/>
    </xf>
    <xf numFmtId="0" fontId="0" fillId="0" borderId="82" xfId="0" applyBorder="1" applyAlignment="1">
      <alignment vertical="center"/>
    </xf>
    <xf numFmtId="193" fontId="18" fillId="0" borderId="83" xfId="0" applyNumberFormat="1" applyFont="1" applyBorder="1" applyAlignment="1">
      <alignment horizontal="left" vertical="center"/>
    </xf>
    <xf numFmtId="0" fontId="0" fillId="0" borderId="84" xfId="0" applyBorder="1" applyAlignment="1">
      <alignment horizontal="left" vertical="center"/>
    </xf>
    <xf numFmtId="0" fontId="0" fillId="0" borderId="85" xfId="0" applyBorder="1" applyAlignment="1">
      <alignment horizontal="left" vertical="center"/>
    </xf>
    <xf numFmtId="0" fontId="17" fillId="0" borderId="78" xfId="0" applyFont="1" applyBorder="1" applyAlignment="1">
      <alignment horizontal="center" vertical="center"/>
    </xf>
    <xf numFmtId="0" fontId="21" fillId="0" borderId="79" xfId="0" applyFont="1" applyBorder="1" applyAlignment="1">
      <alignment horizontal="center" vertical="center"/>
    </xf>
    <xf numFmtId="0" fontId="0" fillId="0" borderId="80" xfId="0" applyBorder="1" applyAlignment="1">
      <alignment vertical="center"/>
    </xf>
    <xf numFmtId="0" fontId="69" fillId="0" borderId="62" xfId="0" applyFont="1" applyBorder="1" applyAlignment="1" applyProtection="1">
      <alignment horizontal="center" vertical="center"/>
      <protection locked="0"/>
    </xf>
    <xf numFmtId="0" fontId="69" fillId="0" borderId="71" xfId="0" applyFont="1" applyBorder="1" applyAlignment="1" applyProtection="1">
      <alignment horizontal="center" vertical="center"/>
      <protection locked="0"/>
    </xf>
    <xf numFmtId="0" fontId="14" fillId="0" borderId="20" xfId="0" applyFont="1" applyBorder="1" applyAlignment="1">
      <alignment horizontal="left" vertical="center"/>
    </xf>
    <xf numFmtId="0" fontId="0" fillId="0" borderId="19" xfId="0" applyBorder="1" applyAlignment="1">
      <alignment horizontal="left" vertical="center"/>
    </xf>
    <xf numFmtId="0" fontId="0" fillId="0" borderId="22" xfId="0" applyBorder="1" applyAlignment="1">
      <alignment horizontal="left" vertical="center"/>
    </xf>
    <xf numFmtId="0" fontId="69" fillId="0" borderId="20" xfId="0" applyFont="1" applyBorder="1" applyAlignment="1" applyProtection="1">
      <alignment horizontal="center" vertical="center"/>
      <protection locked="0"/>
    </xf>
    <xf numFmtId="0" fontId="69" fillId="0" borderId="22" xfId="0" applyFont="1" applyBorder="1" applyAlignment="1" applyProtection="1">
      <alignment horizontal="center" vertical="center"/>
      <protection locked="0"/>
    </xf>
    <xf numFmtId="198" fontId="18" fillId="0" borderId="83" xfId="0" applyNumberFormat="1" applyFont="1" applyBorder="1" applyAlignment="1">
      <alignment horizontal="left" vertical="center"/>
    </xf>
    <xf numFmtId="0" fontId="47" fillId="0" borderId="45" xfId="0" applyFont="1" applyBorder="1" applyAlignment="1">
      <alignment horizontal="left" vertical="center"/>
    </xf>
    <xf numFmtId="0" fontId="47" fillId="0" borderId="42" xfId="0" applyFont="1" applyBorder="1" applyAlignment="1">
      <alignment horizontal="left" vertical="center"/>
    </xf>
    <xf numFmtId="0" fontId="13" fillId="0" borderId="34" xfId="0" applyFont="1" applyBorder="1" applyAlignment="1">
      <alignment horizontal="left" vertical="center" wrapText="1"/>
    </xf>
    <xf numFmtId="0" fontId="14" fillId="0" borderId="0" xfId="0" applyFont="1" applyAlignment="1">
      <alignment horizontal="left" vertical="center"/>
    </xf>
    <xf numFmtId="0" fontId="14" fillId="0" borderId="35" xfId="0" applyFont="1" applyBorder="1" applyAlignment="1">
      <alignment horizontal="left" vertical="center"/>
    </xf>
    <xf numFmtId="0" fontId="0" fillId="0" borderId="82" xfId="0" applyBorder="1"/>
    <xf numFmtId="169" fontId="18" fillId="0" borderId="83" xfId="0" applyNumberFormat="1" applyFont="1" applyBorder="1" applyAlignment="1">
      <alignment horizontal="left" vertical="center"/>
    </xf>
    <xf numFmtId="0" fontId="69" fillId="0" borderId="34" xfId="0" applyFont="1" applyBorder="1" applyAlignment="1" applyProtection="1">
      <alignment horizontal="center" vertical="center"/>
      <protection locked="0"/>
    </xf>
    <xf numFmtId="0" fontId="69" fillId="0" borderId="35" xfId="0" applyFont="1" applyBorder="1" applyAlignment="1" applyProtection="1">
      <alignment horizontal="center" vertical="center"/>
      <protection locked="0"/>
    </xf>
    <xf numFmtId="0" fontId="38" fillId="0" borderId="15" xfId="0" applyFont="1" applyBorder="1" applyAlignment="1">
      <alignment horizontal="left" vertical="center"/>
    </xf>
    <xf numFmtId="0" fontId="38" fillId="0" borderId="45" xfId="0" applyFont="1" applyBorder="1" applyAlignment="1">
      <alignment horizontal="left" vertical="center"/>
    </xf>
    <xf numFmtId="0" fontId="38" fillId="0" borderId="42" xfId="0" applyFont="1" applyBorder="1" applyAlignment="1">
      <alignment horizontal="left" vertical="center"/>
    </xf>
    <xf numFmtId="0" fontId="0" fillId="0" borderId="62" xfId="0" applyBorder="1" applyAlignment="1">
      <alignment horizontal="center" vertical="center"/>
    </xf>
    <xf numFmtId="0" fontId="0" fillId="0" borderId="61" xfId="0" applyBorder="1" applyAlignment="1">
      <alignment horizontal="center" vertical="center"/>
    </xf>
    <xf numFmtId="0" fontId="0" fillId="0" borderId="61" xfId="0" applyBorder="1" applyAlignment="1">
      <alignment vertical="center"/>
    </xf>
    <xf numFmtId="0" fontId="0" fillId="0" borderId="71" xfId="0" applyBorder="1" applyAlignment="1">
      <alignment vertical="center"/>
    </xf>
    <xf numFmtId="0" fontId="71" fillId="0" borderId="15" xfId="0" applyFont="1" applyBorder="1" applyAlignment="1" applyProtection="1">
      <alignment horizontal="center" vertical="center"/>
      <protection locked="0"/>
    </xf>
    <xf numFmtId="0" fontId="71" fillId="0" borderId="42" xfId="0" applyFont="1" applyBorder="1" applyAlignment="1" applyProtection="1">
      <alignment horizontal="center" vertical="center"/>
      <protection locked="0"/>
    </xf>
    <xf numFmtId="0" fontId="71" fillId="0" borderId="44" xfId="0" applyFont="1" applyBorder="1" applyAlignment="1" applyProtection="1">
      <alignment horizontal="center" vertical="center"/>
      <protection locked="0"/>
    </xf>
    <xf numFmtId="0" fontId="71" fillId="0" borderId="57" xfId="0" applyFont="1" applyBorder="1" applyAlignment="1" applyProtection="1">
      <alignment horizontal="center" vertical="center"/>
      <protection locked="0"/>
    </xf>
    <xf numFmtId="0" fontId="71" fillId="0" borderId="48" xfId="0" applyFont="1" applyBorder="1" applyAlignment="1" applyProtection="1">
      <alignment horizontal="center" vertical="center"/>
      <protection locked="0"/>
    </xf>
    <xf numFmtId="0" fontId="71" fillId="0" borderId="54" xfId="0" applyFont="1" applyBorder="1" applyAlignment="1" applyProtection="1">
      <alignment horizontal="center" vertical="center"/>
      <protection locked="0"/>
    </xf>
    <xf numFmtId="166" fontId="18" fillId="0" borderId="83" xfId="0" applyNumberFormat="1" applyFont="1" applyBorder="1" applyAlignment="1">
      <alignment horizontal="left" vertical="center"/>
    </xf>
    <xf numFmtId="211" fontId="18" fillId="0" borderId="83" xfId="0" applyNumberFormat="1" applyFont="1" applyBorder="1" applyAlignment="1">
      <alignment horizontal="left" vertical="center"/>
    </xf>
    <xf numFmtId="211" fontId="0" fillId="0" borderId="84" xfId="0" applyNumberFormat="1" applyBorder="1" applyAlignment="1">
      <alignment horizontal="left" vertical="center"/>
    </xf>
    <xf numFmtId="211" fontId="0" fillId="0" borderId="85" xfId="0" applyNumberFormat="1" applyBorder="1" applyAlignment="1">
      <alignment horizontal="left" vertical="center"/>
    </xf>
    <xf numFmtId="194" fontId="18" fillId="0" borderId="83" xfId="0" applyNumberFormat="1" applyFont="1" applyBorder="1" applyAlignment="1">
      <alignment horizontal="left" vertical="center"/>
    </xf>
    <xf numFmtId="0" fontId="13" fillId="0" borderId="33" xfId="0" applyFont="1" applyBorder="1" applyAlignment="1">
      <alignment horizontal="left" vertical="center"/>
    </xf>
    <xf numFmtId="0" fontId="13" fillId="0" borderId="31" xfId="0" applyFont="1" applyBorder="1" applyAlignment="1">
      <alignment horizontal="left" vertical="center"/>
    </xf>
    <xf numFmtId="181" fontId="18" fillId="0" borderId="83" xfId="0" applyNumberFormat="1" applyFont="1" applyBorder="1" applyAlignment="1">
      <alignment horizontal="left" vertical="center"/>
    </xf>
    <xf numFmtId="180" fontId="18" fillId="0" borderId="83" xfId="0" applyNumberFormat="1" applyFont="1" applyBorder="1" applyAlignment="1">
      <alignment horizontal="left" vertical="center"/>
    </xf>
    <xf numFmtId="0" fontId="13" fillId="0" borderId="36" xfId="0" applyFont="1" applyBorder="1" applyAlignment="1">
      <alignment horizontal="left" vertical="center" wrapText="1"/>
    </xf>
    <xf numFmtId="0" fontId="14" fillId="0" borderId="33" xfId="0" applyFont="1" applyBorder="1" applyAlignment="1">
      <alignment horizontal="left" vertical="center"/>
    </xf>
    <xf numFmtId="0" fontId="14" fillId="0" borderId="31" xfId="0" applyFont="1" applyBorder="1" applyAlignment="1">
      <alignment horizontal="left" vertical="center"/>
    </xf>
    <xf numFmtId="0" fontId="0" fillId="0" borderId="20" xfId="0" applyBorder="1" applyAlignment="1">
      <alignment horizontal="left" vertical="center"/>
    </xf>
    <xf numFmtId="196" fontId="18" fillId="0" borderId="83" xfId="0" applyNumberFormat="1" applyFont="1" applyBorder="1" applyAlignment="1">
      <alignment horizontal="left" vertical="center"/>
    </xf>
    <xf numFmtId="0" fontId="6" fillId="33" borderId="20" xfId="0" applyFont="1" applyFill="1" applyBorder="1" applyAlignment="1">
      <alignment horizontal="center" vertical="center" wrapText="1"/>
    </xf>
    <xf numFmtId="0" fontId="6" fillId="33" borderId="19" xfId="0" applyFont="1" applyFill="1" applyBorder="1" applyAlignment="1">
      <alignment horizontal="center" vertical="center" wrapText="1"/>
    </xf>
    <xf numFmtId="0" fontId="6" fillId="33" borderId="22" xfId="0" applyFont="1" applyFill="1" applyBorder="1" applyAlignment="1">
      <alignment horizontal="center" vertical="center" wrapText="1"/>
    </xf>
    <xf numFmtId="0" fontId="13" fillId="0" borderId="20" xfId="0" applyFont="1" applyBorder="1" applyAlignment="1">
      <alignment horizontal="left" vertical="center" wrapText="1"/>
    </xf>
    <xf numFmtId="0" fontId="14" fillId="0" borderId="19" xfId="0" applyFont="1" applyBorder="1" applyAlignment="1">
      <alignment horizontal="left" vertical="center"/>
    </xf>
    <xf numFmtId="0" fontId="14" fillId="0" borderId="22" xfId="0" applyFont="1" applyBorder="1" applyAlignment="1">
      <alignment horizontal="left" vertical="center"/>
    </xf>
    <xf numFmtId="0" fontId="21" fillId="0" borderId="49" xfId="0" applyFont="1" applyBorder="1" applyAlignment="1">
      <alignment horizontal="center" vertical="center"/>
    </xf>
    <xf numFmtId="0" fontId="0" fillId="0" borderId="43" xfId="0" applyBorder="1" applyAlignment="1">
      <alignment vertical="center"/>
    </xf>
    <xf numFmtId="0" fontId="5" fillId="0" borderId="80" xfId="0" applyFont="1" applyBorder="1" applyAlignment="1">
      <alignment vertical="center"/>
    </xf>
    <xf numFmtId="0" fontId="0" fillId="0" borderId="90" xfId="0" applyBorder="1" applyAlignment="1">
      <alignment vertical="center"/>
    </xf>
    <xf numFmtId="0" fontId="0" fillId="0" borderId="91" xfId="0" applyBorder="1"/>
    <xf numFmtId="215" fontId="18" fillId="0" borderId="87" xfId="0" applyNumberFormat="1" applyFont="1" applyBorder="1" applyAlignment="1">
      <alignment horizontal="left" vertical="center"/>
    </xf>
    <xf numFmtId="215" fontId="0" fillId="0" borderId="88" xfId="0" applyNumberFormat="1" applyBorder="1" applyAlignment="1">
      <alignment horizontal="left" vertical="center"/>
    </xf>
    <xf numFmtId="215" fontId="0" fillId="0" borderId="89" xfId="0" applyNumberFormat="1" applyBorder="1" applyAlignment="1">
      <alignment horizontal="left" vertical="center"/>
    </xf>
    <xf numFmtId="216" fontId="18" fillId="0" borderId="83" xfId="0" applyNumberFormat="1" applyFont="1" applyBorder="1" applyAlignment="1">
      <alignment horizontal="left" vertical="center"/>
    </xf>
    <xf numFmtId="216" fontId="0" fillId="0" borderId="84" xfId="0" applyNumberFormat="1" applyBorder="1" applyAlignment="1">
      <alignment horizontal="left" vertical="center"/>
    </xf>
    <xf numFmtId="216" fontId="0" fillId="0" borderId="85" xfId="0" applyNumberFormat="1" applyBorder="1" applyAlignment="1">
      <alignment horizontal="left" vertical="center"/>
    </xf>
    <xf numFmtId="0" fontId="0" fillId="0" borderId="48" xfId="0" applyBorder="1" applyAlignment="1">
      <alignment horizontal="left" vertical="center"/>
    </xf>
    <xf numFmtId="0" fontId="0" fillId="0" borderId="53" xfId="0" applyBorder="1" applyAlignment="1">
      <alignment horizontal="left" vertical="center"/>
    </xf>
    <xf numFmtId="0" fontId="0" fillId="0" borderId="54" xfId="0" applyBorder="1" applyAlignment="1">
      <alignment horizontal="left" vertical="center"/>
    </xf>
    <xf numFmtId="175" fontId="18" fillId="0" borderId="83" xfId="0" applyNumberFormat="1" applyFont="1" applyBorder="1" applyAlignment="1">
      <alignment horizontal="left" vertical="center"/>
    </xf>
    <xf numFmtId="0" fontId="69" fillId="0" borderId="44" xfId="0" applyFont="1" applyBorder="1" applyAlignment="1" applyProtection="1">
      <alignment horizontal="center" vertical="center"/>
      <protection locked="0"/>
    </xf>
    <xf numFmtId="0" fontId="69" fillId="0" borderId="57" xfId="0" applyFont="1" applyBorder="1" applyAlignment="1" applyProtection="1">
      <alignment horizontal="center" vertical="center"/>
      <protection locked="0"/>
    </xf>
    <xf numFmtId="173" fontId="18" fillId="0" borderId="86" xfId="0" applyNumberFormat="1" applyFont="1" applyBorder="1" applyAlignment="1">
      <alignment horizontal="left" vertical="center"/>
    </xf>
    <xf numFmtId="0" fontId="0" fillId="0" borderId="33" xfId="0" applyBorder="1" applyAlignment="1">
      <alignment horizontal="left" vertical="center"/>
    </xf>
    <xf numFmtId="0" fontId="0" fillId="0" borderId="31" xfId="0" applyBorder="1" applyAlignment="1">
      <alignment horizontal="left" vertical="center"/>
    </xf>
    <xf numFmtId="185" fontId="18" fillId="0" borderId="83" xfId="0" applyNumberFormat="1" applyFont="1" applyBorder="1" applyAlignment="1">
      <alignment horizontal="left" vertical="center"/>
    </xf>
    <xf numFmtId="0" fontId="88" fillId="0" borderId="39" xfId="0" applyFont="1" applyBorder="1" applyAlignment="1" applyProtection="1">
      <alignment horizontal="center" vertical="center"/>
      <protection locked="0"/>
    </xf>
    <xf numFmtId="0" fontId="17" fillId="0" borderId="97" xfId="0" applyFont="1" applyBorder="1" applyAlignment="1">
      <alignment horizontal="center" vertical="center"/>
    </xf>
    <xf numFmtId="0" fontId="0" fillId="0" borderId="98" xfId="0" applyBorder="1" applyAlignment="1">
      <alignment horizontal="center" vertical="center"/>
    </xf>
    <xf numFmtId="0" fontId="0" fillId="0" borderId="99" xfId="0" applyBorder="1" applyAlignment="1">
      <alignment horizontal="center" vertical="center"/>
    </xf>
    <xf numFmtId="0" fontId="0" fillId="0" borderId="97" xfId="0" applyBorder="1" applyAlignment="1">
      <alignment horizontal="center" vertical="center"/>
    </xf>
    <xf numFmtId="223" fontId="18" fillId="0" borderId="83" xfId="0" applyNumberFormat="1" applyFont="1" applyBorder="1" applyAlignment="1">
      <alignment horizontal="left" vertical="center"/>
    </xf>
    <xf numFmtId="0" fontId="14" fillId="0" borderId="61" xfId="0" applyFont="1" applyBorder="1" applyAlignment="1">
      <alignment horizontal="left" vertical="center"/>
    </xf>
    <xf numFmtId="0" fontId="14" fillId="0" borderId="71" xfId="0" applyFont="1" applyBorder="1" applyAlignment="1">
      <alignment horizontal="left" vertical="center"/>
    </xf>
    <xf numFmtId="172" fontId="18" fillId="0" borderId="83" xfId="0" applyNumberFormat="1" applyFont="1" applyBorder="1" applyAlignment="1">
      <alignment horizontal="left" vertical="center"/>
    </xf>
    <xf numFmtId="167" fontId="18" fillId="0" borderId="83" xfId="0" applyNumberFormat="1" applyFont="1" applyBorder="1" applyAlignment="1">
      <alignment horizontal="left" vertical="center"/>
    </xf>
    <xf numFmtId="170" fontId="18" fillId="0" borderId="83" xfId="0" applyNumberFormat="1" applyFont="1" applyBorder="1" applyAlignment="1">
      <alignment horizontal="left" vertical="center"/>
    </xf>
    <xf numFmtId="0" fontId="14" fillId="0" borderId="45" xfId="0" applyFont="1" applyBorder="1" applyAlignment="1">
      <alignment horizontal="left" vertical="center"/>
    </xf>
    <xf numFmtId="0" fontId="14" fillId="0" borderId="42" xfId="0" applyFont="1" applyBorder="1" applyAlignment="1">
      <alignment horizontal="left" vertical="center"/>
    </xf>
    <xf numFmtId="197" fontId="18" fillId="0" borderId="83" xfId="0" applyNumberFormat="1" applyFont="1" applyBorder="1" applyAlignment="1">
      <alignment horizontal="left" vertical="center"/>
    </xf>
    <xf numFmtId="0" fontId="38" fillId="0" borderId="36" xfId="0" applyFont="1" applyBorder="1" applyAlignment="1">
      <alignment vertical="center" wrapText="1"/>
    </xf>
    <xf numFmtId="0" fontId="0" fillId="0" borderId="33" xfId="0" applyBorder="1" applyAlignment="1">
      <alignment vertical="center"/>
    </xf>
    <xf numFmtId="0" fontId="0" fillId="0" borderId="31" xfId="0" applyBorder="1" applyAlignment="1">
      <alignment vertical="center"/>
    </xf>
    <xf numFmtId="0" fontId="14" fillId="0" borderId="15" xfId="0" applyFont="1" applyBorder="1" applyAlignment="1">
      <alignment horizontal="left" vertical="center"/>
    </xf>
    <xf numFmtId="0" fontId="69" fillId="0" borderId="36" xfId="0" applyFont="1" applyBorder="1" applyAlignment="1" applyProtection="1">
      <alignment horizontal="center" vertical="center"/>
      <protection locked="0"/>
    </xf>
    <xf numFmtId="0" fontId="69" fillId="0" borderId="31" xfId="0" applyFont="1" applyBorder="1" applyAlignment="1" applyProtection="1">
      <alignment horizontal="center" vertical="center"/>
      <protection locked="0"/>
    </xf>
    <xf numFmtId="179" fontId="18" fillId="0" borderId="83" xfId="0" applyNumberFormat="1" applyFont="1" applyBorder="1" applyAlignment="1">
      <alignment horizontal="left" vertical="center"/>
    </xf>
    <xf numFmtId="203" fontId="18" fillId="0" borderId="83" xfId="0" applyNumberFormat="1" applyFont="1" applyBorder="1" applyAlignment="1">
      <alignment horizontal="left" vertical="center"/>
    </xf>
    <xf numFmtId="203" fontId="0" fillId="0" borderId="84" xfId="0" applyNumberFormat="1" applyBorder="1" applyAlignment="1">
      <alignment horizontal="left" vertical="center"/>
    </xf>
    <xf numFmtId="203" fontId="0" fillId="0" borderId="85" xfId="0" applyNumberFormat="1" applyBorder="1" applyAlignment="1">
      <alignment horizontal="left" vertical="center"/>
    </xf>
    <xf numFmtId="178" fontId="18" fillId="0" borderId="86" xfId="0" applyNumberFormat="1" applyFont="1" applyBorder="1" applyAlignment="1">
      <alignment horizontal="left" vertical="center"/>
    </xf>
    <xf numFmtId="0" fontId="71" fillId="0" borderId="62" xfId="0" applyFont="1" applyBorder="1" applyAlignment="1" applyProtection="1">
      <alignment horizontal="center" vertical="center"/>
      <protection locked="0"/>
    </xf>
    <xf numFmtId="0" fontId="71" fillId="0" borderId="71" xfId="0" applyFont="1" applyBorder="1" applyAlignment="1" applyProtection="1">
      <alignment horizontal="center" vertical="center"/>
      <protection locked="0"/>
    </xf>
    <xf numFmtId="182" fontId="18" fillId="0" borderId="83" xfId="0" applyNumberFormat="1" applyFont="1" applyBorder="1" applyAlignment="1">
      <alignment horizontal="left" vertical="center"/>
    </xf>
    <xf numFmtId="0" fontId="0" fillId="26" borderId="15" xfId="0" applyFill="1" applyBorder="1" applyAlignment="1">
      <alignment horizontal="center" vertical="center"/>
    </xf>
    <xf numFmtId="0" fontId="0" fillId="26" borderId="45" xfId="0" applyFill="1" applyBorder="1" applyAlignment="1">
      <alignment horizontal="center" vertical="center"/>
    </xf>
    <xf numFmtId="0" fontId="0" fillId="0" borderId="42" xfId="0" applyBorder="1" applyAlignment="1">
      <alignment horizontal="center" vertical="center"/>
    </xf>
    <xf numFmtId="177" fontId="18" fillId="0" borderId="83" xfId="0" applyNumberFormat="1" applyFont="1" applyBorder="1" applyAlignment="1">
      <alignment horizontal="left" vertical="center"/>
    </xf>
    <xf numFmtId="229" fontId="18" fillId="0" borderId="83" xfId="0" applyNumberFormat="1" applyFont="1" applyBorder="1" applyAlignment="1">
      <alignment horizontal="left" vertical="center"/>
    </xf>
    <xf numFmtId="229" fontId="0" fillId="0" borderId="84" xfId="0" applyNumberFormat="1" applyBorder="1" applyAlignment="1">
      <alignment horizontal="left" vertical="center"/>
    </xf>
    <xf numFmtId="229" fontId="0" fillId="0" borderId="85" xfId="0" applyNumberFormat="1" applyBorder="1" applyAlignment="1">
      <alignment horizontal="left" vertical="center"/>
    </xf>
    <xf numFmtId="0" fontId="17" fillId="0" borderId="52" xfId="0" applyFont="1" applyBorder="1" applyAlignment="1">
      <alignment horizontal="center" vertical="center"/>
    </xf>
    <xf numFmtId="0" fontId="0" fillId="0" borderId="19" xfId="0" applyBorder="1" applyAlignment="1">
      <alignment vertical="center"/>
    </xf>
    <xf numFmtId="0" fontId="0" fillId="0" borderId="22" xfId="0" applyBorder="1" applyAlignment="1">
      <alignment vertical="center"/>
    </xf>
    <xf numFmtId="199" fontId="18" fillId="0" borderId="83" xfId="0" applyNumberFormat="1" applyFont="1" applyBorder="1" applyAlignment="1">
      <alignment horizontal="left" vertical="center"/>
    </xf>
    <xf numFmtId="0" fontId="0" fillId="0" borderId="45" xfId="0" applyBorder="1" applyAlignment="1">
      <alignment horizontal="left" vertical="center"/>
    </xf>
    <xf numFmtId="0" fontId="0" fillId="0" borderId="42" xfId="0" applyBorder="1" applyAlignment="1">
      <alignment horizontal="left" vertical="center"/>
    </xf>
    <xf numFmtId="0" fontId="14" fillId="0" borderId="62" xfId="0" applyFont="1" applyBorder="1" applyAlignment="1">
      <alignment horizontal="left" vertical="center"/>
    </xf>
    <xf numFmtId="0" fontId="0" fillId="0" borderId="61" xfId="0" applyBorder="1" applyAlignment="1">
      <alignment horizontal="left" vertical="center"/>
    </xf>
    <xf numFmtId="0" fontId="0" fillId="0" borderId="71" xfId="0" applyBorder="1" applyAlignment="1">
      <alignment horizontal="left" vertical="center"/>
    </xf>
    <xf numFmtId="219" fontId="18" fillId="0" borderId="83" xfId="0" applyNumberFormat="1" applyFont="1" applyBorder="1" applyAlignment="1">
      <alignment horizontal="left" vertical="center"/>
    </xf>
    <xf numFmtId="219" fontId="0" fillId="0" borderId="84" xfId="0" applyNumberFormat="1" applyBorder="1" applyAlignment="1">
      <alignment horizontal="left" vertical="center"/>
    </xf>
    <xf numFmtId="219" fontId="0" fillId="0" borderId="85" xfId="0" applyNumberFormat="1" applyBorder="1" applyAlignment="1">
      <alignment horizontal="left" vertical="center"/>
    </xf>
    <xf numFmtId="164" fontId="18" fillId="0" borderId="83" xfId="0" applyNumberFormat="1" applyFont="1" applyBorder="1" applyAlignment="1">
      <alignment horizontal="left" vertical="center"/>
    </xf>
    <xf numFmtId="0" fontId="47" fillId="0" borderId="62" xfId="0" applyFont="1" applyBorder="1" applyAlignment="1">
      <alignment horizontal="left" vertical="center"/>
    </xf>
    <xf numFmtId="0" fontId="47" fillId="0" borderId="61" xfId="0" applyFont="1" applyBorder="1" applyAlignment="1">
      <alignment horizontal="left" vertical="center"/>
    </xf>
    <xf numFmtId="0" fontId="47" fillId="0" borderId="71" xfId="0" applyFont="1" applyBorder="1" applyAlignment="1">
      <alignment horizontal="left" vertical="center"/>
    </xf>
    <xf numFmtId="176" fontId="18" fillId="0" borderId="86" xfId="0" applyNumberFormat="1" applyFont="1" applyBorder="1" applyAlignment="1">
      <alignment horizontal="left" vertical="center"/>
    </xf>
    <xf numFmtId="204" fontId="18" fillId="0" borderId="86" xfId="0" applyNumberFormat="1" applyFont="1" applyBorder="1" applyAlignment="1">
      <alignment horizontal="left" vertical="center"/>
    </xf>
    <xf numFmtId="0" fontId="34" fillId="0" borderId="80" xfId="0" applyFont="1" applyBorder="1" applyAlignment="1">
      <alignment vertical="center"/>
    </xf>
    <xf numFmtId="165" fontId="18" fillId="0" borderId="83" xfId="0" applyNumberFormat="1" applyFont="1" applyBorder="1" applyAlignment="1">
      <alignment horizontal="left" vertical="center"/>
    </xf>
    <xf numFmtId="212" fontId="18" fillId="0" borderId="83" xfId="0" applyNumberFormat="1" applyFont="1" applyBorder="1" applyAlignment="1">
      <alignment horizontal="left" vertical="center"/>
    </xf>
    <xf numFmtId="212" fontId="0" fillId="0" borderId="84" xfId="0" applyNumberFormat="1" applyBorder="1" applyAlignment="1">
      <alignment horizontal="left" vertical="center"/>
    </xf>
    <xf numFmtId="212" fontId="0" fillId="0" borderId="85" xfId="0" applyNumberFormat="1" applyBorder="1" applyAlignment="1">
      <alignment horizontal="left" vertical="center"/>
    </xf>
    <xf numFmtId="0" fontId="38" fillId="0" borderId="45" xfId="0" applyFont="1" applyBorder="1" applyAlignment="1">
      <alignment horizontal="left" vertical="center" wrapText="1"/>
    </xf>
    <xf numFmtId="0" fontId="38" fillId="0" borderId="42" xfId="0" applyFont="1" applyBorder="1" applyAlignment="1">
      <alignment horizontal="left" vertical="center" wrapText="1"/>
    </xf>
    <xf numFmtId="0" fontId="30" fillId="0" borderId="16" xfId="0" applyFont="1" applyBorder="1" applyAlignment="1">
      <alignment horizontal="center" vertical="center"/>
    </xf>
    <xf numFmtId="0" fontId="0" fillId="0" borderId="37" xfId="0" applyBorder="1" applyAlignment="1">
      <alignment horizontal="center" vertical="center"/>
    </xf>
    <xf numFmtId="49" fontId="7" fillId="0" borderId="16" xfId="0" applyNumberFormat="1" applyFont="1" applyBorder="1" applyAlignment="1">
      <alignment horizontal="left" vertical="center"/>
    </xf>
    <xf numFmtId="0" fontId="0" fillId="0" borderId="37" xfId="0" applyBorder="1" applyAlignment="1">
      <alignment horizontal="left" vertical="center"/>
    </xf>
    <xf numFmtId="0" fontId="78" fillId="0" borderId="15" xfId="0" applyFont="1" applyBorder="1" applyAlignment="1" applyProtection="1">
      <alignment horizontal="left" vertical="center"/>
      <protection locked="0"/>
    </xf>
    <xf numFmtId="0" fontId="78" fillId="0" borderId="45" xfId="0" applyFont="1" applyBorder="1" applyAlignment="1" applyProtection="1">
      <alignment horizontal="left" vertical="center"/>
      <protection locked="0"/>
    </xf>
    <xf numFmtId="0" fontId="78" fillId="0" borderId="42" xfId="0" applyFont="1" applyBorder="1" applyAlignment="1" applyProtection="1">
      <alignment horizontal="left" vertical="center"/>
      <protection locked="0"/>
    </xf>
    <xf numFmtId="221" fontId="18" fillId="0" borderId="83" xfId="0" applyNumberFormat="1" applyFont="1" applyBorder="1" applyAlignment="1">
      <alignment horizontal="left" vertical="center"/>
    </xf>
    <xf numFmtId="221" fontId="0" fillId="0" borderId="84" xfId="0" applyNumberFormat="1" applyBorder="1" applyAlignment="1">
      <alignment horizontal="left" vertical="center"/>
    </xf>
    <xf numFmtId="221" fontId="0" fillId="0" borderId="85" xfId="0" applyNumberFormat="1" applyBorder="1" applyAlignment="1">
      <alignment horizontal="left" vertical="center"/>
    </xf>
    <xf numFmtId="210" fontId="18" fillId="0" borderId="83" xfId="0" applyNumberFormat="1" applyFont="1" applyBorder="1" applyAlignment="1">
      <alignment horizontal="left" vertical="center"/>
    </xf>
    <xf numFmtId="210" fontId="0" fillId="0" borderId="84" xfId="0" applyNumberFormat="1" applyBorder="1" applyAlignment="1">
      <alignment horizontal="left" vertical="center"/>
    </xf>
    <xf numFmtId="210" fontId="0" fillId="0" borderId="85" xfId="0" applyNumberFormat="1" applyBorder="1" applyAlignment="1">
      <alignment horizontal="left" vertical="center"/>
    </xf>
    <xf numFmtId="222" fontId="18" fillId="0" borderId="83" xfId="0" applyNumberFormat="1" applyFont="1" applyBorder="1" applyAlignment="1">
      <alignment horizontal="left" vertical="center"/>
    </xf>
    <xf numFmtId="222" fontId="0" fillId="0" borderId="84" xfId="0" applyNumberFormat="1" applyBorder="1" applyAlignment="1">
      <alignment horizontal="left" vertical="center"/>
    </xf>
    <xf numFmtId="222" fontId="0" fillId="0" borderId="85" xfId="0" applyNumberFormat="1" applyBorder="1" applyAlignment="1">
      <alignment horizontal="left" vertical="center"/>
    </xf>
    <xf numFmtId="168" fontId="18" fillId="0" borderId="83" xfId="0" applyNumberFormat="1" applyFont="1" applyBorder="1" applyAlignment="1">
      <alignment horizontal="left" vertical="center"/>
    </xf>
    <xf numFmtId="0" fontId="17" fillId="0" borderId="79" xfId="0" applyFont="1" applyBorder="1" applyAlignment="1">
      <alignment horizontal="center" vertical="center"/>
    </xf>
    <xf numFmtId="0" fontId="17" fillId="0" borderId="80" xfId="0" applyFont="1" applyBorder="1" applyAlignment="1">
      <alignment horizontal="center" vertical="center"/>
    </xf>
    <xf numFmtId="224" fontId="18" fillId="0" borderId="83" xfId="0" applyNumberFormat="1" applyFont="1" applyBorder="1" applyAlignment="1">
      <alignment horizontal="left" vertical="center"/>
    </xf>
    <xf numFmtId="225" fontId="18" fillId="0" borderId="83" xfId="0" applyNumberFormat="1" applyFont="1" applyBorder="1" applyAlignment="1">
      <alignment horizontal="left" vertical="center"/>
    </xf>
    <xf numFmtId="0" fontId="38" fillId="0" borderId="15" xfId="0" applyFont="1" applyBorder="1" applyAlignment="1">
      <alignment horizontal="left" vertical="center" wrapText="1"/>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0" fontId="14" fillId="0" borderId="53" xfId="0" applyFont="1" applyBorder="1" applyAlignment="1">
      <alignment horizontal="left" vertical="center"/>
    </xf>
    <xf numFmtId="0" fontId="14" fillId="0" borderId="54" xfId="0" applyFont="1" applyBorder="1" applyAlignment="1">
      <alignment horizontal="left" vertical="center"/>
    </xf>
    <xf numFmtId="0" fontId="17" fillId="0" borderId="103" xfId="0" applyFont="1" applyBorder="1" applyAlignment="1">
      <alignment horizontal="center"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17" fillId="0" borderId="98" xfId="0" applyFont="1" applyBorder="1" applyAlignment="1">
      <alignment horizontal="center" vertical="center"/>
    </xf>
    <xf numFmtId="0" fontId="17" fillId="0" borderId="99" xfId="0" applyFont="1" applyBorder="1" applyAlignment="1">
      <alignment horizontal="center" vertical="center"/>
    </xf>
    <xf numFmtId="0" fontId="17" fillId="0" borderId="100" xfId="0" applyFont="1" applyBorder="1" applyAlignment="1">
      <alignment horizontal="center" vertical="center"/>
    </xf>
    <xf numFmtId="0" fontId="17" fillId="0" borderId="101" xfId="0" applyFont="1" applyBorder="1" applyAlignment="1">
      <alignment horizontal="center" vertical="center"/>
    </xf>
    <xf numFmtId="0" fontId="17" fillId="0" borderId="102" xfId="0" applyFont="1" applyBorder="1" applyAlignment="1">
      <alignment horizontal="center" vertical="center"/>
    </xf>
    <xf numFmtId="0" fontId="38" fillId="0" borderId="15" xfId="0" applyFont="1" applyBorder="1" applyAlignment="1" applyProtection="1">
      <alignment horizontal="left" vertical="center"/>
      <protection locked="0"/>
    </xf>
    <xf numFmtId="0" fontId="38" fillId="0" borderId="45" xfId="0" applyFont="1" applyBorder="1" applyAlignment="1" applyProtection="1">
      <alignment horizontal="left" vertical="center"/>
      <protection locked="0"/>
    </xf>
    <xf numFmtId="0" fontId="38" fillId="0" borderId="42" xfId="0" applyFont="1" applyBorder="1" applyAlignment="1" applyProtection="1">
      <alignment horizontal="left" vertical="center"/>
      <protection locked="0"/>
    </xf>
    <xf numFmtId="0" fontId="69" fillId="0" borderId="53" xfId="0" applyFont="1" applyBorder="1" applyAlignment="1" applyProtection="1">
      <alignment horizontal="center" vertical="center"/>
      <protection locked="0"/>
    </xf>
    <xf numFmtId="0" fontId="17" fillId="0" borderId="106" xfId="0" applyFont="1" applyBorder="1" applyAlignment="1">
      <alignment horizontal="center" vertical="center"/>
    </xf>
    <xf numFmtId="0" fontId="17" fillId="0" borderId="107" xfId="0" applyFont="1" applyBorder="1" applyAlignment="1">
      <alignment horizontal="center" vertical="center"/>
    </xf>
    <xf numFmtId="0" fontId="17" fillId="0" borderId="108" xfId="0" applyFont="1" applyBorder="1" applyAlignment="1">
      <alignment horizontal="center" vertical="center"/>
    </xf>
    <xf numFmtId="0" fontId="69" fillId="0" borderId="45" xfId="0" applyFont="1" applyBorder="1" applyAlignment="1" applyProtection="1">
      <alignment horizontal="center" vertical="center"/>
      <protection locked="0"/>
    </xf>
    <xf numFmtId="0" fontId="69" fillId="0" borderId="41" xfId="0" applyFont="1" applyBorder="1" applyAlignment="1" applyProtection="1">
      <alignment horizontal="center" vertical="center"/>
      <protection locked="0"/>
    </xf>
    <xf numFmtId="0" fontId="38" fillId="0" borderId="56" xfId="0" applyFont="1" applyBorder="1" applyAlignment="1" applyProtection="1">
      <alignment horizontal="left" vertical="center"/>
      <protection locked="0"/>
    </xf>
    <xf numFmtId="0" fontId="38" fillId="0" borderId="63" xfId="0" applyFont="1" applyBorder="1" applyAlignment="1" applyProtection="1">
      <alignment horizontal="left" vertical="center"/>
      <protection locked="0"/>
    </xf>
    <xf numFmtId="206" fontId="18" fillId="0" borderId="83" xfId="0" applyNumberFormat="1" applyFont="1" applyBorder="1" applyAlignment="1">
      <alignment horizontal="left" vertical="center"/>
    </xf>
    <xf numFmtId="206" fontId="0" fillId="0" borderId="84" xfId="0" applyNumberFormat="1" applyBorder="1" applyAlignment="1">
      <alignment horizontal="left" vertical="center"/>
    </xf>
    <xf numFmtId="206" fontId="0" fillId="0" borderId="85" xfId="0" applyNumberFormat="1" applyBorder="1" applyAlignment="1">
      <alignment horizontal="left" vertical="center"/>
    </xf>
    <xf numFmtId="200" fontId="18" fillId="0" borderId="83" xfId="0" applyNumberFormat="1" applyFont="1" applyBorder="1" applyAlignment="1">
      <alignment horizontal="left" vertical="center"/>
    </xf>
    <xf numFmtId="200" fontId="0" fillId="0" borderId="84" xfId="0" applyNumberFormat="1" applyBorder="1" applyAlignment="1">
      <alignment horizontal="left" vertical="center"/>
    </xf>
    <xf numFmtId="200" fontId="0" fillId="0" borderId="85" xfId="0" applyNumberFormat="1" applyBorder="1" applyAlignment="1">
      <alignment horizontal="left" vertical="center"/>
    </xf>
    <xf numFmtId="201" fontId="18" fillId="0" borderId="83" xfId="0" applyNumberFormat="1" applyFont="1" applyBorder="1" applyAlignment="1">
      <alignment horizontal="left" vertical="center"/>
    </xf>
    <xf numFmtId="201" fontId="0" fillId="0" borderId="84" xfId="0" applyNumberFormat="1" applyBorder="1" applyAlignment="1">
      <alignment horizontal="left" vertical="center"/>
    </xf>
    <xf numFmtId="201" fontId="0" fillId="0" borderId="85" xfId="0" applyNumberFormat="1" applyBorder="1" applyAlignment="1">
      <alignment horizontal="left" vertical="center"/>
    </xf>
    <xf numFmtId="202" fontId="18" fillId="0" borderId="83" xfId="0" applyNumberFormat="1" applyFont="1" applyBorder="1" applyAlignment="1">
      <alignment horizontal="left" vertical="center"/>
    </xf>
    <xf numFmtId="202" fontId="0" fillId="0" borderId="84" xfId="0" applyNumberFormat="1" applyBorder="1" applyAlignment="1">
      <alignment horizontal="left" vertical="center"/>
    </xf>
    <xf numFmtId="202" fontId="0" fillId="0" borderId="85" xfId="0" applyNumberFormat="1" applyBorder="1" applyAlignment="1">
      <alignment horizontal="left" vertical="center"/>
    </xf>
    <xf numFmtId="0" fontId="0" fillId="0" borderId="44"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20" xfId="0" applyBorder="1" applyAlignment="1">
      <alignment vertical="center"/>
    </xf>
    <xf numFmtId="0" fontId="0" fillId="0" borderId="15"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47" fillId="0" borderId="15" xfId="0" applyFont="1" applyBorder="1" applyAlignment="1">
      <alignment horizontal="left" vertical="center"/>
    </xf>
    <xf numFmtId="214" fontId="18" fillId="0" borderId="83" xfId="0" applyNumberFormat="1" applyFont="1" applyBorder="1" applyAlignment="1">
      <alignment horizontal="left" vertical="center"/>
    </xf>
    <xf numFmtId="214" fontId="0" fillId="0" borderId="84" xfId="0" applyNumberFormat="1" applyBorder="1" applyAlignment="1">
      <alignment horizontal="left" vertical="center"/>
    </xf>
    <xf numFmtId="214" fontId="0" fillId="0" borderId="85" xfId="0" applyNumberFormat="1" applyBorder="1" applyAlignment="1">
      <alignment horizontal="left" vertical="center"/>
    </xf>
    <xf numFmtId="195" fontId="18" fillId="0" borderId="84" xfId="0" applyNumberFormat="1" applyFont="1" applyBorder="1" applyAlignment="1">
      <alignment horizontal="left" vertical="center"/>
    </xf>
    <xf numFmtId="195" fontId="0" fillId="0" borderId="84" xfId="0" applyNumberFormat="1" applyBorder="1" applyAlignment="1">
      <alignment horizontal="left" vertical="center"/>
    </xf>
    <xf numFmtId="195" fontId="0" fillId="0" borderId="85" xfId="0" applyNumberFormat="1" applyBorder="1" applyAlignment="1">
      <alignment horizontal="left" vertical="center"/>
    </xf>
    <xf numFmtId="171" fontId="18" fillId="0" borderId="83" xfId="0" applyNumberFormat="1" applyFont="1" applyBorder="1" applyAlignment="1">
      <alignment horizontal="left" vertical="center"/>
    </xf>
    <xf numFmtId="231" fontId="18" fillId="0" borderId="83" xfId="0" applyNumberFormat="1" applyFont="1" applyBorder="1" applyAlignment="1">
      <alignment horizontal="left" vertical="center"/>
    </xf>
    <xf numFmtId="231" fontId="0" fillId="0" borderId="84" xfId="0" applyNumberFormat="1" applyBorder="1" applyAlignment="1">
      <alignment horizontal="left" vertical="center"/>
    </xf>
    <xf numFmtId="231" fontId="0" fillId="0" borderId="85" xfId="0" applyNumberFormat="1" applyBorder="1" applyAlignment="1">
      <alignment horizontal="left" vertical="center"/>
    </xf>
    <xf numFmtId="226" fontId="18" fillId="0" borderId="83" xfId="0" applyNumberFormat="1" applyFont="1" applyBorder="1" applyAlignment="1">
      <alignment horizontal="left" vertical="center"/>
    </xf>
    <xf numFmtId="0" fontId="14" fillId="0" borderId="48" xfId="0" applyFont="1" applyBorder="1" applyAlignment="1">
      <alignment horizontal="left" vertical="center"/>
    </xf>
    <xf numFmtId="0" fontId="0" fillId="0" borderId="34"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230" fontId="18" fillId="0" borderId="83" xfId="0" applyNumberFormat="1" applyFont="1" applyBorder="1" applyAlignment="1">
      <alignment horizontal="left" vertical="center"/>
    </xf>
    <xf numFmtId="230" fontId="0" fillId="0" borderId="84" xfId="0" applyNumberFormat="1" applyBorder="1"/>
    <xf numFmtId="230" fontId="0" fillId="0" borderId="85" xfId="0" applyNumberFormat="1" applyBorder="1"/>
    <xf numFmtId="218" fontId="18" fillId="0" borderId="83" xfId="0" applyNumberFormat="1" applyFont="1" applyBorder="1" applyAlignment="1">
      <alignment horizontal="left" vertical="center"/>
    </xf>
    <xf numFmtId="218" fontId="0" fillId="0" borderId="84" xfId="0" applyNumberFormat="1" applyBorder="1" applyAlignment="1">
      <alignment horizontal="left" vertical="center"/>
    </xf>
    <xf numFmtId="218" fontId="0" fillId="0" borderId="85" xfId="0" applyNumberFormat="1" applyBorder="1" applyAlignment="1">
      <alignment horizontal="left" vertical="center"/>
    </xf>
    <xf numFmtId="0" fontId="38" fillId="0" borderId="20" xfId="0" applyFont="1" applyBorder="1" applyAlignment="1">
      <alignment horizontal="left" vertical="center" wrapText="1"/>
    </xf>
    <xf numFmtId="174" fontId="18" fillId="0" borderId="83" xfId="0" applyNumberFormat="1" applyFont="1" applyBorder="1" applyAlignment="1">
      <alignment horizontal="left" vertical="center"/>
    </xf>
    <xf numFmtId="0" fontId="14" fillId="0" borderId="45" xfId="0" applyFont="1" applyBorder="1" applyAlignment="1">
      <alignment horizontal="left" vertical="center" wrapText="1"/>
    </xf>
    <xf numFmtId="0" fontId="14" fillId="0" borderId="42" xfId="0" applyFont="1" applyBorder="1" applyAlignment="1">
      <alignment horizontal="left" vertical="center" wrapText="1"/>
    </xf>
    <xf numFmtId="0" fontId="17" fillId="0" borderId="15" xfId="0" applyFont="1" applyBorder="1" applyAlignment="1">
      <alignment horizontal="center" vertical="center"/>
    </xf>
    <xf numFmtId="0" fontId="17" fillId="0" borderId="45" xfId="0" applyFont="1" applyBorder="1" applyAlignment="1">
      <alignment horizontal="center" vertical="center"/>
    </xf>
    <xf numFmtId="0" fontId="17" fillId="0" borderId="42" xfId="0" applyFont="1" applyBorder="1" applyAlignment="1">
      <alignment horizontal="center" vertical="center"/>
    </xf>
    <xf numFmtId="0" fontId="7" fillId="0" borderId="15" xfId="0" applyFont="1" applyBorder="1" applyAlignment="1">
      <alignment horizontal="center" vertical="center"/>
    </xf>
    <xf numFmtId="0" fontId="7" fillId="0" borderId="45" xfId="0" applyFont="1" applyBorder="1" applyAlignment="1">
      <alignment horizontal="center" vertical="center"/>
    </xf>
    <xf numFmtId="0" fontId="7" fillId="0" borderId="42" xfId="0" applyFont="1" applyBorder="1" applyAlignment="1">
      <alignment horizontal="center" vertical="center"/>
    </xf>
    <xf numFmtId="1" fontId="18" fillId="0" borderId="15" xfId="0" applyNumberFormat="1" applyFont="1" applyBorder="1" applyAlignment="1">
      <alignment horizontal="center" vertical="center"/>
    </xf>
    <xf numFmtId="1" fontId="18" fillId="0" borderId="45" xfId="0" applyNumberFormat="1" applyFont="1" applyBorder="1" applyAlignment="1">
      <alignment horizontal="center" vertical="center"/>
    </xf>
    <xf numFmtId="0" fontId="29" fillId="25" borderId="15" xfId="0" applyFont="1" applyFill="1" applyBorder="1" applyAlignment="1">
      <alignment horizontal="center" vertical="center"/>
    </xf>
    <xf numFmtId="0" fontId="29" fillId="25" borderId="48" xfId="0" applyFont="1" applyFill="1" applyBorder="1" applyAlignment="1">
      <alignment horizontal="center" vertical="center"/>
    </xf>
    <xf numFmtId="0" fontId="0" fillId="0" borderId="54" xfId="0" applyBorder="1" applyAlignment="1">
      <alignment horizontal="center" vertical="center"/>
    </xf>
    <xf numFmtId="0" fontId="17" fillId="0" borderId="56" xfId="0" applyFont="1" applyBorder="1" applyAlignment="1">
      <alignment horizontal="center" vertical="center"/>
    </xf>
    <xf numFmtId="0" fontId="17" fillId="0" borderId="63" xfId="0" applyFont="1" applyBorder="1" applyAlignment="1">
      <alignment horizontal="center" vertical="center"/>
    </xf>
    <xf numFmtId="0" fontId="17" fillId="0" borderId="55" xfId="0" applyFont="1" applyBorder="1" applyAlignment="1">
      <alignment horizontal="center" vertical="center"/>
    </xf>
    <xf numFmtId="1" fontId="18" fillId="0" borderId="48" xfId="0" applyNumberFormat="1" applyFont="1" applyBorder="1" applyAlignment="1">
      <alignment horizontal="center" vertical="center"/>
    </xf>
    <xf numFmtId="1" fontId="18" fillId="0" borderId="53" xfId="0" applyNumberFormat="1" applyFont="1" applyBorder="1" applyAlignment="1">
      <alignment horizontal="center" vertical="center"/>
    </xf>
    <xf numFmtId="1" fontId="18" fillId="0" borderId="56" xfId="0" applyNumberFormat="1" applyFont="1" applyBorder="1" applyAlignment="1">
      <alignment horizontal="center" vertical="center"/>
    </xf>
    <xf numFmtId="1" fontId="18" fillId="0" borderId="63" xfId="0" applyNumberFormat="1" applyFont="1" applyBorder="1" applyAlignment="1">
      <alignment horizontal="center" vertical="center"/>
    </xf>
    <xf numFmtId="0" fontId="38" fillId="0" borderId="48" xfId="0" applyFont="1" applyBorder="1" applyAlignment="1">
      <alignment horizontal="left" vertical="center" wrapText="1"/>
    </xf>
    <xf numFmtId="0" fontId="14" fillId="0" borderId="53" xfId="0" applyFont="1" applyBorder="1" applyAlignment="1">
      <alignment horizontal="left" vertical="center" wrapText="1"/>
    </xf>
    <xf numFmtId="0" fontId="14" fillId="0" borderId="54" xfId="0" applyFont="1" applyBorder="1" applyAlignment="1">
      <alignment horizontal="left" vertical="center" wrapText="1"/>
    </xf>
    <xf numFmtId="0" fontId="17" fillId="0" borderId="48" xfId="0" applyFont="1" applyBorder="1" applyAlignment="1">
      <alignment horizontal="center" vertical="center"/>
    </xf>
    <xf numFmtId="0" fontId="17" fillId="0" borderId="53" xfId="0" applyFont="1" applyBorder="1" applyAlignment="1">
      <alignment horizontal="center" vertical="center"/>
    </xf>
    <xf numFmtId="0" fontId="17" fillId="0" borderId="54" xfId="0" applyFont="1" applyBorder="1" applyAlignment="1">
      <alignment horizontal="center" vertical="center"/>
    </xf>
    <xf numFmtId="0" fontId="7" fillId="0" borderId="48" xfId="0" applyFont="1" applyBorder="1" applyAlignment="1">
      <alignment horizontal="center"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13" fillId="0" borderId="19" xfId="0" applyFont="1" applyBorder="1" applyAlignment="1">
      <alignment horizontal="left" vertical="center" wrapText="1"/>
    </xf>
    <xf numFmtId="0" fontId="13" fillId="0" borderId="22" xfId="0" applyFont="1" applyBorder="1" applyAlignment="1">
      <alignment horizontal="left" vertical="center" wrapText="1"/>
    </xf>
    <xf numFmtId="0" fontId="38" fillId="33" borderId="65" xfId="0" applyFont="1" applyFill="1" applyBorder="1" applyAlignment="1">
      <alignment horizontal="center" vertical="center"/>
    </xf>
    <xf numFmtId="0" fontId="0" fillId="33" borderId="66" xfId="0" applyFill="1" applyBorder="1" applyAlignment="1">
      <alignment horizontal="center" vertical="center"/>
    </xf>
    <xf numFmtId="0" fontId="29" fillId="25" borderId="20" xfId="0" applyFont="1" applyFill="1" applyBorder="1" applyAlignment="1">
      <alignment horizontal="center" vertical="center"/>
    </xf>
    <xf numFmtId="0" fontId="0" fillId="0" borderId="22" xfId="0" applyBorder="1" applyAlignment="1">
      <alignment horizontal="center" vertical="center"/>
    </xf>
    <xf numFmtId="1" fontId="18" fillId="0" borderId="20" xfId="0" applyNumberFormat="1" applyFont="1" applyBorder="1" applyAlignment="1">
      <alignment horizontal="center" vertical="center"/>
    </xf>
    <xf numFmtId="1" fontId="18" fillId="0" borderId="19" xfId="0" applyNumberFormat="1" applyFont="1" applyBorder="1" applyAlignment="1">
      <alignment horizontal="center" vertical="center"/>
    </xf>
    <xf numFmtId="1" fontId="18" fillId="0" borderId="22" xfId="0" applyNumberFormat="1" applyFont="1" applyBorder="1" applyAlignment="1">
      <alignment horizontal="center" vertical="center"/>
    </xf>
    <xf numFmtId="0" fontId="29" fillId="25" borderId="44" xfId="0" applyFont="1" applyFill="1" applyBorder="1" applyAlignment="1">
      <alignment horizontal="center" vertical="center"/>
    </xf>
    <xf numFmtId="0" fontId="0" fillId="0" borderId="57" xfId="0" applyBorder="1" applyAlignment="1">
      <alignment horizontal="center" vertical="center"/>
    </xf>
    <xf numFmtId="0" fontId="6" fillId="33" borderId="52" xfId="0" applyFont="1" applyFill="1" applyBorder="1" applyAlignment="1">
      <alignment horizontal="center" vertical="center" wrapText="1"/>
    </xf>
    <xf numFmtId="0" fontId="0" fillId="0" borderId="49" xfId="0" applyBorder="1" applyAlignment="1">
      <alignment horizontal="center" vertical="center" wrapText="1"/>
    </xf>
    <xf numFmtId="0" fontId="0" fillId="0" borderId="49" xfId="0" applyBorder="1" applyAlignment="1">
      <alignment vertical="center"/>
    </xf>
    <xf numFmtId="0" fontId="25" fillId="0" borderId="20" xfId="0" applyFont="1" applyBorder="1" applyAlignment="1">
      <alignment horizontal="center" vertical="center" textRotation="90" wrapText="1"/>
    </xf>
    <xf numFmtId="0" fontId="25" fillId="0" borderId="22" xfId="0" applyFont="1" applyBorder="1" applyAlignment="1">
      <alignment horizontal="center" vertical="center" textRotation="90" wrapText="1"/>
    </xf>
    <xf numFmtId="0" fontId="27" fillId="0" borderId="21" xfId="0" applyFont="1" applyBorder="1" applyAlignment="1">
      <alignment horizontal="center" vertical="center" wrapText="1"/>
    </xf>
    <xf numFmtId="0" fontId="28" fillId="0" borderId="21" xfId="0" applyFont="1" applyBorder="1" applyAlignment="1">
      <alignment horizontal="center" vertical="center"/>
    </xf>
    <xf numFmtId="1" fontId="18" fillId="0" borderId="42" xfId="0" applyNumberFormat="1" applyFont="1" applyBorder="1" applyAlignment="1">
      <alignment horizontal="center" vertical="center"/>
    </xf>
    <xf numFmtId="0" fontId="18" fillId="0" borderId="20" xfId="0" applyFont="1" applyBorder="1" applyAlignment="1">
      <alignment horizontal="center" vertical="center" textRotation="90" wrapText="1"/>
    </xf>
    <xf numFmtId="0" fontId="20" fillId="0" borderId="19" xfId="0" applyFont="1" applyBorder="1" applyAlignment="1">
      <alignment vertical="center" wrapText="1"/>
    </xf>
    <xf numFmtId="0" fontId="7" fillId="0" borderId="20"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22" xfId="0" applyFont="1" applyBorder="1" applyAlignment="1">
      <alignment horizontal="center" vertical="center" textRotation="90" wrapText="1"/>
    </xf>
    <xf numFmtId="0" fontId="17" fillId="0" borderId="20" xfId="0" applyFont="1" applyBorder="1" applyAlignment="1">
      <alignment horizontal="center" vertical="center" textRotation="90" wrapText="1"/>
    </xf>
    <xf numFmtId="0" fontId="17" fillId="0" borderId="19" xfId="0" applyFont="1" applyBorder="1" applyAlignment="1">
      <alignment horizontal="center" vertical="center" textRotation="90" wrapText="1"/>
    </xf>
    <xf numFmtId="0" fontId="17" fillId="0" borderId="22" xfId="0" applyFont="1" applyBorder="1" applyAlignment="1">
      <alignment horizontal="center" vertical="center" textRotation="90" wrapText="1"/>
    </xf>
    <xf numFmtId="0" fontId="38" fillId="0" borderId="56" xfId="0" applyFont="1" applyBorder="1" applyAlignment="1">
      <alignment horizontal="left" vertical="center" wrapText="1"/>
    </xf>
    <xf numFmtId="0" fontId="14" fillId="0" borderId="63" xfId="0" applyFont="1" applyBorder="1" applyAlignment="1">
      <alignment horizontal="left" vertical="center" wrapText="1"/>
    </xf>
    <xf numFmtId="0" fontId="14" fillId="0" borderId="55" xfId="0" applyFont="1" applyBorder="1" applyAlignment="1">
      <alignment horizontal="left" vertical="center" wrapText="1"/>
    </xf>
    <xf numFmtId="0" fontId="7" fillId="0" borderId="56" xfId="0" applyFont="1" applyBorder="1" applyAlignment="1">
      <alignment horizontal="center" vertical="center"/>
    </xf>
    <xf numFmtId="0" fontId="7" fillId="0" borderId="63" xfId="0" applyFont="1" applyBorder="1" applyAlignment="1">
      <alignment horizontal="center" vertical="center"/>
    </xf>
    <xf numFmtId="0" fontId="7" fillId="0" borderId="55" xfId="0" applyFont="1" applyBorder="1" applyAlignment="1">
      <alignment horizontal="center" vertical="center"/>
    </xf>
    <xf numFmtId="0" fontId="29" fillId="25" borderId="56" xfId="0" applyFont="1" applyFill="1" applyBorder="1" applyAlignment="1">
      <alignment horizontal="center" vertical="center"/>
    </xf>
    <xf numFmtId="0" fontId="0" fillId="0" borderId="55" xfId="0" applyBorder="1" applyAlignment="1">
      <alignment horizontal="center" vertical="center"/>
    </xf>
    <xf numFmtId="0" fontId="14" fillId="25" borderId="76" xfId="0" applyFont="1" applyFill="1" applyBorder="1" applyAlignment="1">
      <alignment vertical="center"/>
    </xf>
    <xf numFmtId="0" fontId="0" fillId="0" borderId="77" xfId="0" applyBorder="1" applyAlignment="1">
      <alignment vertical="center"/>
    </xf>
    <xf numFmtId="0" fontId="7" fillId="0" borderId="44" xfId="0" applyFont="1" applyBorder="1" applyAlignment="1">
      <alignment horizontal="center" vertical="center"/>
    </xf>
    <xf numFmtId="0" fontId="7" fillId="0" borderId="41" xfId="0" applyFont="1" applyBorder="1" applyAlignment="1">
      <alignment horizontal="center" vertical="center"/>
    </xf>
    <xf numFmtId="0" fontId="7" fillId="0" borderId="57" xfId="0" applyFont="1" applyBorder="1" applyAlignment="1">
      <alignment horizontal="center" vertical="center"/>
    </xf>
    <xf numFmtId="0" fontId="17" fillId="0" borderId="44" xfId="0" applyFont="1" applyBorder="1" applyAlignment="1">
      <alignment horizontal="center" vertical="center"/>
    </xf>
    <xf numFmtId="0" fontId="17" fillId="0" borderId="41" xfId="0" applyFont="1" applyBorder="1" applyAlignment="1">
      <alignment horizontal="center" vertical="center"/>
    </xf>
    <xf numFmtId="0" fontId="17" fillId="0" borderId="57" xfId="0" applyFont="1" applyBorder="1" applyAlignment="1">
      <alignment horizontal="center" vertical="center"/>
    </xf>
    <xf numFmtId="0" fontId="17" fillId="0" borderId="20" xfId="0" applyFont="1" applyBorder="1" applyAlignment="1">
      <alignment horizontal="center" vertical="center"/>
    </xf>
    <xf numFmtId="0" fontId="17" fillId="0" borderId="19" xfId="0" applyFont="1" applyBorder="1" applyAlignment="1">
      <alignment horizontal="center" vertical="center"/>
    </xf>
    <xf numFmtId="0" fontId="17" fillId="0" borderId="22" xfId="0" applyFont="1" applyBorder="1" applyAlignment="1">
      <alignment horizontal="center" vertical="center"/>
    </xf>
    <xf numFmtId="0" fontId="13" fillId="0" borderId="33" xfId="0" applyFont="1" applyBorder="1" applyAlignment="1">
      <alignment horizontal="left" vertical="center" wrapText="1"/>
    </xf>
    <xf numFmtId="0" fontId="13" fillId="0" borderId="31" xfId="0" applyFont="1" applyBorder="1" applyAlignment="1">
      <alignment horizontal="left" vertical="center" wrapText="1"/>
    </xf>
    <xf numFmtId="0" fontId="33" fillId="0" borderId="20" xfId="0" applyFont="1" applyBorder="1" applyAlignment="1">
      <alignment vertical="center"/>
    </xf>
    <xf numFmtId="0" fontId="33" fillId="0" borderId="19" xfId="0" applyFont="1" applyBorder="1" applyAlignment="1">
      <alignment vertical="center"/>
    </xf>
    <xf numFmtId="0" fontId="33" fillId="0" borderId="22" xfId="0" applyFont="1" applyBorder="1" applyAlignment="1">
      <alignment vertical="center"/>
    </xf>
    <xf numFmtId="0" fontId="7" fillId="0" borderId="20" xfId="0" applyFont="1" applyBorder="1" applyAlignment="1">
      <alignment horizontal="center" vertical="center"/>
    </xf>
    <xf numFmtId="0" fontId="7" fillId="0" borderId="19" xfId="0" applyFont="1" applyBorder="1" applyAlignment="1">
      <alignment horizontal="center" vertical="center"/>
    </xf>
    <xf numFmtId="0" fontId="7" fillId="0" borderId="22" xfId="0" applyFont="1" applyBorder="1" applyAlignment="1">
      <alignment horizontal="center" vertical="center"/>
    </xf>
    <xf numFmtId="0" fontId="38" fillId="0" borderId="44" xfId="0" applyFont="1" applyBorder="1" applyAlignment="1">
      <alignment horizontal="left" vertical="center" wrapText="1"/>
    </xf>
    <xf numFmtId="0" fontId="14" fillId="0" borderId="41" xfId="0" applyFont="1" applyBorder="1" applyAlignment="1">
      <alignment horizontal="left" vertical="center" wrapText="1"/>
    </xf>
    <xf numFmtId="0" fontId="14" fillId="0" borderId="57" xfId="0" applyFont="1" applyBorder="1" applyAlignment="1">
      <alignment horizontal="left" vertical="center" wrapText="1"/>
    </xf>
    <xf numFmtId="1" fontId="18" fillId="0" borderId="44" xfId="0" applyNumberFormat="1" applyFont="1" applyBorder="1" applyAlignment="1">
      <alignment horizontal="center" vertical="center"/>
    </xf>
    <xf numFmtId="1" fontId="18" fillId="0" borderId="41" xfId="0" applyNumberFormat="1" applyFont="1" applyBorder="1" applyAlignment="1">
      <alignment horizontal="center" vertical="center"/>
    </xf>
    <xf numFmtId="0" fontId="2" fillId="34" borderId="0" xfId="51" applyFill="1" applyAlignment="1">
      <alignment wrapText="1"/>
    </xf>
    <xf numFmtId="0" fontId="2" fillId="34" borderId="0" xfId="51" applyFill="1"/>
    <xf numFmtId="0" fontId="2" fillId="34" borderId="33" xfId="51" applyFill="1" applyBorder="1" applyAlignment="1">
      <alignment vertical="top" wrapText="1"/>
    </xf>
    <xf numFmtId="0" fontId="2" fillId="34" borderId="33" xfId="51" applyFill="1" applyBorder="1"/>
    <xf numFmtId="0" fontId="86" fillId="34" borderId="0" xfId="51" applyFont="1" applyFill="1" applyAlignment="1">
      <alignment horizontal="left" vertical="center" wrapText="1"/>
    </xf>
    <xf numFmtId="0" fontId="86" fillId="34" borderId="0" xfId="51" applyFont="1" applyFill="1" applyAlignment="1">
      <alignment horizontal="left" vertical="top" wrapText="1"/>
    </xf>
    <xf numFmtId="0" fontId="2" fillId="34" borderId="0" xfId="51" applyFill="1" applyAlignment="1">
      <alignment vertical="top" wrapText="1"/>
    </xf>
    <xf numFmtId="0" fontId="83" fillId="37" borderId="76" xfId="51" applyFont="1" applyFill="1" applyBorder="1" applyAlignment="1">
      <alignment horizontal="center" vertical="center"/>
    </xf>
    <xf numFmtId="0" fontId="83" fillId="37" borderId="45" xfId="51" applyFont="1" applyFill="1" applyBorder="1" applyAlignment="1">
      <alignment horizontal="center" vertical="center"/>
    </xf>
    <xf numFmtId="0" fontId="83" fillId="37" borderId="77" xfId="51" applyFont="1" applyFill="1" applyBorder="1" applyAlignment="1">
      <alignment horizontal="center" vertical="center"/>
    </xf>
    <xf numFmtId="0" fontId="2" fillId="34" borderId="0" xfId="51" applyFill="1" applyAlignment="1">
      <alignment horizontal="left"/>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5"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6" xr:uid="{00000000-0005-0000-0000-000025000000}"/>
    <cellStyle name="Normal 2 2" xfId="47" xr:uid="{00000000-0005-0000-0000-000026000000}"/>
    <cellStyle name="Normal 3" xfId="43" xr:uid="{00000000-0005-0000-0000-000027000000}"/>
    <cellStyle name="Normal 3 2" xfId="49" xr:uid="{00000000-0005-0000-0000-000028000000}"/>
    <cellStyle name="Normal 3 2 2" xfId="55" xr:uid="{00000000-0005-0000-0000-000029000000}"/>
    <cellStyle name="Normal 3 2 3" xfId="57" xr:uid="{0ED962F2-EDDB-4015-8FEC-802B9EF0B264}"/>
    <cellStyle name="Normal 3 3" xfId="53" xr:uid="{00000000-0005-0000-0000-00002A000000}"/>
    <cellStyle name="Normal 4" xfId="48" xr:uid="{00000000-0005-0000-0000-00002B000000}"/>
    <cellStyle name="Normal 4 2" xfId="51" xr:uid="{00000000-0005-0000-0000-00002C000000}"/>
    <cellStyle name="Notitie" xfId="35" xr:uid="{00000000-0005-0000-0000-00002D000000}"/>
    <cellStyle name="Ongeldig" xfId="36" xr:uid="{00000000-0005-0000-0000-00002E000000}"/>
    <cellStyle name="Percent" xfId="37" builtinId="5"/>
    <cellStyle name="Percent 2" xfId="44" xr:uid="{00000000-0005-0000-0000-000030000000}"/>
    <cellStyle name="Percent 2 2" xfId="50" xr:uid="{00000000-0005-0000-0000-000031000000}"/>
    <cellStyle name="Percent 2 2 2" xfId="56" xr:uid="{00000000-0005-0000-0000-000032000000}"/>
    <cellStyle name="Percent 2 2 3" xfId="58" xr:uid="{2C6FEA6B-42E7-4897-B54D-5934D102A901}"/>
    <cellStyle name="Percent 2 3" xfId="54" xr:uid="{00000000-0005-0000-0000-000033000000}"/>
    <cellStyle name="Titel" xfId="38" xr:uid="{00000000-0005-0000-0000-000034000000}"/>
    <cellStyle name="Totaal" xfId="39" xr:uid="{00000000-0005-0000-0000-000035000000}"/>
    <cellStyle name="Uitvoer" xfId="40" xr:uid="{00000000-0005-0000-0000-000036000000}"/>
    <cellStyle name="Verklarende tekst" xfId="41" xr:uid="{00000000-0005-0000-0000-000037000000}"/>
    <cellStyle name="Waarschuwingstekst" xfId="42" xr:uid="{00000000-0005-0000-0000-000038000000}"/>
  </cellStyles>
  <dxfs count="938">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patternType="lightUp">
          <bgColor indexed="51"/>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theme="0"/>
        </patternFill>
      </fill>
    </dxf>
    <dxf>
      <fill>
        <patternFill>
          <bgColor rgb="FFC0C0C0"/>
        </patternFill>
      </fill>
    </dxf>
    <dxf>
      <fill>
        <patternFill>
          <bgColor indexed="40"/>
        </patternFill>
      </fill>
    </dxf>
    <dxf>
      <fill>
        <patternFill>
          <bgColor theme="0"/>
        </patternFill>
      </fill>
    </dxf>
    <dxf>
      <fill>
        <patternFill>
          <bgColor theme="0"/>
        </patternFill>
      </fill>
    </dxf>
    <dxf>
      <fill>
        <patternFill>
          <bgColor indexed="40"/>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solid">
          <bgColor rgb="FF00CCFF"/>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rgb="FFC0C0C0"/>
        </patternFill>
      </fill>
    </dxf>
    <dxf>
      <fill>
        <patternFill>
          <bgColor rgb="FFC0C0C0"/>
        </patternFill>
      </fill>
    </dxf>
    <dxf>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bgColor theme="0"/>
        </patternFill>
      </fill>
    </dxf>
    <dxf>
      <fill>
        <patternFill>
          <bgColor rgb="FFC0C0C0"/>
        </patternFill>
      </fill>
    </dxf>
    <dxf>
      <fill>
        <patternFill>
          <bgColor rgb="FF00CCFF"/>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auto="1"/>
        </patternFill>
      </fill>
    </dxf>
    <dxf>
      <font>
        <condense val="0"/>
        <extend val="0"/>
        <color auto="1"/>
      </font>
      <fill>
        <patternFill>
          <bgColor indexed="14"/>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solid">
          <bgColor indexed="22"/>
        </patternFill>
      </fill>
    </dxf>
    <dxf>
      <fill>
        <patternFill patternType="solid">
          <bgColor indexed="22"/>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ont>
        <condense val="0"/>
        <extend val="0"/>
        <color indexed="13"/>
      </font>
      <fill>
        <patternFill>
          <bgColor indexed="13"/>
        </patternFill>
      </fill>
    </dxf>
    <dxf>
      <fill>
        <patternFill patternType="none">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b/>
        <i val="0"/>
      </font>
      <fill>
        <patternFill>
          <bgColor rgb="FFC0C0C0"/>
        </patternFill>
      </fill>
    </dxf>
    <dxf>
      <font>
        <b/>
        <i val="0"/>
      </font>
      <fill>
        <patternFill>
          <bgColor rgb="FFC0C0C0"/>
        </patternFill>
      </fill>
    </dxf>
    <dxf>
      <fill>
        <patternFill>
          <bgColor rgb="FF00CCFF"/>
        </patternFill>
      </fill>
    </dxf>
    <dxf>
      <fill>
        <patternFill>
          <bgColor rgb="FF00CCFF"/>
        </patternFill>
      </fill>
    </dxf>
    <dxf>
      <font>
        <b/>
        <i val="0"/>
      </font>
      <fill>
        <patternFill>
          <bgColor rgb="FFC0C0C0"/>
        </patternFill>
      </fill>
    </dxf>
    <dxf>
      <fill>
        <patternFill>
          <bgColor rgb="FF00CCFF"/>
        </patternFill>
      </fill>
    </dxf>
    <dxf>
      <font>
        <b/>
        <i val="0"/>
      </font>
      <fill>
        <patternFill>
          <bgColor rgb="FFC0C0C0"/>
        </patternFill>
      </fill>
    </dxf>
    <dxf>
      <fill>
        <patternFill>
          <bgColor rgb="FF00CCFF"/>
        </patternFill>
      </fill>
    </dxf>
    <dxf>
      <font>
        <b/>
        <i val="0"/>
      </font>
      <fill>
        <patternFill>
          <fgColor auto="1"/>
          <bgColor rgb="FFC0C0C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ont>
        <b/>
        <i val="0"/>
      </font>
      <fill>
        <patternFill>
          <bgColor rgb="FFC0C0C0"/>
        </patternFill>
      </fill>
    </dxf>
    <dxf>
      <fill>
        <patternFill>
          <bgColor indexed="40"/>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22"/>
        </patternFill>
      </fill>
    </dxf>
    <dxf>
      <fill>
        <patternFill>
          <bgColor indexed="22"/>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22"/>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lightUp">
          <bgColor indexed="51"/>
        </patternFill>
      </fill>
    </dxf>
    <dxf>
      <fill>
        <patternFill>
          <bgColor indexed="14"/>
        </patternFill>
      </fill>
    </dxf>
    <dxf>
      <font>
        <condense val="0"/>
        <extend val="0"/>
        <color indexed="8"/>
      </font>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ont>
        <condense val="0"/>
        <extend val="0"/>
        <color indexed="8"/>
      </font>
      <fill>
        <patternFill>
          <bgColor indexed="40"/>
        </patternFill>
      </fill>
    </dxf>
    <dxf>
      <fill>
        <patternFill patternType="none">
          <bgColor indexed="65"/>
        </patternFill>
      </fill>
    </dxf>
    <dxf>
      <fill>
        <patternFill>
          <bgColor indexed="22"/>
        </patternFill>
      </fill>
    </dxf>
    <dxf>
      <fill>
        <patternFill>
          <bgColor indexed="8"/>
        </patternFill>
      </fill>
    </dxf>
    <dxf>
      <fill>
        <patternFill>
          <bgColor indexed="8"/>
        </patternFill>
      </fill>
    </dxf>
    <dxf>
      <fill>
        <patternFill patternType="none">
          <bgColor indexed="65"/>
        </patternFill>
      </fill>
    </dxf>
    <dxf>
      <fill>
        <patternFill>
          <bgColor indexed="22"/>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40"/>
        </patternFill>
      </fill>
    </dxf>
    <dxf>
      <fill>
        <patternFill patternType="solid">
          <bgColor indexed="9"/>
        </patternFill>
      </fill>
    </dxf>
    <dxf>
      <font>
        <condense val="0"/>
        <extend val="0"/>
        <color indexed="13"/>
      </font>
      <fill>
        <patternFill>
          <bgColor indexed="13"/>
        </patternFill>
      </fill>
    </dxf>
    <dxf>
      <fill>
        <patternFill patternType="none">
          <bgColor indexed="65"/>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
      <fill>
        <patternFill patternType="solid">
          <bgColor indexed="9"/>
        </patternFill>
      </fill>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14"/>
        </patternFill>
      </fill>
    </dxf>
    <dxf>
      <fill>
        <patternFill>
          <bgColor indexed="40"/>
        </patternFill>
      </fill>
    </dxf>
    <dxf>
      <fill>
        <patternFill patternType="lightUp">
          <bgColor indexed="51"/>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s>
  <tableStyles count="0" defaultTableStyle="TableStyleMedium2" defaultPivotStyle="PivotStyleLight16"/>
  <colors>
    <mruColors>
      <color rgb="FFFF9900"/>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3829050</xdr:colOff>
      <xdr:row>2</xdr:row>
      <xdr:rowOff>447675</xdr:rowOff>
    </xdr:from>
    <xdr:to>
      <xdr:col>2</xdr:col>
      <xdr:colOff>7000875</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391150" y="1409700"/>
          <a:ext cx="3171825"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LNG</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76200</xdr:colOff>
      <xdr:row>2</xdr:row>
      <xdr:rowOff>133350</xdr:rowOff>
    </xdr:from>
    <xdr:to>
      <xdr:col>2</xdr:col>
      <xdr:colOff>2543175</xdr:colOff>
      <xdr:row>2</xdr:row>
      <xdr:rowOff>1962150</xdr:rowOff>
    </xdr:to>
    <xdr:pic>
      <xdr:nvPicPr>
        <xdr:cNvPr id="16453" name="Picture 11" descr="GA_logo">
          <a:extLst>
            <a:ext uri="{FF2B5EF4-FFF2-40B4-BE49-F238E27FC236}">
              <a16:creationId xmlns:a16="http://schemas.microsoft.com/office/drawing/2014/main" id="{00000000-0008-0000-0300-0000454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95375"/>
          <a:ext cx="2466975" cy="182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3800475</xdr:colOff>
      <xdr:row>2</xdr:row>
      <xdr:rowOff>438150</xdr:rowOff>
    </xdr:from>
    <xdr:to>
      <xdr:col>2</xdr:col>
      <xdr:colOff>7429500</xdr:colOff>
      <xdr:row>2</xdr:row>
      <xdr:rowOff>1657350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38775"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LNG</a:t>
          </a:r>
        </a:p>
      </xdr:txBody>
    </xdr:sp>
    <xdr:clientData/>
  </xdr:twoCellAnchor>
  <xdr:twoCellAnchor>
    <xdr:from>
      <xdr:col>2</xdr:col>
      <xdr:colOff>57150</xdr:colOff>
      <xdr:row>2</xdr:row>
      <xdr:rowOff>95250</xdr:rowOff>
    </xdr:from>
    <xdr:to>
      <xdr:col>2</xdr:col>
      <xdr:colOff>2571750</xdr:colOff>
      <xdr:row>2</xdr:row>
      <xdr:rowOff>1971675</xdr:rowOff>
    </xdr:to>
    <xdr:pic>
      <xdr:nvPicPr>
        <xdr:cNvPr id="1220" name="Picture 76" descr="GA_logo">
          <a:extLst>
            <a:ext uri="{FF2B5EF4-FFF2-40B4-BE49-F238E27FC236}">
              <a16:creationId xmlns:a16="http://schemas.microsoft.com/office/drawing/2014/main" id="{00000000-0008-0000-0500-0000C40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2</xdr:row>
      <xdr:rowOff>95250</xdr:rowOff>
    </xdr:from>
    <xdr:to>
      <xdr:col>2</xdr:col>
      <xdr:colOff>2571750</xdr:colOff>
      <xdr:row>2</xdr:row>
      <xdr:rowOff>1971675</xdr:rowOff>
    </xdr:to>
    <xdr:pic>
      <xdr:nvPicPr>
        <xdr:cNvPr id="24587" name="Picture 3" descr="GA_logo">
          <a:extLst>
            <a:ext uri="{FF2B5EF4-FFF2-40B4-BE49-F238E27FC236}">
              <a16:creationId xmlns:a16="http://schemas.microsoft.com/office/drawing/2014/main" id="{00000000-0008-0000-0600-00000B6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305"/>
  <sheetViews>
    <sheetView tabSelected="1" zoomScale="50" zoomScaleNormal="50" zoomScaleSheetLayoutView="50" workbookViewId="0">
      <pane ySplit="3" topLeftCell="A4" activePane="bottomLeft" state="frozen"/>
      <selection pane="bottomLeft" activeCell="Z1" sqref="Z1"/>
    </sheetView>
  </sheetViews>
  <sheetFormatPr defaultColWidth="9.140625" defaultRowHeight="12.75" x14ac:dyDescent="0.2"/>
  <cols>
    <col min="1" max="1" width="9.7109375" customWidth="1"/>
    <col min="2" max="2" width="13.7109375" style="70" customWidth="1"/>
    <col min="3" max="3" width="123.42578125" style="2" customWidth="1"/>
    <col min="4" max="6" width="6.140625" customWidth="1"/>
    <col min="7" max="7" width="5.7109375" customWidth="1"/>
    <col min="8" max="24" width="6.140625" customWidth="1"/>
    <col min="25" max="25" width="2.42578125" style="27" hidden="1" customWidth="1"/>
    <col min="26" max="26" width="6.140625" style="27" customWidth="1"/>
    <col min="27" max="27" width="5.7109375" style="221" customWidth="1"/>
    <col min="28" max="61" width="9.140625" style="221"/>
  </cols>
  <sheetData>
    <row r="1" spans="1:61" ht="45" customHeight="1" thickBot="1" x14ac:dyDescent="0.25">
      <c r="A1" s="263" t="s">
        <v>373</v>
      </c>
      <c r="B1" s="264"/>
      <c r="C1" s="263"/>
      <c r="D1" s="265" t="s">
        <v>371</v>
      </c>
      <c r="E1" s="263"/>
      <c r="F1" s="263"/>
      <c r="G1" s="263"/>
      <c r="H1" s="263"/>
      <c r="I1" s="263"/>
      <c r="J1" s="263"/>
      <c r="K1" s="263"/>
      <c r="L1" s="263"/>
      <c r="M1" s="263"/>
      <c r="N1" s="263"/>
      <c r="O1" s="263"/>
      <c r="P1" s="263"/>
      <c r="Q1" s="263"/>
      <c r="R1" s="263"/>
      <c r="S1" s="263"/>
      <c r="T1" s="263"/>
      <c r="U1" s="263"/>
      <c r="V1" s="263"/>
      <c r="W1" s="263"/>
      <c r="X1" s="266" t="s">
        <v>372</v>
      </c>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c r="BA1"/>
      <c r="BB1"/>
      <c r="BC1"/>
      <c r="BD1"/>
      <c r="BE1"/>
      <c r="BF1"/>
      <c r="BG1"/>
      <c r="BH1"/>
      <c r="BI1"/>
    </row>
    <row r="2" spans="1:61" s="2" customFormat="1" ht="30.75" customHeight="1" thickBot="1" x14ac:dyDescent="0.25">
      <c r="A2" s="588" t="s">
        <v>1163</v>
      </c>
      <c r="B2" s="589"/>
      <c r="C2" s="589"/>
      <c r="D2" s="589"/>
      <c r="E2" s="589"/>
      <c r="F2" s="589"/>
      <c r="G2" s="589"/>
      <c r="H2" s="589"/>
      <c r="I2" s="589"/>
      <c r="J2" s="589"/>
      <c r="K2" s="589"/>
      <c r="L2" s="589"/>
      <c r="M2" s="589"/>
      <c r="N2" s="589"/>
      <c r="O2" s="589"/>
      <c r="P2" s="589"/>
      <c r="Q2" s="589"/>
      <c r="R2" s="589"/>
      <c r="S2" s="589"/>
      <c r="T2" s="589"/>
      <c r="U2" s="589"/>
      <c r="V2" s="589"/>
      <c r="W2" s="589"/>
      <c r="X2" s="590"/>
      <c r="Y2" s="47"/>
      <c r="Z2" s="5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row>
    <row r="3" spans="1:61" ht="160.5" customHeight="1" thickBot="1" x14ac:dyDescent="0.25">
      <c r="A3" s="349" t="s">
        <v>137</v>
      </c>
      <c r="B3" s="48" t="s">
        <v>192</v>
      </c>
      <c r="C3" s="49" t="s">
        <v>434</v>
      </c>
      <c r="D3" s="5" t="s">
        <v>366</v>
      </c>
      <c r="E3" s="4" t="s">
        <v>435</v>
      </c>
      <c r="F3" s="5" t="s">
        <v>367</v>
      </c>
      <c r="G3" s="4" t="s">
        <v>435</v>
      </c>
      <c r="H3" s="5" t="s">
        <v>255</v>
      </c>
      <c r="I3" s="4" t="s">
        <v>435</v>
      </c>
      <c r="J3" s="5" t="s">
        <v>368</v>
      </c>
      <c r="K3" s="4" t="s">
        <v>435</v>
      </c>
      <c r="L3" s="5" t="s">
        <v>227</v>
      </c>
      <c r="M3" s="4" t="s">
        <v>435</v>
      </c>
      <c r="N3" s="5" t="s">
        <v>369</v>
      </c>
      <c r="O3" s="4" t="s">
        <v>435</v>
      </c>
      <c r="P3" s="5" t="s">
        <v>254</v>
      </c>
      <c r="Q3" s="4" t="s">
        <v>435</v>
      </c>
      <c r="R3" s="5" t="s">
        <v>370</v>
      </c>
      <c r="S3" s="4" t="s">
        <v>435</v>
      </c>
      <c r="T3" s="5" t="s">
        <v>226</v>
      </c>
      <c r="U3" s="4" t="s">
        <v>435</v>
      </c>
      <c r="V3" s="5" t="s">
        <v>399</v>
      </c>
      <c r="W3" s="4" t="s">
        <v>435</v>
      </c>
      <c r="X3" s="350" t="s">
        <v>563</v>
      </c>
      <c r="Z3" s="198"/>
    </row>
    <row r="4" spans="1:61" ht="33" customHeight="1" thickBot="1" x14ac:dyDescent="0.35">
      <c r="A4" s="326"/>
      <c r="B4" s="195">
        <v>100</v>
      </c>
      <c r="C4" s="569" t="s">
        <v>262</v>
      </c>
      <c r="D4" s="570"/>
      <c r="E4" s="570"/>
      <c r="F4" s="570"/>
      <c r="G4" s="570"/>
      <c r="H4" s="570"/>
      <c r="I4" s="570"/>
      <c r="J4" s="570"/>
      <c r="K4" s="570"/>
      <c r="L4" s="570"/>
      <c r="M4" s="570"/>
      <c r="N4" s="570"/>
      <c r="O4" s="570"/>
      <c r="P4" s="570"/>
      <c r="Q4" s="570"/>
      <c r="R4" s="570"/>
      <c r="S4" s="570"/>
      <c r="T4" s="570"/>
      <c r="U4" s="570"/>
      <c r="V4" s="570"/>
      <c r="W4" s="570"/>
      <c r="X4" s="571"/>
      <c r="Z4" s="159"/>
    </row>
    <row r="5" spans="1:61" ht="30" customHeight="1" thickBot="1" x14ac:dyDescent="0.5">
      <c r="A5" s="314"/>
      <c r="B5" s="175">
        <v>101</v>
      </c>
      <c r="C5" s="98" t="s">
        <v>438</v>
      </c>
      <c r="D5" s="24"/>
      <c r="E5" s="51"/>
      <c r="F5" s="24" t="s">
        <v>440</v>
      </c>
      <c r="G5" s="52"/>
      <c r="H5" s="25" t="s">
        <v>440</v>
      </c>
      <c r="I5" s="51"/>
      <c r="J5" s="24" t="s">
        <v>440</v>
      </c>
      <c r="K5" s="52"/>
      <c r="L5" s="25" t="s">
        <v>440</v>
      </c>
      <c r="M5" s="51"/>
      <c r="N5" s="24" t="s">
        <v>440</v>
      </c>
      <c r="O5" s="52"/>
      <c r="P5" s="25" t="s">
        <v>440</v>
      </c>
      <c r="Q5" s="51"/>
      <c r="R5" s="53"/>
      <c r="S5" s="52"/>
      <c r="T5" s="25" t="s">
        <v>440</v>
      </c>
      <c r="U5" s="51"/>
      <c r="V5" s="24" t="s">
        <v>440</v>
      </c>
      <c r="W5" s="51"/>
      <c r="X5" s="315"/>
      <c r="Z5" s="28"/>
    </row>
    <row r="6" spans="1:61" ht="30.75" customHeight="1" thickBot="1" x14ac:dyDescent="0.25">
      <c r="A6" s="316"/>
      <c r="B6" s="190" t="s">
        <v>405</v>
      </c>
      <c r="C6" s="416" t="s">
        <v>13</v>
      </c>
      <c r="D6" s="562"/>
      <c r="E6" s="563"/>
      <c r="F6" s="562"/>
      <c r="G6" s="563"/>
      <c r="H6" s="562"/>
      <c r="I6" s="563"/>
      <c r="J6" s="562"/>
      <c r="K6" s="563"/>
      <c r="L6" s="562"/>
      <c r="M6" s="563"/>
      <c r="N6" s="562"/>
      <c r="O6" s="563"/>
      <c r="P6" s="562"/>
      <c r="Q6" s="563"/>
      <c r="R6" s="562"/>
      <c r="S6" s="563"/>
      <c r="T6" s="562"/>
      <c r="U6" s="563"/>
      <c r="V6" s="562"/>
      <c r="W6" s="580"/>
      <c r="X6" s="317"/>
      <c r="Y6" s="27">
        <f>COUNTIF(D6:W6,"a")+COUNTIF(D6:W6,"s")</f>
        <v>0</v>
      </c>
      <c r="Z6" s="199"/>
    </row>
    <row r="7" spans="1:61" ht="30" customHeight="1" thickBot="1" x14ac:dyDescent="0.5">
      <c r="A7" s="316"/>
      <c r="B7" s="175">
        <v>102</v>
      </c>
      <c r="C7" s="99" t="s">
        <v>419</v>
      </c>
      <c r="D7" s="24"/>
      <c r="E7" s="52"/>
      <c r="F7" s="25" t="s">
        <v>440</v>
      </c>
      <c r="G7" s="51"/>
      <c r="H7" s="24" t="s">
        <v>440</v>
      </c>
      <c r="I7" s="52"/>
      <c r="J7" s="25" t="s">
        <v>440</v>
      </c>
      <c r="K7" s="51"/>
      <c r="L7" s="24" t="s">
        <v>440</v>
      </c>
      <c r="M7" s="54"/>
      <c r="N7" s="25" t="s">
        <v>440</v>
      </c>
      <c r="O7" s="55"/>
      <c r="P7" s="24" t="s">
        <v>440</v>
      </c>
      <c r="Q7" s="52"/>
      <c r="R7" s="25"/>
      <c r="S7" s="51"/>
      <c r="T7" s="53"/>
      <c r="U7" s="52"/>
      <c r="V7" s="55"/>
      <c r="W7" s="51"/>
      <c r="X7" s="315"/>
      <c r="Z7" s="28"/>
    </row>
    <row r="8" spans="1:61" ht="45" customHeight="1" x14ac:dyDescent="0.2">
      <c r="A8" s="316"/>
      <c r="B8" s="173" t="s">
        <v>397</v>
      </c>
      <c r="C8" s="100" t="s">
        <v>556</v>
      </c>
      <c r="D8" s="557"/>
      <c r="E8" s="558"/>
      <c r="F8" s="557"/>
      <c r="G8" s="558"/>
      <c r="H8" s="557"/>
      <c r="I8" s="558"/>
      <c r="J8" s="557"/>
      <c r="K8" s="558"/>
      <c r="L8" s="557"/>
      <c r="M8" s="558"/>
      <c r="N8" s="557"/>
      <c r="O8" s="558"/>
      <c r="P8" s="557"/>
      <c r="Q8" s="558"/>
      <c r="R8" s="557"/>
      <c r="S8" s="558"/>
      <c r="T8" s="557"/>
      <c r="U8" s="558"/>
      <c r="V8" s="557"/>
      <c r="W8" s="561"/>
      <c r="X8" s="317"/>
      <c r="Y8" s="27">
        <f>COUNTIF(D8:W8,"a")+COUNTIF(D8:W8,"s")</f>
        <v>0</v>
      </c>
      <c r="Z8" s="199"/>
    </row>
    <row r="9" spans="1:61" ht="30.75" customHeight="1" x14ac:dyDescent="0.2">
      <c r="A9" s="316"/>
      <c r="B9" s="173" t="s">
        <v>398</v>
      </c>
      <c r="C9" s="101" t="s">
        <v>29</v>
      </c>
      <c r="D9" s="548"/>
      <c r="E9" s="549"/>
      <c r="F9" s="548"/>
      <c r="G9" s="549"/>
      <c r="H9" s="548"/>
      <c r="I9" s="549"/>
      <c r="J9" s="548"/>
      <c r="K9" s="549"/>
      <c r="L9" s="548"/>
      <c r="M9" s="549"/>
      <c r="N9" s="548"/>
      <c r="O9" s="549"/>
      <c r="P9" s="548"/>
      <c r="Q9" s="549"/>
      <c r="R9" s="548"/>
      <c r="S9" s="549"/>
      <c r="T9" s="548"/>
      <c r="U9" s="549"/>
      <c r="V9" s="548"/>
      <c r="W9" s="550"/>
      <c r="X9" s="317"/>
      <c r="Y9" s="27">
        <f>COUNTIF(D9:W9,"a")+COUNTIF(D9:W9,"s")</f>
        <v>0</v>
      </c>
      <c r="Z9" s="199"/>
    </row>
    <row r="10" spans="1:61" ht="45" customHeight="1" thickBot="1" x14ac:dyDescent="0.25">
      <c r="A10" s="316"/>
      <c r="B10" s="188" t="s">
        <v>551</v>
      </c>
      <c r="C10" s="105" t="s">
        <v>77</v>
      </c>
      <c r="D10" s="559"/>
      <c r="E10" s="560"/>
      <c r="F10" s="559"/>
      <c r="G10" s="560"/>
      <c r="H10" s="559"/>
      <c r="I10" s="560"/>
      <c r="J10" s="559"/>
      <c r="K10" s="560"/>
      <c r="L10" s="559"/>
      <c r="M10" s="560"/>
      <c r="N10" s="559"/>
      <c r="O10" s="560"/>
      <c r="P10" s="559"/>
      <c r="Q10" s="560"/>
      <c r="R10" s="559"/>
      <c r="S10" s="560"/>
      <c r="T10" s="559"/>
      <c r="U10" s="560"/>
      <c r="V10" s="559"/>
      <c r="W10" s="564"/>
      <c r="X10" s="317"/>
      <c r="Y10" s="27">
        <f>COUNTIF(D10:W10,"a")+COUNTIF(D10:W10,"s")</f>
        <v>0</v>
      </c>
      <c r="Z10" s="199"/>
    </row>
    <row r="11" spans="1:61" ht="30" customHeight="1" thickBot="1" x14ac:dyDescent="0.5">
      <c r="A11" s="316"/>
      <c r="B11" s="175">
        <v>103</v>
      </c>
      <c r="C11" s="99" t="s">
        <v>375</v>
      </c>
      <c r="D11" s="24"/>
      <c r="E11" s="52"/>
      <c r="F11" s="25" t="s">
        <v>440</v>
      </c>
      <c r="G11" s="51"/>
      <c r="H11" s="24" t="s">
        <v>440</v>
      </c>
      <c r="I11" s="52"/>
      <c r="J11" s="25" t="s">
        <v>440</v>
      </c>
      <c r="K11" s="51"/>
      <c r="L11" s="24" t="s">
        <v>440</v>
      </c>
      <c r="M11" s="52"/>
      <c r="N11" s="25" t="s">
        <v>440</v>
      </c>
      <c r="O11" s="51"/>
      <c r="P11" s="24" t="s">
        <v>440</v>
      </c>
      <c r="Q11" s="52"/>
      <c r="R11" s="25"/>
      <c r="S11" s="51"/>
      <c r="T11" s="24" t="s">
        <v>440</v>
      </c>
      <c r="U11" s="52"/>
      <c r="V11" s="25" t="s">
        <v>440</v>
      </c>
      <c r="W11" s="51"/>
      <c r="X11" s="315"/>
      <c r="Z11" s="28"/>
    </row>
    <row r="12" spans="1:61" ht="30.75" customHeight="1" x14ac:dyDescent="0.2">
      <c r="A12" s="316"/>
      <c r="B12" s="173" t="s">
        <v>552</v>
      </c>
      <c r="C12" s="101" t="s">
        <v>417</v>
      </c>
      <c r="D12" s="557"/>
      <c r="E12" s="558"/>
      <c r="F12" s="557"/>
      <c r="G12" s="558"/>
      <c r="H12" s="557"/>
      <c r="I12" s="558"/>
      <c r="J12" s="557"/>
      <c r="K12" s="558"/>
      <c r="L12" s="557"/>
      <c r="M12" s="558"/>
      <c r="N12" s="557"/>
      <c r="O12" s="558"/>
      <c r="P12" s="557"/>
      <c r="Q12" s="558"/>
      <c r="R12" s="557"/>
      <c r="S12" s="558"/>
      <c r="T12" s="557"/>
      <c r="U12" s="558"/>
      <c r="V12" s="557"/>
      <c r="W12" s="561"/>
      <c r="X12" s="317"/>
      <c r="Y12" s="27">
        <f>COUNTIF(D12:W12,"a")+COUNTIF(D12:W12,"s")</f>
        <v>0</v>
      </c>
      <c r="Z12" s="199"/>
    </row>
    <row r="13" spans="1:61" ht="45" customHeight="1" x14ac:dyDescent="0.2">
      <c r="A13" s="316"/>
      <c r="B13" s="188" t="s">
        <v>553</v>
      </c>
      <c r="C13" s="103" t="s">
        <v>537</v>
      </c>
      <c r="D13" s="548"/>
      <c r="E13" s="549"/>
      <c r="F13" s="548"/>
      <c r="G13" s="549"/>
      <c r="H13" s="548"/>
      <c r="I13" s="549"/>
      <c r="J13" s="548"/>
      <c r="K13" s="549"/>
      <c r="L13" s="548"/>
      <c r="M13" s="549"/>
      <c r="N13" s="548"/>
      <c r="O13" s="549"/>
      <c r="P13" s="548"/>
      <c r="Q13" s="549"/>
      <c r="R13" s="548"/>
      <c r="S13" s="549"/>
      <c r="T13" s="548"/>
      <c r="U13" s="549"/>
      <c r="V13" s="548"/>
      <c r="W13" s="550"/>
      <c r="X13" s="317"/>
      <c r="Y13" s="27">
        <f>COUNTIF(D13:W13,"a")+COUNTIF(D13:W13,"s")</f>
        <v>0</v>
      </c>
      <c r="Z13" s="199"/>
    </row>
    <row r="14" spans="1:61" ht="30.75" customHeight="1" x14ac:dyDescent="0.2">
      <c r="A14" s="316"/>
      <c r="B14" s="174" t="s">
        <v>554</v>
      </c>
      <c r="C14" s="104" t="s">
        <v>546</v>
      </c>
      <c r="D14" s="548"/>
      <c r="E14" s="549"/>
      <c r="F14" s="548"/>
      <c r="G14" s="549"/>
      <c r="H14" s="548"/>
      <c r="I14" s="549"/>
      <c r="J14" s="548"/>
      <c r="K14" s="549"/>
      <c r="L14" s="548"/>
      <c r="M14" s="549"/>
      <c r="N14" s="548"/>
      <c r="O14" s="549"/>
      <c r="P14" s="548"/>
      <c r="Q14" s="549"/>
      <c r="R14" s="548"/>
      <c r="S14" s="549"/>
      <c r="T14" s="548"/>
      <c r="U14" s="549"/>
      <c r="V14" s="548"/>
      <c r="W14" s="550"/>
      <c r="X14" s="317"/>
      <c r="Y14" s="27">
        <f>COUNTIF(D14:W14,"a")+COUNTIF(D14:W14,"s")</f>
        <v>0</v>
      </c>
      <c r="Z14" s="199"/>
    </row>
    <row r="15" spans="1:61" ht="30.75" customHeight="1" thickBot="1" x14ac:dyDescent="0.25">
      <c r="A15" s="316"/>
      <c r="B15" s="188" t="s">
        <v>555</v>
      </c>
      <c r="C15" s="102" t="s">
        <v>547</v>
      </c>
      <c r="D15" s="559"/>
      <c r="E15" s="560"/>
      <c r="F15" s="559"/>
      <c r="G15" s="560"/>
      <c r="H15" s="559"/>
      <c r="I15" s="560"/>
      <c r="J15" s="559"/>
      <c r="K15" s="560"/>
      <c r="L15" s="559"/>
      <c r="M15" s="560"/>
      <c r="N15" s="559"/>
      <c r="O15" s="560"/>
      <c r="P15" s="559"/>
      <c r="Q15" s="560"/>
      <c r="R15" s="559"/>
      <c r="S15" s="560"/>
      <c r="T15" s="559"/>
      <c r="U15" s="560"/>
      <c r="V15" s="559"/>
      <c r="W15" s="564"/>
      <c r="X15" s="317"/>
      <c r="Y15" s="27">
        <f>COUNTIF(D15:W15,"a")+COUNTIF(D15:W15,"s")</f>
        <v>0</v>
      </c>
      <c r="Z15" s="199"/>
    </row>
    <row r="16" spans="1:61" ht="30" customHeight="1" thickBot="1" x14ac:dyDescent="0.5">
      <c r="A16" s="316"/>
      <c r="B16" s="175">
        <v>104</v>
      </c>
      <c r="C16" s="99" t="s">
        <v>421</v>
      </c>
      <c r="D16" s="24" t="s">
        <v>440</v>
      </c>
      <c r="E16" s="52"/>
      <c r="F16" s="25" t="s">
        <v>440</v>
      </c>
      <c r="G16" s="51"/>
      <c r="H16" s="53"/>
      <c r="I16" s="52"/>
      <c r="J16" s="56"/>
      <c r="K16" s="51"/>
      <c r="L16" s="53"/>
      <c r="M16" s="52"/>
      <c r="N16" s="56"/>
      <c r="O16" s="51"/>
      <c r="P16" s="53"/>
      <c r="Q16" s="52"/>
      <c r="R16" s="56"/>
      <c r="S16" s="51"/>
      <c r="T16" s="53"/>
      <c r="U16" s="52"/>
      <c r="V16" s="55"/>
      <c r="W16" s="51"/>
      <c r="X16" s="315"/>
      <c r="Z16" s="28"/>
    </row>
    <row r="17" spans="1:26" ht="30.75" customHeight="1" x14ac:dyDescent="0.2">
      <c r="A17" s="316"/>
      <c r="B17" s="173" t="s">
        <v>416</v>
      </c>
      <c r="C17" s="101" t="s">
        <v>482</v>
      </c>
      <c r="D17" s="557"/>
      <c r="E17" s="558"/>
      <c r="F17" s="557"/>
      <c r="G17" s="558"/>
      <c r="H17" s="557"/>
      <c r="I17" s="558"/>
      <c r="J17" s="557"/>
      <c r="K17" s="558"/>
      <c r="L17" s="557"/>
      <c r="M17" s="558"/>
      <c r="N17" s="557"/>
      <c r="O17" s="558"/>
      <c r="P17" s="557"/>
      <c r="Q17" s="558"/>
      <c r="R17" s="557"/>
      <c r="S17" s="558"/>
      <c r="T17" s="557"/>
      <c r="U17" s="558"/>
      <c r="V17" s="557"/>
      <c r="W17" s="561"/>
      <c r="X17" s="317"/>
      <c r="Y17" s="27">
        <f>COUNTIF(D17:W17,"a")+COUNTIF(D17:W17,"s")</f>
        <v>0</v>
      </c>
      <c r="Z17" s="199"/>
    </row>
    <row r="18" spans="1:26" ht="69.599999999999994" customHeight="1" thickBot="1" x14ac:dyDescent="0.25">
      <c r="A18" s="316"/>
      <c r="B18" s="188" t="s">
        <v>415</v>
      </c>
      <c r="C18" s="105" t="s">
        <v>518</v>
      </c>
      <c r="D18" s="559"/>
      <c r="E18" s="560"/>
      <c r="F18" s="559"/>
      <c r="G18" s="560"/>
      <c r="H18" s="559"/>
      <c r="I18" s="560"/>
      <c r="J18" s="559"/>
      <c r="K18" s="560"/>
      <c r="L18" s="559"/>
      <c r="M18" s="560"/>
      <c r="N18" s="559"/>
      <c r="O18" s="560"/>
      <c r="P18" s="559"/>
      <c r="Q18" s="560"/>
      <c r="R18" s="559"/>
      <c r="S18" s="560"/>
      <c r="T18" s="559"/>
      <c r="U18" s="560"/>
      <c r="V18" s="559"/>
      <c r="W18" s="564"/>
      <c r="X18" s="317"/>
      <c r="Y18" s="27">
        <f>COUNTIF(D18:W18,"a")+COUNTIF(D18:W18,"s")</f>
        <v>0</v>
      </c>
      <c r="Z18" s="199"/>
    </row>
    <row r="19" spans="1:26" ht="30" customHeight="1" thickBot="1" x14ac:dyDescent="0.5">
      <c r="A19" s="316"/>
      <c r="B19" s="175">
        <v>105</v>
      </c>
      <c r="C19" s="98" t="s">
        <v>377</v>
      </c>
      <c r="D19" s="24"/>
      <c r="E19" s="57"/>
      <c r="F19" s="25" t="s">
        <v>440</v>
      </c>
      <c r="G19" s="58"/>
      <c r="H19" s="24" t="s">
        <v>440</v>
      </c>
      <c r="I19" s="57"/>
      <c r="J19" s="25" t="s">
        <v>440</v>
      </c>
      <c r="K19" s="58"/>
      <c r="L19" s="24" t="s">
        <v>440</v>
      </c>
      <c r="M19" s="57"/>
      <c r="N19" s="25" t="s">
        <v>440</v>
      </c>
      <c r="O19" s="58"/>
      <c r="P19" s="24" t="s">
        <v>440</v>
      </c>
      <c r="Q19" s="57"/>
      <c r="R19" s="25"/>
      <c r="S19" s="58"/>
      <c r="T19" s="24"/>
      <c r="U19" s="57"/>
      <c r="V19" s="25" t="s">
        <v>440</v>
      </c>
      <c r="W19" s="51"/>
      <c r="X19" s="315"/>
      <c r="Z19" s="28"/>
    </row>
    <row r="20" spans="1:26" ht="30.75" customHeight="1" x14ac:dyDescent="0.2">
      <c r="A20" s="316"/>
      <c r="B20" s="173" t="s">
        <v>442</v>
      </c>
      <c r="C20" s="106" t="s">
        <v>350</v>
      </c>
      <c r="D20" s="557"/>
      <c r="E20" s="558"/>
      <c r="F20" s="557"/>
      <c r="G20" s="558"/>
      <c r="H20" s="557"/>
      <c r="I20" s="558"/>
      <c r="J20" s="557"/>
      <c r="K20" s="558"/>
      <c r="L20" s="557"/>
      <c r="M20" s="558"/>
      <c r="N20" s="557"/>
      <c r="O20" s="558"/>
      <c r="P20" s="557"/>
      <c r="Q20" s="558"/>
      <c r="R20" s="557"/>
      <c r="S20" s="558"/>
      <c r="T20" s="557"/>
      <c r="U20" s="558"/>
      <c r="V20" s="557"/>
      <c r="W20" s="561"/>
      <c r="X20" s="317"/>
      <c r="Y20" s="27">
        <f>COUNTIF(D20:W20,"a")+COUNTIF(D20:W20,"s")</f>
        <v>0</v>
      </c>
      <c r="Z20" s="199"/>
    </row>
    <row r="21" spans="1:26" ht="45" customHeight="1" x14ac:dyDescent="0.2">
      <c r="A21" s="316"/>
      <c r="B21" s="188" t="s">
        <v>395</v>
      </c>
      <c r="C21" s="103" t="s">
        <v>422</v>
      </c>
      <c r="D21" s="551"/>
      <c r="E21" s="552"/>
      <c r="F21" s="551"/>
      <c r="G21" s="552"/>
      <c r="H21" s="551"/>
      <c r="I21" s="552"/>
      <c r="J21" s="551"/>
      <c r="K21" s="552"/>
      <c r="L21" s="551"/>
      <c r="M21" s="552"/>
      <c r="N21" s="551"/>
      <c r="O21" s="552"/>
      <c r="P21" s="551"/>
      <c r="Q21" s="552"/>
      <c r="R21" s="551"/>
      <c r="S21" s="552"/>
      <c r="T21" s="551"/>
      <c r="U21" s="552"/>
      <c r="V21" s="551"/>
      <c r="W21" s="553"/>
      <c r="X21" s="322"/>
      <c r="Y21" s="27">
        <f>COUNTIF(D21:W21,"a")+COUNTIF(D21:W21,"s")</f>
        <v>0</v>
      </c>
      <c r="Z21" s="199"/>
    </row>
    <row r="22" spans="1:26" ht="30.75" customHeight="1" thickBot="1" x14ac:dyDescent="0.25">
      <c r="A22" s="324"/>
      <c r="B22" s="189" t="s">
        <v>396</v>
      </c>
      <c r="C22" s="155" t="s">
        <v>275</v>
      </c>
      <c r="D22" s="559"/>
      <c r="E22" s="560"/>
      <c r="F22" s="559"/>
      <c r="G22" s="560"/>
      <c r="H22" s="559"/>
      <c r="I22" s="560"/>
      <c r="J22" s="559"/>
      <c r="K22" s="560"/>
      <c r="L22" s="559"/>
      <c r="M22" s="560"/>
      <c r="N22" s="559"/>
      <c r="O22" s="560"/>
      <c r="P22" s="559"/>
      <c r="Q22" s="560"/>
      <c r="R22" s="559"/>
      <c r="S22" s="560"/>
      <c r="T22" s="559"/>
      <c r="U22" s="560"/>
      <c r="V22" s="559"/>
      <c r="W22" s="564"/>
      <c r="X22" s="325"/>
      <c r="Y22" s="27">
        <f>COUNTIF(D22:W22,"a")+COUNTIF(D22:W22,"s")</f>
        <v>0</v>
      </c>
      <c r="Z22" s="199"/>
    </row>
    <row r="23" spans="1:26" ht="30" customHeight="1" thickBot="1" x14ac:dyDescent="0.5">
      <c r="A23" s="326"/>
      <c r="B23" s="241">
        <v>106</v>
      </c>
      <c r="C23" s="370" t="s">
        <v>85</v>
      </c>
      <c r="D23" s="371"/>
      <c r="E23" s="372"/>
      <c r="F23" s="373" t="s">
        <v>440</v>
      </c>
      <c r="G23" s="374"/>
      <c r="H23" s="371"/>
      <c r="I23" s="372"/>
      <c r="J23" s="374"/>
      <c r="K23" s="374"/>
      <c r="L23" s="21" t="s">
        <v>440</v>
      </c>
      <c r="M23" s="372"/>
      <c r="N23" s="374"/>
      <c r="O23" s="374"/>
      <c r="P23" s="371"/>
      <c r="Q23" s="372"/>
      <c r="R23" s="374"/>
      <c r="S23" s="374"/>
      <c r="T23" s="371"/>
      <c r="U23" s="372"/>
      <c r="V23" s="374"/>
      <c r="W23" s="375"/>
      <c r="X23" s="376"/>
      <c r="Z23" s="28"/>
    </row>
    <row r="24" spans="1:26" ht="45" customHeight="1" x14ac:dyDescent="0.2">
      <c r="A24" s="316"/>
      <c r="B24" s="173" t="s">
        <v>93</v>
      </c>
      <c r="C24" s="108" t="s">
        <v>351</v>
      </c>
      <c r="D24" s="557"/>
      <c r="E24" s="558"/>
      <c r="F24" s="557"/>
      <c r="G24" s="558"/>
      <c r="H24" s="557"/>
      <c r="I24" s="558"/>
      <c r="J24" s="557"/>
      <c r="K24" s="558"/>
      <c r="L24" s="557"/>
      <c r="M24" s="558"/>
      <c r="N24" s="557"/>
      <c r="O24" s="558"/>
      <c r="P24" s="557"/>
      <c r="Q24" s="558"/>
      <c r="R24" s="557"/>
      <c r="S24" s="558"/>
      <c r="T24" s="557"/>
      <c r="U24" s="558"/>
      <c r="V24" s="557"/>
      <c r="W24" s="561"/>
      <c r="X24" s="317"/>
      <c r="Y24" s="27">
        <f t="shared" ref="Y24:Y38" si="0">COUNTIF(D24:W24,"a")+COUNTIF(D24:W24,"s")</f>
        <v>0</v>
      </c>
      <c r="Z24" s="199"/>
    </row>
    <row r="25" spans="1:26" ht="45" customHeight="1" x14ac:dyDescent="0.2">
      <c r="A25" s="316"/>
      <c r="B25" s="174" t="s">
        <v>112</v>
      </c>
      <c r="C25" s="109" t="s">
        <v>431</v>
      </c>
      <c r="D25" s="548"/>
      <c r="E25" s="549"/>
      <c r="F25" s="548"/>
      <c r="G25" s="549"/>
      <c r="H25" s="548"/>
      <c r="I25" s="549"/>
      <c r="J25" s="548"/>
      <c r="K25" s="549"/>
      <c r="L25" s="548"/>
      <c r="M25" s="549"/>
      <c r="N25" s="548"/>
      <c r="O25" s="549"/>
      <c r="P25" s="548"/>
      <c r="Q25" s="549"/>
      <c r="R25" s="548"/>
      <c r="S25" s="549"/>
      <c r="T25" s="548"/>
      <c r="U25" s="549"/>
      <c r="V25" s="548"/>
      <c r="W25" s="550"/>
      <c r="X25" s="317"/>
      <c r="Y25" s="27">
        <f t="shared" si="0"/>
        <v>0</v>
      </c>
      <c r="Z25" s="199"/>
    </row>
    <row r="26" spans="1:26" ht="45" customHeight="1" x14ac:dyDescent="0.2">
      <c r="A26" s="316"/>
      <c r="B26" s="174" t="s">
        <v>111</v>
      </c>
      <c r="C26" s="109" t="s">
        <v>186</v>
      </c>
      <c r="D26" s="548"/>
      <c r="E26" s="549"/>
      <c r="F26" s="548"/>
      <c r="G26" s="549"/>
      <c r="H26" s="548"/>
      <c r="I26" s="549"/>
      <c r="J26" s="548"/>
      <c r="K26" s="549"/>
      <c r="L26" s="548"/>
      <c r="M26" s="549"/>
      <c r="N26" s="548"/>
      <c r="O26" s="549"/>
      <c r="P26" s="548"/>
      <c r="Q26" s="549"/>
      <c r="R26" s="548"/>
      <c r="S26" s="549"/>
      <c r="T26" s="548"/>
      <c r="U26" s="549"/>
      <c r="V26" s="548"/>
      <c r="W26" s="550"/>
      <c r="X26" s="317"/>
      <c r="Y26" s="27">
        <f t="shared" si="0"/>
        <v>0</v>
      </c>
      <c r="Z26" s="199"/>
    </row>
    <row r="27" spans="1:26" ht="45" customHeight="1" x14ac:dyDescent="0.2">
      <c r="A27" s="316"/>
      <c r="B27" s="174" t="s">
        <v>110</v>
      </c>
      <c r="C27" s="109" t="s">
        <v>261</v>
      </c>
      <c r="D27" s="548"/>
      <c r="E27" s="549"/>
      <c r="F27" s="548"/>
      <c r="G27" s="549"/>
      <c r="H27" s="548"/>
      <c r="I27" s="549"/>
      <c r="J27" s="548"/>
      <c r="K27" s="549"/>
      <c r="L27" s="548"/>
      <c r="M27" s="549"/>
      <c r="N27" s="548"/>
      <c r="O27" s="549"/>
      <c r="P27" s="548"/>
      <c r="Q27" s="549"/>
      <c r="R27" s="548"/>
      <c r="S27" s="549"/>
      <c r="T27" s="548"/>
      <c r="U27" s="549"/>
      <c r="V27" s="548"/>
      <c r="W27" s="550"/>
      <c r="X27" s="317"/>
      <c r="Y27" s="27">
        <f t="shared" si="0"/>
        <v>0</v>
      </c>
      <c r="Z27" s="199"/>
    </row>
    <row r="28" spans="1:26" ht="45" customHeight="1" x14ac:dyDescent="0.2">
      <c r="A28" s="316"/>
      <c r="B28" s="174" t="s">
        <v>109</v>
      </c>
      <c r="C28" s="109" t="s">
        <v>86</v>
      </c>
      <c r="D28" s="548"/>
      <c r="E28" s="549"/>
      <c r="F28" s="548"/>
      <c r="G28" s="549"/>
      <c r="H28" s="548"/>
      <c r="I28" s="549"/>
      <c r="J28" s="548"/>
      <c r="K28" s="549"/>
      <c r="L28" s="548"/>
      <c r="M28" s="549"/>
      <c r="N28" s="548"/>
      <c r="O28" s="549"/>
      <c r="P28" s="548"/>
      <c r="Q28" s="549"/>
      <c r="R28" s="548"/>
      <c r="S28" s="549"/>
      <c r="T28" s="548"/>
      <c r="U28" s="549"/>
      <c r="V28" s="548"/>
      <c r="W28" s="550"/>
      <c r="X28" s="317"/>
      <c r="Y28" s="27">
        <f t="shared" si="0"/>
        <v>0</v>
      </c>
      <c r="Z28" s="199"/>
    </row>
    <row r="29" spans="1:26" ht="45" customHeight="1" x14ac:dyDescent="0.2">
      <c r="A29" s="316"/>
      <c r="B29" s="174" t="s">
        <v>108</v>
      </c>
      <c r="C29" s="109" t="s">
        <v>281</v>
      </c>
      <c r="D29" s="548"/>
      <c r="E29" s="549"/>
      <c r="F29" s="548"/>
      <c r="G29" s="549"/>
      <c r="H29" s="548"/>
      <c r="I29" s="549"/>
      <c r="J29" s="548"/>
      <c r="K29" s="549"/>
      <c r="L29" s="548"/>
      <c r="M29" s="549"/>
      <c r="N29" s="548"/>
      <c r="O29" s="549"/>
      <c r="P29" s="548"/>
      <c r="Q29" s="549"/>
      <c r="R29" s="548"/>
      <c r="S29" s="549"/>
      <c r="T29" s="548"/>
      <c r="U29" s="549"/>
      <c r="V29" s="548"/>
      <c r="W29" s="550"/>
      <c r="X29" s="317"/>
      <c r="Y29" s="27">
        <f t="shared" si="0"/>
        <v>0</v>
      </c>
      <c r="Z29" s="199"/>
    </row>
    <row r="30" spans="1:26" ht="27" customHeight="1" x14ac:dyDescent="0.2">
      <c r="A30" s="316"/>
      <c r="B30" s="174" t="s">
        <v>105</v>
      </c>
      <c r="C30" s="109" t="s">
        <v>87</v>
      </c>
      <c r="D30" s="548"/>
      <c r="E30" s="549"/>
      <c r="F30" s="548"/>
      <c r="G30" s="549"/>
      <c r="H30" s="548"/>
      <c r="I30" s="549"/>
      <c r="J30" s="548"/>
      <c r="K30" s="549"/>
      <c r="L30" s="548"/>
      <c r="M30" s="549"/>
      <c r="N30" s="548"/>
      <c r="O30" s="549"/>
      <c r="P30" s="548"/>
      <c r="Q30" s="549"/>
      <c r="R30" s="548"/>
      <c r="S30" s="549"/>
      <c r="T30" s="548"/>
      <c r="U30" s="549"/>
      <c r="V30" s="548"/>
      <c r="W30" s="550"/>
      <c r="X30" s="317"/>
      <c r="Y30" s="27">
        <f t="shared" si="0"/>
        <v>0</v>
      </c>
      <c r="Z30" s="199"/>
    </row>
    <row r="31" spans="1:26" ht="27" customHeight="1" x14ac:dyDescent="0.2">
      <c r="A31" s="316"/>
      <c r="B31" s="174" t="s">
        <v>106</v>
      </c>
      <c r="C31" s="109" t="s">
        <v>394</v>
      </c>
      <c r="D31" s="548"/>
      <c r="E31" s="549"/>
      <c r="F31" s="548"/>
      <c r="G31" s="549"/>
      <c r="H31" s="548"/>
      <c r="I31" s="549"/>
      <c r="J31" s="548"/>
      <c r="K31" s="549"/>
      <c r="L31" s="548"/>
      <c r="M31" s="549"/>
      <c r="N31" s="548"/>
      <c r="O31" s="549"/>
      <c r="P31" s="548"/>
      <c r="Q31" s="549"/>
      <c r="R31" s="548"/>
      <c r="S31" s="549"/>
      <c r="T31" s="548"/>
      <c r="U31" s="549"/>
      <c r="V31" s="548"/>
      <c r="W31" s="550"/>
      <c r="X31" s="317"/>
      <c r="Y31" s="27">
        <f t="shared" si="0"/>
        <v>0</v>
      </c>
      <c r="Z31" s="199"/>
    </row>
    <row r="32" spans="1:26" ht="27" customHeight="1" x14ac:dyDescent="0.2">
      <c r="A32" s="316"/>
      <c r="B32" s="174" t="s">
        <v>107</v>
      </c>
      <c r="C32" s="109" t="s">
        <v>260</v>
      </c>
      <c r="D32" s="548"/>
      <c r="E32" s="549"/>
      <c r="F32" s="548"/>
      <c r="G32" s="549"/>
      <c r="H32" s="548"/>
      <c r="I32" s="549"/>
      <c r="J32" s="548"/>
      <c r="K32" s="549"/>
      <c r="L32" s="548"/>
      <c r="M32" s="549"/>
      <c r="N32" s="548"/>
      <c r="O32" s="549"/>
      <c r="P32" s="548"/>
      <c r="Q32" s="549"/>
      <c r="R32" s="548"/>
      <c r="S32" s="549"/>
      <c r="T32" s="548"/>
      <c r="U32" s="549"/>
      <c r="V32" s="548"/>
      <c r="W32" s="550"/>
      <c r="X32" s="317"/>
      <c r="Y32" s="27">
        <f t="shared" si="0"/>
        <v>0</v>
      </c>
      <c r="Z32" s="199"/>
    </row>
    <row r="33" spans="1:61" ht="27" customHeight="1" x14ac:dyDescent="0.2">
      <c r="A33" s="316"/>
      <c r="B33" s="174" t="s">
        <v>95</v>
      </c>
      <c r="C33" s="109" t="s">
        <v>27</v>
      </c>
      <c r="D33" s="548"/>
      <c r="E33" s="549"/>
      <c r="F33" s="548"/>
      <c r="G33" s="549"/>
      <c r="H33" s="548"/>
      <c r="I33" s="549"/>
      <c r="J33" s="548"/>
      <c r="K33" s="549"/>
      <c r="L33" s="548"/>
      <c r="M33" s="549"/>
      <c r="N33" s="548"/>
      <c r="O33" s="549"/>
      <c r="P33" s="548"/>
      <c r="Q33" s="549"/>
      <c r="R33" s="548"/>
      <c r="S33" s="549"/>
      <c r="T33" s="548"/>
      <c r="U33" s="549"/>
      <c r="V33" s="548"/>
      <c r="W33" s="550"/>
      <c r="X33" s="317"/>
      <c r="Y33" s="27">
        <f t="shared" si="0"/>
        <v>0</v>
      </c>
      <c r="Z33" s="199"/>
    </row>
    <row r="34" spans="1:61" ht="27" customHeight="1" x14ac:dyDescent="0.2">
      <c r="A34" s="316"/>
      <c r="B34" s="174" t="s">
        <v>94</v>
      </c>
      <c r="C34" s="109" t="s">
        <v>56</v>
      </c>
      <c r="D34" s="548"/>
      <c r="E34" s="549"/>
      <c r="F34" s="548"/>
      <c r="G34" s="549"/>
      <c r="H34" s="548"/>
      <c r="I34" s="549"/>
      <c r="J34" s="548"/>
      <c r="K34" s="549"/>
      <c r="L34" s="548"/>
      <c r="M34" s="549"/>
      <c r="N34" s="548"/>
      <c r="O34" s="549"/>
      <c r="P34" s="548"/>
      <c r="Q34" s="549"/>
      <c r="R34" s="548"/>
      <c r="S34" s="549"/>
      <c r="T34" s="548"/>
      <c r="U34" s="549"/>
      <c r="V34" s="548"/>
      <c r="W34" s="550"/>
      <c r="X34" s="317"/>
      <c r="Y34" s="27">
        <f t="shared" si="0"/>
        <v>0</v>
      </c>
      <c r="Z34" s="199"/>
    </row>
    <row r="35" spans="1:61" s="2" customFormat="1" ht="45" customHeight="1" x14ac:dyDescent="0.2">
      <c r="A35" s="316"/>
      <c r="B35" s="174" t="s">
        <v>96</v>
      </c>
      <c r="C35" s="109" t="s">
        <v>256</v>
      </c>
      <c r="D35" s="548"/>
      <c r="E35" s="549"/>
      <c r="F35" s="548"/>
      <c r="G35" s="549"/>
      <c r="H35" s="548"/>
      <c r="I35" s="549"/>
      <c r="J35" s="548"/>
      <c r="K35" s="549"/>
      <c r="L35" s="548"/>
      <c r="M35" s="549"/>
      <c r="N35" s="548"/>
      <c r="O35" s="549"/>
      <c r="P35" s="548"/>
      <c r="Q35" s="549"/>
      <c r="R35" s="548"/>
      <c r="S35" s="549"/>
      <c r="T35" s="548"/>
      <c r="U35" s="549"/>
      <c r="V35" s="548"/>
      <c r="W35" s="550"/>
      <c r="X35" s="317"/>
      <c r="Y35" s="27">
        <f t="shared" si="0"/>
        <v>0</v>
      </c>
      <c r="Z35" s="199"/>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0"/>
      <c r="AY35" s="220"/>
      <c r="AZ35" s="220"/>
      <c r="BA35" s="220"/>
      <c r="BB35" s="220"/>
      <c r="BC35" s="220"/>
      <c r="BD35" s="220"/>
      <c r="BE35" s="220"/>
      <c r="BF35" s="220"/>
      <c r="BG35" s="220"/>
      <c r="BH35" s="220"/>
      <c r="BI35" s="220"/>
    </row>
    <row r="36" spans="1:61" ht="45" customHeight="1" x14ac:dyDescent="0.2">
      <c r="A36" s="316"/>
      <c r="B36" s="174" t="s">
        <v>97</v>
      </c>
      <c r="C36" s="109" t="s">
        <v>413</v>
      </c>
      <c r="D36" s="548"/>
      <c r="E36" s="549"/>
      <c r="F36" s="548"/>
      <c r="G36" s="549"/>
      <c r="H36" s="548"/>
      <c r="I36" s="549"/>
      <c r="J36" s="548"/>
      <c r="K36" s="549"/>
      <c r="L36" s="548"/>
      <c r="M36" s="549"/>
      <c r="N36" s="548"/>
      <c r="O36" s="549"/>
      <c r="P36" s="548"/>
      <c r="Q36" s="549"/>
      <c r="R36" s="548"/>
      <c r="S36" s="549"/>
      <c r="T36" s="548"/>
      <c r="U36" s="549"/>
      <c r="V36" s="548"/>
      <c r="W36" s="550"/>
      <c r="X36" s="317"/>
      <c r="Y36" s="27">
        <f t="shared" si="0"/>
        <v>0</v>
      </c>
      <c r="Z36" s="199"/>
    </row>
    <row r="37" spans="1:61" ht="45" customHeight="1" x14ac:dyDescent="0.2">
      <c r="A37" s="316"/>
      <c r="B37" s="188" t="s">
        <v>98</v>
      </c>
      <c r="C37" s="109" t="s">
        <v>486</v>
      </c>
      <c r="D37" s="548"/>
      <c r="E37" s="549"/>
      <c r="F37" s="548"/>
      <c r="G37" s="549"/>
      <c r="H37" s="548"/>
      <c r="I37" s="549"/>
      <c r="J37" s="548"/>
      <c r="K37" s="549"/>
      <c r="L37" s="548"/>
      <c r="M37" s="549"/>
      <c r="N37" s="548"/>
      <c r="O37" s="549"/>
      <c r="P37" s="548"/>
      <c r="Q37" s="549"/>
      <c r="R37" s="548"/>
      <c r="S37" s="549"/>
      <c r="T37" s="548"/>
      <c r="U37" s="549"/>
      <c r="V37" s="548"/>
      <c r="W37" s="550"/>
      <c r="X37" s="317"/>
      <c r="Y37" s="27">
        <f t="shared" si="0"/>
        <v>0</v>
      </c>
      <c r="Z37" s="199"/>
    </row>
    <row r="38" spans="1:61" ht="27" customHeight="1" thickBot="1" x14ac:dyDescent="0.25">
      <c r="A38" s="316"/>
      <c r="B38" s="188" t="s">
        <v>99</v>
      </c>
      <c r="C38" s="110" t="s">
        <v>65</v>
      </c>
      <c r="D38" s="551"/>
      <c r="E38" s="552"/>
      <c r="F38" s="551"/>
      <c r="G38" s="552"/>
      <c r="H38" s="551"/>
      <c r="I38" s="552"/>
      <c r="J38" s="551"/>
      <c r="K38" s="552"/>
      <c r="L38" s="551"/>
      <c r="M38" s="552"/>
      <c r="N38" s="551"/>
      <c r="O38" s="552"/>
      <c r="P38" s="551"/>
      <c r="Q38" s="552"/>
      <c r="R38" s="551"/>
      <c r="S38" s="552"/>
      <c r="T38" s="551"/>
      <c r="U38" s="552"/>
      <c r="V38" s="551"/>
      <c r="W38" s="553"/>
      <c r="X38" s="318"/>
      <c r="Y38" s="27">
        <f t="shared" si="0"/>
        <v>0</v>
      </c>
      <c r="Z38" s="199"/>
    </row>
    <row r="39" spans="1:61" s="2" customFormat="1" ht="30" customHeight="1" thickBot="1" x14ac:dyDescent="0.25">
      <c r="A39" s="316"/>
      <c r="B39" s="175" t="s">
        <v>100</v>
      </c>
      <c r="C39" s="142" t="s">
        <v>14</v>
      </c>
      <c r="D39" s="12"/>
      <c r="E39" s="7"/>
      <c r="F39" s="16" t="s">
        <v>440</v>
      </c>
      <c r="G39" s="9"/>
      <c r="H39" s="12" t="s">
        <v>440</v>
      </c>
      <c r="I39" s="7"/>
      <c r="J39" s="16" t="s">
        <v>440</v>
      </c>
      <c r="K39" s="9"/>
      <c r="L39" s="12" t="s">
        <v>440</v>
      </c>
      <c r="M39" s="7"/>
      <c r="N39" s="16" t="s">
        <v>440</v>
      </c>
      <c r="O39" s="9"/>
      <c r="P39" s="12" t="s">
        <v>440</v>
      </c>
      <c r="Q39" s="7"/>
      <c r="R39" s="8"/>
      <c r="S39" s="9"/>
      <c r="T39" s="6"/>
      <c r="U39" s="7"/>
      <c r="V39" s="16" t="s">
        <v>440</v>
      </c>
      <c r="W39" s="9"/>
      <c r="X39" s="15"/>
      <c r="Y39" s="47"/>
      <c r="Z39" s="47"/>
      <c r="AA39" s="220"/>
      <c r="AB39" s="220"/>
      <c r="AC39" s="220"/>
      <c r="AD39" s="220"/>
      <c r="AE39" s="220"/>
      <c r="AF39" s="220"/>
      <c r="AG39" s="220"/>
      <c r="AH39" s="220"/>
      <c r="AI39" s="220"/>
      <c r="AJ39" s="220"/>
      <c r="AK39" s="220"/>
      <c r="AL39" s="220"/>
      <c r="AM39" s="220"/>
      <c r="AN39" s="220"/>
      <c r="AO39" s="220"/>
      <c r="AP39" s="220"/>
      <c r="AQ39" s="220"/>
      <c r="AR39" s="220"/>
      <c r="AS39" s="220"/>
      <c r="AT39" s="220"/>
      <c r="AU39" s="220"/>
      <c r="AV39" s="220"/>
      <c r="AW39" s="220"/>
      <c r="AX39" s="220"/>
      <c r="AY39" s="220"/>
      <c r="AZ39" s="220"/>
      <c r="BA39" s="220"/>
      <c r="BB39" s="220"/>
      <c r="BC39" s="220"/>
      <c r="BD39" s="220"/>
      <c r="BE39" s="220"/>
      <c r="BF39" s="220"/>
      <c r="BG39" s="220"/>
      <c r="BH39" s="220"/>
      <c r="BI39" s="220"/>
    </row>
    <row r="40" spans="1:61" ht="45" customHeight="1" x14ac:dyDescent="0.2">
      <c r="A40" s="316"/>
      <c r="B40" s="173" t="s">
        <v>101</v>
      </c>
      <c r="C40" s="111" t="s">
        <v>202</v>
      </c>
      <c r="D40" s="557"/>
      <c r="E40" s="558"/>
      <c r="F40" s="557"/>
      <c r="G40" s="558"/>
      <c r="H40" s="557"/>
      <c r="I40" s="558"/>
      <c r="J40" s="557"/>
      <c r="K40" s="558"/>
      <c r="L40" s="557"/>
      <c r="M40" s="558"/>
      <c r="N40" s="557"/>
      <c r="O40" s="558"/>
      <c r="P40" s="557"/>
      <c r="Q40" s="558"/>
      <c r="R40" s="557"/>
      <c r="S40" s="558"/>
      <c r="T40" s="557"/>
      <c r="U40" s="558"/>
      <c r="V40" s="557"/>
      <c r="W40" s="561"/>
      <c r="X40" s="317"/>
      <c r="Y40" s="27">
        <f>COUNTIF(D40:W40,"a")+COUNTIF(D40:W40,"s")</f>
        <v>0</v>
      </c>
      <c r="Z40" s="199"/>
    </row>
    <row r="41" spans="1:61" ht="45" customHeight="1" thickBot="1" x14ac:dyDescent="0.25">
      <c r="A41" s="316"/>
      <c r="B41" s="188" t="s">
        <v>102</v>
      </c>
      <c r="C41" s="105" t="s">
        <v>490</v>
      </c>
      <c r="D41" s="559"/>
      <c r="E41" s="560"/>
      <c r="F41" s="559"/>
      <c r="G41" s="560"/>
      <c r="H41" s="559"/>
      <c r="I41" s="560"/>
      <c r="J41" s="559"/>
      <c r="K41" s="560"/>
      <c r="L41" s="559"/>
      <c r="M41" s="560"/>
      <c r="N41" s="559"/>
      <c r="O41" s="560"/>
      <c r="P41" s="559"/>
      <c r="Q41" s="560"/>
      <c r="R41" s="559"/>
      <c r="S41" s="560"/>
      <c r="T41" s="559"/>
      <c r="U41" s="560"/>
      <c r="V41" s="559"/>
      <c r="W41" s="564"/>
      <c r="X41" s="317"/>
      <c r="Y41" s="27">
        <f>COUNTIF(D41:W41,"a")+COUNTIF(D41:W41,"s")</f>
        <v>0</v>
      </c>
      <c r="Z41" s="199"/>
    </row>
    <row r="42" spans="1:61" ht="30" customHeight="1" thickBot="1" x14ac:dyDescent="0.5">
      <c r="A42" s="316"/>
      <c r="B42" s="175">
        <v>108</v>
      </c>
      <c r="C42" s="99" t="s">
        <v>15</v>
      </c>
      <c r="D42" s="24" t="s">
        <v>440</v>
      </c>
      <c r="E42" s="59"/>
      <c r="F42" s="25" t="s">
        <v>440</v>
      </c>
      <c r="G42" s="60"/>
      <c r="H42" s="24" t="s">
        <v>440</v>
      </c>
      <c r="I42" s="59"/>
      <c r="J42" s="25" t="s">
        <v>440</v>
      </c>
      <c r="K42" s="60"/>
      <c r="L42" s="24" t="s">
        <v>440</v>
      </c>
      <c r="M42" s="59"/>
      <c r="N42" s="25" t="s">
        <v>440</v>
      </c>
      <c r="O42" s="60"/>
      <c r="P42" s="24" t="s">
        <v>440</v>
      </c>
      <c r="Q42" s="59"/>
      <c r="R42" s="61"/>
      <c r="S42" s="60"/>
      <c r="T42" s="24" t="s">
        <v>440</v>
      </c>
      <c r="U42" s="59"/>
      <c r="V42" s="25" t="s">
        <v>440</v>
      </c>
      <c r="W42" s="60"/>
      <c r="X42" s="26"/>
    </row>
    <row r="43" spans="1:61" ht="45" customHeight="1" x14ac:dyDescent="0.2">
      <c r="A43" s="316"/>
      <c r="B43" s="173" t="s">
        <v>103</v>
      </c>
      <c r="C43" s="111" t="s">
        <v>362</v>
      </c>
      <c r="D43" s="557"/>
      <c r="E43" s="558"/>
      <c r="F43" s="557"/>
      <c r="G43" s="558"/>
      <c r="H43" s="557"/>
      <c r="I43" s="558"/>
      <c r="J43" s="557"/>
      <c r="K43" s="558"/>
      <c r="L43" s="557"/>
      <c r="M43" s="558"/>
      <c r="N43" s="557"/>
      <c r="O43" s="558"/>
      <c r="P43" s="557"/>
      <c r="Q43" s="558"/>
      <c r="R43" s="557"/>
      <c r="S43" s="558"/>
      <c r="T43" s="557"/>
      <c r="U43" s="558"/>
      <c r="V43" s="557"/>
      <c r="W43" s="561"/>
      <c r="X43" s="317"/>
      <c r="Y43" s="27">
        <f>COUNTIF(D43:W43,"a")+COUNTIF(D43:W43,"s")</f>
        <v>0</v>
      </c>
      <c r="Z43" s="199"/>
    </row>
    <row r="44" spans="1:61" ht="45" customHeight="1" x14ac:dyDescent="0.2">
      <c r="A44" s="316"/>
      <c r="B44" s="174" t="s">
        <v>104</v>
      </c>
      <c r="C44" s="112" t="s">
        <v>1124</v>
      </c>
      <c r="D44" s="548"/>
      <c r="E44" s="549"/>
      <c r="F44" s="548"/>
      <c r="G44" s="549"/>
      <c r="H44" s="548"/>
      <c r="I44" s="549"/>
      <c r="J44" s="548"/>
      <c r="K44" s="549"/>
      <c r="L44" s="548"/>
      <c r="M44" s="549"/>
      <c r="N44" s="548"/>
      <c r="O44" s="549"/>
      <c r="P44" s="548"/>
      <c r="Q44" s="549"/>
      <c r="R44" s="548"/>
      <c r="S44" s="549"/>
      <c r="T44" s="548"/>
      <c r="U44" s="549"/>
      <c r="V44" s="548"/>
      <c r="W44" s="550"/>
      <c r="X44" s="317"/>
      <c r="Y44" s="27">
        <f>COUNTIF(D44:W44,"a")+COUNTIF(D44:W44,"s")</f>
        <v>0</v>
      </c>
      <c r="Z44" s="199"/>
    </row>
    <row r="45" spans="1:61" ht="27" customHeight="1" x14ac:dyDescent="0.2">
      <c r="A45" s="316"/>
      <c r="B45" s="174" t="s">
        <v>113</v>
      </c>
      <c r="C45" s="112" t="s">
        <v>282</v>
      </c>
      <c r="D45" s="548"/>
      <c r="E45" s="549"/>
      <c r="F45" s="548"/>
      <c r="G45" s="549"/>
      <c r="H45" s="548"/>
      <c r="I45" s="549"/>
      <c r="J45" s="548"/>
      <c r="K45" s="549"/>
      <c r="L45" s="548"/>
      <c r="M45" s="549"/>
      <c r="N45" s="548"/>
      <c r="O45" s="549"/>
      <c r="P45" s="548"/>
      <c r="Q45" s="549"/>
      <c r="R45" s="548"/>
      <c r="S45" s="549"/>
      <c r="T45" s="548"/>
      <c r="U45" s="549"/>
      <c r="V45" s="548"/>
      <c r="W45" s="550"/>
      <c r="X45" s="317"/>
      <c r="Y45" s="27">
        <f>COUNTIF(D45:W45,"a")+COUNTIF(D45:W45,"s")</f>
        <v>0</v>
      </c>
      <c r="Z45" s="199"/>
    </row>
    <row r="46" spans="1:61" ht="27" customHeight="1" thickBot="1" x14ac:dyDescent="0.25">
      <c r="A46" s="324"/>
      <c r="B46" s="189" t="s">
        <v>114</v>
      </c>
      <c r="C46" s="240" t="s">
        <v>524</v>
      </c>
      <c r="D46" s="559"/>
      <c r="E46" s="560"/>
      <c r="F46" s="559"/>
      <c r="G46" s="560"/>
      <c r="H46" s="559"/>
      <c r="I46" s="560"/>
      <c r="J46" s="559"/>
      <c r="K46" s="560"/>
      <c r="L46" s="559"/>
      <c r="M46" s="560"/>
      <c r="N46" s="559"/>
      <c r="O46" s="560"/>
      <c r="P46" s="559"/>
      <c r="Q46" s="560"/>
      <c r="R46" s="559"/>
      <c r="S46" s="560"/>
      <c r="T46" s="559"/>
      <c r="U46" s="560"/>
      <c r="V46" s="559"/>
      <c r="W46" s="564"/>
      <c r="X46" s="325"/>
      <c r="Y46" s="27">
        <f>COUNTIF(D46:W46,"a")+COUNTIF(D46:W46,"s")</f>
        <v>0</v>
      </c>
      <c r="Z46" s="199"/>
    </row>
    <row r="47" spans="1:61" ht="48" customHeight="1" thickBot="1" x14ac:dyDescent="0.5">
      <c r="A47" s="326"/>
      <c r="B47" s="184" t="s">
        <v>443</v>
      </c>
      <c r="C47" s="250" t="s">
        <v>392</v>
      </c>
      <c r="D47" s="21"/>
      <c r="E47" s="351"/>
      <c r="F47" s="22" t="s">
        <v>440</v>
      </c>
      <c r="G47" s="352"/>
      <c r="H47" s="21" t="s">
        <v>440</v>
      </c>
      <c r="I47" s="351"/>
      <c r="J47" s="22" t="s">
        <v>440</v>
      </c>
      <c r="K47" s="352"/>
      <c r="L47" s="21" t="s">
        <v>440</v>
      </c>
      <c r="M47" s="351"/>
      <c r="N47" s="22" t="s">
        <v>440</v>
      </c>
      <c r="O47" s="352"/>
      <c r="P47" s="21" t="s">
        <v>440</v>
      </c>
      <c r="Q47" s="351"/>
      <c r="R47" s="22"/>
      <c r="S47" s="352"/>
      <c r="T47" s="21"/>
      <c r="U47" s="351"/>
      <c r="V47" s="22" t="s">
        <v>440</v>
      </c>
      <c r="W47" s="352"/>
      <c r="X47" s="23"/>
    </row>
    <row r="48" spans="1:61" ht="27.95" customHeight="1" x14ac:dyDescent="0.2">
      <c r="A48" s="316"/>
      <c r="B48" s="173" t="s">
        <v>444</v>
      </c>
      <c r="C48" s="111" t="s">
        <v>525</v>
      </c>
      <c r="D48" s="557"/>
      <c r="E48" s="558"/>
      <c r="F48" s="557"/>
      <c r="G48" s="558"/>
      <c r="H48" s="557"/>
      <c r="I48" s="558"/>
      <c r="J48" s="557"/>
      <c r="K48" s="558"/>
      <c r="L48" s="557"/>
      <c r="M48" s="558"/>
      <c r="N48" s="557"/>
      <c r="O48" s="558"/>
      <c r="P48" s="557"/>
      <c r="Q48" s="558"/>
      <c r="R48" s="557"/>
      <c r="S48" s="558"/>
      <c r="T48" s="557"/>
      <c r="U48" s="558"/>
      <c r="V48" s="557"/>
      <c r="W48" s="561"/>
      <c r="X48" s="317"/>
      <c r="Y48" s="27">
        <f>COUNTIF(D48:W48,"a")+COUNTIF(D48:W48,"s")</f>
        <v>0</v>
      </c>
      <c r="Z48" s="199"/>
    </row>
    <row r="49" spans="1:26" ht="40.5" x14ac:dyDescent="0.2">
      <c r="A49" s="316"/>
      <c r="B49" s="174" t="s">
        <v>445</v>
      </c>
      <c r="C49" s="112" t="s">
        <v>78</v>
      </c>
      <c r="D49" s="548"/>
      <c r="E49" s="549"/>
      <c r="F49" s="548"/>
      <c r="G49" s="549"/>
      <c r="H49" s="548"/>
      <c r="I49" s="549"/>
      <c r="J49" s="548"/>
      <c r="K49" s="549"/>
      <c r="L49" s="548"/>
      <c r="M49" s="549"/>
      <c r="N49" s="548"/>
      <c r="O49" s="549"/>
      <c r="P49" s="548"/>
      <c r="Q49" s="549"/>
      <c r="R49" s="548"/>
      <c r="S49" s="549"/>
      <c r="T49" s="548"/>
      <c r="U49" s="549"/>
      <c r="V49" s="548"/>
      <c r="W49" s="550"/>
      <c r="X49" s="317"/>
      <c r="Y49" s="27">
        <f>COUNTIF(D49:W49,"a")+COUNTIF(D49:W49,"s")</f>
        <v>0</v>
      </c>
      <c r="Z49" s="199"/>
    </row>
    <row r="50" spans="1:26" ht="27.95" customHeight="1" x14ac:dyDescent="0.2">
      <c r="A50" s="316"/>
      <c r="B50" s="174" t="s">
        <v>446</v>
      </c>
      <c r="C50" s="112" t="s">
        <v>1125</v>
      </c>
      <c r="D50" s="548"/>
      <c r="E50" s="549"/>
      <c r="F50" s="548"/>
      <c r="G50" s="549"/>
      <c r="H50" s="548"/>
      <c r="I50" s="549"/>
      <c r="J50" s="548"/>
      <c r="K50" s="549"/>
      <c r="L50" s="548"/>
      <c r="M50" s="549"/>
      <c r="N50" s="548"/>
      <c r="O50" s="549"/>
      <c r="P50" s="548"/>
      <c r="Q50" s="549"/>
      <c r="R50" s="548"/>
      <c r="S50" s="549"/>
      <c r="T50" s="548"/>
      <c r="U50" s="549"/>
      <c r="V50" s="548"/>
      <c r="W50" s="550"/>
      <c r="X50" s="317"/>
      <c r="Y50" s="27">
        <f>COUNTIF(D50:W50,"a")+COUNTIF(D50:W50,"s")</f>
        <v>0</v>
      </c>
      <c r="Z50" s="199"/>
    </row>
    <row r="51" spans="1:26" ht="27.95" customHeight="1" x14ac:dyDescent="0.2">
      <c r="A51" s="316"/>
      <c r="B51" s="174" t="s">
        <v>447</v>
      </c>
      <c r="C51" s="104" t="s">
        <v>210</v>
      </c>
      <c r="D51" s="548"/>
      <c r="E51" s="549"/>
      <c r="F51" s="548"/>
      <c r="G51" s="549"/>
      <c r="H51" s="548"/>
      <c r="I51" s="549"/>
      <c r="J51" s="548"/>
      <c r="K51" s="549"/>
      <c r="L51" s="548"/>
      <c r="M51" s="549"/>
      <c r="N51" s="548"/>
      <c r="O51" s="549"/>
      <c r="P51" s="548"/>
      <c r="Q51" s="549"/>
      <c r="R51" s="548"/>
      <c r="S51" s="549"/>
      <c r="T51" s="548"/>
      <c r="U51" s="549"/>
      <c r="V51" s="548"/>
      <c r="W51" s="550"/>
      <c r="X51" s="317"/>
      <c r="Y51" s="27">
        <f>COUNTIF(D51:W51,"a")+COUNTIF(D51:W51,"s")</f>
        <v>0</v>
      </c>
      <c r="Z51" s="199"/>
    </row>
    <row r="52" spans="1:26" ht="38.25" customHeight="1" thickBot="1" x14ac:dyDescent="0.25">
      <c r="A52" s="316"/>
      <c r="B52" s="188" t="s">
        <v>448</v>
      </c>
      <c r="C52" s="105" t="s">
        <v>363</v>
      </c>
      <c r="D52" s="559"/>
      <c r="E52" s="560"/>
      <c r="F52" s="559"/>
      <c r="G52" s="560"/>
      <c r="H52" s="559"/>
      <c r="I52" s="560"/>
      <c r="J52" s="559"/>
      <c r="K52" s="560"/>
      <c r="L52" s="559"/>
      <c r="M52" s="560"/>
      <c r="N52" s="559"/>
      <c r="O52" s="560"/>
      <c r="P52" s="559"/>
      <c r="Q52" s="560"/>
      <c r="R52" s="559"/>
      <c r="S52" s="560"/>
      <c r="T52" s="559"/>
      <c r="U52" s="560"/>
      <c r="V52" s="559"/>
      <c r="W52" s="564"/>
      <c r="X52" s="317"/>
      <c r="Y52" s="27">
        <f>COUNTIF(D52:W52,"a")+COUNTIF(D52:W52,"s")</f>
        <v>0</v>
      </c>
      <c r="Z52" s="199"/>
    </row>
    <row r="53" spans="1:26" ht="30" customHeight="1" thickBot="1" x14ac:dyDescent="0.5">
      <c r="A53" s="316"/>
      <c r="B53" s="175" t="s">
        <v>449</v>
      </c>
      <c r="C53" s="113" t="s">
        <v>238</v>
      </c>
      <c r="D53" s="24"/>
      <c r="E53" s="59"/>
      <c r="F53" s="25" t="s">
        <v>440</v>
      </c>
      <c r="G53" s="60"/>
      <c r="H53" s="24" t="s">
        <v>440</v>
      </c>
      <c r="I53" s="59"/>
      <c r="J53" s="25" t="s">
        <v>440</v>
      </c>
      <c r="K53" s="60"/>
      <c r="L53" s="24"/>
      <c r="M53" s="62"/>
      <c r="N53" s="25"/>
      <c r="O53" s="63"/>
      <c r="P53" s="24"/>
      <c r="Q53" s="62"/>
      <c r="R53" s="64"/>
      <c r="S53" s="63"/>
      <c r="T53" s="65"/>
      <c r="U53" s="62"/>
      <c r="V53" s="25"/>
      <c r="W53" s="63"/>
      <c r="X53" s="319"/>
      <c r="Y53" s="66"/>
      <c r="Z53" s="66"/>
    </row>
    <row r="54" spans="1:26" ht="27.95" customHeight="1" x14ac:dyDescent="0.2">
      <c r="A54" s="316"/>
      <c r="B54" s="173" t="s">
        <v>450</v>
      </c>
      <c r="C54" s="111" t="s">
        <v>197</v>
      </c>
      <c r="D54" s="557"/>
      <c r="E54" s="558"/>
      <c r="F54" s="557"/>
      <c r="G54" s="558"/>
      <c r="H54" s="557"/>
      <c r="I54" s="558"/>
      <c r="J54" s="557"/>
      <c r="K54" s="558"/>
      <c r="L54" s="557"/>
      <c r="M54" s="558"/>
      <c r="N54" s="557"/>
      <c r="O54" s="558"/>
      <c r="P54" s="557"/>
      <c r="Q54" s="558"/>
      <c r="R54" s="557"/>
      <c r="S54" s="558"/>
      <c r="T54" s="557"/>
      <c r="U54" s="558"/>
      <c r="V54" s="557"/>
      <c r="W54" s="561"/>
      <c r="X54" s="317"/>
      <c r="Y54" s="27">
        <f t="shared" ref="Y54:Y59" si="1">COUNTIF(D54:W54,"a")+COUNTIF(D54:W54,"s")</f>
        <v>0</v>
      </c>
      <c r="Z54" s="199"/>
    </row>
    <row r="55" spans="1:26" ht="27.95" customHeight="1" x14ac:dyDescent="0.2">
      <c r="A55" s="316"/>
      <c r="B55" s="174" t="s">
        <v>451</v>
      </c>
      <c r="C55" s="112" t="s">
        <v>491</v>
      </c>
      <c r="D55" s="548"/>
      <c r="E55" s="549"/>
      <c r="F55" s="548"/>
      <c r="G55" s="549"/>
      <c r="H55" s="548"/>
      <c r="I55" s="549"/>
      <c r="J55" s="548"/>
      <c r="K55" s="549"/>
      <c r="L55" s="548"/>
      <c r="M55" s="549"/>
      <c r="N55" s="548"/>
      <c r="O55" s="549"/>
      <c r="P55" s="548"/>
      <c r="Q55" s="549"/>
      <c r="R55" s="548"/>
      <c r="S55" s="549"/>
      <c r="T55" s="548"/>
      <c r="U55" s="549"/>
      <c r="V55" s="548"/>
      <c r="W55" s="550"/>
      <c r="X55" s="317"/>
      <c r="Y55" s="27">
        <f t="shared" si="1"/>
        <v>0</v>
      </c>
      <c r="Z55" s="199"/>
    </row>
    <row r="56" spans="1:26" ht="27.95" customHeight="1" x14ac:dyDescent="0.2">
      <c r="A56" s="316"/>
      <c r="B56" s="174" t="s">
        <v>452</v>
      </c>
      <c r="C56" s="104" t="s">
        <v>242</v>
      </c>
      <c r="D56" s="548"/>
      <c r="E56" s="549"/>
      <c r="F56" s="548"/>
      <c r="G56" s="549"/>
      <c r="H56" s="548"/>
      <c r="I56" s="549"/>
      <c r="J56" s="548"/>
      <c r="K56" s="549"/>
      <c r="L56" s="548"/>
      <c r="M56" s="549"/>
      <c r="N56" s="548"/>
      <c r="O56" s="549"/>
      <c r="P56" s="548"/>
      <c r="Q56" s="549"/>
      <c r="R56" s="548"/>
      <c r="S56" s="549"/>
      <c r="T56" s="548"/>
      <c r="U56" s="549"/>
      <c r="V56" s="548"/>
      <c r="W56" s="550"/>
      <c r="X56" s="317"/>
      <c r="Y56" s="27">
        <f t="shared" si="1"/>
        <v>0</v>
      </c>
      <c r="Z56" s="199"/>
    </row>
    <row r="57" spans="1:26" ht="27.95" customHeight="1" x14ac:dyDescent="0.2">
      <c r="A57" s="316"/>
      <c r="B57" s="188" t="s">
        <v>453</v>
      </c>
      <c r="C57" s="105" t="s">
        <v>243</v>
      </c>
      <c r="D57" s="548"/>
      <c r="E57" s="549"/>
      <c r="F57" s="548"/>
      <c r="G57" s="549"/>
      <c r="H57" s="548"/>
      <c r="I57" s="549"/>
      <c r="J57" s="548"/>
      <c r="K57" s="549"/>
      <c r="L57" s="548"/>
      <c r="M57" s="549"/>
      <c r="N57" s="548"/>
      <c r="O57" s="549"/>
      <c r="P57" s="548"/>
      <c r="Q57" s="549"/>
      <c r="R57" s="548"/>
      <c r="S57" s="549"/>
      <c r="T57" s="548"/>
      <c r="U57" s="549"/>
      <c r="V57" s="548"/>
      <c r="W57" s="550"/>
      <c r="X57" s="317"/>
      <c r="Y57" s="27">
        <f t="shared" si="1"/>
        <v>0</v>
      </c>
      <c r="Z57" s="199"/>
    </row>
    <row r="58" spans="1:26" ht="27.95" customHeight="1" x14ac:dyDescent="0.2">
      <c r="A58" s="316"/>
      <c r="B58" s="188" t="s">
        <v>454</v>
      </c>
      <c r="C58" s="105" t="s">
        <v>211</v>
      </c>
      <c r="D58" s="548"/>
      <c r="E58" s="549"/>
      <c r="F58" s="548"/>
      <c r="G58" s="549"/>
      <c r="H58" s="548"/>
      <c r="I58" s="549"/>
      <c r="J58" s="548"/>
      <c r="K58" s="549"/>
      <c r="L58" s="548"/>
      <c r="M58" s="549"/>
      <c r="N58" s="548"/>
      <c r="O58" s="549"/>
      <c r="P58" s="548"/>
      <c r="Q58" s="549"/>
      <c r="R58" s="548"/>
      <c r="S58" s="549"/>
      <c r="T58" s="548"/>
      <c r="U58" s="549"/>
      <c r="V58" s="548"/>
      <c r="W58" s="550"/>
      <c r="X58" s="317"/>
      <c r="Y58" s="27">
        <f t="shared" si="1"/>
        <v>0</v>
      </c>
      <c r="Z58" s="199"/>
    </row>
    <row r="59" spans="1:26" ht="41.25" thickBot="1" x14ac:dyDescent="0.25">
      <c r="A59" s="316"/>
      <c r="B59" s="188" t="s">
        <v>455</v>
      </c>
      <c r="C59" s="105" t="s">
        <v>502</v>
      </c>
      <c r="D59" s="559"/>
      <c r="E59" s="560"/>
      <c r="F59" s="559"/>
      <c r="G59" s="560"/>
      <c r="H59" s="559"/>
      <c r="I59" s="560"/>
      <c r="J59" s="559"/>
      <c r="K59" s="560"/>
      <c r="L59" s="559"/>
      <c r="M59" s="560"/>
      <c r="N59" s="559"/>
      <c r="O59" s="560"/>
      <c r="P59" s="559"/>
      <c r="Q59" s="560"/>
      <c r="R59" s="559"/>
      <c r="S59" s="560"/>
      <c r="T59" s="559"/>
      <c r="U59" s="560"/>
      <c r="V59" s="559"/>
      <c r="W59" s="564"/>
      <c r="X59" s="317"/>
      <c r="Y59" s="27">
        <f t="shared" si="1"/>
        <v>0</v>
      </c>
      <c r="Z59" s="199"/>
    </row>
    <row r="60" spans="1:26" ht="30" customHeight="1" thickBot="1" x14ac:dyDescent="0.5">
      <c r="A60" s="316"/>
      <c r="B60" s="175" t="s">
        <v>456</v>
      </c>
      <c r="C60" s="99" t="s">
        <v>239</v>
      </c>
      <c r="D60" s="24"/>
      <c r="E60" s="59"/>
      <c r="F60" s="25" t="s">
        <v>440</v>
      </c>
      <c r="G60" s="60"/>
      <c r="H60" s="24"/>
      <c r="I60" s="59"/>
      <c r="J60" s="25"/>
      <c r="K60" s="60"/>
      <c r="L60" s="24"/>
      <c r="M60" s="59"/>
      <c r="N60" s="25"/>
      <c r="O60" s="60"/>
      <c r="P60" s="24"/>
      <c r="Q60" s="59"/>
      <c r="R60" s="25"/>
      <c r="S60" s="60"/>
      <c r="T60" s="24"/>
      <c r="U60" s="59"/>
      <c r="V60" s="25"/>
      <c r="W60" s="60"/>
      <c r="X60" s="26"/>
    </row>
    <row r="61" spans="1:26" ht="40.5" x14ac:dyDescent="0.2">
      <c r="A61" s="316"/>
      <c r="B61" s="173" t="s">
        <v>457</v>
      </c>
      <c r="C61" s="115" t="s">
        <v>79</v>
      </c>
      <c r="D61" s="557"/>
      <c r="E61" s="558"/>
      <c r="F61" s="557"/>
      <c r="G61" s="558"/>
      <c r="H61" s="557"/>
      <c r="I61" s="558"/>
      <c r="J61" s="557"/>
      <c r="K61" s="558"/>
      <c r="L61" s="557"/>
      <c r="M61" s="558"/>
      <c r="N61" s="557"/>
      <c r="O61" s="558"/>
      <c r="P61" s="557"/>
      <c r="Q61" s="558"/>
      <c r="R61" s="557"/>
      <c r="S61" s="558"/>
      <c r="T61" s="557"/>
      <c r="U61" s="558"/>
      <c r="V61" s="557"/>
      <c r="W61" s="561"/>
      <c r="X61" s="317"/>
      <c r="Y61" s="27">
        <f>COUNTIF(D61:W61,"a")+COUNTIF(D61:W61,"s")</f>
        <v>0</v>
      </c>
      <c r="Z61" s="199"/>
    </row>
    <row r="62" spans="1:26" ht="27.95" customHeight="1" x14ac:dyDescent="0.2">
      <c r="A62" s="316"/>
      <c r="B62" s="174" t="s">
        <v>458</v>
      </c>
      <c r="C62" s="102" t="s">
        <v>250</v>
      </c>
      <c r="D62" s="548"/>
      <c r="E62" s="549"/>
      <c r="F62" s="548"/>
      <c r="G62" s="549"/>
      <c r="H62" s="548"/>
      <c r="I62" s="549"/>
      <c r="J62" s="548"/>
      <c r="K62" s="549"/>
      <c r="L62" s="548"/>
      <c r="M62" s="549"/>
      <c r="N62" s="548"/>
      <c r="O62" s="549"/>
      <c r="P62" s="548"/>
      <c r="Q62" s="549"/>
      <c r="R62" s="548"/>
      <c r="S62" s="549"/>
      <c r="T62" s="548"/>
      <c r="U62" s="549"/>
      <c r="V62" s="548"/>
      <c r="W62" s="550"/>
      <c r="X62" s="317"/>
      <c r="Y62" s="27">
        <f>COUNTIF(D62:W62,"a")+COUNTIF(D62:W62,"s")</f>
        <v>0</v>
      </c>
      <c r="Z62" s="199"/>
    </row>
    <row r="63" spans="1:26" ht="27.95" customHeight="1" x14ac:dyDescent="0.2">
      <c r="A63" s="316"/>
      <c r="B63" s="174" t="s">
        <v>459</v>
      </c>
      <c r="C63" s="105" t="s">
        <v>251</v>
      </c>
      <c r="D63" s="548"/>
      <c r="E63" s="549"/>
      <c r="F63" s="548"/>
      <c r="G63" s="549"/>
      <c r="H63" s="548"/>
      <c r="I63" s="549"/>
      <c r="J63" s="548"/>
      <c r="K63" s="549"/>
      <c r="L63" s="548"/>
      <c r="M63" s="549"/>
      <c r="N63" s="548"/>
      <c r="O63" s="549"/>
      <c r="P63" s="548"/>
      <c r="Q63" s="549"/>
      <c r="R63" s="548"/>
      <c r="S63" s="549"/>
      <c r="T63" s="548"/>
      <c r="U63" s="549"/>
      <c r="V63" s="548"/>
      <c r="W63" s="550"/>
      <c r="X63" s="317"/>
      <c r="Y63" s="27">
        <f>COUNTIF(D63:W63,"a")+COUNTIF(D63:W63,"s")</f>
        <v>0</v>
      </c>
      <c r="Z63" s="199"/>
    </row>
    <row r="64" spans="1:26" ht="27.95" customHeight="1" thickBot="1" x14ac:dyDescent="0.25">
      <c r="A64" s="316"/>
      <c r="B64" s="188" t="s">
        <v>460</v>
      </c>
      <c r="C64" s="102" t="s">
        <v>503</v>
      </c>
      <c r="D64" s="559"/>
      <c r="E64" s="560"/>
      <c r="F64" s="559"/>
      <c r="G64" s="560"/>
      <c r="H64" s="559"/>
      <c r="I64" s="560"/>
      <c r="J64" s="559"/>
      <c r="K64" s="560"/>
      <c r="L64" s="559"/>
      <c r="M64" s="560"/>
      <c r="N64" s="559"/>
      <c r="O64" s="560"/>
      <c r="P64" s="559"/>
      <c r="Q64" s="560"/>
      <c r="R64" s="559"/>
      <c r="S64" s="560"/>
      <c r="T64" s="559"/>
      <c r="U64" s="560"/>
      <c r="V64" s="559"/>
      <c r="W64" s="564"/>
      <c r="X64" s="317"/>
      <c r="Y64" s="27">
        <f>COUNTIF(D64:W64,"a")+COUNTIF(D64:W64,"s")</f>
        <v>0</v>
      </c>
      <c r="Z64" s="199"/>
    </row>
    <row r="65" spans="1:61" ht="30" customHeight="1" thickBot="1" x14ac:dyDescent="0.5">
      <c r="A65" s="316"/>
      <c r="B65" s="175" t="s">
        <v>461</v>
      </c>
      <c r="C65" s="99" t="s">
        <v>240</v>
      </c>
      <c r="D65" s="24" t="s">
        <v>440</v>
      </c>
      <c r="E65" s="59"/>
      <c r="F65" s="25" t="s">
        <v>440</v>
      </c>
      <c r="G65" s="60"/>
      <c r="H65" s="24" t="s">
        <v>440</v>
      </c>
      <c r="I65" s="59"/>
      <c r="J65" s="25" t="s">
        <v>440</v>
      </c>
      <c r="K65" s="60"/>
      <c r="L65" s="24" t="s">
        <v>440</v>
      </c>
      <c r="M65" s="59"/>
      <c r="N65" s="25" t="s">
        <v>440</v>
      </c>
      <c r="O65" s="60"/>
      <c r="P65" s="24" t="s">
        <v>440</v>
      </c>
      <c r="Q65" s="59"/>
      <c r="R65" s="25" t="s">
        <v>440</v>
      </c>
      <c r="S65" s="60"/>
      <c r="T65" s="24" t="s">
        <v>440</v>
      </c>
      <c r="U65" s="59"/>
      <c r="V65" s="25" t="s">
        <v>440</v>
      </c>
      <c r="W65" s="60"/>
      <c r="X65" s="26"/>
    </row>
    <row r="66" spans="1:61" ht="44.45" customHeight="1" x14ac:dyDescent="0.2">
      <c r="A66" s="316"/>
      <c r="B66" s="173" t="s">
        <v>462</v>
      </c>
      <c r="C66" s="111" t="s">
        <v>545</v>
      </c>
      <c r="D66" s="557"/>
      <c r="E66" s="558"/>
      <c r="F66" s="557"/>
      <c r="G66" s="558"/>
      <c r="H66" s="557"/>
      <c r="I66" s="558"/>
      <c r="J66" s="557"/>
      <c r="K66" s="558"/>
      <c r="L66" s="557"/>
      <c r="M66" s="558"/>
      <c r="N66" s="557"/>
      <c r="O66" s="558"/>
      <c r="P66" s="557"/>
      <c r="Q66" s="558"/>
      <c r="R66" s="557"/>
      <c r="S66" s="558"/>
      <c r="T66" s="557"/>
      <c r="U66" s="558"/>
      <c r="V66" s="557"/>
      <c r="W66" s="561"/>
      <c r="X66" s="317"/>
      <c r="Y66" s="27">
        <f>COUNTIF(D66:W66,"a")+COUNTIF(D66:W66,"s")</f>
        <v>0</v>
      </c>
      <c r="Z66" s="199"/>
    </row>
    <row r="67" spans="1:61" ht="44.45" customHeight="1" x14ac:dyDescent="0.2">
      <c r="A67" s="316"/>
      <c r="B67" s="174" t="s">
        <v>463</v>
      </c>
      <c r="C67" s="112" t="s">
        <v>225</v>
      </c>
      <c r="D67" s="548"/>
      <c r="E67" s="549"/>
      <c r="F67" s="548"/>
      <c r="G67" s="549"/>
      <c r="H67" s="548"/>
      <c r="I67" s="549"/>
      <c r="J67" s="548"/>
      <c r="K67" s="549"/>
      <c r="L67" s="548"/>
      <c r="M67" s="549"/>
      <c r="N67" s="548"/>
      <c r="O67" s="549"/>
      <c r="P67" s="548"/>
      <c r="Q67" s="549"/>
      <c r="R67" s="548"/>
      <c r="S67" s="549"/>
      <c r="T67" s="548"/>
      <c r="U67" s="549"/>
      <c r="V67" s="548"/>
      <c r="W67" s="550"/>
      <c r="X67" s="317"/>
      <c r="Y67" s="27">
        <f>COUNTIF(D67:W67,"a")+COUNTIF(D67:W67,"s")</f>
        <v>0</v>
      </c>
      <c r="Z67" s="199"/>
    </row>
    <row r="68" spans="1:61" ht="27.95" customHeight="1" x14ac:dyDescent="0.2">
      <c r="A68" s="316"/>
      <c r="B68" s="174" t="s">
        <v>464</v>
      </c>
      <c r="C68" s="114" t="s">
        <v>244</v>
      </c>
      <c r="D68" s="548"/>
      <c r="E68" s="549"/>
      <c r="F68" s="548"/>
      <c r="G68" s="549"/>
      <c r="H68" s="548"/>
      <c r="I68" s="549"/>
      <c r="J68" s="548"/>
      <c r="K68" s="549"/>
      <c r="L68" s="548"/>
      <c r="M68" s="549"/>
      <c r="N68" s="548"/>
      <c r="O68" s="549"/>
      <c r="P68" s="548"/>
      <c r="Q68" s="549"/>
      <c r="R68" s="548"/>
      <c r="S68" s="549"/>
      <c r="T68" s="548"/>
      <c r="U68" s="549"/>
      <c r="V68" s="548"/>
      <c r="W68" s="550"/>
      <c r="X68" s="317"/>
      <c r="Y68" s="27">
        <f>COUNTIF(D68:W68,"a")+COUNTIF(D68:W68,"s")</f>
        <v>0</v>
      </c>
      <c r="Z68" s="199"/>
    </row>
    <row r="69" spans="1:61" ht="44.45" customHeight="1" x14ac:dyDescent="0.2">
      <c r="A69" s="316"/>
      <c r="B69" s="190" t="s">
        <v>465</v>
      </c>
      <c r="C69" s="115" t="s">
        <v>252</v>
      </c>
      <c r="D69" s="548"/>
      <c r="E69" s="549"/>
      <c r="F69" s="548"/>
      <c r="G69" s="549"/>
      <c r="H69" s="548"/>
      <c r="I69" s="549"/>
      <c r="J69" s="548"/>
      <c r="K69" s="549"/>
      <c r="L69" s="548"/>
      <c r="M69" s="549"/>
      <c r="N69" s="548"/>
      <c r="O69" s="549"/>
      <c r="P69" s="548"/>
      <c r="Q69" s="549"/>
      <c r="R69" s="548"/>
      <c r="S69" s="549"/>
      <c r="T69" s="548"/>
      <c r="U69" s="549"/>
      <c r="V69" s="548"/>
      <c r="W69" s="550"/>
      <c r="X69" s="317"/>
      <c r="Y69" s="27">
        <f>COUNTIF(D69:W69,"a")+COUNTIF(D69:W69,"s")</f>
        <v>0</v>
      </c>
      <c r="Z69" s="199"/>
    </row>
    <row r="70" spans="1:61" ht="44.45" customHeight="1" thickBot="1" x14ac:dyDescent="0.25">
      <c r="A70" s="324"/>
      <c r="B70" s="189" t="s">
        <v>466</v>
      </c>
      <c r="C70" s="240" t="s">
        <v>228</v>
      </c>
      <c r="D70" s="559"/>
      <c r="E70" s="560"/>
      <c r="F70" s="559"/>
      <c r="G70" s="560"/>
      <c r="H70" s="559"/>
      <c r="I70" s="560"/>
      <c r="J70" s="559"/>
      <c r="K70" s="560"/>
      <c r="L70" s="559"/>
      <c r="M70" s="560"/>
      <c r="N70" s="559"/>
      <c r="O70" s="560"/>
      <c r="P70" s="559"/>
      <c r="Q70" s="560"/>
      <c r="R70" s="559"/>
      <c r="S70" s="560"/>
      <c r="T70" s="559"/>
      <c r="U70" s="560"/>
      <c r="V70" s="559"/>
      <c r="W70" s="564"/>
      <c r="X70" s="325"/>
      <c r="Y70" s="27">
        <f>COUNTIF(D70:W70,"a")+COUNTIF(D70:W70,"s")</f>
        <v>0</v>
      </c>
      <c r="Z70" s="199"/>
    </row>
    <row r="71" spans="1:61" ht="33" customHeight="1" thickBot="1" x14ac:dyDescent="0.35">
      <c r="A71" s="353"/>
      <c r="B71" s="415"/>
      <c r="C71" s="569" t="s">
        <v>241</v>
      </c>
      <c r="D71" s="570"/>
      <c r="E71" s="570"/>
      <c r="F71" s="570"/>
      <c r="G71" s="570"/>
      <c r="H71" s="570"/>
      <c r="I71" s="570"/>
      <c r="J71" s="570"/>
      <c r="K71" s="570"/>
      <c r="L71" s="570"/>
      <c r="M71" s="570"/>
      <c r="N71" s="570"/>
      <c r="O71" s="570"/>
      <c r="P71" s="570"/>
      <c r="Q71" s="570"/>
      <c r="R71" s="570"/>
      <c r="S71" s="570"/>
      <c r="T71" s="570"/>
      <c r="U71" s="570"/>
      <c r="V71" s="570"/>
      <c r="W71" s="570"/>
      <c r="X71" s="571"/>
      <c r="Z71" s="159"/>
    </row>
    <row r="72" spans="1:61" ht="33" customHeight="1" thickBot="1" x14ac:dyDescent="0.35">
      <c r="A72" s="320"/>
      <c r="B72" s="182" t="s">
        <v>467</v>
      </c>
      <c r="C72" s="572" t="s">
        <v>263</v>
      </c>
      <c r="D72" s="573"/>
      <c r="E72" s="573"/>
      <c r="F72" s="573"/>
      <c r="G72" s="573"/>
      <c r="H72" s="573"/>
      <c r="I72" s="573"/>
      <c r="J72" s="573"/>
      <c r="K72" s="573"/>
      <c r="L72" s="573"/>
      <c r="M72" s="573"/>
      <c r="N72" s="573"/>
      <c r="O72" s="573"/>
      <c r="P72" s="573"/>
      <c r="Q72" s="573"/>
      <c r="R72" s="573"/>
      <c r="S72" s="573"/>
      <c r="T72" s="573"/>
      <c r="U72" s="573"/>
      <c r="V72" s="573"/>
      <c r="W72" s="573"/>
      <c r="X72" s="574"/>
      <c r="Z72" s="159"/>
    </row>
    <row r="73" spans="1:61" ht="30" customHeight="1" thickBot="1" x14ac:dyDescent="0.5">
      <c r="A73" s="316"/>
      <c r="B73" s="191" t="s">
        <v>468</v>
      </c>
      <c r="C73" s="116" t="s">
        <v>376</v>
      </c>
      <c r="D73" s="68"/>
      <c r="E73" s="59"/>
      <c r="F73" s="61"/>
      <c r="G73" s="60"/>
      <c r="H73" s="24" t="s">
        <v>440</v>
      </c>
      <c r="I73" s="59"/>
      <c r="J73" s="25" t="s">
        <v>440</v>
      </c>
      <c r="K73" s="60"/>
      <c r="L73" s="24"/>
      <c r="M73" s="59"/>
      <c r="N73" s="25"/>
      <c r="O73" s="60"/>
      <c r="P73" s="68"/>
      <c r="Q73" s="59"/>
      <c r="R73" s="61"/>
      <c r="S73" s="60"/>
      <c r="T73" s="68"/>
      <c r="U73" s="59"/>
      <c r="V73" s="61"/>
      <c r="W73" s="60"/>
      <c r="X73" s="26"/>
    </row>
    <row r="74" spans="1:61" ht="27.95" customHeight="1" x14ac:dyDescent="0.2">
      <c r="A74" s="316"/>
      <c r="B74" s="192" t="s">
        <v>469</v>
      </c>
      <c r="C74" s="149" t="s">
        <v>191</v>
      </c>
      <c r="D74" s="557"/>
      <c r="E74" s="558"/>
      <c r="F74" s="557"/>
      <c r="G74" s="558"/>
      <c r="H74" s="557"/>
      <c r="I74" s="558"/>
      <c r="J74" s="557"/>
      <c r="K74" s="558"/>
      <c r="L74" s="557"/>
      <c r="M74" s="558"/>
      <c r="N74" s="557"/>
      <c r="O74" s="558"/>
      <c r="P74" s="557"/>
      <c r="Q74" s="558"/>
      <c r="R74" s="557"/>
      <c r="S74" s="558"/>
      <c r="T74" s="557"/>
      <c r="U74" s="558"/>
      <c r="V74" s="557"/>
      <c r="W74" s="561"/>
      <c r="X74" s="321"/>
      <c r="Y74" s="27">
        <f>COUNTIF(D74:W74,"a")+COUNTIF(D74:W74,"s")</f>
        <v>0</v>
      </c>
      <c r="Z74" s="199"/>
    </row>
    <row r="75" spans="1:61" ht="27.95" customHeight="1" thickBot="1" x14ac:dyDescent="0.25">
      <c r="A75" s="316"/>
      <c r="B75" s="193" t="s">
        <v>470</v>
      </c>
      <c r="C75" s="150" t="s">
        <v>506</v>
      </c>
      <c r="D75" s="575"/>
      <c r="E75" s="576"/>
      <c r="F75" s="575"/>
      <c r="G75" s="576"/>
      <c r="H75" s="575"/>
      <c r="I75" s="576"/>
      <c r="J75" s="575"/>
      <c r="K75" s="576"/>
      <c r="L75" s="575"/>
      <c r="M75" s="576"/>
      <c r="N75" s="575"/>
      <c r="O75" s="576"/>
      <c r="P75" s="575"/>
      <c r="Q75" s="576"/>
      <c r="R75" s="575"/>
      <c r="S75" s="576"/>
      <c r="T75" s="575"/>
      <c r="U75" s="576"/>
      <c r="V75" s="575"/>
      <c r="W75" s="579"/>
      <c r="X75" s="317"/>
      <c r="Y75" s="27">
        <f>COUNTIF(D75:W75,"a")+COUNTIF(D75:W75,"s")</f>
        <v>0</v>
      </c>
      <c r="Z75" s="199"/>
    </row>
    <row r="76" spans="1:61" ht="30" customHeight="1" thickBot="1" x14ac:dyDescent="0.5">
      <c r="A76" s="316"/>
      <c r="B76" s="191" t="s">
        <v>471</v>
      </c>
      <c r="C76" s="140" t="s">
        <v>264</v>
      </c>
      <c r="D76" s="68"/>
      <c r="E76" s="59"/>
      <c r="F76" s="61"/>
      <c r="G76" s="60"/>
      <c r="H76" s="24" t="s">
        <v>440</v>
      </c>
      <c r="I76" s="59"/>
      <c r="J76" s="25" t="s">
        <v>440</v>
      </c>
      <c r="K76" s="60"/>
      <c r="L76" s="24"/>
      <c r="M76" s="59"/>
      <c r="N76" s="25"/>
      <c r="O76" s="60"/>
      <c r="P76" s="68"/>
      <c r="Q76" s="59"/>
      <c r="R76" s="61"/>
      <c r="S76" s="60"/>
      <c r="T76" s="68"/>
      <c r="U76" s="59"/>
      <c r="V76" s="61"/>
      <c r="W76" s="60"/>
      <c r="X76" s="26"/>
    </row>
    <row r="77" spans="1:61" ht="27.95" customHeight="1" thickBot="1" x14ac:dyDescent="0.25">
      <c r="A77" s="316"/>
      <c r="B77" s="194" t="s">
        <v>472</v>
      </c>
      <c r="C77" s="117" t="s">
        <v>515</v>
      </c>
      <c r="D77" s="567"/>
      <c r="E77" s="568"/>
      <c r="F77" s="567"/>
      <c r="G77" s="568"/>
      <c r="H77" s="567"/>
      <c r="I77" s="568"/>
      <c r="J77" s="567"/>
      <c r="K77" s="568"/>
      <c r="L77" s="567"/>
      <c r="M77" s="568"/>
      <c r="N77" s="567"/>
      <c r="O77" s="568"/>
      <c r="P77" s="567"/>
      <c r="Q77" s="568"/>
      <c r="R77" s="567"/>
      <c r="S77" s="568"/>
      <c r="T77" s="567"/>
      <c r="U77" s="568"/>
      <c r="V77" s="567"/>
      <c r="W77" s="581"/>
      <c r="X77" s="322"/>
      <c r="Y77" s="27">
        <f>COUNTIF(D77:W77,"a")+COUNTIF(D77:W77,"s")</f>
        <v>0</v>
      </c>
      <c r="Z77" s="199"/>
    </row>
    <row r="78" spans="1:61" ht="30" customHeight="1" thickBot="1" x14ac:dyDescent="0.5">
      <c r="A78" s="316"/>
      <c r="B78" s="175" t="s">
        <v>473</v>
      </c>
      <c r="C78" s="142" t="s">
        <v>268</v>
      </c>
      <c r="D78" s="68"/>
      <c r="E78" s="59"/>
      <c r="F78" s="68"/>
      <c r="G78" s="60"/>
      <c r="H78" s="24"/>
      <c r="I78" s="59"/>
      <c r="J78" s="24" t="s">
        <v>440</v>
      </c>
      <c r="K78" s="60"/>
      <c r="L78" s="68"/>
      <c r="M78" s="59"/>
      <c r="N78" s="24" t="s">
        <v>440</v>
      </c>
      <c r="O78" s="60"/>
      <c r="P78" s="68"/>
      <c r="Q78" s="59"/>
      <c r="R78" s="61"/>
      <c r="S78" s="60"/>
      <c r="T78" s="68"/>
      <c r="U78" s="59"/>
      <c r="V78" s="61"/>
      <c r="W78" s="60"/>
      <c r="X78" s="26"/>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c r="BA78"/>
      <c r="BB78"/>
      <c r="BC78"/>
      <c r="BD78"/>
      <c r="BE78"/>
      <c r="BF78"/>
      <c r="BG78"/>
      <c r="BH78"/>
      <c r="BI78"/>
    </row>
    <row r="79" spans="1:61" ht="30" customHeight="1" thickBot="1" x14ac:dyDescent="0.25">
      <c r="A79" s="316"/>
      <c r="B79" s="181"/>
      <c r="C79" s="130" t="s">
        <v>648</v>
      </c>
      <c r="D79" s="565"/>
      <c r="E79" s="566"/>
      <c r="F79" s="566"/>
      <c r="G79" s="566"/>
      <c r="H79" s="566"/>
      <c r="I79" s="566"/>
      <c r="J79" s="566"/>
      <c r="K79" s="566"/>
      <c r="L79" s="566"/>
      <c r="M79" s="566"/>
      <c r="N79" s="566"/>
      <c r="O79" s="566"/>
      <c r="P79" s="566"/>
      <c r="Q79" s="566"/>
      <c r="R79" s="566"/>
      <c r="S79" s="566"/>
      <c r="T79" s="566"/>
      <c r="U79" s="566"/>
      <c r="V79" s="566"/>
      <c r="W79" s="566"/>
      <c r="X79" s="405"/>
      <c r="Y79" s="28"/>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c r="BA79"/>
      <c r="BB79"/>
      <c r="BC79"/>
      <c r="BD79"/>
      <c r="BE79"/>
      <c r="BF79"/>
      <c r="BG79"/>
      <c r="BH79"/>
      <c r="BI79"/>
    </row>
    <row r="80" spans="1:61" ht="67.7" customHeight="1" x14ac:dyDescent="0.2">
      <c r="A80" s="316"/>
      <c r="B80" s="174" t="s">
        <v>474</v>
      </c>
      <c r="C80" s="111" t="s">
        <v>649</v>
      </c>
      <c r="D80" s="554"/>
      <c r="E80" s="555"/>
      <c r="F80" s="554"/>
      <c r="G80" s="555"/>
      <c r="H80" s="554"/>
      <c r="I80" s="555"/>
      <c r="J80" s="554"/>
      <c r="K80" s="555"/>
      <c r="L80" s="554"/>
      <c r="M80" s="555"/>
      <c r="N80" s="554"/>
      <c r="O80" s="555"/>
      <c r="P80" s="554"/>
      <c r="Q80" s="555"/>
      <c r="R80" s="554"/>
      <c r="S80" s="555"/>
      <c r="T80" s="554"/>
      <c r="U80" s="555"/>
      <c r="V80" s="554"/>
      <c r="W80" s="556"/>
      <c r="X80" s="74"/>
      <c r="Y80" s="27">
        <f>COUNTIF(D80:W80,"a")+COUNTIF(D80:W80,"s")+COUNTIF(X80,"NA")</f>
        <v>0</v>
      </c>
      <c r="Z80" s="148"/>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c r="BA80"/>
      <c r="BB80"/>
      <c r="BC80"/>
      <c r="BD80"/>
      <c r="BE80"/>
      <c r="BF80"/>
      <c r="BG80"/>
      <c r="BH80"/>
      <c r="BI80"/>
    </row>
    <row r="81" spans="1:61" ht="106.5" customHeight="1" thickBot="1" x14ac:dyDescent="0.25">
      <c r="A81" s="316"/>
      <c r="B81" s="174" t="s">
        <v>475</v>
      </c>
      <c r="C81" s="105" t="s">
        <v>650</v>
      </c>
      <c r="D81" s="551"/>
      <c r="E81" s="552"/>
      <c r="F81" s="551"/>
      <c r="G81" s="552"/>
      <c r="H81" s="551"/>
      <c r="I81" s="552"/>
      <c r="J81" s="551"/>
      <c r="K81" s="552"/>
      <c r="L81" s="551"/>
      <c r="M81" s="552"/>
      <c r="N81" s="551"/>
      <c r="O81" s="552"/>
      <c r="P81" s="551"/>
      <c r="Q81" s="552"/>
      <c r="R81" s="551"/>
      <c r="S81" s="552"/>
      <c r="T81" s="551"/>
      <c r="U81" s="552"/>
      <c r="V81" s="551"/>
      <c r="W81" s="553"/>
      <c r="X81" s="406" t="str">
        <f>IF($X$80="na","na","")</f>
        <v/>
      </c>
      <c r="Y81" s="27">
        <f>COUNTIF(D81:W81,"a")+COUNTIF(D81:W81,"s")+COUNTIF(X81,"NA")</f>
        <v>0</v>
      </c>
      <c r="Z81" s="148"/>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c r="BA81"/>
      <c r="BB81"/>
      <c r="BC81"/>
      <c r="BD81"/>
      <c r="BE81"/>
      <c r="BF81"/>
      <c r="BG81"/>
      <c r="BH81"/>
      <c r="BI81"/>
    </row>
    <row r="82" spans="1:61" ht="30" customHeight="1" thickBot="1" x14ac:dyDescent="0.25">
      <c r="A82" s="316"/>
      <c r="B82" s="174"/>
      <c r="C82" s="130" t="s">
        <v>651</v>
      </c>
      <c r="D82" s="565"/>
      <c r="E82" s="566"/>
      <c r="F82" s="566"/>
      <c r="G82" s="566"/>
      <c r="H82" s="566"/>
      <c r="I82" s="566"/>
      <c r="J82" s="566"/>
      <c r="K82" s="566"/>
      <c r="L82" s="566"/>
      <c r="M82" s="566"/>
      <c r="N82" s="566"/>
      <c r="O82" s="566"/>
      <c r="P82" s="566"/>
      <c r="Q82" s="566"/>
      <c r="R82" s="566"/>
      <c r="S82" s="566"/>
      <c r="T82" s="566"/>
      <c r="U82" s="566"/>
      <c r="V82" s="566"/>
      <c r="W82" s="566"/>
      <c r="X82" s="405"/>
      <c r="Y82" s="28"/>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c r="BA82"/>
      <c r="BB82"/>
      <c r="BC82"/>
      <c r="BD82"/>
      <c r="BE82"/>
      <c r="BF82"/>
      <c r="BG82"/>
      <c r="BH82"/>
      <c r="BI82"/>
    </row>
    <row r="83" spans="1:61" ht="45" customHeight="1" x14ac:dyDescent="0.2">
      <c r="A83" s="316"/>
      <c r="B83" s="174" t="s">
        <v>476</v>
      </c>
      <c r="C83" s="111" t="s">
        <v>1024</v>
      </c>
      <c r="D83" s="554"/>
      <c r="E83" s="555"/>
      <c r="F83" s="554"/>
      <c r="G83" s="555"/>
      <c r="H83" s="554"/>
      <c r="I83" s="555"/>
      <c r="J83" s="554"/>
      <c r="K83" s="555"/>
      <c r="L83" s="554"/>
      <c r="M83" s="555"/>
      <c r="N83" s="554"/>
      <c r="O83" s="555"/>
      <c r="P83" s="554"/>
      <c r="Q83" s="555"/>
      <c r="R83" s="554"/>
      <c r="S83" s="555"/>
      <c r="T83" s="554"/>
      <c r="U83" s="555"/>
      <c r="V83" s="554"/>
      <c r="W83" s="556"/>
      <c r="X83" s="75" t="str">
        <f>IF($X$80="na","na","")</f>
        <v/>
      </c>
      <c r="Y83" s="27">
        <f>COUNTIF(D83:W83,"a")+COUNTIF(D83:W83,"s")+COUNTIF(X83,"NA")</f>
        <v>0</v>
      </c>
      <c r="Z83" s="148"/>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c r="BA83"/>
      <c r="BB83"/>
      <c r="BC83"/>
      <c r="BD83"/>
      <c r="BE83"/>
      <c r="BF83"/>
      <c r="BG83"/>
      <c r="BH83"/>
      <c r="BI83"/>
    </row>
    <row r="84" spans="1:61" ht="67.7" customHeight="1" x14ac:dyDescent="0.2">
      <c r="A84" s="316"/>
      <c r="B84" s="174" t="s">
        <v>477</v>
      </c>
      <c r="C84" s="112" t="s">
        <v>652</v>
      </c>
      <c r="D84" s="548"/>
      <c r="E84" s="549"/>
      <c r="F84" s="548"/>
      <c r="G84" s="549"/>
      <c r="H84" s="548"/>
      <c r="I84" s="549"/>
      <c r="J84" s="548"/>
      <c r="K84" s="549"/>
      <c r="L84" s="548"/>
      <c r="M84" s="549"/>
      <c r="N84" s="548"/>
      <c r="O84" s="549"/>
      <c r="P84" s="548"/>
      <c r="Q84" s="549"/>
      <c r="R84" s="548"/>
      <c r="S84" s="549"/>
      <c r="T84" s="548"/>
      <c r="U84" s="549"/>
      <c r="V84" s="548"/>
      <c r="W84" s="550"/>
      <c r="X84" s="323" t="str">
        <f>IF($X$80="na","na","")</f>
        <v/>
      </c>
      <c r="Y84" s="27">
        <f>COUNTIF(D84:W84,"a")+COUNTIF(D84:W84,"s")+COUNTIF(X84,"NA")</f>
        <v>0</v>
      </c>
      <c r="Z84" s="148"/>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c r="BA84"/>
      <c r="BB84"/>
      <c r="BC84"/>
      <c r="BD84"/>
      <c r="BE84"/>
      <c r="BF84"/>
      <c r="BG84"/>
      <c r="BH84"/>
      <c r="BI84"/>
    </row>
    <row r="85" spans="1:61" ht="45" customHeight="1" thickBot="1" x14ac:dyDescent="0.25">
      <c r="A85" s="316"/>
      <c r="B85" s="189" t="s">
        <v>478</v>
      </c>
      <c r="C85" s="123" t="s">
        <v>374</v>
      </c>
      <c r="D85" s="551"/>
      <c r="E85" s="552"/>
      <c r="F85" s="551"/>
      <c r="G85" s="552"/>
      <c r="H85" s="551"/>
      <c r="I85" s="552"/>
      <c r="J85" s="551"/>
      <c r="K85" s="552"/>
      <c r="L85" s="551"/>
      <c r="M85" s="552"/>
      <c r="N85" s="551"/>
      <c r="O85" s="552"/>
      <c r="P85" s="551"/>
      <c r="Q85" s="552"/>
      <c r="R85" s="551"/>
      <c r="S85" s="552"/>
      <c r="T85" s="551"/>
      <c r="U85" s="552"/>
      <c r="V85" s="551"/>
      <c r="W85" s="553"/>
      <c r="X85" s="406" t="str">
        <f>IF($X$80="na","na","")</f>
        <v/>
      </c>
      <c r="Y85" s="27">
        <f>COUNTIF(D85:W85,"a")+COUNTIF(D85:W85,"s")+COUNTIF(X85,"NA")</f>
        <v>0</v>
      </c>
      <c r="Z85" s="148"/>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c r="BA85"/>
      <c r="BB85"/>
      <c r="BC85"/>
      <c r="BD85"/>
      <c r="BE85"/>
      <c r="BF85"/>
      <c r="BG85"/>
      <c r="BH85"/>
      <c r="BI85"/>
    </row>
    <row r="86" spans="1:61" ht="30" customHeight="1" thickBot="1" x14ac:dyDescent="0.5">
      <c r="A86" s="316"/>
      <c r="B86" s="175" t="s">
        <v>557</v>
      </c>
      <c r="C86" s="142" t="s">
        <v>558</v>
      </c>
      <c r="D86" s="68"/>
      <c r="E86" s="59"/>
      <c r="F86" s="24"/>
      <c r="G86" s="60"/>
      <c r="H86" s="24"/>
      <c r="I86" s="59"/>
      <c r="J86" s="25"/>
      <c r="K86" s="60"/>
      <c r="L86" s="68"/>
      <c r="M86" s="59"/>
      <c r="N86" s="25"/>
      <c r="O86" s="60"/>
      <c r="P86" s="68"/>
      <c r="Q86" s="59"/>
      <c r="R86" s="61"/>
      <c r="S86" s="60"/>
      <c r="T86" s="68"/>
      <c r="U86" s="59"/>
      <c r="V86" s="61"/>
      <c r="W86" s="60"/>
      <c r="X86" s="26"/>
    </row>
    <row r="87" spans="1:61" ht="48" customHeight="1" thickBot="1" x14ac:dyDescent="0.35">
      <c r="A87" s="316"/>
      <c r="B87" s="173"/>
      <c r="C87" s="480" t="s">
        <v>845</v>
      </c>
      <c r="D87" s="577"/>
      <c r="E87" s="578"/>
      <c r="F87" s="578"/>
      <c r="G87" s="578"/>
      <c r="H87" s="578"/>
      <c r="I87" s="578"/>
      <c r="J87" s="578"/>
      <c r="K87" s="578"/>
      <c r="L87" s="578"/>
      <c r="M87" s="578"/>
      <c r="N87" s="578"/>
      <c r="O87" s="578"/>
      <c r="P87" s="578"/>
      <c r="Q87" s="578"/>
      <c r="R87" s="578"/>
      <c r="S87" s="578"/>
      <c r="T87" s="578"/>
      <c r="U87" s="578"/>
      <c r="V87" s="578"/>
      <c r="W87" s="578"/>
      <c r="X87" s="574"/>
    </row>
    <row r="88" spans="1:61" ht="67.7" customHeight="1" x14ac:dyDescent="0.2">
      <c r="A88" s="316"/>
      <c r="B88" s="174" t="s">
        <v>559</v>
      </c>
      <c r="C88" s="112" t="s">
        <v>560</v>
      </c>
      <c r="D88" s="548"/>
      <c r="E88" s="549"/>
      <c r="F88" s="548"/>
      <c r="G88" s="549"/>
      <c r="H88" s="548"/>
      <c r="I88" s="549"/>
      <c r="J88" s="548"/>
      <c r="K88" s="549"/>
      <c r="L88" s="548"/>
      <c r="M88" s="549"/>
      <c r="N88" s="548"/>
      <c r="O88" s="549"/>
      <c r="P88" s="548"/>
      <c r="Q88" s="549"/>
      <c r="R88" s="548"/>
      <c r="S88" s="549"/>
      <c r="T88" s="548"/>
      <c r="U88" s="549"/>
      <c r="V88" s="548"/>
      <c r="W88" s="549"/>
      <c r="X88" s="34"/>
      <c r="Y88" s="27">
        <f>COUNTIF(D88:W88,"a")+COUNTIF(D88:W88,"s")+COUNTIF(X88,"na")</f>
        <v>0</v>
      </c>
      <c r="Z88" s="199"/>
    </row>
    <row r="89" spans="1:61" ht="67.7" customHeight="1" thickBot="1" x14ac:dyDescent="0.25">
      <c r="A89" s="324"/>
      <c r="B89" s="189" t="s">
        <v>561</v>
      </c>
      <c r="C89" s="240" t="s">
        <v>562</v>
      </c>
      <c r="D89" s="559"/>
      <c r="E89" s="560"/>
      <c r="F89" s="559"/>
      <c r="G89" s="560"/>
      <c r="H89" s="559"/>
      <c r="I89" s="560"/>
      <c r="J89" s="559"/>
      <c r="K89" s="560"/>
      <c r="L89" s="559"/>
      <c r="M89" s="560"/>
      <c r="N89" s="559"/>
      <c r="O89" s="560"/>
      <c r="P89" s="559"/>
      <c r="Q89" s="560"/>
      <c r="R89" s="559"/>
      <c r="S89" s="560"/>
      <c r="T89" s="559"/>
      <c r="U89" s="560"/>
      <c r="V89" s="559"/>
      <c r="W89" s="560"/>
      <c r="X89" s="417"/>
      <c r="Y89" s="27">
        <f>COUNTIF(D89:W89,"a")+COUNTIF(D89:W89,"s")</f>
        <v>0</v>
      </c>
      <c r="Z89" s="199"/>
    </row>
    <row r="90" spans="1:61" ht="33" customHeight="1" thickBot="1" x14ac:dyDescent="0.35">
      <c r="A90" s="326"/>
      <c r="B90" s="354" t="s">
        <v>480</v>
      </c>
      <c r="C90" s="569" t="s">
        <v>265</v>
      </c>
      <c r="D90" s="570"/>
      <c r="E90" s="570"/>
      <c r="F90" s="570"/>
      <c r="G90" s="570"/>
      <c r="H90" s="570"/>
      <c r="I90" s="570"/>
      <c r="J90" s="570"/>
      <c r="K90" s="570"/>
      <c r="L90" s="570"/>
      <c r="M90" s="570"/>
      <c r="N90" s="570"/>
      <c r="O90" s="570"/>
      <c r="P90" s="570"/>
      <c r="Q90" s="570"/>
      <c r="R90" s="570"/>
      <c r="S90" s="570"/>
      <c r="T90" s="570"/>
      <c r="U90" s="570"/>
      <c r="V90" s="570"/>
      <c r="W90" s="570"/>
      <c r="X90" s="571"/>
      <c r="Z90" s="159"/>
    </row>
    <row r="91" spans="1:61" ht="33" customHeight="1" thickBot="1" x14ac:dyDescent="0.5">
      <c r="A91" s="316"/>
      <c r="B91" s="175" t="s">
        <v>479</v>
      </c>
      <c r="C91" s="142" t="s">
        <v>219</v>
      </c>
      <c r="D91" s="68"/>
      <c r="E91" s="59"/>
      <c r="F91" s="25" t="s">
        <v>440</v>
      </c>
      <c r="G91" s="60"/>
      <c r="H91" s="24"/>
      <c r="I91" s="59"/>
      <c r="J91" s="25" t="s">
        <v>440</v>
      </c>
      <c r="K91" s="60"/>
      <c r="L91" s="24"/>
      <c r="M91" s="59"/>
      <c r="N91" s="25" t="s">
        <v>440</v>
      </c>
      <c r="O91" s="60"/>
      <c r="P91" s="68"/>
      <c r="Q91" s="59"/>
      <c r="R91" s="61"/>
      <c r="S91" s="60"/>
      <c r="T91" s="68"/>
      <c r="U91" s="59"/>
      <c r="V91" s="61"/>
      <c r="W91" s="60"/>
      <c r="X91" s="26"/>
    </row>
    <row r="92" spans="1:61" ht="69.599999999999994" customHeight="1" thickBot="1" x14ac:dyDescent="0.25">
      <c r="A92" s="316"/>
      <c r="B92" s="173" t="s">
        <v>117</v>
      </c>
      <c r="C92" s="120" t="s">
        <v>253</v>
      </c>
      <c r="D92" s="562"/>
      <c r="E92" s="563"/>
      <c r="F92" s="562"/>
      <c r="G92" s="563"/>
      <c r="H92" s="562"/>
      <c r="I92" s="563"/>
      <c r="J92" s="562"/>
      <c r="K92" s="563"/>
      <c r="L92" s="562"/>
      <c r="M92" s="563"/>
      <c r="N92" s="562"/>
      <c r="O92" s="563"/>
      <c r="P92" s="562"/>
      <c r="Q92" s="563"/>
      <c r="R92" s="562"/>
      <c r="S92" s="563"/>
      <c r="T92" s="562"/>
      <c r="U92" s="563"/>
      <c r="V92" s="562"/>
      <c r="W92" s="580"/>
      <c r="X92" s="317"/>
      <c r="Y92" s="27">
        <f>COUNTIF(D92:W92,"a")+COUNTIF(D92:W92,"s")</f>
        <v>0</v>
      </c>
      <c r="Z92" s="199"/>
    </row>
    <row r="93" spans="1:61" ht="30" customHeight="1" thickBot="1" x14ac:dyDescent="0.5">
      <c r="A93" s="316"/>
      <c r="B93" s="175" t="s">
        <v>118</v>
      </c>
      <c r="C93" s="142" t="s">
        <v>266</v>
      </c>
      <c r="D93" s="68"/>
      <c r="E93" s="59"/>
      <c r="F93" s="24" t="s">
        <v>440</v>
      </c>
      <c r="G93" s="60"/>
      <c r="H93" s="24"/>
      <c r="I93" s="59"/>
      <c r="J93" s="25" t="s">
        <v>440</v>
      </c>
      <c r="K93" s="60"/>
      <c r="L93" s="68"/>
      <c r="M93" s="59"/>
      <c r="N93" s="25" t="s">
        <v>440</v>
      </c>
      <c r="O93" s="60"/>
      <c r="P93" s="68"/>
      <c r="Q93" s="59"/>
      <c r="R93" s="61"/>
      <c r="S93" s="60"/>
      <c r="T93" s="68"/>
      <c r="U93" s="59"/>
      <c r="V93" s="61"/>
      <c r="W93" s="60"/>
      <c r="X93" s="26"/>
    </row>
    <row r="94" spans="1:61" ht="27.95" customHeight="1" x14ac:dyDescent="0.2">
      <c r="A94" s="316"/>
      <c r="B94" s="173" t="s">
        <v>119</v>
      </c>
      <c r="C94" s="111" t="s">
        <v>233</v>
      </c>
      <c r="D94" s="557"/>
      <c r="E94" s="558"/>
      <c r="F94" s="557"/>
      <c r="G94" s="558"/>
      <c r="H94" s="557"/>
      <c r="I94" s="558"/>
      <c r="J94" s="557"/>
      <c r="K94" s="558"/>
      <c r="L94" s="557"/>
      <c r="M94" s="558"/>
      <c r="N94" s="557"/>
      <c r="O94" s="558"/>
      <c r="P94" s="557"/>
      <c r="Q94" s="558"/>
      <c r="R94" s="557"/>
      <c r="S94" s="558"/>
      <c r="T94" s="557"/>
      <c r="U94" s="558"/>
      <c r="V94" s="557"/>
      <c r="W94" s="561"/>
      <c r="X94" s="317"/>
      <c r="Y94" s="27">
        <f t="shared" ref="Y94:Y99" si="2">COUNTIF(D94:W94,"a")+COUNTIF(D94:W94,"s")</f>
        <v>0</v>
      </c>
      <c r="Z94" s="199"/>
    </row>
    <row r="95" spans="1:61" ht="27.95" customHeight="1" x14ac:dyDescent="0.2">
      <c r="A95" s="316"/>
      <c r="B95" s="174" t="s">
        <v>120</v>
      </c>
      <c r="C95" s="112" t="s">
        <v>234</v>
      </c>
      <c r="D95" s="548"/>
      <c r="E95" s="549"/>
      <c r="F95" s="548"/>
      <c r="G95" s="549"/>
      <c r="H95" s="548"/>
      <c r="I95" s="549"/>
      <c r="J95" s="548"/>
      <c r="K95" s="549"/>
      <c r="L95" s="548"/>
      <c r="M95" s="549"/>
      <c r="N95" s="548"/>
      <c r="O95" s="549"/>
      <c r="P95" s="548"/>
      <c r="Q95" s="549"/>
      <c r="R95" s="548"/>
      <c r="S95" s="549"/>
      <c r="T95" s="548"/>
      <c r="U95" s="549"/>
      <c r="V95" s="548"/>
      <c r="W95" s="550"/>
      <c r="X95" s="317"/>
      <c r="Y95" s="27">
        <f t="shared" si="2"/>
        <v>0</v>
      </c>
      <c r="Z95" s="199"/>
    </row>
    <row r="96" spans="1:61" ht="27.95" customHeight="1" x14ac:dyDescent="0.2">
      <c r="A96" s="316"/>
      <c r="B96" s="174" t="s">
        <v>121</v>
      </c>
      <c r="C96" s="112" t="s">
        <v>235</v>
      </c>
      <c r="D96" s="548"/>
      <c r="E96" s="549"/>
      <c r="F96" s="548"/>
      <c r="G96" s="549"/>
      <c r="H96" s="548"/>
      <c r="I96" s="549"/>
      <c r="J96" s="548"/>
      <c r="K96" s="549"/>
      <c r="L96" s="548"/>
      <c r="M96" s="549"/>
      <c r="N96" s="548"/>
      <c r="O96" s="549"/>
      <c r="P96" s="548"/>
      <c r="Q96" s="549"/>
      <c r="R96" s="548"/>
      <c r="S96" s="549"/>
      <c r="T96" s="548"/>
      <c r="U96" s="549"/>
      <c r="V96" s="548"/>
      <c r="W96" s="550"/>
      <c r="X96" s="317"/>
      <c r="Y96" s="27">
        <f t="shared" si="2"/>
        <v>0</v>
      </c>
      <c r="Z96" s="199"/>
    </row>
    <row r="97" spans="1:26" ht="40.9" customHeight="1" x14ac:dyDescent="0.2">
      <c r="A97" s="316"/>
      <c r="B97" s="174" t="s">
        <v>122</v>
      </c>
      <c r="C97" s="112" t="s">
        <v>365</v>
      </c>
      <c r="D97" s="548"/>
      <c r="E97" s="549"/>
      <c r="F97" s="548"/>
      <c r="G97" s="549"/>
      <c r="H97" s="548"/>
      <c r="I97" s="549"/>
      <c r="J97" s="548"/>
      <c r="K97" s="549"/>
      <c r="L97" s="548"/>
      <c r="M97" s="549"/>
      <c r="N97" s="548"/>
      <c r="O97" s="549"/>
      <c r="P97" s="548"/>
      <c r="Q97" s="549"/>
      <c r="R97" s="548"/>
      <c r="S97" s="549"/>
      <c r="T97" s="548"/>
      <c r="U97" s="549"/>
      <c r="V97" s="548"/>
      <c r="W97" s="550"/>
      <c r="X97" s="317"/>
      <c r="Y97" s="27">
        <f t="shared" si="2"/>
        <v>0</v>
      </c>
      <c r="Z97" s="199"/>
    </row>
    <row r="98" spans="1:26" ht="22.9" customHeight="1" x14ac:dyDescent="0.2">
      <c r="A98" s="316"/>
      <c r="B98" s="174" t="s">
        <v>123</v>
      </c>
      <c r="C98" s="112" t="s">
        <v>66</v>
      </c>
      <c r="D98" s="548"/>
      <c r="E98" s="549"/>
      <c r="F98" s="548"/>
      <c r="G98" s="549"/>
      <c r="H98" s="548"/>
      <c r="I98" s="549"/>
      <c r="J98" s="548"/>
      <c r="K98" s="549"/>
      <c r="L98" s="548"/>
      <c r="M98" s="549"/>
      <c r="N98" s="548"/>
      <c r="O98" s="549"/>
      <c r="P98" s="548"/>
      <c r="Q98" s="549"/>
      <c r="R98" s="548"/>
      <c r="S98" s="549"/>
      <c r="T98" s="548"/>
      <c r="U98" s="549"/>
      <c r="V98" s="548"/>
      <c r="W98" s="550"/>
      <c r="X98" s="317"/>
      <c r="Y98" s="27">
        <f t="shared" si="2"/>
        <v>0</v>
      </c>
      <c r="Z98" s="199"/>
    </row>
    <row r="99" spans="1:26" ht="41.25" thickBot="1" x14ac:dyDescent="0.25">
      <c r="A99" s="316"/>
      <c r="B99" s="174" t="s">
        <v>124</v>
      </c>
      <c r="C99" s="119" t="s">
        <v>67</v>
      </c>
      <c r="D99" s="548"/>
      <c r="E99" s="549"/>
      <c r="F99" s="548"/>
      <c r="G99" s="549"/>
      <c r="H99" s="548"/>
      <c r="I99" s="549"/>
      <c r="J99" s="548"/>
      <c r="K99" s="549"/>
      <c r="L99" s="548"/>
      <c r="M99" s="549"/>
      <c r="N99" s="548"/>
      <c r="O99" s="549"/>
      <c r="P99" s="548"/>
      <c r="Q99" s="549"/>
      <c r="R99" s="548"/>
      <c r="S99" s="549"/>
      <c r="T99" s="548"/>
      <c r="U99" s="549"/>
      <c r="V99" s="548"/>
      <c r="W99" s="550"/>
      <c r="X99" s="317"/>
      <c r="Y99" s="27">
        <f t="shared" si="2"/>
        <v>0</v>
      </c>
      <c r="Z99" s="199"/>
    </row>
    <row r="100" spans="1:26" ht="30" customHeight="1" thickBot="1" x14ac:dyDescent="0.5">
      <c r="A100" s="316"/>
      <c r="B100" s="175" t="s">
        <v>115</v>
      </c>
      <c r="C100" s="142" t="s">
        <v>267</v>
      </c>
      <c r="D100" s="68"/>
      <c r="E100" s="59"/>
      <c r="F100" s="25" t="s">
        <v>440</v>
      </c>
      <c r="G100" s="59"/>
      <c r="H100" s="25" t="s">
        <v>440</v>
      </c>
      <c r="I100" s="59"/>
      <c r="J100" s="25" t="s">
        <v>440</v>
      </c>
      <c r="K100" s="60"/>
      <c r="L100" s="68"/>
      <c r="M100" s="59"/>
      <c r="N100" s="61"/>
      <c r="O100" s="60"/>
      <c r="P100" s="68"/>
      <c r="Q100" s="59"/>
      <c r="R100" s="61"/>
      <c r="S100" s="60"/>
      <c r="T100" s="68"/>
      <c r="U100" s="59"/>
      <c r="V100" s="61"/>
      <c r="W100" s="60"/>
      <c r="X100" s="26"/>
    </row>
    <row r="101" spans="1:26" ht="45" customHeight="1" x14ac:dyDescent="0.2">
      <c r="A101" s="316"/>
      <c r="B101" s="173" t="s">
        <v>116</v>
      </c>
      <c r="C101" s="111" t="s">
        <v>1043</v>
      </c>
      <c r="D101" s="584"/>
      <c r="E101" s="587"/>
      <c r="F101" s="584"/>
      <c r="G101" s="587"/>
      <c r="H101" s="584"/>
      <c r="I101" s="587"/>
      <c r="J101" s="584"/>
      <c r="K101" s="587"/>
      <c r="L101" s="584"/>
      <c r="M101" s="587"/>
      <c r="N101" s="584"/>
      <c r="O101" s="587"/>
      <c r="P101" s="584"/>
      <c r="Q101" s="587"/>
      <c r="R101" s="584"/>
      <c r="S101" s="587"/>
      <c r="T101" s="584"/>
      <c r="U101" s="587"/>
      <c r="V101" s="584"/>
      <c r="W101" s="585"/>
      <c r="X101" s="317"/>
      <c r="Y101" s="27">
        <f>COUNTIF(D101:W101,"a")+COUNTIF(D101:W101,"s")</f>
        <v>0</v>
      </c>
      <c r="Z101" s="148"/>
    </row>
    <row r="102" spans="1:26" ht="45" customHeight="1" thickBot="1" x14ac:dyDescent="0.25">
      <c r="A102" s="324"/>
      <c r="B102" s="189" t="s">
        <v>592</v>
      </c>
      <c r="C102" s="240" t="s">
        <v>593</v>
      </c>
      <c r="D102" s="582"/>
      <c r="E102" s="586"/>
      <c r="F102" s="582"/>
      <c r="G102" s="586"/>
      <c r="H102" s="582"/>
      <c r="I102" s="586"/>
      <c r="J102" s="582"/>
      <c r="K102" s="586"/>
      <c r="L102" s="582"/>
      <c r="M102" s="586"/>
      <c r="N102" s="582"/>
      <c r="O102" s="586"/>
      <c r="P102" s="582"/>
      <c r="Q102" s="586"/>
      <c r="R102" s="582"/>
      <c r="S102" s="586"/>
      <c r="T102" s="582"/>
      <c r="U102" s="586"/>
      <c r="V102" s="582"/>
      <c r="W102" s="583"/>
      <c r="X102" s="325"/>
      <c r="Y102" s="27">
        <f>COUNTIF(D102:W102,"a")+COUNTIF(D102:W102,"s")</f>
        <v>0</v>
      </c>
      <c r="Z102" s="148"/>
    </row>
    <row r="103" spans="1:26" s="221" customFormat="1" x14ac:dyDescent="0.2">
      <c r="B103" s="239"/>
      <c r="C103" s="220"/>
    </row>
    <row r="104" spans="1:26" s="221" customFormat="1" x14ac:dyDescent="0.2">
      <c r="B104" s="239"/>
      <c r="C104" s="220"/>
    </row>
    <row r="105" spans="1:26" s="221" customFormat="1" x14ac:dyDescent="0.2">
      <c r="B105" s="239"/>
      <c r="C105" s="220"/>
    </row>
    <row r="106" spans="1:26" s="221" customFormat="1" x14ac:dyDescent="0.2">
      <c r="B106" s="239"/>
      <c r="C106" s="220"/>
    </row>
    <row r="107" spans="1:26" s="221" customFormat="1" x14ac:dyDescent="0.2">
      <c r="B107" s="239"/>
      <c r="C107" s="220"/>
    </row>
    <row r="108" spans="1:26" s="221" customFormat="1" x14ac:dyDescent="0.2">
      <c r="B108" s="239"/>
      <c r="C108" s="220"/>
    </row>
    <row r="109" spans="1:26" s="221" customFormat="1" x14ac:dyDescent="0.2">
      <c r="B109" s="239"/>
      <c r="C109" s="220"/>
    </row>
    <row r="110" spans="1:26" s="221" customFormat="1" x14ac:dyDescent="0.2">
      <c r="B110" s="239"/>
      <c r="C110" s="220"/>
    </row>
    <row r="111" spans="1:26" s="221" customFormat="1" x14ac:dyDescent="0.2">
      <c r="B111" s="239"/>
      <c r="C111" s="220"/>
    </row>
    <row r="112" spans="1:26" s="221" customFormat="1" x14ac:dyDescent="0.2">
      <c r="B112" s="239"/>
      <c r="C112" s="220"/>
    </row>
    <row r="113" spans="2:3" s="221" customFormat="1" x14ac:dyDescent="0.2">
      <c r="B113" s="239"/>
      <c r="C113" s="220"/>
    </row>
    <row r="114" spans="2:3" s="221" customFormat="1" x14ac:dyDescent="0.2">
      <c r="B114" s="239"/>
      <c r="C114" s="220"/>
    </row>
    <row r="115" spans="2:3" s="221" customFormat="1" x14ac:dyDescent="0.2">
      <c r="B115" s="239"/>
      <c r="C115" s="220"/>
    </row>
    <row r="116" spans="2:3" s="221" customFormat="1" x14ac:dyDescent="0.2">
      <c r="B116" s="239"/>
      <c r="C116" s="220"/>
    </row>
    <row r="117" spans="2:3" s="221" customFormat="1" x14ac:dyDescent="0.2">
      <c r="B117" s="239"/>
      <c r="C117" s="220"/>
    </row>
    <row r="118" spans="2:3" s="221" customFormat="1" x14ac:dyDescent="0.2">
      <c r="B118" s="239"/>
      <c r="C118" s="220"/>
    </row>
    <row r="119" spans="2:3" s="221" customFormat="1" x14ac:dyDescent="0.2">
      <c r="B119" s="239"/>
      <c r="C119" s="220"/>
    </row>
    <row r="120" spans="2:3" s="221" customFormat="1" x14ac:dyDescent="0.2">
      <c r="B120" s="239"/>
      <c r="C120" s="220"/>
    </row>
    <row r="121" spans="2:3" s="221" customFormat="1" x14ac:dyDescent="0.2">
      <c r="B121" s="239"/>
      <c r="C121" s="220"/>
    </row>
    <row r="122" spans="2:3" s="221" customFormat="1" x14ac:dyDescent="0.2">
      <c r="B122" s="239"/>
      <c r="C122" s="220"/>
    </row>
    <row r="123" spans="2:3" s="221" customFormat="1" x14ac:dyDescent="0.2">
      <c r="B123" s="239"/>
      <c r="C123" s="220"/>
    </row>
    <row r="124" spans="2:3" s="221" customFormat="1" x14ac:dyDescent="0.2">
      <c r="B124" s="239"/>
      <c r="C124" s="220"/>
    </row>
    <row r="125" spans="2:3" s="221" customFormat="1" x14ac:dyDescent="0.2">
      <c r="B125" s="239"/>
      <c r="C125" s="220"/>
    </row>
    <row r="126" spans="2:3" s="221" customFormat="1" x14ac:dyDescent="0.2">
      <c r="B126" s="239"/>
      <c r="C126" s="220"/>
    </row>
    <row r="127" spans="2:3" s="221" customFormat="1" x14ac:dyDescent="0.2">
      <c r="B127" s="239"/>
      <c r="C127" s="220"/>
    </row>
    <row r="128" spans="2:3" s="221" customFormat="1" x14ac:dyDescent="0.2">
      <c r="B128" s="239"/>
      <c r="C128" s="220"/>
    </row>
    <row r="129" spans="2:3" s="221" customFormat="1" x14ac:dyDescent="0.2">
      <c r="B129" s="239"/>
      <c r="C129" s="220"/>
    </row>
    <row r="130" spans="2:3" s="221" customFormat="1" x14ac:dyDescent="0.2">
      <c r="B130" s="239"/>
      <c r="C130" s="220"/>
    </row>
    <row r="131" spans="2:3" s="221" customFormat="1" x14ac:dyDescent="0.2">
      <c r="B131" s="239"/>
      <c r="C131" s="220"/>
    </row>
    <row r="132" spans="2:3" s="221" customFormat="1" x14ac:dyDescent="0.2">
      <c r="B132" s="239"/>
      <c r="C132" s="220"/>
    </row>
    <row r="133" spans="2:3" s="221" customFormat="1" x14ac:dyDescent="0.2">
      <c r="B133" s="239"/>
      <c r="C133" s="220"/>
    </row>
    <row r="134" spans="2:3" s="221" customFormat="1" x14ac:dyDescent="0.2">
      <c r="B134" s="239"/>
      <c r="C134" s="220"/>
    </row>
    <row r="135" spans="2:3" s="221" customFormat="1" x14ac:dyDescent="0.2">
      <c r="B135" s="239"/>
      <c r="C135" s="220"/>
    </row>
    <row r="136" spans="2:3" s="221" customFormat="1" x14ac:dyDescent="0.2">
      <c r="B136" s="239"/>
      <c r="C136" s="220"/>
    </row>
    <row r="137" spans="2:3" s="221" customFormat="1" x14ac:dyDescent="0.2">
      <c r="B137" s="239"/>
      <c r="C137" s="220"/>
    </row>
    <row r="138" spans="2:3" s="221" customFormat="1" x14ac:dyDescent="0.2">
      <c r="B138" s="239"/>
      <c r="C138" s="220"/>
    </row>
    <row r="139" spans="2:3" s="221" customFormat="1" x14ac:dyDescent="0.2">
      <c r="B139" s="239"/>
      <c r="C139" s="220"/>
    </row>
    <row r="140" spans="2:3" s="221" customFormat="1" x14ac:dyDescent="0.2">
      <c r="B140" s="239"/>
      <c r="C140" s="220"/>
    </row>
    <row r="141" spans="2:3" s="221" customFormat="1" x14ac:dyDescent="0.2">
      <c r="B141" s="239"/>
      <c r="C141" s="220"/>
    </row>
    <row r="142" spans="2:3" s="221" customFormat="1" x14ac:dyDescent="0.2">
      <c r="B142" s="239"/>
      <c r="C142" s="220"/>
    </row>
    <row r="143" spans="2:3" s="221" customFormat="1" x14ac:dyDescent="0.2">
      <c r="B143" s="239"/>
      <c r="C143" s="220"/>
    </row>
    <row r="144" spans="2:3" s="221" customFormat="1" x14ac:dyDescent="0.2">
      <c r="B144" s="239"/>
      <c r="C144" s="220"/>
    </row>
    <row r="145" spans="2:3" s="221" customFormat="1" x14ac:dyDescent="0.2">
      <c r="B145" s="239"/>
      <c r="C145" s="220"/>
    </row>
    <row r="146" spans="2:3" s="221" customFormat="1" x14ac:dyDescent="0.2">
      <c r="B146" s="239"/>
      <c r="C146" s="220"/>
    </row>
    <row r="147" spans="2:3" s="221" customFormat="1" x14ac:dyDescent="0.2">
      <c r="B147" s="239"/>
      <c r="C147" s="220"/>
    </row>
    <row r="148" spans="2:3" s="221" customFormat="1" x14ac:dyDescent="0.2">
      <c r="B148" s="239"/>
      <c r="C148" s="220"/>
    </row>
    <row r="149" spans="2:3" s="221" customFormat="1" x14ac:dyDescent="0.2">
      <c r="B149" s="239"/>
      <c r="C149" s="220"/>
    </row>
    <row r="150" spans="2:3" s="221" customFormat="1" x14ac:dyDescent="0.2">
      <c r="B150" s="239"/>
      <c r="C150" s="220"/>
    </row>
    <row r="151" spans="2:3" s="221" customFormat="1" x14ac:dyDescent="0.2">
      <c r="B151" s="239"/>
      <c r="C151" s="220"/>
    </row>
    <row r="152" spans="2:3" s="221" customFormat="1" x14ac:dyDescent="0.2">
      <c r="B152" s="239"/>
      <c r="C152" s="220"/>
    </row>
    <row r="153" spans="2:3" s="221" customFormat="1" x14ac:dyDescent="0.2">
      <c r="B153" s="239"/>
      <c r="C153" s="220"/>
    </row>
    <row r="154" spans="2:3" s="221" customFormat="1" x14ac:dyDescent="0.2">
      <c r="B154" s="239"/>
      <c r="C154" s="220"/>
    </row>
    <row r="155" spans="2:3" s="221" customFormat="1" x14ac:dyDescent="0.2">
      <c r="B155" s="239"/>
      <c r="C155" s="220"/>
    </row>
    <row r="156" spans="2:3" s="221" customFormat="1" x14ac:dyDescent="0.2">
      <c r="B156" s="239"/>
      <c r="C156" s="220"/>
    </row>
    <row r="157" spans="2:3" s="221" customFormat="1" x14ac:dyDescent="0.2">
      <c r="B157" s="239"/>
      <c r="C157" s="220"/>
    </row>
    <row r="158" spans="2:3" s="221" customFormat="1" x14ac:dyDescent="0.2">
      <c r="B158" s="239"/>
      <c r="C158" s="220"/>
    </row>
    <row r="159" spans="2:3" s="221" customFormat="1" x14ac:dyDescent="0.2">
      <c r="B159" s="239"/>
      <c r="C159" s="220"/>
    </row>
    <row r="160" spans="2:3" s="221" customFormat="1" x14ac:dyDescent="0.2">
      <c r="B160" s="239"/>
      <c r="C160" s="220"/>
    </row>
    <row r="161" spans="2:3" s="221" customFormat="1" x14ac:dyDescent="0.2">
      <c r="B161" s="239"/>
      <c r="C161" s="220"/>
    </row>
    <row r="162" spans="2:3" s="221" customFormat="1" x14ac:dyDescent="0.2">
      <c r="B162" s="239"/>
      <c r="C162" s="220"/>
    </row>
    <row r="163" spans="2:3" s="221" customFormat="1" x14ac:dyDescent="0.2">
      <c r="B163" s="239"/>
      <c r="C163" s="220"/>
    </row>
    <row r="164" spans="2:3" s="221" customFormat="1" x14ac:dyDescent="0.2">
      <c r="B164" s="239"/>
      <c r="C164" s="220"/>
    </row>
    <row r="165" spans="2:3" s="221" customFormat="1" x14ac:dyDescent="0.2">
      <c r="B165" s="239"/>
      <c r="C165" s="220"/>
    </row>
    <row r="166" spans="2:3" s="221" customFormat="1" x14ac:dyDescent="0.2">
      <c r="B166" s="239"/>
      <c r="C166" s="220"/>
    </row>
    <row r="167" spans="2:3" s="221" customFormat="1" x14ac:dyDescent="0.2">
      <c r="B167" s="239"/>
      <c r="C167" s="220"/>
    </row>
    <row r="168" spans="2:3" s="221" customFormat="1" x14ac:dyDescent="0.2">
      <c r="B168" s="239"/>
      <c r="C168" s="220"/>
    </row>
    <row r="169" spans="2:3" s="221" customFormat="1" x14ac:dyDescent="0.2">
      <c r="B169" s="239"/>
      <c r="C169" s="220"/>
    </row>
    <row r="170" spans="2:3" s="221" customFormat="1" x14ac:dyDescent="0.2">
      <c r="B170" s="239"/>
      <c r="C170" s="220"/>
    </row>
    <row r="171" spans="2:3" s="221" customFormat="1" x14ac:dyDescent="0.2">
      <c r="B171" s="239"/>
      <c r="C171" s="220"/>
    </row>
    <row r="172" spans="2:3" s="221" customFormat="1" x14ac:dyDescent="0.2">
      <c r="B172" s="239"/>
      <c r="C172" s="220"/>
    </row>
    <row r="173" spans="2:3" s="221" customFormat="1" x14ac:dyDescent="0.2">
      <c r="B173" s="239"/>
      <c r="C173" s="220"/>
    </row>
    <row r="174" spans="2:3" s="221" customFormat="1" x14ac:dyDescent="0.2">
      <c r="B174" s="239"/>
      <c r="C174" s="220"/>
    </row>
    <row r="175" spans="2:3" s="221" customFormat="1" x14ac:dyDescent="0.2">
      <c r="B175" s="239"/>
      <c r="C175" s="220"/>
    </row>
    <row r="176" spans="2:3" s="221" customFormat="1" x14ac:dyDescent="0.2">
      <c r="B176" s="239"/>
      <c r="C176" s="220"/>
    </row>
    <row r="177" spans="2:3" s="221" customFormat="1" x14ac:dyDescent="0.2">
      <c r="B177" s="239"/>
      <c r="C177" s="220"/>
    </row>
    <row r="178" spans="2:3" s="221" customFormat="1" x14ac:dyDescent="0.2">
      <c r="B178" s="239"/>
      <c r="C178" s="220"/>
    </row>
    <row r="179" spans="2:3" s="221" customFormat="1" x14ac:dyDescent="0.2">
      <c r="B179" s="239"/>
      <c r="C179" s="220"/>
    </row>
    <row r="180" spans="2:3" s="221" customFormat="1" x14ac:dyDescent="0.2">
      <c r="B180" s="239"/>
      <c r="C180" s="220"/>
    </row>
    <row r="181" spans="2:3" s="221" customFormat="1" x14ac:dyDescent="0.2">
      <c r="B181" s="239"/>
      <c r="C181" s="220"/>
    </row>
    <row r="182" spans="2:3" s="221" customFormat="1" x14ac:dyDescent="0.2">
      <c r="B182" s="239"/>
      <c r="C182" s="220"/>
    </row>
    <row r="183" spans="2:3" s="221" customFormat="1" x14ac:dyDescent="0.2">
      <c r="B183" s="239"/>
      <c r="C183" s="220"/>
    </row>
    <row r="184" spans="2:3" s="221" customFormat="1" x14ac:dyDescent="0.2">
      <c r="B184" s="239"/>
      <c r="C184" s="220"/>
    </row>
    <row r="185" spans="2:3" s="221" customFormat="1" x14ac:dyDescent="0.2">
      <c r="B185" s="239"/>
      <c r="C185" s="220"/>
    </row>
    <row r="186" spans="2:3" s="221" customFormat="1" x14ac:dyDescent="0.2">
      <c r="B186" s="239"/>
      <c r="C186" s="220"/>
    </row>
    <row r="187" spans="2:3" s="221" customFormat="1" x14ac:dyDescent="0.2">
      <c r="B187" s="239"/>
      <c r="C187" s="220"/>
    </row>
    <row r="188" spans="2:3" s="221" customFormat="1" x14ac:dyDescent="0.2">
      <c r="B188" s="239"/>
      <c r="C188" s="220"/>
    </row>
    <row r="189" spans="2:3" s="221" customFormat="1" x14ac:dyDescent="0.2">
      <c r="B189" s="239"/>
      <c r="C189" s="220"/>
    </row>
    <row r="190" spans="2:3" s="221" customFormat="1" x14ac:dyDescent="0.2">
      <c r="B190" s="239"/>
      <c r="C190" s="220"/>
    </row>
    <row r="191" spans="2:3" s="221" customFormat="1" x14ac:dyDescent="0.2">
      <c r="B191" s="239"/>
      <c r="C191" s="220"/>
    </row>
    <row r="192" spans="2:3" s="221" customFormat="1" x14ac:dyDescent="0.2">
      <c r="B192" s="239"/>
      <c r="C192" s="220"/>
    </row>
    <row r="193" spans="2:3" s="221" customFormat="1" x14ac:dyDescent="0.2">
      <c r="B193" s="239"/>
      <c r="C193" s="220"/>
    </row>
    <row r="194" spans="2:3" s="221" customFormat="1" x14ac:dyDescent="0.2">
      <c r="B194" s="239"/>
      <c r="C194" s="220"/>
    </row>
    <row r="195" spans="2:3" s="221" customFormat="1" x14ac:dyDescent="0.2">
      <c r="B195" s="239"/>
      <c r="C195" s="220"/>
    </row>
    <row r="196" spans="2:3" s="221" customFormat="1" x14ac:dyDescent="0.2">
      <c r="B196" s="239"/>
      <c r="C196" s="220"/>
    </row>
    <row r="197" spans="2:3" s="221" customFormat="1" x14ac:dyDescent="0.2">
      <c r="B197" s="239"/>
      <c r="C197" s="220"/>
    </row>
    <row r="198" spans="2:3" s="221" customFormat="1" x14ac:dyDescent="0.2">
      <c r="B198" s="239"/>
      <c r="C198" s="220"/>
    </row>
    <row r="199" spans="2:3" s="221" customFormat="1" x14ac:dyDescent="0.2">
      <c r="B199" s="239"/>
      <c r="C199" s="220"/>
    </row>
    <row r="200" spans="2:3" s="221" customFormat="1" x14ac:dyDescent="0.2">
      <c r="B200" s="239"/>
      <c r="C200" s="220"/>
    </row>
    <row r="201" spans="2:3" s="221" customFormat="1" x14ac:dyDescent="0.2">
      <c r="B201" s="239"/>
      <c r="C201" s="220"/>
    </row>
    <row r="202" spans="2:3" s="221" customFormat="1" x14ac:dyDescent="0.2">
      <c r="B202" s="239"/>
      <c r="C202" s="220"/>
    </row>
    <row r="203" spans="2:3" s="221" customFormat="1" x14ac:dyDescent="0.2">
      <c r="B203" s="239"/>
      <c r="C203" s="220"/>
    </row>
    <row r="204" spans="2:3" s="221" customFormat="1" x14ac:dyDescent="0.2">
      <c r="B204" s="239"/>
      <c r="C204" s="220"/>
    </row>
    <row r="205" spans="2:3" s="221" customFormat="1" x14ac:dyDescent="0.2">
      <c r="B205" s="239"/>
      <c r="C205" s="220"/>
    </row>
    <row r="206" spans="2:3" s="221" customFormat="1" x14ac:dyDescent="0.2">
      <c r="B206" s="239"/>
      <c r="C206" s="220"/>
    </row>
    <row r="207" spans="2:3" s="221" customFormat="1" x14ac:dyDescent="0.2">
      <c r="B207" s="239"/>
      <c r="C207" s="220"/>
    </row>
    <row r="208" spans="2:3" s="221" customFormat="1" x14ac:dyDescent="0.2">
      <c r="B208" s="239"/>
      <c r="C208" s="220"/>
    </row>
    <row r="209" spans="2:3" s="221" customFormat="1" x14ac:dyDescent="0.2">
      <c r="B209" s="239"/>
      <c r="C209" s="220"/>
    </row>
    <row r="210" spans="2:3" s="221" customFormat="1" x14ac:dyDescent="0.2">
      <c r="B210" s="239"/>
      <c r="C210" s="220"/>
    </row>
    <row r="211" spans="2:3" s="221" customFormat="1" x14ac:dyDescent="0.2">
      <c r="B211" s="239"/>
      <c r="C211" s="220"/>
    </row>
    <row r="212" spans="2:3" s="221" customFormat="1" x14ac:dyDescent="0.2">
      <c r="B212" s="239"/>
      <c r="C212" s="220"/>
    </row>
    <row r="213" spans="2:3" s="221" customFormat="1" x14ac:dyDescent="0.2">
      <c r="B213" s="239"/>
      <c r="C213" s="220"/>
    </row>
    <row r="214" spans="2:3" s="221" customFormat="1" x14ac:dyDescent="0.2">
      <c r="B214" s="239"/>
      <c r="C214" s="220"/>
    </row>
    <row r="215" spans="2:3" s="221" customFormat="1" x14ac:dyDescent="0.2">
      <c r="B215" s="239"/>
      <c r="C215" s="220"/>
    </row>
    <row r="216" spans="2:3" s="221" customFormat="1" x14ac:dyDescent="0.2">
      <c r="B216" s="239"/>
      <c r="C216" s="220"/>
    </row>
    <row r="217" spans="2:3" s="221" customFormat="1" x14ac:dyDescent="0.2">
      <c r="B217" s="239"/>
      <c r="C217" s="220"/>
    </row>
    <row r="218" spans="2:3" s="221" customFormat="1" x14ac:dyDescent="0.2">
      <c r="B218" s="239"/>
      <c r="C218" s="220"/>
    </row>
    <row r="219" spans="2:3" s="221" customFormat="1" x14ac:dyDescent="0.2">
      <c r="B219" s="239"/>
      <c r="C219" s="220"/>
    </row>
    <row r="220" spans="2:3" s="221" customFormat="1" x14ac:dyDescent="0.2">
      <c r="B220" s="239"/>
      <c r="C220" s="220"/>
    </row>
    <row r="221" spans="2:3" s="221" customFormat="1" x14ac:dyDescent="0.2">
      <c r="B221" s="239"/>
      <c r="C221" s="220"/>
    </row>
    <row r="222" spans="2:3" s="221" customFormat="1" x14ac:dyDescent="0.2">
      <c r="B222" s="239"/>
      <c r="C222" s="220"/>
    </row>
    <row r="223" spans="2:3" s="221" customFormat="1" x14ac:dyDescent="0.2">
      <c r="B223" s="239"/>
      <c r="C223" s="220"/>
    </row>
    <row r="224" spans="2:3" s="221" customFormat="1" x14ac:dyDescent="0.2">
      <c r="B224" s="239"/>
      <c r="C224" s="220"/>
    </row>
    <row r="225" spans="2:3" s="221" customFormat="1" x14ac:dyDescent="0.2">
      <c r="B225" s="239"/>
      <c r="C225" s="220"/>
    </row>
    <row r="226" spans="2:3" s="221" customFormat="1" x14ac:dyDescent="0.2">
      <c r="B226" s="239"/>
      <c r="C226" s="220"/>
    </row>
    <row r="227" spans="2:3" s="221" customFormat="1" x14ac:dyDescent="0.2">
      <c r="B227" s="239"/>
      <c r="C227" s="220"/>
    </row>
    <row r="228" spans="2:3" s="221" customFormat="1" x14ac:dyDescent="0.2">
      <c r="B228" s="239"/>
      <c r="C228" s="220"/>
    </row>
    <row r="229" spans="2:3" s="221" customFormat="1" x14ac:dyDescent="0.2">
      <c r="B229" s="239"/>
      <c r="C229" s="220"/>
    </row>
    <row r="230" spans="2:3" s="221" customFormat="1" x14ac:dyDescent="0.2">
      <c r="B230" s="239"/>
      <c r="C230" s="220"/>
    </row>
    <row r="231" spans="2:3" s="221" customFormat="1" x14ac:dyDescent="0.2">
      <c r="B231" s="239"/>
      <c r="C231" s="220"/>
    </row>
    <row r="232" spans="2:3" s="221" customFormat="1" x14ac:dyDescent="0.2">
      <c r="B232" s="239"/>
      <c r="C232" s="220"/>
    </row>
    <row r="233" spans="2:3" s="221" customFormat="1" x14ac:dyDescent="0.2">
      <c r="B233" s="239"/>
      <c r="C233" s="220"/>
    </row>
    <row r="234" spans="2:3" s="221" customFormat="1" x14ac:dyDescent="0.2">
      <c r="B234" s="239"/>
      <c r="C234" s="220"/>
    </row>
    <row r="235" spans="2:3" s="221" customFormat="1" x14ac:dyDescent="0.2">
      <c r="B235" s="239"/>
      <c r="C235" s="220"/>
    </row>
    <row r="236" spans="2:3" s="221" customFormat="1" x14ac:dyDescent="0.2">
      <c r="B236" s="239"/>
      <c r="C236" s="220"/>
    </row>
    <row r="237" spans="2:3" s="221" customFormat="1" x14ac:dyDescent="0.2">
      <c r="B237" s="239"/>
      <c r="C237" s="220"/>
    </row>
    <row r="238" spans="2:3" s="221" customFormat="1" x14ac:dyDescent="0.2">
      <c r="B238" s="239"/>
      <c r="C238" s="220"/>
    </row>
    <row r="239" spans="2:3" s="221" customFormat="1" x14ac:dyDescent="0.2">
      <c r="B239" s="239"/>
      <c r="C239" s="220"/>
    </row>
    <row r="240" spans="2:3" s="221" customFormat="1" x14ac:dyDescent="0.2">
      <c r="B240" s="239"/>
      <c r="C240" s="220"/>
    </row>
    <row r="241" spans="2:3" s="221" customFormat="1" x14ac:dyDescent="0.2">
      <c r="B241" s="239"/>
      <c r="C241" s="220"/>
    </row>
    <row r="242" spans="2:3" s="221" customFormat="1" x14ac:dyDescent="0.2">
      <c r="B242" s="239"/>
      <c r="C242" s="220"/>
    </row>
    <row r="243" spans="2:3" s="221" customFormat="1" x14ac:dyDescent="0.2">
      <c r="B243" s="239"/>
      <c r="C243" s="220"/>
    </row>
    <row r="244" spans="2:3" s="221" customFormat="1" x14ac:dyDescent="0.2">
      <c r="B244" s="239"/>
      <c r="C244" s="220"/>
    </row>
    <row r="245" spans="2:3" s="221" customFormat="1" x14ac:dyDescent="0.2">
      <c r="B245" s="239"/>
      <c r="C245" s="220"/>
    </row>
    <row r="246" spans="2:3" s="221" customFormat="1" x14ac:dyDescent="0.2">
      <c r="B246" s="239"/>
      <c r="C246" s="220"/>
    </row>
    <row r="247" spans="2:3" s="221" customFormat="1" x14ac:dyDescent="0.2">
      <c r="B247" s="239"/>
      <c r="C247" s="220"/>
    </row>
    <row r="248" spans="2:3" s="221" customFormat="1" x14ac:dyDescent="0.2">
      <c r="B248" s="239"/>
      <c r="C248" s="220"/>
    </row>
    <row r="249" spans="2:3" s="221" customFormat="1" x14ac:dyDescent="0.2">
      <c r="B249" s="239"/>
      <c r="C249" s="220"/>
    </row>
    <row r="250" spans="2:3" s="221" customFormat="1" x14ac:dyDescent="0.2">
      <c r="B250" s="239"/>
      <c r="C250" s="220"/>
    </row>
    <row r="251" spans="2:3" s="221" customFormat="1" x14ac:dyDescent="0.2">
      <c r="B251" s="239"/>
      <c r="C251" s="220"/>
    </row>
    <row r="252" spans="2:3" s="221" customFormat="1" x14ac:dyDescent="0.2">
      <c r="B252" s="239"/>
      <c r="C252" s="220"/>
    </row>
    <row r="253" spans="2:3" s="221" customFormat="1" x14ac:dyDescent="0.2">
      <c r="B253" s="239"/>
      <c r="C253" s="220"/>
    </row>
    <row r="254" spans="2:3" s="221" customFormat="1" x14ac:dyDescent="0.2">
      <c r="B254" s="239"/>
      <c r="C254" s="220"/>
    </row>
    <row r="255" spans="2:3" s="221" customFormat="1" x14ac:dyDescent="0.2">
      <c r="B255" s="239"/>
      <c r="C255" s="220"/>
    </row>
    <row r="256" spans="2:3" s="221" customFormat="1" x14ac:dyDescent="0.2">
      <c r="B256" s="239"/>
      <c r="C256" s="220"/>
    </row>
    <row r="257" spans="2:3" s="221" customFormat="1" x14ac:dyDescent="0.2">
      <c r="B257" s="239"/>
      <c r="C257" s="220"/>
    </row>
    <row r="258" spans="2:3" s="221" customFormat="1" x14ac:dyDescent="0.2">
      <c r="B258" s="239"/>
      <c r="C258" s="220"/>
    </row>
    <row r="259" spans="2:3" s="221" customFormat="1" x14ac:dyDescent="0.2">
      <c r="B259" s="239"/>
      <c r="C259" s="220"/>
    </row>
    <row r="260" spans="2:3" s="221" customFormat="1" x14ac:dyDescent="0.2">
      <c r="B260" s="239"/>
      <c r="C260" s="220"/>
    </row>
    <row r="261" spans="2:3" s="221" customFormat="1" x14ac:dyDescent="0.2">
      <c r="B261" s="239"/>
      <c r="C261" s="220"/>
    </row>
    <row r="262" spans="2:3" s="221" customFormat="1" x14ac:dyDescent="0.2">
      <c r="B262" s="239"/>
      <c r="C262" s="220"/>
    </row>
    <row r="263" spans="2:3" s="221" customFormat="1" x14ac:dyDescent="0.2">
      <c r="B263" s="239"/>
      <c r="C263" s="220"/>
    </row>
    <row r="264" spans="2:3" s="221" customFormat="1" x14ac:dyDescent="0.2">
      <c r="B264" s="239"/>
      <c r="C264" s="220"/>
    </row>
    <row r="265" spans="2:3" s="221" customFormat="1" x14ac:dyDescent="0.2">
      <c r="B265" s="239"/>
      <c r="C265" s="220"/>
    </row>
    <row r="266" spans="2:3" s="221" customFormat="1" x14ac:dyDescent="0.2">
      <c r="B266" s="239"/>
      <c r="C266" s="220"/>
    </row>
    <row r="267" spans="2:3" s="221" customFormat="1" x14ac:dyDescent="0.2">
      <c r="B267" s="239"/>
      <c r="C267" s="220"/>
    </row>
    <row r="268" spans="2:3" s="221" customFormat="1" x14ac:dyDescent="0.2">
      <c r="B268" s="239"/>
      <c r="C268" s="220"/>
    </row>
    <row r="269" spans="2:3" s="221" customFormat="1" x14ac:dyDescent="0.2">
      <c r="B269" s="239"/>
      <c r="C269" s="220"/>
    </row>
    <row r="270" spans="2:3" s="221" customFormat="1" x14ac:dyDescent="0.2">
      <c r="B270" s="239"/>
      <c r="C270" s="220"/>
    </row>
    <row r="271" spans="2:3" s="221" customFormat="1" x14ac:dyDescent="0.2">
      <c r="B271" s="239"/>
      <c r="C271" s="220"/>
    </row>
    <row r="272" spans="2:3" s="221" customFormat="1" x14ac:dyDescent="0.2">
      <c r="B272" s="239"/>
      <c r="C272" s="220"/>
    </row>
    <row r="273" spans="2:3" s="221" customFormat="1" x14ac:dyDescent="0.2">
      <c r="B273" s="239"/>
      <c r="C273" s="220"/>
    </row>
    <row r="274" spans="2:3" s="221" customFormat="1" x14ac:dyDescent="0.2">
      <c r="B274" s="239"/>
      <c r="C274" s="220"/>
    </row>
    <row r="275" spans="2:3" s="221" customFormat="1" x14ac:dyDescent="0.2">
      <c r="B275" s="239"/>
      <c r="C275" s="220"/>
    </row>
    <row r="276" spans="2:3" s="221" customFormat="1" x14ac:dyDescent="0.2">
      <c r="B276" s="239"/>
      <c r="C276" s="220"/>
    </row>
    <row r="277" spans="2:3" s="221" customFormat="1" x14ac:dyDescent="0.2">
      <c r="B277" s="239"/>
      <c r="C277" s="220"/>
    </row>
    <row r="278" spans="2:3" s="221" customFormat="1" x14ac:dyDescent="0.2">
      <c r="B278" s="239"/>
      <c r="C278" s="220"/>
    </row>
    <row r="279" spans="2:3" s="221" customFormat="1" x14ac:dyDescent="0.2">
      <c r="B279" s="239"/>
      <c r="C279" s="220"/>
    </row>
    <row r="280" spans="2:3" s="221" customFormat="1" x14ac:dyDescent="0.2">
      <c r="B280" s="239"/>
      <c r="C280" s="220"/>
    </row>
    <row r="281" spans="2:3" s="221" customFormat="1" x14ac:dyDescent="0.2">
      <c r="B281" s="239"/>
      <c r="C281" s="220"/>
    </row>
    <row r="282" spans="2:3" s="221" customFormat="1" x14ac:dyDescent="0.2">
      <c r="B282" s="239"/>
      <c r="C282" s="220"/>
    </row>
    <row r="283" spans="2:3" s="221" customFormat="1" x14ac:dyDescent="0.2">
      <c r="B283" s="239"/>
      <c r="C283" s="220"/>
    </row>
    <row r="284" spans="2:3" s="221" customFormat="1" x14ac:dyDescent="0.2">
      <c r="B284" s="239"/>
      <c r="C284" s="220"/>
    </row>
    <row r="285" spans="2:3" s="221" customFormat="1" x14ac:dyDescent="0.2">
      <c r="B285" s="239"/>
      <c r="C285" s="220"/>
    </row>
    <row r="286" spans="2:3" s="221" customFormat="1" x14ac:dyDescent="0.2">
      <c r="B286" s="239"/>
      <c r="C286" s="220"/>
    </row>
    <row r="287" spans="2:3" s="221" customFormat="1" x14ac:dyDescent="0.2">
      <c r="B287" s="239"/>
      <c r="C287" s="220"/>
    </row>
    <row r="288" spans="2:3" s="221" customFormat="1" x14ac:dyDescent="0.2">
      <c r="B288" s="239"/>
      <c r="C288" s="220"/>
    </row>
    <row r="289" spans="1:24" s="221" customFormat="1" x14ac:dyDescent="0.2">
      <c r="B289" s="239"/>
      <c r="C289" s="220"/>
    </row>
    <row r="290" spans="1:24" s="221" customFormat="1" x14ac:dyDescent="0.2">
      <c r="B290" s="239"/>
      <c r="C290" s="220"/>
    </row>
    <row r="291" spans="1:24" s="221" customFormat="1" x14ac:dyDescent="0.2">
      <c r="B291" s="239"/>
      <c r="C291" s="220"/>
    </row>
    <row r="292" spans="1:24" s="221" customFormat="1" x14ac:dyDescent="0.2">
      <c r="B292" s="239"/>
      <c r="C292" s="220"/>
    </row>
    <row r="293" spans="1:24" s="221" customFormat="1" x14ac:dyDescent="0.2">
      <c r="B293" s="239"/>
      <c r="C293" s="220"/>
    </row>
    <row r="294" spans="1:24" s="221" customFormat="1" x14ac:dyDescent="0.2">
      <c r="B294" s="239"/>
      <c r="C294" s="220"/>
    </row>
    <row r="295" spans="1:24" s="221" customFormat="1" x14ac:dyDescent="0.2">
      <c r="B295" s="239"/>
      <c r="C295" s="220"/>
    </row>
    <row r="296" spans="1:24" s="221" customFormat="1" x14ac:dyDescent="0.2">
      <c r="B296" s="239"/>
      <c r="C296" s="220"/>
    </row>
    <row r="297" spans="1:24" s="221" customFormat="1" x14ac:dyDescent="0.2">
      <c r="B297" s="239"/>
      <c r="C297" s="220"/>
    </row>
    <row r="298" spans="1:24" s="221" customFormat="1" x14ac:dyDescent="0.2">
      <c r="B298" s="239"/>
      <c r="C298" s="220"/>
    </row>
    <row r="299" spans="1:24" s="221" customFormat="1" x14ac:dyDescent="0.2">
      <c r="B299" s="239"/>
      <c r="C299" s="220"/>
    </row>
    <row r="300" spans="1:24" x14ac:dyDescent="0.2">
      <c r="A300" s="27"/>
      <c r="B300" s="69"/>
      <c r="C300" s="47"/>
      <c r="D300" s="27"/>
      <c r="E300" s="27"/>
      <c r="F300" s="27"/>
      <c r="G300" s="27"/>
      <c r="H300" s="27"/>
      <c r="I300" s="27"/>
      <c r="J300" s="27"/>
      <c r="K300" s="27"/>
      <c r="L300" s="27"/>
      <c r="M300" s="27"/>
      <c r="N300" s="27"/>
      <c r="O300" s="27"/>
      <c r="P300" s="27"/>
      <c r="Q300" s="27"/>
      <c r="R300" s="27"/>
      <c r="S300" s="27"/>
      <c r="T300" s="27"/>
      <c r="U300" s="27"/>
      <c r="V300" s="27"/>
      <c r="W300" s="27"/>
      <c r="X300" s="27"/>
    </row>
    <row r="301" spans="1:24" x14ac:dyDescent="0.2">
      <c r="A301" s="27"/>
      <c r="B301" s="69"/>
      <c r="C301" s="47"/>
      <c r="D301" s="27"/>
      <c r="E301" s="27"/>
      <c r="F301" s="27"/>
      <c r="G301" s="27"/>
      <c r="H301" s="27"/>
      <c r="I301" s="27"/>
      <c r="J301" s="27"/>
      <c r="K301" s="27"/>
      <c r="L301" s="27"/>
      <c r="M301" s="27"/>
      <c r="N301" s="27"/>
      <c r="O301" s="27"/>
      <c r="P301" s="27"/>
      <c r="Q301" s="27"/>
      <c r="R301" s="27"/>
      <c r="S301" s="27"/>
      <c r="T301" s="27"/>
      <c r="U301" s="27"/>
      <c r="V301" s="27"/>
      <c r="W301" s="27"/>
      <c r="X301" s="27"/>
    </row>
    <row r="302" spans="1:24" x14ac:dyDescent="0.2">
      <c r="A302" s="27"/>
      <c r="B302" s="69"/>
      <c r="C302" s="47"/>
      <c r="D302" s="27"/>
      <c r="E302" s="27"/>
      <c r="F302" s="27"/>
      <c r="G302" s="27"/>
      <c r="H302" s="27"/>
      <c r="I302" s="27"/>
      <c r="J302" s="27"/>
      <c r="K302" s="27"/>
      <c r="L302" s="27"/>
      <c r="M302" s="27"/>
      <c r="N302" s="27"/>
      <c r="O302" s="27"/>
      <c r="P302" s="27"/>
      <c r="Q302" s="27"/>
      <c r="R302" s="27"/>
      <c r="S302" s="27"/>
      <c r="T302" s="27"/>
      <c r="U302" s="27"/>
      <c r="V302" s="27"/>
      <c r="W302" s="27"/>
      <c r="X302" s="27"/>
    </row>
    <row r="303" spans="1:24" x14ac:dyDescent="0.2">
      <c r="A303" s="27"/>
      <c r="B303" s="69"/>
      <c r="C303" s="47"/>
      <c r="D303" s="27"/>
      <c r="E303" s="27"/>
      <c r="F303" s="27"/>
      <c r="G303" s="27"/>
      <c r="H303" s="27"/>
      <c r="I303" s="27"/>
      <c r="J303" s="27"/>
      <c r="K303" s="27"/>
      <c r="L303" s="27"/>
      <c r="M303" s="27"/>
      <c r="N303" s="27"/>
      <c r="O303" s="27"/>
      <c r="P303" s="27"/>
      <c r="Q303" s="27"/>
      <c r="R303" s="27"/>
      <c r="S303" s="27"/>
      <c r="T303" s="27"/>
      <c r="U303" s="27"/>
      <c r="V303" s="27"/>
      <c r="W303" s="27"/>
      <c r="X303" s="27"/>
    </row>
    <row r="304" spans="1:24" x14ac:dyDescent="0.2">
      <c r="A304" s="27"/>
      <c r="B304" s="69"/>
      <c r="C304" s="47"/>
      <c r="D304" s="27"/>
      <c r="E304" s="27"/>
      <c r="F304" s="27"/>
      <c r="G304" s="27"/>
      <c r="H304" s="27"/>
      <c r="I304" s="27"/>
      <c r="J304" s="27"/>
      <c r="K304" s="27"/>
      <c r="L304" s="27"/>
      <c r="M304" s="27"/>
      <c r="N304" s="27"/>
      <c r="O304" s="27"/>
      <c r="P304" s="27"/>
      <c r="Q304" s="27"/>
      <c r="R304" s="27"/>
      <c r="S304" s="27"/>
      <c r="T304" s="27"/>
      <c r="U304" s="27"/>
      <c r="V304" s="27"/>
      <c r="W304" s="27"/>
      <c r="X304" s="27"/>
    </row>
    <row r="305" spans="1:24" x14ac:dyDescent="0.2">
      <c r="A305" s="27"/>
      <c r="B305" s="69"/>
      <c r="C305" s="47"/>
      <c r="D305" s="27"/>
      <c r="E305" s="27"/>
      <c r="F305" s="27"/>
      <c r="G305" s="27"/>
      <c r="H305" s="27"/>
      <c r="I305" s="27"/>
      <c r="J305" s="27"/>
      <c r="K305" s="27"/>
      <c r="L305" s="27"/>
      <c r="M305" s="27"/>
      <c r="N305" s="27"/>
      <c r="O305" s="27"/>
      <c r="P305" s="27"/>
      <c r="Q305" s="27"/>
      <c r="R305" s="27"/>
      <c r="S305" s="27"/>
      <c r="T305" s="27"/>
      <c r="U305" s="27"/>
      <c r="V305" s="27"/>
      <c r="W305" s="27"/>
      <c r="X305" s="27"/>
    </row>
  </sheetData>
  <sheetProtection algorithmName="SHA-512" hashValue="b8808qM4/oO2uXsEa6wm3F9xVYRCMEhpcLXxcdgktpbh3b55qxrFqvk4MPYeR7tQEYTncNpHzz7/z/HTWQXYXg==" saltValue="DXtnI3V0Vj1SAEoESOi/nw==" spinCount="100000" sheet="1" objects="1" scenarios="1"/>
  <mergeCells count="738">
    <mergeCell ref="V15:W15"/>
    <mergeCell ref="V18:W18"/>
    <mergeCell ref="V20:W20"/>
    <mergeCell ref="V17:W17"/>
    <mergeCell ref="F20:G20"/>
    <mergeCell ref="H20:I20"/>
    <mergeCell ref="J20:K20"/>
    <mergeCell ref="L20:M20"/>
    <mergeCell ref="F17:G17"/>
    <mergeCell ref="H17:I17"/>
    <mergeCell ref="P17:Q17"/>
    <mergeCell ref="R17:S17"/>
    <mergeCell ref="R18:S18"/>
    <mergeCell ref="P20:Q20"/>
    <mergeCell ref="N17:O17"/>
    <mergeCell ref="J18:K18"/>
    <mergeCell ref="L17:M17"/>
    <mergeCell ref="N20:O20"/>
    <mergeCell ref="J17:K17"/>
    <mergeCell ref="V89:W89"/>
    <mergeCell ref="P88:Q88"/>
    <mergeCell ref="R88:S88"/>
    <mergeCell ref="T88:U88"/>
    <mergeCell ref="V88:W88"/>
    <mergeCell ref="D89:E89"/>
    <mergeCell ref="F89:G89"/>
    <mergeCell ref="H89:I89"/>
    <mergeCell ref="J89:K89"/>
    <mergeCell ref="L89:M89"/>
    <mergeCell ref="N89:O89"/>
    <mergeCell ref="D88:E88"/>
    <mergeCell ref="F88:G88"/>
    <mergeCell ref="H88:I88"/>
    <mergeCell ref="J88:K88"/>
    <mergeCell ref="L88:M88"/>
    <mergeCell ref="N88:O88"/>
    <mergeCell ref="N68:O68"/>
    <mergeCell ref="P68:Q68"/>
    <mergeCell ref="A2:X2"/>
    <mergeCell ref="C4:X4"/>
    <mergeCell ref="D6:E6"/>
    <mergeCell ref="F6:G6"/>
    <mergeCell ref="P6:Q6"/>
    <mergeCell ref="R6:S6"/>
    <mergeCell ref="V6:W6"/>
    <mergeCell ref="D9:E9"/>
    <mergeCell ref="D10:E10"/>
    <mergeCell ref="F8:G8"/>
    <mergeCell ref="H6:I6"/>
    <mergeCell ref="J6:K6"/>
    <mergeCell ref="L6:M6"/>
    <mergeCell ref="N6:O6"/>
    <mergeCell ref="N8:O8"/>
    <mergeCell ref="F9:G9"/>
    <mergeCell ref="H8:I8"/>
    <mergeCell ref="T6:U6"/>
    <mergeCell ref="V8:W8"/>
    <mergeCell ref="P8:Q8"/>
    <mergeCell ref="D8:E8"/>
    <mergeCell ref="T20:U20"/>
    <mergeCell ref="T40:U40"/>
    <mergeCell ref="L24:M24"/>
    <mergeCell ref="N24:O24"/>
    <mergeCell ref="T25:U25"/>
    <mergeCell ref="P43:Q43"/>
    <mergeCell ref="R43:S43"/>
    <mergeCell ref="T43:U43"/>
    <mergeCell ref="D54:E54"/>
    <mergeCell ref="F54:G54"/>
    <mergeCell ref="H54:I54"/>
    <mergeCell ref="J54:K54"/>
    <mergeCell ref="L54:M54"/>
    <mergeCell ref="N54:O54"/>
    <mergeCell ref="P54:Q54"/>
    <mergeCell ref="P24:Q24"/>
    <mergeCell ref="R24:S24"/>
    <mergeCell ref="R25:S25"/>
    <mergeCell ref="P40:Q40"/>
    <mergeCell ref="R40:S40"/>
    <mergeCell ref="J52:K52"/>
    <mergeCell ref="L52:M52"/>
    <mergeCell ref="N52:O52"/>
    <mergeCell ref="P52:Q52"/>
    <mergeCell ref="R52:S52"/>
    <mergeCell ref="J8:K8"/>
    <mergeCell ref="L8:M8"/>
    <mergeCell ref="P15:Q15"/>
    <mergeCell ref="T8:U8"/>
    <mergeCell ref="T10:U10"/>
    <mergeCell ref="P9:Q9"/>
    <mergeCell ref="R9:S9"/>
    <mergeCell ref="P10:Q10"/>
    <mergeCell ref="R10:S10"/>
    <mergeCell ref="R13:S13"/>
    <mergeCell ref="R15:S15"/>
    <mergeCell ref="T14:U14"/>
    <mergeCell ref="J12:K12"/>
    <mergeCell ref="L12:M12"/>
    <mergeCell ref="L15:M15"/>
    <mergeCell ref="P14:Q14"/>
    <mergeCell ref="R14:S14"/>
    <mergeCell ref="R8:S8"/>
    <mergeCell ref="J10:K10"/>
    <mergeCell ref="N10:O10"/>
    <mergeCell ref="T15:U15"/>
    <mergeCell ref="F10:G10"/>
    <mergeCell ref="H10:I10"/>
    <mergeCell ref="L13:M13"/>
    <mergeCell ref="L10:M10"/>
    <mergeCell ref="R54:S54"/>
    <mergeCell ref="T54:U54"/>
    <mergeCell ref="D41:E41"/>
    <mergeCell ref="F41:G41"/>
    <mergeCell ref="N15:O15"/>
    <mergeCell ref="P21:Q21"/>
    <mergeCell ref="D20:E20"/>
    <mergeCell ref="F12:G12"/>
    <mergeCell ref="H12:I12"/>
    <mergeCell ref="D43:E43"/>
    <mergeCell ref="F43:G43"/>
    <mergeCell ref="R20:S20"/>
    <mergeCell ref="L18:M18"/>
    <mergeCell ref="N18:O18"/>
    <mergeCell ref="T17:U17"/>
    <mergeCell ref="T18:U18"/>
    <mergeCell ref="H14:I14"/>
    <mergeCell ref="J14:K14"/>
    <mergeCell ref="L14:M14"/>
    <mergeCell ref="N14:O14"/>
    <mergeCell ref="V14:W14"/>
    <mergeCell ref="D12:E12"/>
    <mergeCell ref="D13:E13"/>
    <mergeCell ref="D14:E14"/>
    <mergeCell ref="H9:I9"/>
    <mergeCell ref="J9:K9"/>
    <mergeCell ref="L9:M9"/>
    <mergeCell ref="N9:O9"/>
    <mergeCell ref="V13:W13"/>
    <mergeCell ref="N12:O12"/>
    <mergeCell ref="P12:Q12"/>
    <mergeCell ref="R12:S12"/>
    <mergeCell ref="T12:U12"/>
    <mergeCell ref="T13:U13"/>
    <mergeCell ref="N13:O13"/>
    <mergeCell ref="P13:Q13"/>
    <mergeCell ref="V9:W9"/>
    <mergeCell ref="V10:W10"/>
    <mergeCell ref="V12:W12"/>
    <mergeCell ref="T9:U9"/>
    <mergeCell ref="F13:G13"/>
    <mergeCell ref="H13:I13"/>
    <mergeCell ref="J13:K13"/>
    <mergeCell ref="F14:G14"/>
    <mergeCell ref="N38:O38"/>
    <mergeCell ref="H40:I40"/>
    <mergeCell ref="J40:K40"/>
    <mergeCell ref="L28:M28"/>
    <mergeCell ref="N28:O28"/>
    <mergeCell ref="N31:O31"/>
    <mergeCell ref="P18:Q18"/>
    <mergeCell ref="R21:S21"/>
    <mergeCell ref="D102:E102"/>
    <mergeCell ref="F102:G102"/>
    <mergeCell ref="H102:I102"/>
    <mergeCell ref="J102:K102"/>
    <mergeCell ref="D101:E101"/>
    <mergeCell ref="F101:G101"/>
    <mergeCell ref="H101:I101"/>
    <mergeCell ref="J101:K101"/>
    <mergeCell ref="D48:E48"/>
    <mergeCell ref="F48:G48"/>
    <mergeCell ref="H48:I48"/>
    <mergeCell ref="J48:K48"/>
    <mergeCell ref="F58:G58"/>
    <mergeCell ref="D56:E56"/>
    <mergeCell ref="F56:G56"/>
    <mergeCell ref="D49:E49"/>
    <mergeCell ref="D50:E50"/>
    <mergeCell ref="F50:G50"/>
    <mergeCell ref="D57:E57"/>
    <mergeCell ref="F57:G57"/>
    <mergeCell ref="H57:I57"/>
    <mergeCell ref="C90:X90"/>
    <mergeCell ref="D98:E98"/>
    <mergeCell ref="F98:G98"/>
    <mergeCell ref="F49:G49"/>
    <mergeCell ref="H49:I49"/>
    <mergeCell ref="J49:K49"/>
    <mergeCell ref="L49:M49"/>
    <mergeCell ref="J67:K67"/>
    <mergeCell ref="D69:E69"/>
    <mergeCell ref="F69:G69"/>
    <mergeCell ref="H69:I69"/>
    <mergeCell ref="J69:K69"/>
    <mergeCell ref="D68:E68"/>
    <mergeCell ref="F68:G68"/>
    <mergeCell ref="H68:I68"/>
    <mergeCell ref="J68:K68"/>
    <mergeCell ref="D58:E58"/>
    <mergeCell ref="L68:M68"/>
    <mergeCell ref="V59:W59"/>
    <mergeCell ref="D28:E28"/>
    <mergeCell ref="V102:W102"/>
    <mergeCell ref="V101:W101"/>
    <mergeCell ref="L102:M102"/>
    <mergeCell ref="N102:O102"/>
    <mergeCell ref="P102:Q102"/>
    <mergeCell ref="R102:S102"/>
    <mergeCell ref="T102:U102"/>
    <mergeCell ref="L101:M101"/>
    <mergeCell ref="N101:O101"/>
    <mergeCell ref="P101:Q101"/>
    <mergeCell ref="T101:U101"/>
    <mergeCell ref="R101:S101"/>
    <mergeCell ref="L40:M40"/>
    <mergeCell ref="N40:O40"/>
    <mergeCell ref="F28:G28"/>
    <mergeCell ref="H28:I28"/>
    <mergeCell ref="J28:K28"/>
    <mergeCell ref="L48:M48"/>
    <mergeCell ref="N48:O48"/>
    <mergeCell ref="D67:E67"/>
    <mergeCell ref="H77:I77"/>
    <mergeCell ref="F67:G67"/>
    <mergeCell ref="D92:E92"/>
    <mergeCell ref="N27:O27"/>
    <mergeCell ref="P27:Q27"/>
    <mergeCell ref="R27:S27"/>
    <mergeCell ref="T27:U27"/>
    <mergeCell ref="T24:U24"/>
    <mergeCell ref="J25:K25"/>
    <mergeCell ref="L25:M25"/>
    <mergeCell ref="F24:G24"/>
    <mergeCell ref="H24:I24"/>
    <mergeCell ref="J24:K24"/>
    <mergeCell ref="F26:G26"/>
    <mergeCell ref="H26:I26"/>
    <mergeCell ref="J26:K26"/>
    <mergeCell ref="L26:M26"/>
    <mergeCell ref="N26:O26"/>
    <mergeCell ref="N25:O25"/>
    <mergeCell ref="V24:W24"/>
    <mergeCell ref="P38:Q38"/>
    <mergeCell ref="R38:S38"/>
    <mergeCell ref="T38:U38"/>
    <mergeCell ref="V38:W38"/>
    <mergeCell ref="V46:W46"/>
    <mergeCell ref="P25:Q25"/>
    <mergeCell ref="V25:W25"/>
    <mergeCell ref="P26:Q26"/>
    <mergeCell ref="R26:S26"/>
    <mergeCell ref="T26:U26"/>
    <mergeCell ref="V26:W26"/>
    <mergeCell ref="V27:W27"/>
    <mergeCell ref="P28:Q28"/>
    <mergeCell ref="R28:S28"/>
    <mergeCell ref="T28:U28"/>
    <mergeCell ref="V28:W28"/>
    <mergeCell ref="V29:W29"/>
    <mergeCell ref="V30:W30"/>
    <mergeCell ref="V40:W40"/>
    <mergeCell ref="V31:W31"/>
    <mergeCell ref="V32:W32"/>
    <mergeCell ref="P31:Q31"/>
    <mergeCell ref="R31:S31"/>
    <mergeCell ref="D30:E30"/>
    <mergeCell ref="V48:W48"/>
    <mergeCell ref="P45:Q45"/>
    <mergeCell ref="R45:S45"/>
    <mergeCell ref="T45:U45"/>
    <mergeCell ref="V45:W45"/>
    <mergeCell ref="V66:W66"/>
    <mergeCell ref="V54:W54"/>
    <mergeCell ref="D61:E61"/>
    <mergeCell ref="F61:G61"/>
    <mergeCell ref="H61:I61"/>
    <mergeCell ref="J61:K61"/>
    <mergeCell ref="L61:M61"/>
    <mergeCell ref="N61:O61"/>
    <mergeCell ref="P61:Q61"/>
    <mergeCell ref="R61:S61"/>
    <mergeCell ref="D66:E66"/>
    <mergeCell ref="F66:G66"/>
    <mergeCell ref="H66:I66"/>
    <mergeCell ref="J66:K66"/>
    <mergeCell ref="F63:G63"/>
    <mergeCell ref="H63:I63"/>
    <mergeCell ref="J63:K63"/>
    <mergeCell ref="D46:E46"/>
    <mergeCell ref="D15:E15"/>
    <mergeCell ref="F15:G15"/>
    <mergeCell ref="H15:I15"/>
    <mergeCell ref="J15:K15"/>
    <mergeCell ref="D38:E38"/>
    <mergeCell ref="F38:G38"/>
    <mergeCell ref="H38:I38"/>
    <mergeCell ref="J38:K38"/>
    <mergeCell ref="L38:M38"/>
    <mergeCell ref="D25:E25"/>
    <mergeCell ref="F25:G25"/>
    <mergeCell ref="H25:I25"/>
    <mergeCell ref="D18:E18"/>
    <mergeCell ref="F18:G18"/>
    <mergeCell ref="H18:I18"/>
    <mergeCell ref="D17:E17"/>
    <mergeCell ref="D21:E21"/>
    <mergeCell ref="D24:E24"/>
    <mergeCell ref="D27:E27"/>
    <mergeCell ref="F27:G27"/>
    <mergeCell ref="H27:I27"/>
    <mergeCell ref="J27:K27"/>
    <mergeCell ref="L27:M27"/>
    <mergeCell ref="D26:E26"/>
    <mergeCell ref="F46:G46"/>
    <mergeCell ref="H46:I46"/>
    <mergeCell ref="J46:K46"/>
    <mergeCell ref="L46:M46"/>
    <mergeCell ref="N46:O46"/>
    <mergeCell ref="P46:Q46"/>
    <mergeCell ref="R46:S46"/>
    <mergeCell ref="H41:I41"/>
    <mergeCell ref="J41:K41"/>
    <mergeCell ref="L41:M41"/>
    <mergeCell ref="N41:O41"/>
    <mergeCell ref="P41:Q41"/>
    <mergeCell ref="R41:S41"/>
    <mergeCell ref="J45:K45"/>
    <mergeCell ref="L45:M45"/>
    <mergeCell ref="N45:O45"/>
    <mergeCell ref="F45:G45"/>
    <mergeCell ref="H45:I45"/>
    <mergeCell ref="F30:G30"/>
    <mergeCell ref="H30:I30"/>
    <mergeCell ref="J30:K30"/>
    <mergeCell ref="L30:M30"/>
    <mergeCell ref="N30:O30"/>
    <mergeCell ref="P30:Q30"/>
    <mergeCell ref="R30:S30"/>
    <mergeCell ref="D45:E45"/>
    <mergeCell ref="T46:U46"/>
    <mergeCell ref="T30:U30"/>
    <mergeCell ref="D32:E32"/>
    <mergeCell ref="F32:G32"/>
    <mergeCell ref="H32:I32"/>
    <mergeCell ref="J32:K32"/>
    <mergeCell ref="L32:M32"/>
    <mergeCell ref="N32:O32"/>
    <mergeCell ref="P32:Q32"/>
    <mergeCell ref="R32:S32"/>
    <mergeCell ref="T32:U32"/>
    <mergeCell ref="D31:E31"/>
    <mergeCell ref="F31:G31"/>
    <mergeCell ref="H31:I31"/>
    <mergeCell ref="J31:K31"/>
    <mergeCell ref="L31:M31"/>
    <mergeCell ref="V56:W56"/>
    <mergeCell ref="P59:Q59"/>
    <mergeCell ref="R59:S59"/>
    <mergeCell ref="T59:U59"/>
    <mergeCell ref="V49:W49"/>
    <mergeCell ref="V50:W50"/>
    <mergeCell ref="V51:W51"/>
    <mergeCell ref="V55:W55"/>
    <mergeCell ref="V52:W52"/>
    <mergeCell ref="V57:W57"/>
    <mergeCell ref="P58:Q58"/>
    <mergeCell ref="R58:S58"/>
    <mergeCell ref="T58:U58"/>
    <mergeCell ref="V58:W58"/>
    <mergeCell ref="P56:Q56"/>
    <mergeCell ref="R56:S56"/>
    <mergeCell ref="T56:U56"/>
    <mergeCell ref="T52:U52"/>
    <mergeCell ref="P48:Q48"/>
    <mergeCell ref="R48:S48"/>
    <mergeCell ref="T48:U48"/>
    <mergeCell ref="T41:U41"/>
    <mergeCell ref="H43:I43"/>
    <mergeCell ref="J43:K43"/>
    <mergeCell ref="L43:M43"/>
    <mergeCell ref="N43:O43"/>
    <mergeCell ref="L59:M59"/>
    <mergeCell ref="N59:O59"/>
    <mergeCell ref="H58:I58"/>
    <mergeCell ref="J58:K58"/>
    <mergeCell ref="L58:M58"/>
    <mergeCell ref="N58:O58"/>
    <mergeCell ref="H56:I56"/>
    <mergeCell ref="J56:K56"/>
    <mergeCell ref="L56:M56"/>
    <mergeCell ref="N56:O56"/>
    <mergeCell ref="N55:O55"/>
    <mergeCell ref="P55:Q55"/>
    <mergeCell ref="R55:S55"/>
    <mergeCell ref="T55:U55"/>
    <mergeCell ref="H50:I50"/>
    <mergeCell ref="J50:K50"/>
    <mergeCell ref="V92:W92"/>
    <mergeCell ref="L92:M92"/>
    <mergeCell ref="L64:M64"/>
    <mergeCell ref="N64:O64"/>
    <mergeCell ref="P64:Q64"/>
    <mergeCell ref="R64:S64"/>
    <mergeCell ref="V64:W64"/>
    <mergeCell ref="V61:W61"/>
    <mergeCell ref="T61:U61"/>
    <mergeCell ref="V62:W62"/>
    <mergeCell ref="L63:M63"/>
    <mergeCell ref="T63:U63"/>
    <mergeCell ref="V63:W63"/>
    <mergeCell ref="R63:S63"/>
    <mergeCell ref="R62:S62"/>
    <mergeCell ref="T62:U62"/>
    <mergeCell ref="V77:W77"/>
    <mergeCell ref="T77:U77"/>
    <mergeCell ref="N75:O75"/>
    <mergeCell ref="P75:Q75"/>
    <mergeCell ref="R75:S75"/>
    <mergeCell ref="T74:U74"/>
    <mergeCell ref="T67:U67"/>
    <mergeCell ref="R67:S67"/>
    <mergeCell ref="V21:W21"/>
    <mergeCell ref="D22:E22"/>
    <mergeCell ref="F22:G22"/>
    <mergeCell ref="H22:I22"/>
    <mergeCell ref="J22:K22"/>
    <mergeCell ref="L22:M22"/>
    <mergeCell ref="N22:O22"/>
    <mergeCell ref="P22:Q22"/>
    <mergeCell ref="V22:W22"/>
    <mergeCell ref="R22:S22"/>
    <mergeCell ref="F21:G21"/>
    <mergeCell ref="H21:I21"/>
    <mergeCell ref="J21:K21"/>
    <mergeCell ref="L21:M21"/>
    <mergeCell ref="N21:O21"/>
    <mergeCell ref="T21:U21"/>
    <mergeCell ref="T22:U22"/>
    <mergeCell ref="D29:E29"/>
    <mergeCell ref="F29:G29"/>
    <mergeCell ref="H29:I29"/>
    <mergeCell ref="J29:K29"/>
    <mergeCell ref="L29:M29"/>
    <mergeCell ref="N29:O29"/>
    <mergeCell ref="P29:Q29"/>
    <mergeCell ref="R29:S29"/>
    <mergeCell ref="T29:U29"/>
    <mergeCell ref="T31:U31"/>
    <mergeCell ref="V33:W33"/>
    <mergeCell ref="D34:E34"/>
    <mergeCell ref="F34:G34"/>
    <mergeCell ref="H34:I34"/>
    <mergeCell ref="J34:K34"/>
    <mergeCell ref="L34:M34"/>
    <mergeCell ref="N34:O34"/>
    <mergeCell ref="P34:Q34"/>
    <mergeCell ref="R34:S34"/>
    <mergeCell ref="T34:U34"/>
    <mergeCell ref="V34:W34"/>
    <mergeCell ref="D33:E33"/>
    <mergeCell ref="F33:G33"/>
    <mergeCell ref="H33:I33"/>
    <mergeCell ref="J33:K33"/>
    <mergeCell ref="L33:M33"/>
    <mergeCell ref="N33:O33"/>
    <mergeCell ref="P33:Q33"/>
    <mergeCell ref="R33:S33"/>
    <mergeCell ref="T33:U33"/>
    <mergeCell ref="V35:W35"/>
    <mergeCell ref="D36:E36"/>
    <mergeCell ref="F36:G36"/>
    <mergeCell ref="H36:I36"/>
    <mergeCell ref="J36:K36"/>
    <mergeCell ref="L36:M36"/>
    <mergeCell ref="N36:O36"/>
    <mergeCell ref="P36:Q36"/>
    <mergeCell ref="R36:S36"/>
    <mergeCell ref="T36:U36"/>
    <mergeCell ref="V36:W36"/>
    <mergeCell ref="D35:E35"/>
    <mergeCell ref="F35:G35"/>
    <mergeCell ref="H35:I35"/>
    <mergeCell ref="J35:K35"/>
    <mergeCell ref="L35:M35"/>
    <mergeCell ref="N35:O35"/>
    <mergeCell ref="P35:Q35"/>
    <mergeCell ref="R35:S35"/>
    <mergeCell ref="T35:U35"/>
    <mergeCell ref="V37:W37"/>
    <mergeCell ref="D44:E44"/>
    <mergeCell ref="F44:G44"/>
    <mergeCell ref="H44:I44"/>
    <mergeCell ref="J44:K44"/>
    <mergeCell ref="L44:M44"/>
    <mergeCell ref="N44:O44"/>
    <mergeCell ref="P44:Q44"/>
    <mergeCell ref="R44:S44"/>
    <mergeCell ref="T44:U44"/>
    <mergeCell ref="V44:W44"/>
    <mergeCell ref="D37:E37"/>
    <mergeCell ref="F37:G37"/>
    <mergeCell ref="H37:I37"/>
    <mergeCell ref="J37:K37"/>
    <mergeCell ref="L37:M37"/>
    <mergeCell ref="N37:O37"/>
    <mergeCell ref="P37:Q37"/>
    <mergeCell ref="R37:S37"/>
    <mergeCell ref="T37:U37"/>
    <mergeCell ref="V41:W41"/>
    <mergeCell ref="V43:W43"/>
    <mergeCell ref="D40:E40"/>
    <mergeCell ref="F40:G40"/>
    <mergeCell ref="L50:M50"/>
    <mergeCell ref="N50:O50"/>
    <mergeCell ref="P50:Q50"/>
    <mergeCell ref="R50:S50"/>
    <mergeCell ref="T50:U50"/>
    <mergeCell ref="L51:M51"/>
    <mergeCell ref="N51:O51"/>
    <mergeCell ref="P51:Q51"/>
    <mergeCell ref="R51:S51"/>
    <mergeCell ref="T51:U51"/>
    <mergeCell ref="N49:O49"/>
    <mergeCell ref="P49:Q49"/>
    <mergeCell ref="R49:S49"/>
    <mergeCell ref="T49:U49"/>
    <mergeCell ref="D59:E59"/>
    <mergeCell ref="F59:G59"/>
    <mergeCell ref="H59:I59"/>
    <mergeCell ref="J59:K59"/>
    <mergeCell ref="D62:E62"/>
    <mergeCell ref="F62:G62"/>
    <mergeCell ref="H62:I62"/>
    <mergeCell ref="J62:K62"/>
    <mergeCell ref="D51:E51"/>
    <mergeCell ref="F51:G51"/>
    <mergeCell ref="H51:I51"/>
    <mergeCell ref="J51:K51"/>
    <mergeCell ref="D52:E52"/>
    <mergeCell ref="F52:G52"/>
    <mergeCell ref="H52:I52"/>
    <mergeCell ref="J57:K57"/>
    <mergeCell ref="D55:E55"/>
    <mergeCell ref="F55:G55"/>
    <mergeCell ref="H55:I55"/>
    <mergeCell ref="J55:K55"/>
    <mergeCell ref="L62:M62"/>
    <mergeCell ref="N62:O62"/>
    <mergeCell ref="P62:Q62"/>
    <mergeCell ref="N63:O63"/>
    <mergeCell ref="P63:Q63"/>
    <mergeCell ref="D95:E95"/>
    <mergeCell ref="F95:G95"/>
    <mergeCell ref="H95:I95"/>
    <mergeCell ref="J95:K95"/>
    <mergeCell ref="L95:M95"/>
    <mergeCell ref="N95:O95"/>
    <mergeCell ref="P95:Q95"/>
    <mergeCell ref="P80:Q80"/>
    <mergeCell ref="J84:K84"/>
    <mergeCell ref="L84:M84"/>
    <mergeCell ref="N84:O84"/>
    <mergeCell ref="P84:Q84"/>
    <mergeCell ref="D64:E64"/>
    <mergeCell ref="F64:G64"/>
    <mergeCell ref="H64:I64"/>
    <mergeCell ref="J64:K64"/>
    <mergeCell ref="D63:E63"/>
    <mergeCell ref="D70:E70"/>
    <mergeCell ref="H67:I67"/>
    <mergeCell ref="T75:U75"/>
    <mergeCell ref="R89:S89"/>
    <mergeCell ref="P92:Q92"/>
    <mergeCell ref="R92:S92"/>
    <mergeCell ref="P77:Q77"/>
    <mergeCell ref="R77:S77"/>
    <mergeCell ref="J80:K80"/>
    <mergeCell ref="L80:M80"/>
    <mergeCell ref="N80:O80"/>
    <mergeCell ref="J92:K92"/>
    <mergeCell ref="N77:O77"/>
    <mergeCell ref="P89:Q89"/>
    <mergeCell ref="T89:U89"/>
    <mergeCell ref="D87:X87"/>
    <mergeCell ref="D75:E75"/>
    <mergeCell ref="J77:K77"/>
    <mergeCell ref="F75:G75"/>
    <mergeCell ref="H75:I75"/>
    <mergeCell ref="J75:K75"/>
    <mergeCell ref="V75:W75"/>
    <mergeCell ref="L75:M75"/>
    <mergeCell ref="J83:K83"/>
    <mergeCell ref="L83:M83"/>
    <mergeCell ref="N83:O83"/>
    <mergeCell ref="J70:K70"/>
    <mergeCell ref="L77:M77"/>
    <mergeCell ref="D94:E94"/>
    <mergeCell ref="F94:G94"/>
    <mergeCell ref="H94:I94"/>
    <mergeCell ref="J94:K94"/>
    <mergeCell ref="D84:E84"/>
    <mergeCell ref="F84:G84"/>
    <mergeCell ref="H84:I84"/>
    <mergeCell ref="F92:G92"/>
    <mergeCell ref="H92:I92"/>
    <mergeCell ref="D77:E77"/>
    <mergeCell ref="F77:G77"/>
    <mergeCell ref="C71:X71"/>
    <mergeCell ref="C72:X72"/>
    <mergeCell ref="N74:O74"/>
    <mergeCell ref="N92:O92"/>
    <mergeCell ref="T80:U80"/>
    <mergeCell ref="V80:W80"/>
    <mergeCell ref="V81:W81"/>
    <mergeCell ref="D82:W82"/>
    <mergeCell ref="D83:E83"/>
    <mergeCell ref="F83:G83"/>
    <mergeCell ref="H83:I83"/>
    <mergeCell ref="V69:W69"/>
    <mergeCell ref="V95:W95"/>
    <mergeCell ref="R69:S69"/>
    <mergeCell ref="T92:U92"/>
    <mergeCell ref="L70:M70"/>
    <mergeCell ref="N70:O70"/>
    <mergeCell ref="P70:Q70"/>
    <mergeCell ref="R70:S70"/>
    <mergeCell ref="L94:M94"/>
    <mergeCell ref="N94:O94"/>
    <mergeCell ref="P94:Q94"/>
    <mergeCell ref="R94:S94"/>
    <mergeCell ref="V70:W70"/>
    <mergeCell ref="V94:W94"/>
    <mergeCell ref="D79:W79"/>
    <mergeCell ref="D80:E80"/>
    <mergeCell ref="F80:G80"/>
    <mergeCell ref="H80:I80"/>
    <mergeCell ref="T70:U70"/>
    <mergeCell ref="T95:U95"/>
    <mergeCell ref="R95:S95"/>
    <mergeCell ref="T94:U94"/>
    <mergeCell ref="F70:G70"/>
    <mergeCell ref="H70:I70"/>
    <mergeCell ref="V67:W67"/>
    <mergeCell ref="L67:M67"/>
    <mergeCell ref="N67:O67"/>
    <mergeCell ref="P67:Q67"/>
    <mergeCell ref="T64:U64"/>
    <mergeCell ref="P81:Q81"/>
    <mergeCell ref="R81:S81"/>
    <mergeCell ref="T81:U81"/>
    <mergeCell ref="T68:U68"/>
    <mergeCell ref="V68:W68"/>
    <mergeCell ref="R68:S68"/>
    <mergeCell ref="T66:U66"/>
    <mergeCell ref="L66:M66"/>
    <mergeCell ref="N66:O66"/>
    <mergeCell ref="P66:Q66"/>
    <mergeCell ref="R66:S66"/>
    <mergeCell ref="V74:W74"/>
    <mergeCell ref="P74:Q74"/>
    <mergeCell ref="R74:S74"/>
    <mergeCell ref="L69:M69"/>
    <mergeCell ref="N69:O69"/>
    <mergeCell ref="P69:Q69"/>
    <mergeCell ref="T69:U69"/>
    <mergeCell ref="R80:S80"/>
    <mergeCell ref="L57:M57"/>
    <mergeCell ref="N57:O57"/>
    <mergeCell ref="P57:Q57"/>
    <mergeCell ref="R57:S57"/>
    <mergeCell ref="T57:U57"/>
    <mergeCell ref="L55:M55"/>
    <mergeCell ref="D99:E99"/>
    <mergeCell ref="F99:G99"/>
    <mergeCell ref="H99:I99"/>
    <mergeCell ref="D74:E74"/>
    <mergeCell ref="F74:G74"/>
    <mergeCell ref="H74:I74"/>
    <mergeCell ref="J74:K74"/>
    <mergeCell ref="L74:M74"/>
    <mergeCell ref="J99:K99"/>
    <mergeCell ref="L98:M98"/>
    <mergeCell ref="N98:O98"/>
    <mergeCell ref="P98:Q98"/>
    <mergeCell ref="L99:M99"/>
    <mergeCell ref="N99:O99"/>
    <mergeCell ref="P99:Q99"/>
    <mergeCell ref="L97:M97"/>
    <mergeCell ref="R96:S96"/>
    <mergeCell ref="R99:S99"/>
    <mergeCell ref="N97:O97"/>
    <mergeCell ref="P97:Q97"/>
    <mergeCell ref="L96:M96"/>
    <mergeCell ref="N96:O96"/>
    <mergeCell ref="P96:Q96"/>
    <mergeCell ref="T99:U99"/>
    <mergeCell ref="V99:W99"/>
    <mergeCell ref="T98:U98"/>
    <mergeCell ref="V98:W98"/>
    <mergeCell ref="R98:S98"/>
    <mergeCell ref="T97:U97"/>
    <mergeCell ref="V97:W97"/>
    <mergeCell ref="R97:S97"/>
    <mergeCell ref="T96:U96"/>
    <mergeCell ref="V96:W96"/>
    <mergeCell ref="H98:I98"/>
    <mergeCell ref="J98:K98"/>
    <mergeCell ref="D97:E97"/>
    <mergeCell ref="F97:G97"/>
    <mergeCell ref="H97:I97"/>
    <mergeCell ref="J97:K97"/>
    <mergeCell ref="D96:E96"/>
    <mergeCell ref="F96:G96"/>
    <mergeCell ref="H96:I96"/>
    <mergeCell ref="J96:K96"/>
    <mergeCell ref="P83:Q83"/>
    <mergeCell ref="R83:S83"/>
    <mergeCell ref="T83:U83"/>
    <mergeCell ref="V83:W83"/>
    <mergeCell ref="D81:E81"/>
    <mergeCell ref="F81:G81"/>
    <mergeCell ref="H81:I81"/>
    <mergeCell ref="J81:K81"/>
    <mergeCell ref="L81:M81"/>
    <mergeCell ref="N81:O81"/>
    <mergeCell ref="R84:S84"/>
    <mergeCell ref="T84:U84"/>
    <mergeCell ref="V84:W84"/>
    <mergeCell ref="D85:E85"/>
    <mergeCell ref="F85:G85"/>
    <mergeCell ref="H85:I85"/>
    <mergeCell ref="J85:K85"/>
    <mergeCell ref="L85:M85"/>
    <mergeCell ref="N85:O85"/>
    <mergeCell ref="P85:Q85"/>
    <mergeCell ref="R85:S85"/>
    <mergeCell ref="T85:U85"/>
    <mergeCell ref="V85:W85"/>
  </mergeCells>
  <phoneticPr fontId="0" type="noConversion"/>
  <conditionalFormatting sqref="O103:O65536 Q103:Q65536 S103:S65536 M103:M65536 U103:U65536 E103:E65536 G103:G65536 I103:I65536 K103:K65536 W103:X65536 U100 E100 G100 I100 K100 M100 O100 Q100 S100 W100:X100 M93 O93 Q93 S93 U93 E93 G93 I93 K93 W91:X91 W93:X93 W76:X76 E76 G76 I76 K76 O76 Q76 S76 U76 M76 W73:X73 E90:E91 U90:U91 S90:S91 Q90:Q91 O90:O91 M90:M91 K90:K91 I90:I91 G90:G91 W90 K65 Q53 U53 S53 E53 G53 I53 K53 M53 O60 Q60 U60 S60 E60 G60 I60 K60 O53 M65 O65 Q65 U65 S65 E65 G65 I65 M60 W47:X47 W53:X53 W60:X60 W65:X65 W71:W72 E71:E73 U71:U73 S71:S73 Q71:Q73 O71:O73 M71:M73 K71:K73 I71:I73 G71:G73 S42 E42 G42 I42 K42 M42 O42 Q42 U42 W42:X42 W39:X39 E39 U39 S39 Q39 O39 M39 K39 I39 G39 W23:X23 E47 U47 S47 Q47 O47 M47 K47 I47 G47 E2:E5 U2:U5 S2:S5 Q2:Q5 O2:O5 M2:M5 K2:K5 I2:I5 G2:G5 G19 E7 G7 I7 K7 M7 O7 Q7 S7 U7 I19 K19 M19 O19 Q19 S19 U19 E19 U11 S11 Q11 O11 M11 K11 I11 G11 E11 U16 S16 Q16 O16 M16 K16 I16 G16 E16 W7:X7 W19:X19 W11:X11 W16:X16 W2:W5 X5 E23 U23 S23 Q23 O23 M23 K23 I23 G23 Z5 Z16 Z11 Z19 Z7 Z23 Z39 Z42 Z65 Z60 Z53 Z47 Z73 Z76 Z93 Z91 Z100 Z103:Z65536">
    <cfRule type="cellIs" dxfId="937" priority="19" stopIfTrue="1" operator="equal">
      <formula>1</formula>
    </cfRule>
    <cfRule type="cellIs" dxfId="936" priority="20" stopIfTrue="1" operator="between">
      <formula>1</formula>
      <formula>3</formula>
    </cfRule>
  </conditionalFormatting>
  <conditionalFormatting sqref="P103:P65536 R103:R65536 V103:V65536 D103:D65536 T103:T65536 F103:F65536 H103:H65536 J103:J65536 N103:N65536 L103:L65536 D100 T100 F100 H100 J100 L100 N100 P100 R100 V100 L93 N93 P93 R93 V93 D93 T93 F93 H93 J93 T76 F76 H76 L76 N76 P76 R76 V76 D76 J76 D90:D91 T90:T91 P90:P91 N90:N91 L90:L91 J90:J91 H90:H91 F90:F91 R90:R91 V90:V91 J65 P53 V53 R53 T53 D53 F53 H53 J53 L53 N60 P60 V60 R60 T60 D60 F60 H60 J60 N53 L65 N65 P65 V65 R65 T65 D65 F65 H65 L60 V71:V73 D71:D73 T71:T73 P71:P73 N71:N73 L71:L73 J71:J73 H71:H73 F71:F73 R71:R73 R42 T42 D42 F42 H42 J42 L42 N42 P42 V42 T39 D39 V39 R39 P39 N39 L39 J39 H39 F39 V47 D47 T47 P47 N47 L47 J47 H47 F47 R47 D2:D5 T2:T5 P2:P5 N2:N5 L2:L5 J2:J5 H2:H5 F2:F5 R2:R5 F19 D7 F7 H7 J7 L7 N7 P7 R7 V7 T7 H19 J19 L19 N19 P19 R19 V19 T19 D19 V11 R11 P11 N11 L11 J11 H11 F11 D11 T11 V16 R16 P16 N16 L16 J16 H16 F16 D16 T16 X3 V2:V5 V23 D23 T23 P23 N23 L23 J23 H23 F23 R23 Z3">
    <cfRule type="cellIs" dxfId="935" priority="21" stopIfTrue="1" operator="equal">
      <formula>"a"</formula>
    </cfRule>
  </conditionalFormatting>
  <conditionalFormatting sqref="D92:W92 D94:W99 D77:W77 D74:W75 D66:W70 D61:W64 D48:W52 D54:W59 D24:W38 D40:W41 D43:W46 D12:W15 D20:W22 D6:W6 D17:W18 D8:W10">
    <cfRule type="cellIs" dxfId="934" priority="22" stopIfTrue="1" operator="equal">
      <formula>"a"</formula>
    </cfRule>
    <cfRule type="cellIs" dxfId="933" priority="23" stopIfTrue="1" operator="equal">
      <formula>"s"</formula>
    </cfRule>
  </conditionalFormatting>
  <conditionalFormatting sqref="Z6 Z8:Z10 Z12:Z15 Z17:Z18 Z20:Z22 Z24:Z38 Z40:Z41 Z43:Z46 Z48:Z52 Z54:Z59 Z61:Z64 Z66:Z70 Z74:Z75 Z77 Z92 Z94:Z99 Z88:Z89">
    <cfRule type="expression" dxfId="932" priority="174" stopIfTrue="1">
      <formula>Y6=0</formula>
    </cfRule>
  </conditionalFormatting>
  <conditionalFormatting sqref="M86 O86 Q86 S86 U86 E86 G86 I86 K86 W86:X86 Z86">
    <cfRule type="cellIs" dxfId="931" priority="13" stopIfTrue="1" operator="equal">
      <formula>1</formula>
    </cfRule>
    <cfRule type="cellIs" dxfId="930" priority="14" stopIfTrue="1" operator="between">
      <formula>1</formula>
      <formula>3</formula>
    </cfRule>
  </conditionalFormatting>
  <conditionalFormatting sqref="L86 N86 P86 R86 V86 D86 T86 F86 H86 J86">
    <cfRule type="cellIs" dxfId="929" priority="15" stopIfTrue="1" operator="equal">
      <formula>"a"</formula>
    </cfRule>
  </conditionalFormatting>
  <conditionalFormatting sqref="D88:W89">
    <cfRule type="cellIs" dxfId="928" priority="16" stopIfTrue="1" operator="equal">
      <formula>"a"</formula>
    </cfRule>
    <cfRule type="cellIs" dxfId="927" priority="17" stopIfTrue="1" operator="equal">
      <formula>"s"</formula>
    </cfRule>
  </conditionalFormatting>
  <conditionalFormatting sqref="D87">
    <cfRule type="cellIs" dxfId="926" priority="12" stopIfTrue="1" operator="equal">
      <formula>"a"</formula>
    </cfRule>
  </conditionalFormatting>
  <conditionalFormatting sqref="D101:W102">
    <cfRule type="cellIs" dxfId="925" priority="9" stopIfTrue="1" operator="equal">
      <formula>"a"</formula>
    </cfRule>
    <cfRule type="cellIs" dxfId="924" priority="10" stopIfTrue="1" operator="equal">
      <formula>"s"</formula>
    </cfRule>
  </conditionalFormatting>
  <conditionalFormatting sqref="Z101:Z102">
    <cfRule type="expression" dxfId="923" priority="11" stopIfTrue="1">
      <formula>Y101=0</formula>
    </cfRule>
  </conditionalFormatting>
  <conditionalFormatting sqref="W78:X78 E78 G78 I78 K78 O78 Q78 S78 U78 M78">
    <cfRule type="cellIs" dxfId="922" priority="3" stopIfTrue="1" operator="equal">
      <formula>1</formula>
    </cfRule>
    <cfRule type="cellIs" dxfId="921" priority="4" stopIfTrue="1" operator="between">
      <formula>1</formula>
      <formula>3</formula>
    </cfRule>
  </conditionalFormatting>
  <conditionalFormatting sqref="T78 F78 H78 L78 N78 P78 R78 V78 D78 J78">
    <cfRule type="cellIs" dxfId="920" priority="5" stopIfTrue="1" operator="equal">
      <formula>"a"</formula>
    </cfRule>
  </conditionalFormatting>
  <conditionalFormatting sqref="Y82 Y79 D80:W81 D83:W85">
    <cfRule type="cellIs" dxfId="919" priority="6" stopIfTrue="1" operator="equal">
      <formula>"a"</formula>
    </cfRule>
    <cfRule type="cellIs" dxfId="918" priority="7" stopIfTrue="1" operator="equal">
      <formula>"s"</formula>
    </cfRule>
  </conditionalFormatting>
  <conditionalFormatting sqref="Z80:Z81 Z83:Z85">
    <cfRule type="expression" dxfId="917" priority="8" stopIfTrue="1">
      <formula>Y80=0</formula>
    </cfRule>
  </conditionalFormatting>
  <conditionalFormatting sqref="Z87">
    <cfRule type="cellIs" dxfId="916" priority="1" stopIfTrue="1" operator="equal">
      <formula>1</formula>
    </cfRule>
    <cfRule type="cellIs" dxfId="915" priority="2" stopIfTrue="1" operator="between">
      <formula>1</formula>
      <formula>3</formula>
    </cfRule>
  </conditionalFormatting>
  <printOptions horizontalCentered="1"/>
  <pageMargins left="0.35433070866141736" right="0.35433070866141736" top="0.27559055118110237" bottom="0.35433070866141736" header="0.15748031496062992" footer="0.15748031496062992"/>
  <pageSetup paperSize="9" scale="47" orientation="landscape" cellComments="atEnd" r:id="rId1"/>
  <headerFooter alignWithMargins="0">
    <oddFooter>&amp;LCKL LNG / VERSION 2023 / 1.0&amp;CLMC-06&amp;R &amp;P of  &amp;N</oddFooter>
  </headerFooter>
  <rowBreaks count="4" manualBreakCount="4">
    <brk id="22" max="24" man="1"/>
    <brk id="46" max="24" man="1"/>
    <brk id="70" max="24" man="1"/>
    <brk id="89" max="2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R3638"/>
  <sheetViews>
    <sheetView zoomScale="60" zoomScaleNormal="60" zoomScaleSheetLayoutView="40" workbookViewId="0">
      <pane ySplit="3" topLeftCell="A4" activePane="bottomLeft" state="frozen"/>
      <selection pane="bottomLeft" activeCell="AB1" sqref="AB1"/>
    </sheetView>
  </sheetViews>
  <sheetFormatPr defaultColWidth="8.85546875" defaultRowHeight="18" x14ac:dyDescent="0.2"/>
  <cols>
    <col min="1" max="1" width="9.7109375" style="94" customWidth="1"/>
    <col min="2" max="2" width="14.85546875" style="46" customWidth="1"/>
    <col min="3" max="3" width="128" style="42" customWidth="1"/>
    <col min="4" max="22" width="5.7109375" style="2" customWidth="1"/>
    <col min="23" max="23" width="5.140625" style="2" customWidth="1"/>
    <col min="24" max="24" width="5.7109375" style="2" customWidth="1"/>
    <col min="25" max="25" width="8" style="2" customWidth="1"/>
    <col min="26" max="26" width="8.5703125" style="45" customWidth="1"/>
    <col min="27" max="27" width="2.85546875" style="208" hidden="1" customWidth="1"/>
    <col min="28" max="28" width="7.42578125" style="47" customWidth="1"/>
    <col min="29" max="29" width="8.85546875" style="220" customWidth="1"/>
    <col min="30" max="30" width="11" style="220" bestFit="1" customWidth="1"/>
    <col min="31" max="32" width="14.42578125" style="220" customWidth="1"/>
    <col min="33" max="75" width="8.85546875" style="220" customWidth="1"/>
    <col min="76" max="200" width="8.85546875" style="2" customWidth="1"/>
    <col min="201" max="16384" width="8.85546875" style="2"/>
  </cols>
  <sheetData>
    <row r="1" spans="1:108" customFormat="1" ht="45" customHeight="1" thickBot="1" x14ac:dyDescent="0.25">
      <c r="A1" s="267" t="str">
        <f>'Checklist - Basic Office LNG'!A1</f>
        <v xml:space="preserve">GA Code: </v>
      </c>
      <c r="B1" s="268"/>
      <c r="C1" s="267"/>
      <c r="D1" s="269" t="str">
        <f>'Checklist - Basic Office LNG'!D1</f>
        <v xml:space="preserve">Certificate Holder name:   </v>
      </c>
      <c r="E1" s="267"/>
      <c r="F1" s="267"/>
      <c r="G1" s="267"/>
      <c r="H1" s="267"/>
      <c r="I1" s="267"/>
      <c r="J1" s="267"/>
      <c r="K1" s="267"/>
      <c r="L1" s="267"/>
      <c r="M1" s="267"/>
      <c r="N1" s="267"/>
      <c r="O1" s="267"/>
      <c r="P1" s="267"/>
      <c r="Q1" s="267"/>
      <c r="R1" s="267"/>
      <c r="S1" s="267"/>
      <c r="T1" s="267"/>
      <c r="U1" s="267"/>
      <c r="V1" s="267"/>
      <c r="W1" s="267"/>
      <c r="X1" s="270"/>
      <c r="Y1" s="27"/>
      <c r="Z1" s="270" t="str">
        <f>'Checklist - Basic Office LNG'!X1</f>
        <v xml:space="preserve">Date of Office Audit:   </v>
      </c>
      <c r="AA1" s="27"/>
      <c r="AB1" s="27"/>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row>
    <row r="2" spans="1:108" ht="31.7" customHeight="1" thickBot="1" x14ac:dyDescent="0.25">
      <c r="A2" s="653" t="s">
        <v>1164</v>
      </c>
      <c r="B2" s="654"/>
      <c r="C2" s="654"/>
      <c r="D2" s="654"/>
      <c r="E2" s="654"/>
      <c r="F2" s="654"/>
      <c r="G2" s="654"/>
      <c r="H2" s="654"/>
      <c r="I2" s="654"/>
      <c r="J2" s="654"/>
      <c r="K2" s="654"/>
      <c r="L2" s="654"/>
      <c r="M2" s="654"/>
      <c r="N2" s="654"/>
      <c r="O2" s="654"/>
      <c r="P2" s="654"/>
      <c r="Q2" s="654"/>
      <c r="R2" s="654"/>
      <c r="S2" s="654"/>
      <c r="T2" s="654"/>
      <c r="U2" s="654"/>
      <c r="V2" s="654"/>
      <c r="W2" s="654"/>
      <c r="X2" s="654"/>
      <c r="Y2" s="654"/>
      <c r="Z2" s="655"/>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row>
    <row r="3" spans="1:108" ht="160.5" customHeight="1" thickBot="1" x14ac:dyDescent="0.25">
      <c r="A3" s="426" t="s">
        <v>137</v>
      </c>
      <c r="B3" s="426" t="s">
        <v>192</v>
      </c>
      <c r="C3" s="427" t="s">
        <v>434</v>
      </c>
      <c r="D3" s="428" t="s">
        <v>366</v>
      </c>
      <c r="E3" s="429" t="s">
        <v>435</v>
      </c>
      <c r="F3" s="428" t="s">
        <v>367</v>
      </c>
      <c r="G3" s="430" t="s">
        <v>435</v>
      </c>
      <c r="H3" s="428" t="s">
        <v>255</v>
      </c>
      <c r="I3" s="429" t="s">
        <v>435</v>
      </c>
      <c r="J3" s="428" t="s">
        <v>368</v>
      </c>
      <c r="K3" s="430" t="s">
        <v>435</v>
      </c>
      <c r="L3" s="428" t="s">
        <v>227</v>
      </c>
      <c r="M3" s="429" t="s">
        <v>435</v>
      </c>
      <c r="N3" s="428" t="s">
        <v>369</v>
      </c>
      <c r="O3" s="429" t="s">
        <v>435</v>
      </c>
      <c r="P3" s="428" t="s">
        <v>254</v>
      </c>
      <c r="Q3" s="429" t="s">
        <v>435</v>
      </c>
      <c r="R3" s="428" t="s">
        <v>370</v>
      </c>
      <c r="S3" s="430" t="s">
        <v>435</v>
      </c>
      <c r="T3" s="428" t="s">
        <v>226</v>
      </c>
      <c r="U3" s="429" t="s">
        <v>435</v>
      </c>
      <c r="V3" s="428" t="s">
        <v>399</v>
      </c>
      <c r="W3" s="430" t="s">
        <v>435</v>
      </c>
      <c r="X3" s="431" t="s">
        <v>487</v>
      </c>
      <c r="Y3" s="432" t="s">
        <v>436</v>
      </c>
      <c r="Z3" s="433" t="s">
        <v>437</v>
      </c>
      <c r="AD3" s="228" t="s">
        <v>209</v>
      </c>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7"/>
      <c r="DA3" s="47"/>
      <c r="DB3" s="47"/>
      <c r="DC3" s="47"/>
      <c r="DD3" s="47"/>
    </row>
    <row r="4" spans="1:108" ht="33" customHeight="1" thickBot="1" x14ac:dyDescent="0.25">
      <c r="A4" s="321"/>
      <c r="B4" s="537">
        <v>1000</v>
      </c>
      <c r="C4" s="656" t="s">
        <v>438</v>
      </c>
      <c r="D4" s="657"/>
      <c r="E4" s="657"/>
      <c r="F4" s="657"/>
      <c r="G4" s="657"/>
      <c r="H4" s="657"/>
      <c r="I4" s="657"/>
      <c r="J4" s="657"/>
      <c r="K4" s="657"/>
      <c r="L4" s="657"/>
      <c r="M4" s="657"/>
      <c r="N4" s="657"/>
      <c r="O4" s="657"/>
      <c r="P4" s="657"/>
      <c r="Q4" s="657"/>
      <c r="R4" s="657"/>
      <c r="S4" s="657"/>
      <c r="T4" s="657"/>
      <c r="U4" s="657"/>
      <c r="V4" s="657"/>
      <c r="W4" s="657"/>
      <c r="X4" s="657"/>
      <c r="Y4" s="657"/>
      <c r="Z4" s="658"/>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row>
    <row r="5" spans="1:108" ht="29.25" customHeight="1" thickBot="1" x14ac:dyDescent="0.25">
      <c r="A5" s="317"/>
      <c r="B5" s="241" t="s">
        <v>299</v>
      </c>
      <c r="C5" s="143" t="s">
        <v>181</v>
      </c>
      <c r="D5" s="242"/>
      <c r="E5" s="243"/>
      <c r="F5" s="244"/>
      <c r="G5" s="245"/>
      <c r="H5" s="161" t="s">
        <v>440</v>
      </c>
      <c r="I5" s="243"/>
      <c r="J5" s="164" t="s">
        <v>440</v>
      </c>
      <c r="K5" s="245"/>
      <c r="L5" s="242"/>
      <c r="M5" s="243"/>
      <c r="N5" s="244"/>
      <c r="O5" s="245"/>
      <c r="P5" s="242"/>
      <c r="Q5" s="243"/>
      <c r="R5" s="244"/>
      <c r="S5" s="245"/>
      <c r="T5" s="242"/>
      <c r="U5" s="243"/>
      <c r="V5" s="244"/>
      <c r="W5" s="243"/>
      <c r="X5" s="256"/>
      <c r="Y5" s="248"/>
      <c r="Z5" s="328"/>
      <c r="AA5" s="39"/>
      <c r="AD5" s="229"/>
      <c r="AE5" s="227"/>
      <c r="BX5" s="220"/>
      <c r="BY5" s="220"/>
      <c r="BZ5" s="220"/>
      <c r="CA5" s="220"/>
      <c r="CB5" s="220"/>
      <c r="CC5" s="220"/>
      <c r="CD5" s="220"/>
      <c r="CE5" s="220"/>
      <c r="CF5" s="220"/>
      <c r="CG5" s="47"/>
      <c r="CH5" s="47"/>
      <c r="CI5" s="47"/>
      <c r="CJ5" s="47"/>
      <c r="CK5" s="47"/>
      <c r="CL5" s="47"/>
      <c r="CM5" s="47"/>
    </row>
    <row r="6" spans="1:108" ht="45" customHeight="1" x14ac:dyDescent="0.2">
      <c r="A6" s="327"/>
      <c r="B6" s="176" t="s">
        <v>298</v>
      </c>
      <c r="C6" s="124" t="s">
        <v>11</v>
      </c>
      <c r="D6" s="609"/>
      <c r="E6" s="610"/>
      <c r="F6" s="609"/>
      <c r="G6" s="610"/>
      <c r="H6" s="609"/>
      <c r="I6" s="610"/>
      <c r="J6" s="609"/>
      <c r="K6" s="610"/>
      <c r="L6" s="609"/>
      <c r="M6" s="610"/>
      <c r="N6" s="609"/>
      <c r="O6" s="610"/>
      <c r="P6" s="609"/>
      <c r="Q6" s="610"/>
      <c r="R6" s="609"/>
      <c r="S6" s="610"/>
      <c r="T6" s="609"/>
      <c r="U6" s="610"/>
      <c r="V6" s="609"/>
      <c r="W6" s="610"/>
      <c r="X6" s="38"/>
      <c r="Y6" s="76">
        <f>IF(OR(D6="s",F6="s",H6="s",J6="s",L6="s",N6="s",P6="s",R6="s",T6="s",V6="s"), 0, IF(OR(D6="a",F6="a",H6="a",J6="a",L6="a",N6="a",P6="a",R6="a",T6="a",V6="a"),Z6,0))</f>
        <v>0</v>
      </c>
      <c r="Z6" s="334">
        <v>10</v>
      </c>
      <c r="AA6" s="39">
        <f t="shared" ref="AA6:AA15" si="0">COUNTIF(D6:W6,"a")+COUNTIF(D6:W6,"s")</f>
        <v>0</v>
      </c>
      <c r="AB6" s="275"/>
      <c r="AD6" s="229" t="s">
        <v>208</v>
      </c>
      <c r="BX6" s="220"/>
      <c r="BY6" s="220"/>
      <c r="BZ6" s="220"/>
      <c r="CA6" s="220"/>
      <c r="CB6" s="220"/>
      <c r="CC6" s="220"/>
      <c r="CD6" s="220"/>
      <c r="CE6" s="220"/>
      <c r="CF6" s="220"/>
      <c r="CG6" s="47"/>
      <c r="CH6" s="47"/>
      <c r="CI6" s="47"/>
      <c r="CJ6" s="47"/>
      <c r="CK6" s="47"/>
      <c r="CL6" s="47"/>
      <c r="CM6" s="47"/>
    </row>
    <row r="7" spans="1:108" ht="27.95" customHeight="1" x14ac:dyDescent="0.2">
      <c r="A7" s="327"/>
      <c r="B7" s="177" t="s">
        <v>71</v>
      </c>
      <c r="C7" s="125" t="s">
        <v>72</v>
      </c>
      <c r="D7" s="593"/>
      <c r="E7" s="594"/>
      <c r="F7" s="593"/>
      <c r="G7" s="594"/>
      <c r="H7" s="593"/>
      <c r="I7" s="594"/>
      <c r="J7" s="593"/>
      <c r="K7" s="594"/>
      <c r="L7" s="593"/>
      <c r="M7" s="594"/>
      <c r="N7" s="593"/>
      <c r="O7" s="594"/>
      <c r="P7" s="593"/>
      <c r="Q7" s="594"/>
      <c r="R7" s="593"/>
      <c r="S7" s="594"/>
      <c r="T7" s="593"/>
      <c r="U7" s="594"/>
      <c r="V7" s="593"/>
      <c r="W7" s="594"/>
      <c r="X7" s="38"/>
      <c r="Y7" s="540">
        <f t="shared" ref="Y7:Y15" si="1">IF(OR(D7="s",F7="s",H7="s",J7="s",L7="s",N7="s",P7="s",R7="s",T7="s",V7="s"), 0, IF(OR(D7="a",F7="a",H7="a",J7="a",L7="a",N7="a",P7="a",R7="a",T7="a",V7="a"),Z7,0))</f>
        <v>0</v>
      </c>
      <c r="Z7" s="331">
        <v>10</v>
      </c>
      <c r="AA7" s="39">
        <f t="shared" si="0"/>
        <v>0</v>
      </c>
      <c r="AB7" s="275"/>
      <c r="AD7" s="229" t="s">
        <v>208</v>
      </c>
      <c r="AE7" s="227"/>
      <c r="BX7" s="220"/>
      <c r="BY7" s="220"/>
      <c r="BZ7" s="220"/>
      <c r="CA7" s="220"/>
      <c r="CB7" s="220"/>
      <c r="CC7" s="220"/>
      <c r="CD7" s="220"/>
      <c r="CE7" s="220"/>
      <c r="CF7" s="220"/>
      <c r="CG7" s="47"/>
      <c r="CH7" s="47"/>
      <c r="CI7" s="47"/>
      <c r="CJ7" s="47"/>
      <c r="CK7" s="47"/>
      <c r="CL7" s="47"/>
      <c r="CM7" s="47"/>
    </row>
    <row r="8" spans="1:108" ht="40.5" x14ac:dyDescent="0.2">
      <c r="A8" s="327"/>
      <c r="B8" s="177" t="s">
        <v>297</v>
      </c>
      <c r="C8" s="125" t="s">
        <v>433</v>
      </c>
      <c r="D8" s="593"/>
      <c r="E8" s="594"/>
      <c r="F8" s="593"/>
      <c r="G8" s="594"/>
      <c r="H8" s="593"/>
      <c r="I8" s="594"/>
      <c r="J8" s="593"/>
      <c r="K8" s="594"/>
      <c r="L8" s="593"/>
      <c r="M8" s="594"/>
      <c r="N8" s="593"/>
      <c r="O8" s="594"/>
      <c r="P8" s="593"/>
      <c r="Q8" s="594"/>
      <c r="R8" s="593"/>
      <c r="S8" s="594"/>
      <c r="T8" s="593"/>
      <c r="U8" s="594"/>
      <c r="V8" s="593"/>
      <c r="W8" s="594"/>
      <c r="X8" s="38"/>
      <c r="Y8" s="540">
        <f>IF(OR(D8="s",F8="s",H8="s",J8="s",L8="s",N8="s",P8="s",R8="s",T8="s",V8="s"), 0, IF(OR(D8="a",F8="a",H8="a",J8="a",L8="a",N8="a",P8="a",R8="a",T8="a",V8="a"),Z8,0))</f>
        <v>0</v>
      </c>
      <c r="Z8" s="331">
        <v>20</v>
      </c>
      <c r="AA8" s="39">
        <f>COUNTIF(D8:W8,"a")+COUNTIF(D8:W8,"s")</f>
        <v>0</v>
      </c>
      <c r="AB8" s="275"/>
      <c r="AD8" s="229" t="s">
        <v>208</v>
      </c>
      <c r="AE8" s="227"/>
      <c r="BX8" s="220"/>
      <c r="BY8" s="220"/>
      <c r="BZ8" s="220"/>
      <c r="CA8" s="220"/>
      <c r="CB8" s="220"/>
      <c r="CC8" s="220"/>
      <c r="CD8" s="220"/>
      <c r="CE8" s="220"/>
      <c r="CF8" s="220"/>
      <c r="CG8" s="47"/>
      <c r="CH8" s="47"/>
      <c r="CI8" s="47"/>
      <c r="CJ8" s="47"/>
      <c r="CK8" s="47"/>
      <c r="CL8" s="47"/>
      <c r="CM8" s="47"/>
    </row>
    <row r="9" spans="1:108" ht="27.95" customHeight="1" x14ac:dyDescent="0.2">
      <c r="A9" s="327"/>
      <c r="B9" s="177" t="s">
        <v>296</v>
      </c>
      <c r="C9" s="125" t="s">
        <v>73</v>
      </c>
      <c r="D9" s="593"/>
      <c r="E9" s="594"/>
      <c r="F9" s="593"/>
      <c r="G9" s="594"/>
      <c r="H9" s="593"/>
      <c r="I9" s="594"/>
      <c r="J9" s="593"/>
      <c r="K9" s="594"/>
      <c r="L9" s="593"/>
      <c r="M9" s="594"/>
      <c r="N9" s="593"/>
      <c r="O9" s="594"/>
      <c r="P9" s="593"/>
      <c r="Q9" s="594"/>
      <c r="R9" s="593"/>
      <c r="S9" s="594"/>
      <c r="T9" s="593"/>
      <c r="U9" s="594"/>
      <c r="V9" s="593"/>
      <c r="W9" s="594"/>
      <c r="X9" s="38"/>
      <c r="Y9" s="540">
        <f>IF(OR(D9="s",F9="s",H9="s",J9="s",L9="s",N9="s",P9="s",R9="s",T9="s",V9="s"), 0, IF(OR(D9="a",F9="a",H9="a",J9="a",L9="a",N9="a",P9="a",R9="a",T9="a",V9="a"),Z9,0))</f>
        <v>0</v>
      </c>
      <c r="Z9" s="331">
        <v>20</v>
      </c>
      <c r="AA9" s="39">
        <f>COUNTIF(D9:W9,"a")+COUNTIF(D9:W9,"s")</f>
        <v>0</v>
      </c>
      <c r="AB9" s="275"/>
      <c r="AD9" s="229" t="s">
        <v>208</v>
      </c>
      <c r="AE9" s="227"/>
      <c r="BX9" s="220"/>
      <c r="BY9" s="220"/>
      <c r="BZ9" s="220"/>
      <c r="CA9" s="220"/>
      <c r="CB9" s="220"/>
      <c r="CC9" s="220"/>
      <c r="CD9" s="220"/>
      <c r="CE9" s="220"/>
      <c r="CF9" s="220"/>
      <c r="CG9" s="47"/>
      <c r="CH9" s="47"/>
      <c r="CI9" s="47"/>
      <c r="CJ9" s="47"/>
      <c r="CK9" s="47"/>
      <c r="CL9" s="47"/>
      <c r="CM9" s="47"/>
    </row>
    <row r="10" spans="1:108" ht="67.7" customHeight="1" x14ac:dyDescent="0.2">
      <c r="A10" s="327"/>
      <c r="B10" s="177" t="s">
        <v>295</v>
      </c>
      <c r="C10" s="125" t="s">
        <v>391</v>
      </c>
      <c r="D10" s="593"/>
      <c r="E10" s="594"/>
      <c r="F10" s="593"/>
      <c r="G10" s="594"/>
      <c r="H10" s="593"/>
      <c r="I10" s="594"/>
      <c r="J10" s="593"/>
      <c r="K10" s="594"/>
      <c r="L10" s="593"/>
      <c r="M10" s="594"/>
      <c r="N10" s="593"/>
      <c r="O10" s="594"/>
      <c r="P10" s="593"/>
      <c r="Q10" s="594"/>
      <c r="R10" s="593"/>
      <c r="S10" s="594"/>
      <c r="T10" s="593"/>
      <c r="U10" s="594"/>
      <c r="V10" s="593"/>
      <c r="W10" s="594"/>
      <c r="X10" s="38"/>
      <c r="Y10" s="540">
        <f t="shared" si="1"/>
        <v>0</v>
      </c>
      <c r="Z10" s="331">
        <v>5</v>
      </c>
      <c r="AA10" s="39">
        <f t="shared" si="0"/>
        <v>0</v>
      </c>
      <c r="AB10" s="275"/>
      <c r="AD10" s="229" t="s">
        <v>208</v>
      </c>
      <c r="BX10" s="220"/>
      <c r="BY10" s="220"/>
      <c r="BZ10" s="220"/>
      <c r="CA10" s="220"/>
      <c r="CB10" s="220"/>
      <c r="CC10" s="220"/>
      <c r="CD10" s="220"/>
      <c r="CE10" s="220"/>
      <c r="CF10" s="220"/>
      <c r="CG10" s="47"/>
      <c r="CH10" s="47"/>
      <c r="CI10" s="47"/>
      <c r="CJ10" s="47"/>
      <c r="CK10" s="47"/>
      <c r="CL10" s="47"/>
      <c r="CM10" s="47"/>
    </row>
    <row r="11" spans="1:108" ht="45" customHeight="1" x14ac:dyDescent="0.2">
      <c r="A11" s="327"/>
      <c r="B11" s="177" t="s">
        <v>257</v>
      </c>
      <c r="C11" s="125" t="s">
        <v>258</v>
      </c>
      <c r="D11" s="593"/>
      <c r="E11" s="594"/>
      <c r="F11" s="593"/>
      <c r="G11" s="594"/>
      <c r="H11" s="593"/>
      <c r="I11" s="594"/>
      <c r="J11" s="593"/>
      <c r="K11" s="594"/>
      <c r="L11" s="593"/>
      <c r="M11" s="594"/>
      <c r="N11" s="593"/>
      <c r="O11" s="594"/>
      <c r="P11" s="593"/>
      <c r="Q11" s="594"/>
      <c r="R11" s="593"/>
      <c r="S11" s="594"/>
      <c r="T11" s="593"/>
      <c r="U11" s="594"/>
      <c r="V11" s="593"/>
      <c r="W11" s="594"/>
      <c r="X11" s="38"/>
      <c r="Y11" s="540">
        <f t="shared" si="1"/>
        <v>0</v>
      </c>
      <c r="Z11" s="331">
        <v>10</v>
      </c>
      <c r="AA11" s="39">
        <f>COUNTIF(D11:W11,"a")+COUNTIF(D11:W11,"s")</f>
        <v>0</v>
      </c>
      <c r="AB11" s="275"/>
      <c r="AD11" s="229" t="s">
        <v>208</v>
      </c>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row>
    <row r="12" spans="1:108" ht="67.7" customHeight="1" x14ac:dyDescent="0.2">
      <c r="A12" s="327"/>
      <c r="B12" s="177" t="s">
        <v>294</v>
      </c>
      <c r="C12" s="126" t="s">
        <v>139</v>
      </c>
      <c r="D12" s="593"/>
      <c r="E12" s="594"/>
      <c r="F12" s="593"/>
      <c r="G12" s="594"/>
      <c r="H12" s="593"/>
      <c r="I12" s="594"/>
      <c r="J12" s="593"/>
      <c r="K12" s="594"/>
      <c r="L12" s="593"/>
      <c r="M12" s="594"/>
      <c r="N12" s="593"/>
      <c r="O12" s="594"/>
      <c r="P12" s="593"/>
      <c r="Q12" s="594"/>
      <c r="R12" s="593"/>
      <c r="S12" s="594"/>
      <c r="T12" s="593"/>
      <c r="U12" s="594"/>
      <c r="V12" s="593"/>
      <c r="W12" s="594"/>
      <c r="X12" s="38"/>
      <c r="Y12" s="542">
        <f t="shared" si="1"/>
        <v>0</v>
      </c>
      <c r="Z12" s="335">
        <v>10</v>
      </c>
      <c r="AA12" s="39">
        <f t="shared" si="0"/>
        <v>0</v>
      </c>
      <c r="AB12" s="275"/>
      <c r="AD12" s="229" t="s">
        <v>208</v>
      </c>
      <c r="BX12" s="220"/>
      <c r="BY12" s="220"/>
      <c r="BZ12" s="220"/>
      <c r="CA12" s="220"/>
      <c r="CB12" s="220"/>
      <c r="CC12" s="220"/>
      <c r="CD12" s="220"/>
      <c r="CE12" s="220"/>
      <c r="CF12" s="220"/>
      <c r="CG12" s="47"/>
      <c r="CH12" s="47"/>
      <c r="CI12" s="47"/>
      <c r="CJ12" s="47"/>
      <c r="CK12" s="47"/>
      <c r="CL12" s="47"/>
      <c r="CM12" s="47"/>
    </row>
    <row r="13" spans="1:108" ht="45" customHeight="1" x14ac:dyDescent="0.2">
      <c r="A13" s="327"/>
      <c r="B13" s="177" t="s">
        <v>290</v>
      </c>
      <c r="C13" s="125" t="s">
        <v>193</v>
      </c>
      <c r="D13" s="593"/>
      <c r="E13" s="594"/>
      <c r="F13" s="593"/>
      <c r="G13" s="594"/>
      <c r="H13" s="593"/>
      <c r="I13" s="594"/>
      <c r="J13" s="593"/>
      <c r="K13" s="594"/>
      <c r="L13" s="593"/>
      <c r="M13" s="594"/>
      <c r="N13" s="593"/>
      <c r="O13" s="594"/>
      <c r="P13" s="593"/>
      <c r="Q13" s="594"/>
      <c r="R13" s="593"/>
      <c r="S13" s="594"/>
      <c r="T13" s="593"/>
      <c r="U13" s="594"/>
      <c r="V13" s="593"/>
      <c r="W13" s="594"/>
      <c r="X13" s="38"/>
      <c r="Y13" s="540">
        <f t="shared" si="1"/>
        <v>0</v>
      </c>
      <c r="Z13" s="331">
        <v>5</v>
      </c>
      <c r="AA13" s="39">
        <f t="shared" si="0"/>
        <v>0</v>
      </c>
      <c r="AB13" s="275"/>
      <c r="AD13" s="229" t="s">
        <v>208</v>
      </c>
      <c r="BX13" s="220"/>
      <c r="BY13" s="220"/>
      <c r="BZ13" s="220"/>
      <c r="CA13" s="220"/>
      <c r="CB13" s="220"/>
      <c r="CC13" s="220"/>
      <c r="CD13" s="220"/>
      <c r="CE13" s="220"/>
      <c r="CF13" s="220"/>
      <c r="CG13" s="47"/>
      <c r="CH13" s="47"/>
      <c r="CI13" s="47"/>
      <c r="CJ13" s="47"/>
      <c r="CK13" s="47"/>
      <c r="CL13" s="47"/>
      <c r="CM13" s="47"/>
    </row>
    <row r="14" spans="1:108" ht="27.95" customHeight="1" x14ac:dyDescent="0.2">
      <c r="A14" s="327"/>
      <c r="B14" s="177" t="s">
        <v>291</v>
      </c>
      <c r="C14" s="125" t="s">
        <v>195</v>
      </c>
      <c r="D14" s="593"/>
      <c r="E14" s="594"/>
      <c r="F14" s="593"/>
      <c r="G14" s="594"/>
      <c r="H14" s="593"/>
      <c r="I14" s="594"/>
      <c r="J14" s="593"/>
      <c r="K14" s="594"/>
      <c r="L14" s="593"/>
      <c r="M14" s="594"/>
      <c r="N14" s="593"/>
      <c r="O14" s="594"/>
      <c r="P14" s="593"/>
      <c r="Q14" s="594"/>
      <c r="R14" s="593"/>
      <c r="S14" s="594"/>
      <c r="T14" s="593"/>
      <c r="U14" s="594"/>
      <c r="V14" s="593"/>
      <c r="W14" s="594"/>
      <c r="X14" s="38"/>
      <c r="Y14" s="540">
        <f t="shared" si="1"/>
        <v>0</v>
      </c>
      <c r="Z14" s="331">
        <v>5</v>
      </c>
      <c r="AA14" s="39">
        <f t="shared" si="0"/>
        <v>0</v>
      </c>
      <c r="AB14" s="275"/>
      <c r="AD14" s="229" t="s">
        <v>208</v>
      </c>
      <c r="BX14" s="220"/>
      <c r="BY14" s="220"/>
      <c r="BZ14" s="220"/>
      <c r="CA14" s="220"/>
      <c r="CB14" s="220"/>
      <c r="CC14" s="220"/>
      <c r="CD14" s="220"/>
      <c r="CE14" s="220"/>
      <c r="CF14" s="220"/>
      <c r="CG14" s="47"/>
      <c r="CH14" s="47"/>
      <c r="CI14" s="47"/>
      <c r="CJ14" s="47"/>
      <c r="CK14" s="47"/>
      <c r="CL14" s="47"/>
      <c r="CM14" s="47"/>
    </row>
    <row r="15" spans="1:108" ht="27.95" customHeight="1" x14ac:dyDescent="0.2">
      <c r="A15" s="327"/>
      <c r="B15" s="177" t="s">
        <v>292</v>
      </c>
      <c r="C15" s="126" t="s">
        <v>196</v>
      </c>
      <c r="D15" s="593"/>
      <c r="E15" s="594"/>
      <c r="F15" s="593"/>
      <c r="G15" s="594"/>
      <c r="H15" s="593"/>
      <c r="I15" s="594"/>
      <c r="J15" s="593"/>
      <c r="K15" s="594"/>
      <c r="L15" s="593"/>
      <c r="M15" s="594"/>
      <c r="N15" s="593"/>
      <c r="O15" s="594"/>
      <c r="P15" s="593"/>
      <c r="Q15" s="594"/>
      <c r="R15" s="593"/>
      <c r="S15" s="594"/>
      <c r="T15" s="593"/>
      <c r="U15" s="594"/>
      <c r="V15" s="593"/>
      <c r="W15" s="594"/>
      <c r="X15" s="38"/>
      <c r="Y15" s="542">
        <f t="shared" si="1"/>
        <v>0</v>
      </c>
      <c r="Z15" s="335">
        <v>5</v>
      </c>
      <c r="AA15" s="39">
        <f t="shared" si="0"/>
        <v>0</v>
      </c>
      <c r="AB15" s="275"/>
      <c r="AD15" s="229" t="s">
        <v>208</v>
      </c>
      <c r="BX15" s="220"/>
      <c r="BY15" s="220"/>
      <c r="BZ15" s="220"/>
      <c r="CA15" s="220"/>
      <c r="CB15" s="220"/>
      <c r="CC15" s="220"/>
      <c r="CD15" s="220"/>
      <c r="CE15" s="220"/>
      <c r="CF15" s="220"/>
      <c r="CG15" s="47"/>
      <c r="CH15" s="47"/>
      <c r="CI15" s="47"/>
      <c r="CJ15" s="47"/>
      <c r="CK15" s="47"/>
      <c r="CL15" s="47"/>
      <c r="CM15" s="47"/>
    </row>
    <row r="16" spans="1:108" ht="45" customHeight="1" thickBot="1" x14ac:dyDescent="0.2">
      <c r="A16" s="327"/>
      <c r="B16" s="177" t="s">
        <v>293</v>
      </c>
      <c r="C16" s="126" t="s">
        <v>68</v>
      </c>
      <c r="D16" s="559"/>
      <c r="E16" s="560"/>
      <c r="F16" s="559"/>
      <c r="G16" s="560"/>
      <c r="H16" s="559"/>
      <c r="I16" s="560"/>
      <c r="J16" s="559"/>
      <c r="K16" s="560"/>
      <c r="L16" s="559"/>
      <c r="M16" s="560"/>
      <c r="N16" s="559"/>
      <c r="O16" s="560"/>
      <c r="P16" s="559"/>
      <c r="Q16" s="560"/>
      <c r="R16" s="559"/>
      <c r="S16" s="560"/>
      <c r="T16" s="559"/>
      <c r="U16" s="560"/>
      <c r="V16" s="559"/>
      <c r="W16" s="560"/>
      <c r="X16" s="171"/>
      <c r="Y16" s="542">
        <f>IF(OR(D16="s",F16="s",H16="s",J16="s",L16="s",N16="s",P16="s",R16="s",T16="s",V16="s"), 0, IF(OR(D16="a",F16="a",H16="a",J16="a",L16="a",N16="a",P16="a",R16="a",T16="a",V16="a", X16="NA"),Z16,0))</f>
        <v>0</v>
      </c>
      <c r="Z16" s="335">
        <v>10</v>
      </c>
      <c r="AA16" s="208">
        <f>COUNTIF(D16:W16,"a")+COUNTIF(D16:W16,"s")+COUNTIF(X16,"NA")</f>
        <v>0</v>
      </c>
      <c r="AB16" s="275"/>
      <c r="AD16" s="229" t="s">
        <v>208</v>
      </c>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row>
    <row r="17" spans="1:108" ht="21" customHeight="1" thickTop="1" thickBot="1" x14ac:dyDescent="0.25">
      <c r="A17" s="327"/>
      <c r="B17" s="77"/>
      <c r="C17" s="119"/>
      <c r="D17" s="606" t="s">
        <v>441</v>
      </c>
      <c r="E17" s="607"/>
      <c r="F17" s="607"/>
      <c r="G17" s="607"/>
      <c r="H17" s="607"/>
      <c r="I17" s="607"/>
      <c r="J17" s="607"/>
      <c r="K17" s="607"/>
      <c r="L17" s="607"/>
      <c r="M17" s="607"/>
      <c r="N17" s="607"/>
      <c r="O17" s="607"/>
      <c r="P17" s="607"/>
      <c r="Q17" s="607"/>
      <c r="R17" s="607"/>
      <c r="S17" s="607"/>
      <c r="T17" s="607"/>
      <c r="U17" s="607"/>
      <c r="V17" s="607"/>
      <c r="W17" s="607"/>
      <c r="X17" s="608"/>
      <c r="Y17" s="272">
        <f>SUM(Y6:Y16)</f>
        <v>0</v>
      </c>
      <c r="Z17" s="336">
        <f>SUM(Z6:Z16)</f>
        <v>110</v>
      </c>
      <c r="AA17" s="39"/>
      <c r="AD17" s="229"/>
      <c r="BX17" s="220"/>
      <c r="BY17" s="220"/>
      <c r="BZ17" s="220"/>
      <c r="CA17" s="220"/>
      <c r="CB17" s="220"/>
      <c r="CC17" s="220"/>
      <c r="CD17" s="220"/>
      <c r="CE17" s="220"/>
      <c r="CF17" s="220"/>
      <c r="CG17" s="47"/>
      <c r="CH17" s="47"/>
      <c r="CI17" s="47"/>
      <c r="CJ17" s="47"/>
      <c r="CK17" s="47"/>
      <c r="CL17" s="47"/>
      <c r="CM17" s="47"/>
    </row>
    <row r="18" spans="1:108" ht="21" customHeight="1" thickBot="1" x14ac:dyDescent="0.25">
      <c r="A18" s="325"/>
      <c r="B18" s="238"/>
      <c r="C18" s="259"/>
      <c r="D18" s="601"/>
      <c r="E18" s="602"/>
      <c r="F18" s="603">
        <v>110</v>
      </c>
      <c r="G18" s="604"/>
      <c r="H18" s="604"/>
      <c r="I18" s="604"/>
      <c r="J18" s="604"/>
      <c r="K18" s="604"/>
      <c r="L18" s="604"/>
      <c r="M18" s="604"/>
      <c r="N18" s="604"/>
      <c r="O18" s="604"/>
      <c r="P18" s="604"/>
      <c r="Q18" s="604"/>
      <c r="R18" s="604"/>
      <c r="S18" s="604"/>
      <c r="T18" s="604"/>
      <c r="U18" s="604"/>
      <c r="V18" s="604"/>
      <c r="W18" s="604"/>
      <c r="X18" s="604"/>
      <c r="Y18" s="604"/>
      <c r="Z18" s="605"/>
      <c r="AA18" s="39"/>
      <c r="AD18" s="229"/>
      <c r="BX18" s="220"/>
      <c r="BY18" s="220"/>
      <c r="BZ18" s="220"/>
      <c r="CA18" s="220"/>
      <c r="CB18" s="220"/>
      <c r="CC18" s="220"/>
      <c r="CD18" s="220"/>
      <c r="CE18" s="220"/>
      <c r="CF18" s="220"/>
      <c r="CG18" s="47"/>
      <c r="CH18" s="47"/>
      <c r="CI18" s="47"/>
      <c r="CJ18" s="47"/>
      <c r="CK18" s="47"/>
      <c r="CL18" s="47"/>
      <c r="CM18" s="47"/>
    </row>
    <row r="19" spans="1:108" ht="48" customHeight="1" thickBot="1" x14ac:dyDescent="0.25">
      <c r="A19" s="317"/>
      <c r="B19" s="241" t="s">
        <v>302</v>
      </c>
      <c r="C19" s="143" t="s">
        <v>505</v>
      </c>
      <c r="D19" s="242"/>
      <c r="E19" s="243"/>
      <c r="F19" s="244"/>
      <c r="G19" s="245"/>
      <c r="H19" s="161" t="s">
        <v>440</v>
      </c>
      <c r="I19" s="243"/>
      <c r="J19" s="164" t="s">
        <v>440</v>
      </c>
      <c r="K19" s="245"/>
      <c r="L19" s="242"/>
      <c r="M19" s="243"/>
      <c r="N19" s="244"/>
      <c r="O19" s="245"/>
      <c r="P19" s="242"/>
      <c r="Q19" s="243"/>
      <c r="R19" s="244"/>
      <c r="S19" s="245"/>
      <c r="T19" s="242"/>
      <c r="U19" s="243"/>
      <c r="V19" s="244"/>
      <c r="W19" s="243"/>
      <c r="X19" s="256"/>
      <c r="Y19" s="355"/>
      <c r="Z19" s="341"/>
      <c r="AD19" s="229"/>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row>
    <row r="20" spans="1:108" ht="45" customHeight="1" x14ac:dyDescent="0.2">
      <c r="A20" s="327"/>
      <c r="B20" s="176" t="s">
        <v>301</v>
      </c>
      <c r="C20" s="120" t="s">
        <v>393</v>
      </c>
      <c r="D20" s="609"/>
      <c r="E20" s="610"/>
      <c r="F20" s="609"/>
      <c r="G20" s="610"/>
      <c r="H20" s="609"/>
      <c r="I20" s="610"/>
      <c r="J20" s="609"/>
      <c r="K20" s="610"/>
      <c r="L20" s="609"/>
      <c r="M20" s="610"/>
      <c r="N20" s="609"/>
      <c r="O20" s="610"/>
      <c r="P20" s="609"/>
      <c r="Q20" s="610"/>
      <c r="R20" s="609"/>
      <c r="S20" s="610"/>
      <c r="T20" s="609"/>
      <c r="U20" s="610"/>
      <c r="V20" s="609"/>
      <c r="W20" s="610"/>
      <c r="X20" s="79"/>
      <c r="Y20" s="32">
        <f>IF(OR(D20="s",F20="s",H20="s",J20="s",L20="s",N20="s",P20="s",R20="s",T20="s",V20="s"), 0, IF(OR(D20="a",F20="a",H20="a",J20="a",L20="a",N20="a",P20="a",R20="a",T20="a",V20="a"),Z20,0))</f>
        <v>0</v>
      </c>
      <c r="Z20" s="334">
        <v>20</v>
      </c>
      <c r="AA20" s="208">
        <f>IF((COUNTIF(D20:W20,"a")+COUNTIF(D20:W20,"s"))&gt;0,IF(OR((COUNTIF(D21:W21,"a")+COUNTIF(D21:W21,"s"))),0,COUNTIF(D20:W20,"a")+COUNTIF(D20:W20,"s")),COUNTIF(D20:W20,"a")+COUNTIF(D20:W20,"s"))</f>
        <v>0</v>
      </c>
      <c r="AB20" s="276"/>
      <c r="AD20" s="229"/>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row>
    <row r="21" spans="1:108" ht="27.95" customHeight="1" thickBot="1" x14ac:dyDescent="0.2">
      <c r="A21" s="327"/>
      <c r="B21" s="180" t="s">
        <v>300</v>
      </c>
      <c r="C21" s="127" t="s">
        <v>378</v>
      </c>
      <c r="D21" s="559"/>
      <c r="E21" s="560"/>
      <c r="F21" s="559"/>
      <c r="G21" s="560"/>
      <c r="H21" s="559"/>
      <c r="I21" s="560"/>
      <c r="J21" s="559"/>
      <c r="K21" s="560"/>
      <c r="L21" s="559"/>
      <c r="M21" s="560"/>
      <c r="N21" s="559"/>
      <c r="O21" s="560"/>
      <c r="P21" s="559"/>
      <c r="Q21" s="560"/>
      <c r="R21" s="559"/>
      <c r="S21" s="560"/>
      <c r="T21" s="559"/>
      <c r="U21" s="560"/>
      <c r="V21" s="559"/>
      <c r="W21" s="560"/>
      <c r="X21" s="80"/>
      <c r="Y21" s="73">
        <f>IF(OR(D21="s",F21="s",H21="s",J21="s",L21="s",N21="s",P21="s",R21="s",T21="s",V21="s"), 0, IF(OR(D21="a",F21="a",H21="a",J21="a",L21="a",N21="a",P21="a",R21="a",T21="a",V21="a"),Z21,0))</f>
        <v>0</v>
      </c>
      <c r="Z21" s="337">
        <v>10</v>
      </c>
      <c r="AA21" s="208">
        <f>IF((COUNTIF(D21:W21,"a")+COUNTIF(D21:W21,"s"))&gt;0,IF((COUNTIF(D20:W20,"a")+COUNTIF(D20:W20,"s"))&gt;0,0,COUNTIF(D21:W21,"a")+COUNTIF(D21:W21,"s")), COUNTIF(D21:W21,"a")+COUNTIF(D21:W21,"s"))</f>
        <v>0</v>
      </c>
      <c r="AB21" s="276"/>
      <c r="AD21" s="229" t="s">
        <v>208</v>
      </c>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row>
    <row r="22" spans="1:108" ht="21" customHeight="1" thickTop="1" thickBot="1" x14ac:dyDescent="0.25">
      <c r="A22" s="327"/>
      <c r="B22" s="40"/>
      <c r="C22" s="115"/>
      <c r="D22" s="606" t="s">
        <v>441</v>
      </c>
      <c r="E22" s="607"/>
      <c r="F22" s="607"/>
      <c r="G22" s="607"/>
      <c r="H22" s="607"/>
      <c r="I22" s="607"/>
      <c r="J22" s="607"/>
      <c r="K22" s="607"/>
      <c r="L22" s="607"/>
      <c r="M22" s="607"/>
      <c r="N22" s="607"/>
      <c r="O22" s="607"/>
      <c r="P22" s="607"/>
      <c r="Q22" s="607"/>
      <c r="R22" s="607"/>
      <c r="S22" s="607"/>
      <c r="T22" s="607"/>
      <c r="U22" s="607"/>
      <c r="V22" s="607"/>
      <c r="W22" s="607"/>
      <c r="X22" s="608"/>
      <c r="Y22" s="1">
        <f>SUM(Y20:Y21)</f>
        <v>0</v>
      </c>
      <c r="Z22" s="332">
        <f>SUM(Z20)</f>
        <v>20</v>
      </c>
      <c r="AD22" s="229"/>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row>
    <row r="23" spans="1:108" ht="21" customHeight="1" thickBot="1" x14ac:dyDescent="0.25">
      <c r="A23" s="325"/>
      <c r="B23" s="83"/>
      <c r="C23" s="137"/>
      <c r="D23" s="601"/>
      <c r="E23" s="622"/>
      <c r="F23" s="727">
        <v>10</v>
      </c>
      <c r="G23" s="604"/>
      <c r="H23" s="604"/>
      <c r="I23" s="604"/>
      <c r="J23" s="604"/>
      <c r="K23" s="604"/>
      <c r="L23" s="604"/>
      <c r="M23" s="604"/>
      <c r="N23" s="604"/>
      <c r="O23" s="604"/>
      <c r="P23" s="604"/>
      <c r="Q23" s="604"/>
      <c r="R23" s="604"/>
      <c r="S23" s="604"/>
      <c r="T23" s="604"/>
      <c r="U23" s="604"/>
      <c r="V23" s="604"/>
      <c r="W23" s="604"/>
      <c r="X23" s="604"/>
      <c r="Y23" s="604"/>
      <c r="Z23" s="605"/>
      <c r="AD23" s="229"/>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row>
    <row r="24" spans="1:108" ht="30" customHeight="1" thickBot="1" x14ac:dyDescent="0.25">
      <c r="A24" s="317"/>
      <c r="B24" s="241" t="s">
        <v>303</v>
      </c>
      <c r="C24" s="143" t="s">
        <v>182</v>
      </c>
      <c r="D24" s="242"/>
      <c r="E24" s="243"/>
      <c r="F24" s="244"/>
      <c r="G24" s="245"/>
      <c r="H24" s="242"/>
      <c r="I24" s="243"/>
      <c r="J24" s="246"/>
      <c r="K24" s="245"/>
      <c r="L24" s="161" t="s">
        <v>440</v>
      </c>
      <c r="M24" s="243"/>
      <c r="N24" s="244"/>
      <c r="O24" s="245"/>
      <c r="P24" s="242"/>
      <c r="Q24" s="243"/>
      <c r="R24" s="244"/>
      <c r="S24" s="245"/>
      <c r="T24" s="242"/>
      <c r="U24" s="243"/>
      <c r="V24" s="244"/>
      <c r="W24" s="243"/>
      <c r="X24" s="247"/>
      <c r="Y24" s="248"/>
      <c r="Z24" s="328"/>
      <c r="AA24" s="39"/>
      <c r="AD24" s="229"/>
      <c r="BX24" s="220"/>
      <c r="BY24" s="220"/>
      <c r="BZ24" s="220"/>
      <c r="CA24" s="220"/>
      <c r="CB24" s="220"/>
      <c r="CC24" s="220"/>
      <c r="CD24" s="220"/>
      <c r="CE24" s="220"/>
      <c r="CF24" s="220"/>
      <c r="CG24" s="47"/>
      <c r="CH24" s="47"/>
      <c r="CI24" s="47"/>
      <c r="CJ24" s="47"/>
      <c r="CK24" s="47"/>
      <c r="CL24" s="47"/>
      <c r="CM24" s="47"/>
    </row>
    <row r="25" spans="1:108" ht="45" customHeight="1" x14ac:dyDescent="0.2">
      <c r="A25" s="327"/>
      <c r="B25" s="176" t="s">
        <v>305</v>
      </c>
      <c r="C25" s="120" t="s">
        <v>714</v>
      </c>
      <c r="D25" s="609"/>
      <c r="E25" s="610"/>
      <c r="F25" s="609"/>
      <c r="G25" s="610"/>
      <c r="H25" s="609"/>
      <c r="I25" s="610"/>
      <c r="J25" s="609"/>
      <c r="K25" s="610"/>
      <c r="L25" s="609"/>
      <c r="M25" s="610"/>
      <c r="N25" s="609"/>
      <c r="O25" s="610"/>
      <c r="P25" s="609"/>
      <c r="Q25" s="610"/>
      <c r="R25" s="609"/>
      <c r="S25" s="610"/>
      <c r="T25" s="609"/>
      <c r="U25" s="610"/>
      <c r="V25" s="609"/>
      <c r="W25" s="610"/>
      <c r="X25" s="44"/>
      <c r="Y25" s="76">
        <f>IF(OR(D25="s",F25="s",H25="s",J25="s",L25="s",N25="s",P25="s",R25="s",T25="s",V25="s"), 0, IF(OR(D25="a",F25="a",H25="a",J25="a",L25="a",N25="a",P25="a",R25="a",T25="a",V25="a"),Z25,0))</f>
        <v>0</v>
      </c>
      <c r="Z25" s="334">
        <v>10</v>
      </c>
      <c r="AA25" s="208">
        <f>COUNTIF(D25:W25,"a")+COUNTIF(D25:W25,"s")</f>
        <v>0</v>
      </c>
      <c r="AB25" s="390"/>
      <c r="AD25" s="229" t="s">
        <v>208</v>
      </c>
      <c r="AE25" s="398"/>
      <c r="BX25" s="220"/>
      <c r="BY25" s="220"/>
      <c r="BZ25" s="220"/>
      <c r="CA25" s="220"/>
      <c r="CB25" s="220"/>
      <c r="CC25" s="220"/>
      <c r="CD25" s="220"/>
      <c r="CE25" s="47"/>
      <c r="CF25" s="47"/>
      <c r="CG25" s="47"/>
      <c r="CH25" s="47"/>
      <c r="CI25" s="47"/>
      <c r="CJ25" s="47"/>
      <c r="CK25" s="47"/>
      <c r="CL25" s="47"/>
      <c r="CM25" s="47"/>
      <c r="CN25" s="47"/>
      <c r="CO25" s="47"/>
      <c r="CP25" s="47"/>
      <c r="CQ25" s="47"/>
    </row>
    <row r="26" spans="1:108" ht="45" customHeight="1" x14ac:dyDescent="0.2">
      <c r="A26" s="327"/>
      <c r="B26" s="177" t="s">
        <v>304</v>
      </c>
      <c r="C26" s="119" t="s">
        <v>715</v>
      </c>
      <c r="D26" s="593"/>
      <c r="E26" s="594"/>
      <c r="F26" s="593"/>
      <c r="G26" s="594"/>
      <c r="H26" s="593"/>
      <c r="I26" s="594"/>
      <c r="J26" s="593"/>
      <c r="K26" s="594"/>
      <c r="L26" s="593"/>
      <c r="M26" s="594"/>
      <c r="N26" s="593"/>
      <c r="O26" s="594"/>
      <c r="P26" s="593"/>
      <c r="Q26" s="594"/>
      <c r="R26" s="593"/>
      <c r="S26" s="594"/>
      <c r="T26" s="593"/>
      <c r="U26" s="594"/>
      <c r="V26" s="593"/>
      <c r="W26" s="594"/>
      <c r="X26" s="44"/>
      <c r="Y26" s="541">
        <f t="shared" ref="Y26:Y29" si="2">IF(OR(D26="s",F26="s",H26="s",J26="s",L26="s",N26="s",P26="s",R26="s",T26="s",V26="s"), 0, IF(OR(D26="a",F26="a",H26="a",J26="a",L26="a",N26="a",P26="a",R26="a",T26="a",V26="a"),Z26,0))</f>
        <v>0</v>
      </c>
      <c r="Z26" s="331">
        <v>15</v>
      </c>
      <c r="AA26" s="39">
        <f>IF((COUNTIF(D26:W26,"a")+COUNTIF(D26:W26,"s"))&gt;0,IF(OR((COUNTIF(D28:W28,"a")+COUNTIF(D28:W28,"s"))),0,COUNTIF(D26:W26,"a")+COUNTIF(D26:W26,"s")),COUNTIF(D26:W26,"a")+COUNTIF(D26:W26,"s"))</f>
        <v>0</v>
      </c>
      <c r="AB26" s="276"/>
      <c r="AD26" s="229"/>
      <c r="BX26" s="220"/>
      <c r="BY26" s="220"/>
      <c r="BZ26" s="220"/>
      <c r="CA26" s="220"/>
      <c r="CB26" s="220"/>
      <c r="CC26" s="220"/>
      <c r="CD26" s="220"/>
      <c r="CE26" s="220"/>
      <c r="CF26" s="220"/>
      <c r="CG26" s="47"/>
      <c r="CH26" s="47"/>
      <c r="CI26" s="47"/>
      <c r="CJ26" s="47"/>
      <c r="CK26" s="47"/>
      <c r="CL26" s="47"/>
      <c r="CM26" s="47"/>
    </row>
    <row r="27" spans="1:108" ht="45" customHeight="1" x14ac:dyDescent="0.2">
      <c r="A27" s="327"/>
      <c r="B27" s="177" t="s">
        <v>716</v>
      </c>
      <c r="C27" s="119" t="s">
        <v>1025</v>
      </c>
      <c r="D27" s="593"/>
      <c r="E27" s="594"/>
      <c r="F27" s="593"/>
      <c r="G27" s="594"/>
      <c r="H27" s="593"/>
      <c r="I27" s="594"/>
      <c r="J27" s="593"/>
      <c r="K27" s="594"/>
      <c r="L27" s="593"/>
      <c r="M27" s="594"/>
      <c r="N27" s="593"/>
      <c r="O27" s="594"/>
      <c r="P27" s="593"/>
      <c r="Q27" s="594"/>
      <c r="R27" s="593"/>
      <c r="S27" s="594"/>
      <c r="T27" s="593"/>
      <c r="U27" s="594"/>
      <c r="V27" s="593"/>
      <c r="W27" s="594"/>
      <c r="X27" s="44"/>
      <c r="Y27" s="30">
        <f t="shared" si="2"/>
        <v>0</v>
      </c>
      <c r="Z27" s="331">
        <v>10</v>
      </c>
      <c r="AA27" s="39">
        <f>IF((COUNTIF(D27:W27,"a")+COUNTIF(D27:W27,"s"))&gt;0,IF(OR((COUNTIF(D28:W28,"a")+COUNTIF(D28:W28,"s"))),0,COUNTIF(D27:W27,"a")+COUNTIF(D27:W27,"s")),COUNTIF(D27:W27,"a")+COUNTIF(D27:W27,"s"))</f>
        <v>0</v>
      </c>
      <c r="AB27" s="276"/>
      <c r="AD27" s="229" t="s">
        <v>208</v>
      </c>
      <c r="BX27" s="220"/>
      <c r="BY27" s="220"/>
      <c r="BZ27" s="220"/>
      <c r="CA27" s="220"/>
      <c r="CB27" s="220"/>
      <c r="CC27" s="220"/>
      <c r="CD27" s="220"/>
      <c r="CE27" s="220"/>
      <c r="CF27" s="220"/>
      <c r="CG27" s="47"/>
      <c r="CH27" s="47"/>
      <c r="CI27" s="47"/>
      <c r="CJ27" s="47"/>
      <c r="CK27" s="47"/>
      <c r="CL27" s="47"/>
      <c r="CM27" s="47"/>
    </row>
    <row r="28" spans="1:108" ht="89.45" customHeight="1" x14ac:dyDescent="0.2">
      <c r="A28" s="327"/>
      <c r="B28" s="174" t="s">
        <v>717</v>
      </c>
      <c r="C28" s="403" t="s">
        <v>718</v>
      </c>
      <c r="D28" s="593"/>
      <c r="E28" s="594"/>
      <c r="F28" s="593"/>
      <c r="G28" s="594"/>
      <c r="H28" s="593"/>
      <c r="I28" s="594"/>
      <c r="J28" s="593"/>
      <c r="K28" s="594"/>
      <c r="L28" s="593"/>
      <c r="M28" s="594"/>
      <c r="N28" s="593"/>
      <c r="O28" s="594"/>
      <c r="P28" s="593"/>
      <c r="Q28" s="594"/>
      <c r="R28" s="593"/>
      <c r="S28" s="594"/>
      <c r="T28" s="593"/>
      <c r="U28" s="594"/>
      <c r="V28" s="593"/>
      <c r="W28" s="594"/>
      <c r="X28" s="44"/>
      <c r="Y28" s="95">
        <f t="shared" si="2"/>
        <v>0</v>
      </c>
      <c r="Z28" s="331">
        <v>25</v>
      </c>
      <c r="AA28" s="39">
        <f>IF((COUNTIF(D28:W28,"a")+COUNTIF(D28:W28,"s"))&gt;0,IF((COUNTIF(D26:W27,"a")+COUNTIF(D26:W27,"s"))&gt;0,0,COUNTIF(D28:W28,"a")+COUNTIF(D28:W28,"s")), COUNTIF(D28:W28,"a")+COUNTIF(D28:W28,"s"))</f>
        <v>0</v>
      </c>
      <c r="AB28" s="276"/>
      <c r="AD28" s="229"/>
      <c r="BX28" s="220"/>
      <c r="BY28" s="220"/>
      <c r="BZ28" s="220"/>
      <c r="CA28" s="220"/>
      <c r="CB28" s="220"/>
      <c r="CC28" s="220"/>
      <c r="CD28" s="220"/>
      <c r="CE28" s="220"/>
      <c r="CF28" s="220"/>
      <c r="CG28" s="47"/>
      <c r="CH28" s="47"/>
      <c r="CI28" s="47"/>
      <c r="CJ28" s="47"/>
      <c r="CK28" s="47"/>
      <c r="CL28" s="47"/>
      <c r="CM28" s="47"/>
    </row>
    <row r="29" spans="1:108" ht="67.7" customHeight="1" thickBot="1" x14ac:dyDescent="0.25">
      <c r="A29" s="327"/>
      <c r="B29" s="177" t="s">
        <v>719</v>
      </c>
      <c r="C29" s="119" t="s">
        <v>720</v>
      </c>
      <c r="D29" s="593"/>
      <c r="E29" s="594"/>
      <c r="F29" s="593"/>
      <c r="G29" s="594"/>
      <c r="H29" s="593"/>
      <c r="I29" s="594"/>
      <c r="J29" s="593"/>
      <c r="K29" s="594"/>
      <c r="L29" s="593"/>
      <c r="M29" s="594"/>
      <c r="N29" s="593"/>
      <c r="O29" s="594"/>
      <c r="P29" s="593"/>
      <c r="Q29" s="594"/>
      <c r="R29" s="593"/>
      <c r="S29" s="594"/>
      <c r="T29" s="593"/>
      <c r="U29" s="594"/>
      <c r="V29" s="593"/>
      <c r="W29" s="594"/>
      <c r="X29" s="44"/>
      <c r="Y29" s="540">
        <f t="shared" si="2"/>
        <v>0</v>
      </c>
      <c r="Z29" s="331">
        <v>10</v>
      </c>
      <c r="AA29" s="39">
        <f t="shared" ref="AA29" si="3">COUNTIF(D29:W29,"a")+COUNTIF(D29:W29,"s")</f>
        <v>0</v>
      </c>
      <c r="AB29" s="390"/>
      <c r="AD29" s="229" t="s">
        <v>721</v>
      </c>
      <c r="BX29" s="220"/>
      <c r="BY29" s="220"/>
      <c r="BZ29" s="220"/>
      <c r="CA29" s="220"/>
      <c r="CB29" s="220"/>
      <c r="CC29" s="220"/>
      <c r="CD29" s="220"/>
      <c r="CE29" s="220"/>
      <c r="CF29" s="220"/>
      <c r="CG29" s="47"/>
      <c r="CH29" s="47"/>
      <c r="CI29" s="47"/>
      <c r="CJ29" s="47"/>
      <c r="CK29" s="47"/>
      <c r="CL29" s="47"/>
      <c r="CM29" s="47"/>
    </row>
    <row r="30" spans="1:108" ht="21" customHeight="1" thickTop="1" thickBot="1" x14ac:dyDescent="0.25">
      <c r="A30" s="327"/>
      <c r="B30" s="43"/>
      <c r="C30" s="36"/>
      <c r="D30" s="606" t="s">
        <v>441</v>
      </c>
      <c r="E30" s="607"/>
      <c r="F30" s="607"/>
      <c r="G30" s="607"/>
      <c r="H30" s="607"/>
      <c r="I30" s="607"/>
      <c r="J30" s="607"/>
      <c r="K30" s="607"/>
      <c r="L30" s="607"/>
      <c r="M30" s="607"/>
      <c r="N30" s="607"/>
      <c r="O30" s="607"/>
      <c r="P30" s="607"/>
      <c r="Q30" s="607"/>
      <c r="R30" s="607"/>
      <c r="S30" s="607"/>
      <c r="T30" s="607"/>
      <c r="U30" s="607"/>
      <c r="V30" s="607"/>
      <c r="W30" s="607"/>
      <c r="X30" s="608"/>
      <c r="Y30" s="272">
        <f>SUM(Y25:Y29)</f>
        <v>0</v>
      </c>
      <c r="Z30" s="332">
        <f>SUM(Z25:Z27)+SUM(Z29)</f>
        <v>45</v>
      </c>
      <c r="AA30" s="39"/>
      <c r="AD30" s="229"/>
      <c r="BX30" s="220"/>
      <c r="BY30" s="220"/>
      <c r="BZ30" s="220"/>
      <c r="CA30" s="220"/>
      <c r="CB30" s="220"/>
      <c r="CC30" s="220"/>
      <c r="CD30" s="220"/>
      <c r="CE30" s="220"/>
      <c r="CF30" s="220"/>
      <c r="CG30" s="47"/>
      <c r="CH30" s="47"/>
      <c r="CI30" s="47"/>
      <c r="CJ30" s="47"/>
      <c r="CK30" s="47"/>
      <c r="CL30" s="47"/>
      <c r="CM30" s="47"/>
    </row>
    <row r="31" spans="1:108" ht="21" customHeight="1" thickBot="1" x14ac:dyDescent="0.25">
      <c r="A31" s="327"/>
      <c r="B31" s="35"/>
      <c r="C31" s="36"/>
      <c r="D31" s="601"/>
      <c r="E31" s="622"/>
      <c r="F31" s="643">
        <v>20</v>
      </c>
      <c r="G31" s="604"/>
      <c r="H31" s="604"/>
      <c r="I31" s="604"/>
      <c r="J31" s="604"/>
      <c r="K31" s="604"/>
      <c r="L31" s="604"/>
      <c r="M31" s="604"/>
      <c r="N31" s="604"/>
      <c r="O31" s="604"/>
      <c r="P31" s="604"/>
      <c r="Q31" s="604"/>
      <c r="R31" s="604"/>
      <c r="S31" s="604"/>
      <c r="T31" s="604"/>
      <c r="U31" s="604"/>
      <c r="V31" s="604"/>
      <c r="W31" s="604"/>
      <c r="X31" s="604"/>
      <c r="Y31" s="604"/>
      <c r="Z31" s="605"/>
      <c r="AA31" s="39"/>
      <c r="AD31" s="229"/>
      <c r="BX31" s="220"/>
      <c r="BY31" s="220"/>
      <c r="BZ31" s="220"/>
      <c r="CA31" s="220"/>
      <c r="CB31" s="220"/>
      <c r="CC31" s="220"/>
      <c r="CD31" s="220"/>
      <c r="CE31" s="220"/>
      <c r="CF31" s="220"/>
      <c r="CG31" s="47"/>
      <c r="CH31" s="47"/>
      <c r="CI31" s="47"/>
      <c r="CJ31" s="47"/>
      <c r="CK31" s="47"/>
      <c r="CL31" s="47"/>
      <c r="CM31" s="47"/>
    </row>
    <row r="32" spans="1:108" ht="30" customHeight="1" thickBot="1" x14ac:dyDescent="0.25">
      <c r="A32" s="327"/>
      <c r="B32" s="175" t="s">
        <v>310</v>
      </c>
      <c r="C32" s="121" t="s">
        <v>183</v>
      </c>
      <c r="D32" s="6"/>
      <c r="E32" s="7"/>
      <c r="F32" s="8"/>
      <c r="G32" s="9"/>
      <c r="H32" s="82"/>
      <c r="I32" s="7"/>
      <c r="J32" s="10" t="s">
        <v>440</v>
      </c>
      <c r="K32" s="9"/>
      <c r="L32" s="82"/>
      <c r="M32" s="7"/>
      <c r="N32" s="12" t="s">
        <v>440</v>
      </c>
      <c r="O32" s="9"/>
      <c r="P32" s="6"/>
      <c r="Q32" s="7"/>
      <c r="R32" s="8"/>
      <c r="S32" s="9"/>
      <c r="T32" s="6"/>
      <c r="U32" s="7"/>
      <c r="V32" s="8"/>
      <c r="W32" s="7"/>
      <c r="X32" s="17"/>
      <c r="Y32" s="11"/>
      <c r="Z32" s="333"/>
      <c r="AD32" s="229"/>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row>
    <row r="33" spans="1:108" ht="45" customHeight="1" x14ac:dyDescent="0.2">
      <c r="A33" s="327"/>
      <c r="B33" s="177" t="s">
        <v>309</v>
      </c>
      <c r="C33" s="119" t="s">
        <v>28</v>
      </c>
      <c r="D33" s="593"/>
      <c r="E33" s="594"/>
      <c r="F33" s="593"/>
      <c r="G33" s="594"/>
      <c r="H33" s="593"/>
      <c r="I33" s="594"/>
      <c r="J33" s="593"/>
      <c r="K33" s="594"/>
      <c r="L33" s="593"/>
      <c r="M33" s="594"/>
      <c r="N33" s="593"/>
      <c r="O33" s="594"/>
      <c r="P33" s="593"/>
      <c r="Q33" s="594"/>
      <c r="R33" s="593"/>
      <c r="S33" s="594"/>
      <c r="T33" s="593"/>
      <c r="U33" s="594"/>
      <c r="V33" s="593"/>
      <c r="W33" s="594"/>
      <c r="X33" s="38"/>
      <c r="Y33" s="540">
        <f t="shared" ref="Y33:Y36" si="4">IF(OR(D33="s",F33="s",H33="s",J33="s",L33="s",N33="s",P33="s",R33="s",T33="s",V33="s"), 0, IF(OR(D33="a",F33="a",H33="a",J33="a",L33="a",N33="a",P33="a",R33="a",T33="a",V33="a"),Z33,0))</f>
        <v>0</v>
      </c>
      <c r="Z33" s="331">
        <v>10</v>
      </c>
      <c r="AA33" s="208">
        <f t="shared" ref="AA33:AA36" si="5">COUNTIF(D33:W33,"a")+COUNTIF(D33:W33,"s")</f>
        <v>0</v>
      </c>
      <c r="AB33" s="275"/>
      <c r="AD33" s="229" t="s">
        <v>208</v>
      </c>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row>
    <row r="34" spans="1:108" ht="45" customHeight="1" x14ac:dyDescent="0.2">
      <c r="A34" s="327"/>
      <c r="B34" s="178" t="s">
        <v>308</v>
      </c>
      <c r="C34" s="123" t="s">
        <v>92</v>
      </c>
      <c r="D34" s="593"/>
      <c r="E34" s="594"/>
      <c r="F34" s="593"/>
      <c r="G34" s="594"/>
      <c r="H34" s="593"/>
      <c r="I34" s="594"/>
      <c r="J34" s="593"/>
      <c r="K34" s="594"/>
      <c r="L34" s="593"/>
      <c r="M34" s="594"/>
      <c r="N34" s="593"/>
      <c r="O34" s="594"/>
      <c r="P34" s="593"/>
      <c r="Q34" s="594"/>
      <c r="R34" s="593"/>
      <c r="S34" s="594"/>
      <c r="T34" s="593"/>
      <c r="U34" s="594"/>
      <c r="V34" s="593"/>
      <c r="W34" s="594"/>
      <c r="X34" s="38"/>
      <c r="Y34" s="542">
        <f t="shared" si="4"/>
        <v>0</v>
      </c>
      <c r="Z34" s="335">
        <v>15</v>
      </c>
      <c r="AA34" s="208">
        <f t="shared" si="5"/>
        <v>0</v>
      </c>
      <c r="AB34" s="275"/>
      <c r="AD34" s="229" t="s">
        <v>208</v>
      </c>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row>
    <row r="35" spans="1:108" ht="45" customHeight="1" x14ac:dyDescent="0.15">
      <c r="A35" s="327"/>
      <c r="B35" s="177" t="s">
        <v>307</v>
      </c>
      <c r="C35" s="109" t="s">
        <v>148</v>
      </c>
      <c r="D35" s="551"/>
      <c r="E35" s="552"/>
      <c r="F35" s="551"/>
      <c r="G35" s="552"/>
      <c r="H35" s="551"/>
      <c r="I35" s="552"/>
      <c r="J35" s="551"/>
      <c r="K35" s="552"/>
      <c r="L35" s="551"/>
      <c r="M35" s="552"/>
      <c r="N35" s="551"/>
      <c r="O35" s="552"/>
      <c r="P35" s="551"/>
      <c r="Q35" s="552"/>
      <c r="R35" s="551"/>
      <c r="S35" s="552"/>
      <c r="T35" s="551"/>
      <c r="U35" s="552"/>
      <c r="V35" s="551"/>
      <c r="W35" s="552"/>
      <c r="X35" s="38"/>
      <c r="Y35" s="542">
        <f t="shared" si="4"/>
        <v>0</v>
      </c>
      <c r="Z35" s="335">
        <v>10</v>
      </c>
      <c r="AA35" s="208">
        <f t="shared" si="5"/>
        <v>0</v>
      </c>
      <c r="AB35" s="275"/>
      <c r="AD35" s="229"/>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row>
    <row r="36" spans="1:108" ht="45" customHeight="1" thickBot="1" x14ac:dyDescent="0.25">
      <c r="A36" s="327"/>
      <c r="B36" s="178" t="s">
        <v>306</v>
      </c>
      <c r="C36" s="123" t="s">
        <v>352</v>
      </c>
      <c r="D36" s="593"/>
      <c r="E36" s="594"/>
      <c r="F36" s="593"/>
      <c r="G36" s="594"/>
      <c r="H36" s="593"/>
      <c r="I36" s="594"/>
      <c r="J36" s="593"/>
      <c r="K36" s="594"/>
      <c r="L36" s="593"/>
      <c r="M36" s="594"/>
      <c r="N36" s="593"/>
      <c r="O36" s="594"/>
      <c r="P36" s="593"/>
      <c r="Q36" s="594"/>
      <c r="R36" s="593"/>
      <c r="S36" s="594"/>
      <c r="T36" s="593"/>
      <c r="U36" s="594"/>
      <c r="V36" s="593"/>
      <c r="W36" s="594"/>
      <c r="X36" s="38"/>
      <c r="Y36" s="542">
        <f t="shared" si="4"/>
        <v>0</v>
      </c>
      <c r="Z36" s="335">
        <v>10</v>
      </c>
      <c r="AA36" s="208">
        <f t="shared" si="5"/>
        <v>0</v>
      </c>
      <c r="AB36" s="275"/>
      <c r="AD36" s="229"/>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row>
    <row r="37" spans="1:108" ht="21" customHeight="1" thickTop="1" thickBot="1" x14ac:dyDescent="0.25">
      <c r="A37" s="327"/>
      <c r="B37" s="78"/>
      <c r="C37" s="123"/>
      <c r="D37" s="606" t="s">
        <v>441</v>
      </c>
      <c r="E37" s="607"/>
      <c r="F37" s="659"/>
      <c r="G37" s="659"/>
      <c r="H37" s="659"/>
      <c r="I37" s="659"/>
      <c r="J37" s="659"/>
      <c r="K37" s="659"/>
      <c r="L37" s="659"/>
      <c r="M37" s="659"/>
      <c r="N37" s="659"/>
      <c r="O37" s="659"/>
      <c r="P37" s="659"/>
      <c r="Q37" s="659"/>
      <c r="R37" s="659"/>
      <c r="S37" s="659"/>
      <c r="T37" s="659"/>
      <c r="U37" s="659"/>
      <c r="V37" s="659"/>
      <c r="W37" s="659"/>
      <c r="X37" s="660"/>
      <c r="Y37" s="1">
        <f>SUM(Y33:Y36)</f>
        <v>0</v>
      </c>
      <c r="Z37" s="336">
        <f>SUM(Z33:Z36)</f>
        <v>45</v>
      </c>
      <c r="AD37" s="229"/>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row>
    <row r="38" spans="1:108" ht="21" customHeight="1" thickBot="1" x14ac:dyDescent="0.25">
      <c r="A38" s="325"/>
      <c r="B38" s="366"/>
      <c r="C38" s="146"/>
      <c r="D38" s="601"/>
      <c r="E38" s="622"/>
      <c r="F38" s="734">
        <v>25</v>
      </c>
      <c r="G38" s="604"/>
      <c r="H38" s="604"/>
      <c r="I38" s="604"/>
      <c r="J38" s="604"/>
      <c r="K38" s="604"/>
      <c r="L38" s="604"/>
      <c r="M38" s="604"/>
      <c r="N38" s="604"/>
      <c r="O38" s="604"/>
      <c r="P38" s="604"/>
      <c r="Q38" s="604"/>
      <c r="R38" s="604"/>
      <c r="S38" s="604"/>
      <c r="T38" s="604"/>
      <c r="U38" s="604"/>
      <c r="V38" s="604"/>
      <c r="W38" s="604"/>
      <c r="X38" s="604"/>
      <c r="Y38" s="604"/>
      <c r="Z38" s="605"/>
      <c r="AD38" s="229"/>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row>
    <row r="39" spans="1:108" ht="30" customHeight="1" thickBot="1" x14ac:dyDescent="0.25">
      <c r="A39" s="317"/>
      <c r="B39" s="184" t="s">
        <v>846</v>
      </c>
      <c r="C39" s="143" t="s">
        <v>847</v>
      </c>
      <c r="D39" s="242"/>
      <c r="E39" s="243"/>
      <c r="F39" s="244"/>
      <c r="G39" s="245"/>
      <c r="H39" s="356"/>
      <c r="I39" s="243"/>
      <c r="J39" s="164"/>
      <c r="K39" s="245"/>
      <c r="L39" s="356"/>
      <c r="M39" s="243"/>
      <c r="N39" s="161"/>
      <c r="O39" s="245"/>
      <c r="P39" s="242"/>
      <c r="Q39" s="243"/>
      <c r="R39" s="244"/>
      <c r="S39" s="245"/>
      <c r="T39" s="242"/>
      <c r="U39" s="243"/>
      <c r="V39" s="244"/>
      <c r="W39" s="243"/>
      <c r="X39" s="357"/>
      <c r="Y39" s="248"/>
      <c r="Z39" s="328"/>
      <c r="AA39" s="39"/>
      <c r="AD39" s="229"/>
      <c r="BX39" s="220"/>
      <c r="BY39" s="220"/>
      <c r="BZ39" s="220"/>
      <c r="CA39" s="220"/>
      <c r="CB39" s="220"/>
      <c r="CC39" s="220"/>
      <c r="CD39" s="220"/>
      <c r="CE39" s="220"/>
      <c r="CF39" s="220"/>
      <c r="CG39" s="47"/>
      <c r="CH39" s="47"/>
      <c r="CI39" s="47"/>
      <c r="CJ39" s="47"/>
      <c r="CK39" s="47"/>
      <c r="CL39" s="47"/>
      <c r="CM39" s="47"/>
    </row>
    <row r="40" spans="1:108" ht="67.7" customHeight="1" x14ac:dyDescent="0.2">
      <c r="A40" s="327"/>
      <c r="B40" s="176" t="s">
        <v>848</v>
      </c>
      <c r="C40" s="120" t="s">
        <v>849</v>
      </c>
      <c r="D40" s="609"/>
      <c r="E40" s="610"/>
      <c r="F40" s="609"/>
      <c r="G40" s="610"/>
      <c r="H40" s="609"/>
      <c r="I40" s="610"/>
      <c r="J40" s="609"/>
      <c r="K40" s="610"/>
      <c r="L40" s="609"/>
      <c r="M40" s="610"/>
      <c r="N40" s="609"/>
      <c r="O40" s="610"/>
      <c r="P40" s="609"/>
      <c r="Q40" s="610"/>
      <c r="R40" s="609"/>
      <c r="S40" s="610"/>
      <c r="T40" s="609"/>
      <c r="U40" s="610"/>
      <c r="V40" s="609"/>
      <c r="W40" s="610"/>
      <c r="X40" s="44"/>
      <c r="Y40" s="76">
        <f>IF(OR(D40="s",F40="s",H40="s",J40="s",L40="s",N40="s",P40="s",R40="s",T40="s",V40="s"), 0, IF(OR(D40="a",F40="a",H40="a",J40="a",L40="a",N40="a",P40="a",R40="a",T40="a",V40="a"),Z40,0))</f>
        <v>0</v>
      </c>
      <c r="Z40" s="334">
        <v>5</v>
      </c>
      <c r="AA40" s="39">
        <f>COUNTIF(D40:W40,"a")+COUNTIF(D40:W40,"s")</f>
        <v>0</v>
      </c>
      <c r="AB40" s="390"/>
      <c r="AD40" s="229"/>
      <c r="BX40" s="220"/>
      <c r="BY40" s="220"/>
      <c r="BZ40" s="220"/>
      <c r="CA40" s="220"/>
      <c r="CB40" s="220"/>
      <c r="CC40" s="220"/>
      <c r="CD40" s="220"/>
      <c r="CE40" s="220"/>
      <c r="CF40" s="220"/>
      <c r="CG40" s="47"/>
      <c r="CH40" s="47"/>
      <c r="CI40" s="47"/>
      <c r="CJ40" s="47"/>
      <c r="CK40" s="47"/>
      <c r="CL40" s="47"/>
      <c r="CM40" s="47"/>
    </row>
    <row r="41" spans="1:108" ht="45" customHeight="1" thickBot="1" x14ac:dyDescent="0.25">
      <c r="A41" s="327"/>
      <c r="B41" s="177" t="s">
        <v>850</v>
      </c>
      <c r="C41" s="119" t="s">
        <v>851</v>
      </c>
      <c r="D41" s="593"/>
      <c r="E41" s="594"/>
      <c r="F41" s="593"/>
      <c r="G41" s="594"/>
      <c r="H41" s="593"/>
      <c r="I41" s="594"/>
      <c r="J41" s="593"/>
      <c r="K41" s="594"/>
      <c r="L41" s="593"/>
      <c r="M41" s="594"/>
      <c r="N41" s="593"/>
      <c r="O41" s="594"/>
      <c r="P41" s="593"/>
      <c r="Q41" s="594"/>
      <c r="R41" s="593"/>
      <c r="S41" s="594"/>
      <c r="T41" s="593"/>
      <c r="U41" s="594"/>
      <c r="V41" s="593"/>
      <c r="W41" s="594"/>
      <c r="X41" s="44"/>
      <c r="Y41" s="540">
        <f t="shared" ref="Y41" si="6">IF(OR(D41="s",F41="s",H41="s",J41="s",L41="s",N41="s",P41="s",R41="s",T41="s",V41="s"), 0, IF(OR(D41="a",F41="a",H41="a",J41="a",L41="a",N41="a",P41="a",R41="a",T41="a",V41="a"),Z41,0))</f>
        <v>0</v>
      </c>
      <c r="Z41" s="331">
        <v>5</v>
      </c>
      <c r="AA41" s="39">
        <f t="shared" ref="AA41" si="7">COUNTIF(D41:W41,"a")+COUNTIF(D41:W41,"s")</f>
        <v>0</v>
      </c>
      <c r="AB41" s="390"/>
      <c r="AD41" s="229"/>
      <c r="BX41" s="220"/>
      <c r="BY41" s="220"/>
      <c r="BZ41" s="220"/>
      <c r="CA41" s="220"/>
      <c r="CB41" s="220"/>
      <c r="CC41" s="220"/>
      <c r="CD41" s="220"/>
      <c r="CE41" s="220"/>
      <c r="CF41" s="220"/>
      <c r="CG41" s="47"/>
      <c r="CH41" s="47"/>
      <c r="CI41" s="47"/>
      <c r="CJ41" s="47"/>
      <c r="CK41" s="47"/>
      <c r="CL41" s="47"/>
      <c r="CM41" s="47"/>
    </row>
    <row r="42" spans="1:108" ht="21" customHeight="1" thickTop="1" thickBot="1" x14ac:dyDescent="0.25">
      <c r="A42" s="327"/>
      <c r="B42" s="78"/>
      <c r="C42" s="123"/>
      <c r="D42" s="606" t="s">
        <v>441</v>
      </c>
      <c r="E42" s="607"/>
      <c r="F42" s="607"/>
      <c r="G42" s="607"/>
      <c r="H42" s="607"/>
      <c r="I42" s="607"/>
      <c r="J42" s="607"/>
      <c r="K42" s="607"/>
      <c r="L42" s="607"/>
      <c r="M42" s="607"/>
      <c r="N42" s="607"/>
      <c r="O42" s="607"/>
      <c r="P42" s="607"/>
      <c r="Q42" s="607"/>
      <c r="R42" s="607"/>
      <c r="S42" s="607"/>
      <c r="T42" s="607"/>
      <c r="U42" s="607"/>
      <c r="V42" s="607"/>
      <c r="W42" s="607"/>
      <c r="X42" s="608"/>
      <c r="Y42" s="289">
        <f>SUM(Y40:Y41)</f>
        <v>0</v>
      </c>
      <c r="Z42" s="332">
        <f>SUM(Z40:Z41)</f>
        <v>10</v>
      </c>
      <c r="AA42" s="39"/>
      <c r="AD42" s="229"/>
      <c r="BX42" s="220"/>
      <c r="BY42" s="220"/>
      <c r="BZ42" s="220"/>
      <c r="CA42" s="220"/>
      <c r="CB42" s="220"/>
      <c r="CC42" s="220"/>
      <c r="CD42" s="220"/>
      <c r="CE42" s="220"/>
      <c r="CF42" s="220"/>
      <c r="CG42" s="47"/>
      <c r="CH42" s="47"/>
      <c r="CI42" s="47"/>
      <c r="CJ42" s="47"/>
      <c r="CK42" s="47"/>
      <c r="CL42" s="47"/>
      <c r="CM42" s="47"/>
    </row>
    <row r="43" spans="1:108" ht="21" customHeight="1" thickBot="1" x14ac:dyDescent="0.25">
      <c r="A43" s="325"/>
      <c r="B43" s="366"/>
      <c r="C43" s="146"/>
      <c r="D43" s="601"/>
      <c r="E43" s="622"/>
      <c r="F43" s="747">
        <v>0</v>
      </c>
      <c r="G43" s="748"/>
      <c r="H43" s="748"/>
      <c r="I43" s="748"/>
      <c r="J43" s="748"/>
      <c r="K43" s="748"/>
      <c r="L43" s="748"/>
      <c r="M43" s="748"/>
      <c r="N43" s="748"/>
      <c r="O43" s="748"/>
      <c r="P43" s="748"/>
      <c r="Q43" s="748"/>
      <c r="R43" s="748"/>
      <c r="S43" s="748"/>
      <c r="T43" s="748"/>
      <c r="U43" s="748"/>
      <c r="V43" s="748"/>
      <c r="W43" s="748"/>
      <c r="X43" s="748"/>
      <c r="Y43" s="748"/>
      <c r="Z43" s="749"/>
      <c r="AA43" s="39"/>
      <c r="AD43" s="229"/>
      <c r="BX43" s="220"/>
      <c r="BY43" s="220"/>
      <c r="BZ43" s="220"/>
      <c r="CA43" s="220"/>
      <c r="CB43" s="220"/>
      <c r="CC43" s="220"/>
      <c r="CD43" s="220"/>
      <c r="CE43" s="220"/>
      <c r="CF43" s="220"/>
      <c r="CG43" s="47"/>
      <c r="CH43" s="47"/>
      <c r="CI43" s="47"/>
      <c r="CJ43" s="47"/>
      <c r="CK43" s="47"/>
      <c r="CL43" s="47"/>
      <c r="CM43" s="47"/>
    </row>
    <row r="44" spans="1:108" ht="30" customHeight="1" thickBot="1" x14ac:dyDescent="0.25">
      <c r="A44" s="317"/>
      <c r="B44" s="184" t="s">
        <v>319</v>
      </c>
      <c r="C44" s="143" t="s">
        <v>147</v>
      </c>
      <c r="D44" s="242"/>
      <c r="E44" s="243"/>
      <c r="F44" s="161" t="s">
        <v>440</v>
      </c>
      <c r="G44" s="245"/>
      <c r="H44" s="242"/>
      <c r="I44" s="243"/>
      <c r="J44" s="246"/>
      <c r="K44" s="245"/>
      <c r="L44" s="356"/>
      <c r="M44" s="243"/>
      <c r="N44" s="244"/>
      <c r="O44" s="245"/>
      <c r="P44" s="242"/>
      <c r="Q44" s="243"/>
      <c r="R44" s="244"/>
      <c r="S44" s="245"/>
      <c r="T44" s="161" t="s">
        <v>440</v>
      </c>
      <c r="U44" s="243"/>
      <c r="V44" s="244"/>
      <c r="W44" s="243"/>
      <c r="X44" s="357"/>
      <c r="Y44" s="248"/>
      <c r="Z44" s="328"/>
      <c r="AD44" s="229"/>
      <c r="BX44" s="47"/>
      <c r="BY44" s="47"/>
      <c r="BZ44" s="47"/>
      <c r="CA44" s="47"/>
      <c r="CB44" s="47"/>
      <c r="CC44" s="47"/>
      <c r="CD44" s="47"/>
      <c r="CE44" s="47"/>
      <c r="CF44" s="47"/>
      <c r="CG44" s="47"/>
      <c r="CH44" s="47"/>
      <c r="CI44" s="47"/>
      <c r="CJ44" s="47"/>
      <c r="CK44" s="47"/>
      <c r="CL44" s="47"/>
      <c r="CM44" s="47"/>
      <c r="CN44" s="47"/>
      <c r="CO44" s="47"/>
      <c r="CP44" s="47"/>
      <c r="CQ44" s="47"/>
      <c r="CR44" s="47"/>
      <c r="CS44" s="47"/>
      <c r="CT44" s="47"/>
      <c r="CU44" s="47"/>
      <c r="CV44" s="47"/>
      <c r="CW44" s="47"/>
      <c r="CX44" s="47"/>
      <c r="CY44" s="47"/>
      <c r="CZ44" s="47"/>
      <c r="DA44" s="47"/>
      <c r="DB44" s="47"/>
      <c r="DC44" s="47"/>
      <c r="DD44" s="47"/>
    </row>
    <row r="45" spans="1:108" ht="27.95" customHeight="1" x14ac:dyDescent="0.2">
      <c r="A45" s="327"/>
      <c r="B45" s="173" t="s">
        <v>318</v>
      </c>
      <c r="C45" s="111" t="s">
        <v>439</v>
      </c>
      <c r="D45" s="609"/>
      <c r="E45" s="610"/>
      <c r="F45" s="609"/>
      <c r="G45" s="610"/>
      <c r="H45" s="609"/>
      <c r="I45" s="610"/>
      <c r="J45" s="609"/>
      <c r="K45" s="610"/>
      <c r="L45" s="609"/>
      <c r="M45" s="610"/>
      <c r="N45" s="609"/>
      <c r="O45" s="610"/>
      <c r="P45" s="609"/>
      <c r="Q45" s="610"/>
      <c r="R45" s="609"/>
      <c r="S45" s="610"/>
      <c r="T45" s="609"/>
      <c r="U45" s="610"/>
      <c r="V45" s="609"/>
      <c r="W45" s="610"/>
      <c r="X45" s="38"/>
      <c r="Y45" s="76">
        <f>IF(OR(D45="s",F45="s",H45="s",J45="s",L45="s",N45="s",P45="s",R45="s",T45="s",V45="s"), 0, IF(OR(D45="a",F45="a",H45="a",J45="a",L45="a",N45="a",P45="a",R45="a",T45="a",V45="a"),Z45,0))</f>
        <v>0</v>
      </c>
      <c r="Z45" s="338">
        <v>10</v>
      </c>
      <c r="AA45" s="208">
        <f t="shared" ref="AA45:AA52" si="8">COUNTIF(D45:W45,"a")+COUNTIF(D45:W45,"s")</f>
        <v>0</v>
      </c>
      <c r="AB45" s="275"/>
      <c r="AD45" s="229" t="s">
        <v>208</v>
      </c>
      <c r="BX45" s="47"/>
      <c r="BY45" s="47"/>
      <c r="BZ45" s="47"/>
      <c r="CA45" s="47"/>
      <c r="CB45" s="47"/>
      <c r="CC45" s="47"/>
      <c r="CD45" s="47"/>
      <c r="CE45" s="47"/>
      <c r="CF45" s="47"/>
      <c r="CG45" s="47"/>
      <c r="CH45" s="47"/>
      <c r="CI45" s="47"/>
      <c r="CJ45" s="47"/>
      <c r="CK45" s="47"/>
      <c r="CL45" s="47"/>
      <c r="CM45" s="47"/>
      <c r="CN45" s="47"/>
      <c r="CO45" s="47"/>
      <c r="CP45" s="47"/>
      <c r="CQ45" s="47"/>
      <c r="CR45" s="47"/>
      <c r="CS45" s="47"/>
      <c r="CT45" s="47"/>
      <c r="CU45" s="47"/>
      <c r="CV45" s="47"/>
      <c r="CW45" s="47"/>
      <c r="CX45" s="47"/>
      <c r="CY45" s="47"/>
      <c r="CZ45" s="47"/>
      <c r="DA45" s="47"/>
      <c r="DB45" s="47"/>
      <c r="DC45" s="47"/>
      <c r="DD45" s="47"/>
    </row>
    <row r="46" spans="1:108" ht="45" customHeight="1" x14ac:dyDescent="0.2">
      <c r="A46" s="327"/>
      <c r="B46" s="174" t="s">
        <v>317</v>
      </c>
      <c r="C46" s="112" t="s">
        <v>423</v>
      </c>
      <c r="D46" s="593"/>
      <c r="E46" s="594"/>
      <c r="F46" s="593"/>
      <c r="G46" s="594"/>
      <c r="H46" s="593"/>
      <c r="I46" s="594"/>
      <c r="J46" s="593"/>
      <c r="K46" s="594"/>
      <c r="L46" s="593"/>
      <c r="M46" s="594"/>
      <c r="N46" s="593"/>
      <c r="O46" s="594"/>
      <c r="P46" s="593"/>
      <c r="Q46" s="594"/>
      <c r="R46" s="593"/>
      <c r="S46" s="594"/>
      <c r="T46" s="593"/>
      <c r="U46" s="594"/>
      <c r="V46" s="593"/>
      <c r="W46" s="594"/>
      <c r="X46" s="38"/>
      <c r="Y46" s="30">
        <f t="shared" ref="Y46:Y52" si="9">IF(OR(D46="s",F46="s",H46="s",J46="s",L46="s",N46="s",P46="s",R46="s",T46="s",V46="s"), 0, IF(OR(D46="a",F46="a",H46="a",J46="a",L46="a",N46="a",P46="a",R46="a",T46="a",V46="a"),Z46,0))</f>
        <v>0</v>
      </c>
      <c r="Z46" s="331">
        <v>5</v>
      </c>
      <c r="AA46" s="208">
        <f t="shared" si="8"/>
        <v>0</v>
      </c>
      <c r="AB46" s="275"/>
      <c r="AD46" s="229" t="s">
        <v>208</v>
      </c>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row>
    <row r="47" spans="1:108" ht="45" customHeight="1" x14ac:dyDescent="0.2">
      <c r="A47" s="327"/>
      <c r="B47" s="174" t="s">
        <v>316</v>
      </c>
      <c r="C47" s="112" t="s">
        <v>220</v>
      </c>
      <c r="D47" s="593"/>
      <c r="E47" s="594"/>
      <c r="F47" s="593"/>
      <c r="G47" s="594"/>
      <c r="H47" s="593"/>
      <c r="I47" s="594"/>
      <c r="J47" s="593"/>
      <c r="K47" s="594"/>
      <c r="L47" s="593"/>
      <c r="M47" s="594"/>
      <c r="N47" s="593"/>
      <c r="O47" s="594"/>
      <c r="P47" s="593"/>
      <c r="Q47" s="594"/>
      <c r="R47" s="593"/>
      <c r="S47" s="594"/>
      <c r="T47" s="593"/>
      <c r="U47" s="594"/>
      <c r="V47" s="593"/>
      <c r="W47" s="594"/>
      <c r="X47" s="38"/>
      <c r="Y47" s="71">
        <f t="shared" si="9"/>
        <v>0</v>
      </c>
      <c r="Z47" s="335">
        <v>5</v>
      </c>
      <c r="AA47" s="208">
        <f t="shared" si="8"/>
        <v>0</v>
      </c>
      <c r="AB47" s="275"/>
      <c r="AD47" s="229"/>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row>
    <row r="48" spans="1:108" ht="27.95" customHeight="1" x14ac:dyDescent="0.2">
      <c r="A48" s="327"/>
      <c r="B48" s="174" t="s">
        <v>315</v>
      </c>
      <c r="C48" s="112" t="s">
        <v>179</v>
      </c>
      <c r="D48" s="593"/>
      <c r="E48" s="594"/>
      <c r="F48" s="593"/>
      <c r="G48" s="594"/>
      <c r="H48" s="593"/>
      <c r="I48" s="594"/>
      <c r="J48" s="593"/>
      <c r="K48" s="594"/>
      <c r="L48" s="593"/>
      <c r="M48" s="594"/>
      <c r="N48" s="593"/>
      <c r="O48" s="594"/>
      <c r="P48" s="593"/>
      <c r="Q48" s="594"/>
      <c r="R48" s="593"/>
      <c r="S48" s="594"/>
      <c r="T48" s="593"/>
      <c r="U48" s="594"/>
      <c r="V48" s="593"/>
      <c r="W48" s="594"/>
      <c r="X48" s="38"/>
      <c r="Y48" s="30">
        <f t="shared" si="9"/>
        <v>0</v>
      </c>
      <c r="Z48" s="331">
        <v>5</v>
      </c>
      <c r="AA48" s="208">
        <f t="shared" si="8"/>
        <v>0</v>
      </c>
      <c r="AB48" s="275"/>
      <c r="AD48" s="229" t="s">
        <v>208</v>
      </c>
      <c r="BX48" s="47"/>
      <c r="BY48" s="47"/>
      <c r="BZ48" s="47"/>
      <c r="CA48" s="47"/>
      <c r="CB48" s="47"/>
      <c r="CC48" s="47"/>
      <c r="CD48" s="47"/>
      <c r="CE48" s="47"/>
      <c r="CF48" s="47"/>
      <c r="CG48" s="47"/>
      <c r="CH48" s="47"/>
      <c r="CI48" s="47"/>
      <c r="CJ48" s="47"/>
      <c r="CK48" s="47"/>
      <c r="CL48" s="47"/>
      <c r="CM48" s="47"/>
      <c r="CN48" s="47"/>
      <c r="CO48" s="47"/>
      <c r="CP48" s="47"/>
      <c r="CQ48" s="47"/>
      <c r="CR48" s="47"/>
      <c r="CS48" s="47"/>
      <c r="CT48" s="47"/>
      <c r="CU48" s="47"/>
      <c r="CV48" s="47"/>
      <c r="CW48" s="47"/>
      <c r="CX48" s="47"/>
      <c r="CY48" s="47"/>
      <c r="CZ48" s="47"/>
      <c r="DA48" s="47"/>
      <c r="DB48" s="47"/>
      <c r="DC48" s="47"/>
      <c r="DD48" s="47"/>
    </row>
    <row r="49" spans="1:108" ht="45" customHeight="1" x14ac:dyDescent="0.2">
      <c r="A49" s="327"/>
      <c r="B49" s="174" t="s">
        <v>314</v>
      </c>
      <c r="C49" s="112" t="s">
        <v>500</v>
      </c>
      <c r="D49" s="593"/>
      <c r="E49" s="594"/>
      <c r="F49" s="593"/>
      <c r="G49" s="594"/>
      <c r="H49" s="593"/>
      <c r="I49" s="594"/>
      <c r="J49" s="593"/>
      <c r="K49" s="594"/>
      <c r="L49" s="593"/>
      <c r="M49" s="594"/>
      <c r="N49" s="593"/>
      <c r="O49" s="594"/>
      <c r="P49" s="593"/>
      <c r="Q49" s="594"/>
      <c r="R49" s="593"/>
      <c r="S49" s="594"/>
      <c r="T49" s="593"/>
      <c r="U49" s="594"/>
      <c r="V49" s="593"/>
      <c r="W49" s="594"/>
      <c r="X49" s="38"/>
      <c r="Y49" s="71">
        <f t="shared" si="9"/>
        <v>0</v>
      </c>
      <c r="Z49" s="335">
        <v>10</v>
      </c>
      <c r="AA49" s="208">
        <f t="shared" si="8"/>
        <v>0</v>
      </c>
      <c r="AB49" s="275"/>
      <c r="AD49" s="229"/>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row>
    <row r="50" spans="1:108" ht="27.95" customHeight="1" x14ac:dyDescent="0.2">
      <c r="A50" s="327"/>
      <c r="B50" s="174" t="s">
        <v>313</v>
      </c>
      <c r="C50" s="105" t="s">
        <v>276</v>
      </c>
      <c r="D50" s="593"/>
      <c r="E50" s="594"/>
      <c r="F50" s="593"/>
      <c r="G50" s="594"/>
      <c r="H50" s="593"/>
      <c r="I50" s="594"/>
      <c r="J50" s="593"/>
      <c r="K50" s="594"/>
      <c r="L50" s="593"/>
      <c r="M50" s="594"/>
      <c r="N50" s="593"/>
      <c r="O50" s="594"/>
      <c r="P50" s="593"/>
      <c r="Q50" s="594"/>
      <c r="R50" s="593"/>
      <c r="S50" s="594"/>
      <c r="T50" s="593"/>
      <c r="U50" s="594"/>
      <c r="V50" s="593"/>
      <c r="W50" s="594"/>
      <c r="X50" s="38"/>
      <c r="Y50" s="71">
        <f t="shared" si="9"/>
        <v>0</v>
      </c>
      <c r="Z50" s="335">
        <v>10</v>
      </c>
      <c r="AA50" s="208">
        <f t="shared" si="8"/>
        <v>0</v>
      </c>
      <c r="AB50" s="275"/>
      <c r="AD50" s="229" t="s">
        <v>208</v>
      </c>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row>
    <row r="51" spans="1:108" ht="27.95" customHeight="1" x14ac:dyDescent="0.2">
      <c r="A51" s="327"/>
      <c r="B51" s="174" t="s">
        <v>312</v>
      </c>
      <c r="C51" s="112" t="s">
        <v>420</v>
      </c>
      <c r="D51" s="593"/>
      <c r="E51" s="594"/>
      <c r="F51" s="593"/>
      <c r="G51" s="594"/>
      <c r="H51" s="593"/>
      <c r="I51" s="594"/>
      <c r="J51" s="593"/>
      <c r="K51" s="594"/>
      <c r="L51" s="593"/>
      <c r="M51" s="594"/>
      <c r="N51" s="593"/>
      <c r="O51" s="594"/>
      <c r="P51" s="593"/>
      <c r="Q51" s="594"/>
      <c r="R51" s="593"/>
      <c r="S51" s="594"/>
      <c r="T51" s="593"/>
      <c r="U51" s="594"/>
      <c r="V51" s="593"/>
      <c r="W51" s="594"/>
      <c r="X51" s="38"/>
      <c r="Y51" s="71">
        <f t="shared" si="9"/>
        <v>0</v>
      </c>
      <c r="Z51" s="335">
        <v>10</v>
      </c>
      <c r="AA51" s="208">
        <f t="shared" si="8"/>
        <v>0</v>
      </c>
      <c r="AB51" s="275"/>
      <c r="AD51" s="229"/>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row>
    <row r="52" spans="1:108" ht="27.95" customHeight="1" thickBot="1" x14ac:dyDescent="0.2">
      <c r="A52" s="327"/>
      <c r="B52" s="174" t="s">
        <v>311</v>
      </c>
      <c r="C52" s="112" t="s">
        <v>485</v>
      </c>
      <c r="D52" s="559"/>
      <c r="E52" s="560"/>
      <c r="F52" s="559"/>
      <c r="G52" s="560"/>
      <c r="H52" s="559"/>
      <c r="I52" s="560"/>
      <c r="J52" s="559"/>
      <c r="K52" s="560"/>
      <c r="L52" s="559"/>
      <c r="M52" s="560"/>
      <c r="N52" s="559"/>
      <c r="O52" s="560"/>
      <c r="P52" s="559"/>
      <c r="Q52" s="560"/>
      <c r="R52" s="559"/>
      <c r="S52" s="560"/>
      <c r="T52" s="559"/>
      <c r="U52" s="560"/>
      <c r="V52" s="559"/>
      <c r="W52" s="560"/>
      <c r="X52" s="38"/>
      <c r="Y52" s="31">
        <f t="shared" si="9"/>
        <v>0</v>
      </c>
      <c r="Z52" s="335">
        <v>10</v>
      </c>
      <c r="AA52" s="208">
        <f t="shared" si="8"/>
        <v>0</v>
      </c>
      <c r="AB52" s="275"/>
      <c r="AD52" s="229" t="s">
        <v>208</v>
      </c>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row>
    <row r="53" spans="1:108" ht="21" customHeight="1" thickTop="1" thickBot="1" x14ac:dyDescent="0.25">
      <c r="A53" s="327"/>
      <c r="B53" s="40"/>
      <c r="C53" s="129"/>
      <c r="D53" s="606" t="s">
        <v>441</v>
      </c>
      <c r="E53" s="607"/>
      <c r="F53" s="607"/>
      <c r="G53" s="607"/>
      <c r="H53" s="607"/>
      <c r="I53" s="607"/>
      <c r="J53" s="607"/>
      <c r="K53" s="607"/>
      <c r="L53" s="607"/>
      <c r="M53" s="607"/>
      <c r="N53" s="607"/>
      <c r="O53" s="607"/>
      <c r="P53" s="607"/>
      <c r="Q53" s="607"/>
      <c r="R53" s="607"/>
      <c r="S53" s="607"/>
      <c r="T53" s="607"/>
      <c r="U53" s="607"/>
      <c r="V53" s="607"/>
      <c r="W53" s="607"/>
      <c r="X53" s="608"/>
      <c r="Y53" s="1">
        <f>SUM(Y45:Y52)</f>
        <v>0</v>
      </c>
      <c r="Z53" s="332">
        <f>SUM(Z45:Z52)</f>
        <v>65</v>
      </c>
      <c r="AD53" s="229"/>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row>
    <row r="54" spans="1:108" ht="21" customHeight="1" thickBot="1" x14ac:dyDescent="0.25">
      <c r="A54" s="327"/>
      <c r="B54" s="83"/>
      <c r="C54" s="249"/>
      <c r="D54" s="601"/>
      <c r="E54" s="622"/>
      <c r="F54" s="639">
        <v>40</v>
      </c>
      <c r="G54" s="604"/>
      <c r="H54" s="604"/>
      <c r="I54" s="604"/>
      <c r="J54" s="604"/>
      <c r="K54" s="604"/>
      <c r="L54" s="604"/>
      <c r="M54" s="604"/>
      <c r="N54" s="604"/>
      <c r="O54" s="604"/>
      <c r="P54" s="604"/>
      <c r="Q54" s="604"/>
      <c r="R54" s="604"/>
      <c r="S54" s="604"/>
      <c r="T54" s="604"/>
      <c r="U54" s="604"/>
      <c r="V54" s="604"/>
      <c r="W54" s="604"/>
      <c r="X54" s="604"/>
      <c r="Y54" s="604"/>
      <c r="Z54" s="605"/>
      <c r="AD54" s="229"/>
      <c r="BX54" s="47"/>
      <c r="BY54" s="47"/>
      <c r="BZ54" s="47"/>
      <c r="CA54" s="47"/>
      <c r="CB54" s="47"/>
      <c r="CC54" s="47"/>
      <c r="CD54" s="47"/>
      <c r="CE54" s="47"/>
      <c r="CF54" s="47"/>
      <c r="CG54" s="47"/>
      <c r="CH54" s="47"/>
      <c r="CI54" s="47"/>
      <c r="CJ54" s="47"/>
      <c r="CK54" s="47"/>
      <c r="CL54" s="47"/>
      <c r="CM54" s="47"/>
      <c r="CN54" s="47"/>
      <c r="CO54" s="47"/>
      <c r="CP54" s="47"/>
      <c r="CQ54" s="47"/>
      <c r="CR54" s="47"/>
      <c r="CS54" s="47"/>
      <c r="CT54" s="47"/>
      <c r="CU54" s="47"/>
      <c r="CV54" s="47"/>
      <c r="CW54" s="47"/>
      <c r="CX54" s="47"/>
      <c r="CY54" s="47"/>
      <c r="CZ54" s="47"/>
      <c r="DA54" s="47"/>
      <c r="DB54" s="47"/>
      <c r="DC54" s="47"/>
      <c r="DD54" s="47"/>
    </row>
    <row r="55" spans="1:108" ht="30" customHeight="1" thickBot="1" x14ac:dyDescent="0.25">
      <c r="A55" s="317"/>
      <c r="B55" s="184" t="s">
        <v>722</v>
      </c>
      <c r="C55" s="143" t="s">
        <v>723</v>
      </c>
      <c r="D55" s="242"/>
      <c r="E55" s="243"/>
      <c r="F55" s="161"/>
      <c r="G55" s="245"/>
      <c r="H55" s="242"/>
      <c r="I55" s="243"/>
      <c r="J55" s="246"/>
      <c r="K55" s="245"/>
      <c r="L55" s="356"/>
      <c r="M55" s="243"/>
      <c r="N55" s="244"/>
      <c r="O55" s="245"/>
      <c r="P55" s="242"/>
      <c r="Q55" s="243"/>
      <c r="R55" s="244"/>
      <c r="S55" s="245"/>
      <c r="T55" s="161"/>
      <c r="U55" s="243"/>
      <c r="V55" s="244"/>
      <c r="W55" s="243"/>
      <c r="X55" s="357"/>
      <c r="Y55" s="248"/>
      <c r="Z55" s="328"/>
      <c r="AA55" s="39"/>
      <c r="AD55" s="229"/>
      <c r="BX55" s="220"/>
      <c r="BY55" s="220"/>
      <c r="BZ55" s="220"/>
      <c r="CA55" s="220"/>
      <c r="CB55" s="220"/>
      <c r="CC55" s="220"/>
      <c r="CD55" s="220"/>
      <c r="CE55" s="220"/>
      <c r="CF55" s="220"/>
      <c r="CG55" s="47"/>
      <c r="CH55" s="47"/>
      <c r="CI55" s="47"/>
      <c r="CJ55" s="47"/>
      <c r="CK55" s="47"/>
      <c r="CL55" s="47"/>
      <c r="CM55" s="47"/>
    </row>
    <row r="56" spans="1:108" ht="45" customHeight="1" x14ac:dyDescent="0.2">
      <c r="A56" s="327"/>
      <c r="B56" s="173" t="s">
        <v>724</v>
      </c>
      <c r="C56" s="111" t="s">
        <v>1044</v>
      </c>
      <c r="D56" s="609"/>
      <c r="E56" s="610"/>
      <c r="F56" s="609"/>
      <c r="G56" s="610"/>
      <c r="H56" s="609"/>
      <c r="I56" s="610"/>
      <c r="J56" s="609"/>
      <c r="K56" s="610"/>
      <c r="L56" s="609"/>
      <c r="M56" s="610"/>
      <c r="N56" s="609"/>
      <c r="O56" s="610"/>
      <c r="P56" s="609"/>
      <c r="Q56" s="610"/>
      <c r="R56" s="609"/>
      <c r="S56" s="610"/>
      <c r="T56" s="609"/>
      <c r="U56" s="610"/>
      <c r="V56" s="609"/>
      <c r="W56" s="610"/>
      <c r="X56" s="44"/>
      <c r="Y56" s="76">
        <f>IF(OR(D56="s",F56="s",H56="s",J56="s",L56="s",N56="s",P56="s",R56="s",T56="s",V56="s"), 0, IF(OR(D56="a",F56="a",H56="a",J56="a",L56="a",N56="a",P56="a",R56="a",T56="a",V56="a"),Z56,0))</f>
        <v>0</v>
      </c>
      <c r="Z56" s="338">
        <v>20</v>
      </c>
      <c r="AA56" s="39">
        <f t="shared" ref="AA56:AA66" si="10">COUNTIF(D56:W56,"a")+COUNTIF(D56:W56,"s")</f>
        <v>0</v>
      </c>
      <c r="AB56" s="390"/>
      <c r="AD56" s="229" t="s">
        <v>208</v>
      </c>
      <c r="BX56" s="220"/>
      <c r="BY56" s="220"/>
      <c r="BZ56" s="220"/>
      <c r="CA56" s="220"/>
      <c r="CB56" s="220"/>
      <c r="CC56" s="220"/>
      <c r="CD56" s="220"/>
      <c r="CE56" s="220"/>
      <c r="CF56" s="220"/>
      <c r="CG56" s="47"/>
      <c r="CH56" s="47"/>
      <c r="CI56" s="47"/>
      <c r="CJ56" s="47"/>
      <c r="CK56" s="47"/>
      <c r="CL56" s="47"/>
      <c r="CM56" s="47"/>
    </row>
    <row r="57" spans="1:108" ht="45" customHeight="1" x14ac:dyDescent="0.2">
      <c r="A57" s="327"/>
      <c r="B57" s="174" t="s">
        <v>725</v>
      </c>
      <c r="C57" s="112" t="s">
        <v>726</v>
      </c>
      <c r="D57" s="593"/>
      <c r="E57" s="594"/>
      <c r="F57" s="593"/>
      <c r="G57" s="594"/>
      <c r="H57" s="593"/>
      <c r="I57" s="594"/>
      <c r="J57" s="593"/>
      <c r="K57" s="594"/>
      <c r="L57" s="593"/>
      <c r="M57" s="594"/>
      <c r="N57" s="593"/>
      <c r="O57" s="594"/>
      <c r="P57" s="593"/>
      <c r="Q57" s="594"/>
      <c r="R57" s="593"/>
      <c r="S57" s="594"/>
      <c r="T57" s="593"/>
      <c r="U57" s="594"/>
      <c r="V57" s="593"/>
      <c r="W57" s="594"/>
      <c r="X57" s="44"/>
      <c r="Y57" s="30">
        <f t="shared" ref="Y57:Y66" si="11">IF(OR(D57="s",F57="s",H57="s",J57="s",L57="s",N57="s",P57="s",R57="s",T57="s",V57="s"), 0, IF(OR(D57="a",F57="a",H57="a",J57="a",L57="a",N57="a",P57="a",R57="a",T57="a",V57="a"),Z57,0))</f>
        <v>0</v>
      </c>
      <c r="Z57" s="331">
        <v>10</v>
      </c>
      <c r="AA57" s="39">
        <f t="shared" si="10"/>
        <v>0</v>
      </c>
      <c r="AB57" s="390"/>
      <c r="AD57" s="229" t="s">
        <v>208</v>
      </c>
      <c r="BX57" s="220"/>
      <c r="BY57" s="220"/>
      <c r="BZ57" s="220"/>
      <c r="CA57" s="220"/>
      <c r="CB57" s="220"/>
      <c r="CC57" s="220"/>
      <c r="CD57" s="220"/>
      <c r="CE57" s="220"/>
      <c r="CF57" s="220"/>
      <c r="CG57" s="47"/>
      <c r="CH57" s="47"/>
      <c r="CI57" s="47"/>
      <c r="CJ57" s="47"/>
      <c r="CK57" s="47"/>
      <c r="CL57" s="47"/>
      <c r="CM57" s="47"/>
    </row>
    <row r="58" spans="1:108" ht="45" customHeight="1" x14ac:dyDescent="0.2">
      <c r="A58" s="327"/>
      <c r="B58" s="174" t="s">
        <v>727</v>
      </c>
      <c r="C58" s="112" t="s">
        <v>728</v>
      </c>
      <c r="D58" s="593"/>
      <c r="E58" s="594"/>
      <c r="F58" s="593"/>
      <c r="G58" s="594"/>
      <c r="H58" s="593"/>
      <c r="I58" s="594"/>
      <c r="J58" s="593"/>
      <c r="K58" s="594"/>
      <c r="L58" s="593"/>
      <c r="M58" s="594"/>
      <c r="N58" s="593"/>
      <c r="O58" s="594"/>
      <c r="P58" s="593"/>
      <c r="Q58" s="594"/>
      <c r="R58" s="593"/>
      <c r="S58" s="594"/>
      <c r="T58" s="593"/>
      <c r="U58" s="594"/>
      <c r="V58" s="593"/>
      <c r="W58" s="594"/>
      <c r="X58" s="44"/>
      <c r="Y58" s="71">
        <f t="shared" si="11"/>
        <v>0</v>
      </c>
      <c r="Z58" s="335">
        <v>5</v>
      </c>
      <c r="AA58" s="39">
        <f t="shared" si="10"/>
        <v>0</v>
      </c>
      <c r="AB58" s="390"/>
      <c r="AD58" s="229" t="s">
        <v>721</v>
      </c>
      <c r="BX58" s="220"/>
      <c r="BY58" s="220"/>
      <c r="BZ58" s="220"/>
      <c r="CA58" s="220"/>
      <c r="CB58" s="220"/>
      <c r="CC58" s="220"/>
      <c r="CD58" s="220"/>
      <c r="CE58" s="220"/>
      <c r="CF58" s="220"/>
      <c r="CG58" s="47"/>
      <c r="CH58" s="47"/>
      <c r="CI58" s="47"/>
      <c r="CJ58" s="47"/>
      <c r="CK58" s="47"/>
      <c r="CL58" s="47"/>
      <c r="CM58" s="47"/>
    </row>
    <row r="59" spans="1:108" ht="45" customHeight="1" x14ac:dyDescent="0.2">
      <c r="A59" s="327"/>
      <c r="B59" s="174" t="s">
        <v>729</v>
      </c>
      <c r="C59" s="112" t="s">
        <v>730</v>
      </c>
      <c r="D59" s="593"/>
      <c r="E59" s="594"/>
      <c r="F59" s="593"/>
      <c r="G59" s="594"/>
      <c r="H59" s="593"/>
      <c r="I59" s="594"/>
      <c r="J59" s="593"/>
      <c r="K59" s="594"/>
      <c r="L59" s="593"/>
      <c r="M59" s="594"/>
      <c r="N59" s="593"/>
      <c r="O59" s="594"/>
      <c r="P59" s="593"/>
      <c r="Q59" s="594"/>
      <c r="R59" s="593"/>
      <c r="S59" s="594"/>
      <c r="T59" s="593"/>
      <c r="U59" s="594"/>
      <c r="V59" s="593"/>
      <c r="W59" s="594"/>
      <c r="X59" s="44"/>
      <c r="Y59" s="30">
        <f t="shared" si="11"/>
        <v>0</v>
      </c>
      <c r="Z59" s="331">
        <v>5</v>
      </c>
      <c r="AA59" s="39">
        <f t="shared" si="10"/>
        <v>0</v>
      </c>
      <c r="AB59" s="390"/>
      <c r="AD59" s="229" t="s">
        <v>208</v>
      </c>
      <c r="BX59" s="220"/>
      <c r="BY59" s="220"/>
      <c r="BZ59" s="220"/>
      <c r="CA59" s="220"/>
      <c r="CB59" s="220"/>
      <c r="CC59" s="220"/>
      <c r="CD59" s="220"/>
      <c r="CE59" s="220"/>
      <c r="CF59" s="220"/>
      <c r="CG59" s="47"/>
      <c r="CH59" s="47"/>
      <c r="CI59" s="47"/>
      <c r="CJ59" s="47"/>
      <c r="CK59" s="47"/>
      <c r="CL59" s="47"/>
      <c r="CM59" s="47"/>
    </row>
    <row r="60" spans="1:108" ht="45" customHeight="1" x14ac:dyDescent="0.2">
      <c r="A60" s="327"/>
      <c r="B60" s="174" t="s">
        <v>731</v>
      </c>
      <c r="C60" s="112" t="s">
        <v>732</v>
      </c>
      <c r="D60" s="593"/>
      <c r="E60" s="594"/>
      <c r="F60" s="593"/>
      <c r="G60" s="594"/>
      <c r="H60" s="593"/>
      <c r="I60" s="594"/>
      <c r="J60" s="593"/>
      <c r="K60" s="594"/>
      <c r="L60" s="593"/>
      <c r="M60" s="594"/>
      <c r="N60" s="593"/>
      <c r="O60" s="594"/>
      <c r="P60" s="593"/>
      <c r="Q60" s="594"/>
      <c r="R60" s="593"/>
      <c r="S60" s="594"/>
      <c r="T60" s="593"/>
      <c r="U60" s="594"/>
      <c r="V60" s="593"/>
      <c r="W60" s="594"/>
      <c r="X60" s="44"/>
      <c r="Y60" s="71">
        <f t="shared" si="11"/>
        <v>0</v>
      </c>
      <c r="Z60" s="335">
        <v>5</v>
      </c>
      <c r="AA60" s="39">
        <f t="shared" si="10"/>
        <v>0</v>
      </c>
      <c r="AB60" s="390"/>
      <c r="AD60" s="229" t="s">
        <v>721</v>
      </c>
      <c r="BX60" s="220"/>
      <c r="BY60" s="220"/>
      <c r="BZ60" s="220"/>
      <c r="CA60" s="220"/>
      <c r="CB60" s="220"/>
      <c r="CC60" s="220"/>
      <c r="CD60" s="220"/>
      <c r="CE60" s="220"/>
      <c r="CF60" s="220"/>
      <c r="CG60" s="47"/>
      <c r="CH60" s="47"/>
      <c r="CI60" s="47"/>
      <c r="CJ60" s="47"/>
      <c r="CK60" s="47"/>
      <c r="CL60" s="47"/>
      <c r="CM60" s="47"/>
    </row>
    <row r="61" spans="1:108" ht="45" customHeight="1" x14ac:dyDescent="0.2">
      <c r="A61" s="327"/>
      <c r="B61" s="174" t="s">
        <v>1045</v>
      </c>
      <c r="C61" s="109" t="s">
        <v>1046</v>
      </c>
      <c r="D61" s="593"/>
      <c r="E61" s="594"/>
      <c r="F61" s="593"/>
      <c r="G61" s="594"/>
      <c r="H61" s="593"/>
      <c r="I61" s="594"/>
      <c r="J61" s="593"/>
      <c r="K61" s="594"/>
      <c r="L61" s="593"/>
      <c r="M61" s="594"/>
      <c r="N61" s="593"/>
      <c r="O61" s="594"/>
      <c r="P61" s="593"/>
      <c r="Q61" s="594"/>
      <c r="R61" s="593"/>
      <c r="S61" s="594"/>
      <c r="T61" s="593"/>
      <c r="U61" s="594"/>
      <c r="V61" s="593"/>
      <c r="W61" s="594"/>
      <c r="X61" s="44"/>
      <c r="Y61" s="71">
        <f t="shared" si="11"/>
        <v>0</v>
      </c>
      <c r="Z61" s="335">
        <v>5</v>
      </c>
      <c r="AA61" s="39">
        <f t="shared" si="10"/>
        <v>0</v>
      </c>
      <c r="AB61" s="390"/>
      <c r="AD61" s="229" t="s">
        <v>721</v>
      </c>
      <c r="BX61" s="220"/>
      <c r="BY61" s="220"/>
      <c r="BZ61" s="220"/>
      <c r="CA61" s="220"/>
      <c r="CB61" s="220"/>
      <c r="CC61" s="220"/>
      <c r="CD61" s="220"/>
      <c r="CE61" s="220"/>
      <c r="CF61" s="220"/>
      <c r="CG61" s="47"/>
      <c r="CH61" s="47"/>
      <c r="CI61" s="47"/>
      <c r="CJ61" s="47"/>
      <c r="CK61" s="47"/>
      <c r="CL61" s="47"/>
      <c r="CM61" s="47"/>
    </row>
    <row r="62" spans="1:108" ht="106.5" customHeight="1" x14ac:dyDescent="0.2">
      <c r="A62" s="327"/>
      <c r="B62" s="174" t="s">
        <v>1047</v>
      </c>
      <c r="C62" s="109" t="s">
        <v>1048</v>
      </c>
      <c r="D62" s="593"/>
      <c r="E62" s="594"/>
      <c r="F62" s="593"/>
      <c r="G62" s="594"/>
      <c r="H62" s="593"/>
      <c r="I62" s="594"/>
      <c r="J62" s="593"/>
      <c r="K62" s="594"/>
      <c r="L62" s="593"/>
      <c r="M62" s="594"/>
      <c r="N62" s="593"/>
      <c r="O62" s="594"/>
      <c r="P62" s="593"/>
      <c r="Q62" s="594"/>
      <c r="R62" s="593"/>
      <c r="S62" s="594"/>
      <c r="T62" s="593"/>
      <c r="U62" s="594"/>
      <c r="V62" s="593"/>
      <c r="W62" s="594"/>
      <c r="X62" s="44"/>
      <c r="Y62" s="71">
        <f t="shared" si="11"/>
        <v>0</v>
      </c>
      <c r="Z62" s="335">
        <v>5</v>
      </c>
      <c r="AA62" s="39">
        <f t="shared" si="10"/>
        <v>0</v>
      </c>
      <c r="AB62" s="390"/>
      <c r="AD62" s="229" t="s">
        <v>721</v>
      </c>
      <c r="BX62" s="220"/>
      <c r="BY62" s="220"/>
      <c r="BZ62" s="220"/>
      <c r="CA62" s="220"/>
      <c r="CB62" s="220"/>
      <c r="CC62" s="220"/>
      <c r="CD62" s="220"/>
      <c r="CE62" s="220"/>
      <c r="CF62" s="220"/>
      <c r="CG62" s="47"/>
      <c r="CH62" s="47"/>
      <c r="CI62" s="47"/>
      <c r="CJ62" s="47"/>
      <c r="CK62" s="47"/>
      <c r="CL62" s="47"/>
      <c r="CM62" s="47"/>
    </row>
    <row r="63" spans="1:108" ht="45" customHeight="1" x14ac:dyDescent="0.2">
      <c r="A63" s="327"/>
      <c r="B63" s="174" t="s">
        <v>1049</v>
      </c>
      <c r="C63" s="109" t="s">
        <v>1126</v>
      </c>
      <c r="D63" s="593"/>
      <c r="E63" s="594"/>
      <c r="F63" s="593"/>
      <c r="G63" s="594"/>
      <c r="H63" s="593"/>
      <c r="I63" s="594"/>
      <c r="J63" s="593"/>
      <c r="K63" s="594"/>
      <c r="L63" s="593"/>
      <c r="M63" s="594"/>
      <c r="N63" s="593"/>
      <c r="O63" s="594"/>
      <c r="P63" s="593"/>
      <c r="Q63" s="594"/>
      <c r="R63" s="593"/>
      <c r="S63" s="594"/>
      <c r="T63" s="593"/>
      <c r="U63" s="594"/>
      <c r="V63" s="593"/>
      <c r="W63" s="594"/>
      <c r="X63" s="44"/>
      <c r="Y63" s="71">
        <f t="shared" si="11"/>
        <v>0</v>
      </c>
      <c r="Z63" s="335">
        <v>5</v>
      </c>
      <c r="AA63" s="39">
        <f t="shared" si="10"/>
        <v>0</v>
      </c>
      <c r="AB63" s="390"/>
      <c r="AD63" s="229" t="s">
        <v>721</v>
      </c>
      <c r="BX63" s="220"/>
      <c r="BY63" s="220"/>
      <c r="BZ63" s="220"/>
      <c r="CA63" s="220"/>
      <c r="CB63" s="220"/>
      <c r="CC63" s="220"/>
      <c r="CD63" s="220"/>
      <c r="CE63" s="220"/>
      <c r="CF63" s="220"/>
      <c r="CG63" s="47"/>
      <c r="CH63" s="47"/>
      <c r="CI63" s="47"/>
      <c r="CJ63" s="47"/>
      <c r="CK63" s="47"/>
      <c r="CL63" s="47"/>
      <c r="CM63" s="47"/>
    </row>
    <row r="64" spans="1:108" ht="45" customHeight="1" x14ac:dyDescent="0.2">
      <c r="A64" s="327"/>
      <c r="B64" s="174" t="s">
        <v>1050</v>
      </c>
      <c r="C64" s="109" t="s">
        <v>1051</v>
      </c>
      <c r="D64" s="593"/>
      <c r="E64" s="594"/>
      <c r="F64" s="593"/>
      <c r="G64" s="594"/>
      <c r="H64" s="593"/>
      <c r="I64" s="594"/>
      <c r="J64" s="593"/>
      <c r="K64" s="594"/>
      <c r="L64" s="593"/>
      <c r="M64" s="594"/>
      <c r="N64" s="593"/>
      <c r="O64" s="594"/>
      <c r="P64" s="593"/>
      <c r="Q64" s="594"/>
      <c r="R64" s="593"/>
      <c r="S64" s="594"/>
      <c r="T64" s="593"/>
      <c r="U64" s="594"/>
      <c r="V64" s="593"/>
      <c r="W64" s="594"/>
      <c r="X64" s="44"/>
      <c r="Y64" s="71">
        <f t="shared" si="11"/>
        <v>0</v>
      </c>
      <c r="Z64" s="335">
        <v>5</v>
      </c>
      <c r="AA64" s="39">
        <f t="shared" si="10"/>
        <v>0</v>
      </c>
      <c r="AB64" s="390"/>
      <c r="AD64" s="229" t="s">
        <v>721</v>
      </c>
      <c r="BX64" s="220"/>
      <c r="BY64" s="220"/>
      <c r="BZ64" s="220"/>
      <c r="CA64" s="220"/>
      <c r="CB64" s="220"/>
      <c r="CC64" s="220"/>
      <c r="CD64" s="220"/>
      <c r="CE64" s="220"/>
      <c r="CF64" s="220"/>
      <c r="CG64" s="47"/>
      <c r="CH64" s="47"/>
      <c r="CI64" s="47"/>
      <c r="CJ64" s="47"/>
      <c r="CK64" s="47"/>
      <c r="CL64" s="47"/>
      <c r="CM64" s="47"/>
    </row>
    <row r="65" spans="1:108" ht="67.7" customHeight="1" x14ac:dyDescent="0.2">
      <c r="A65" s="327"/>
      <c r="B65" s="174" t="s">
        <v>1052</v>
      </c>
      <c r="C65" s="109" t="s">
        <v>1053</v>
      </c>
      <c r="D65" s="593"/>
      <c r="E65" s="594"/>
      <c r="F65" s="593"/>
      <c r="G65" s="594"/>
      <c r="H65" s="593"/>
      <c r="I65" s="594"/>
      <c r="J65" s="593"/>
      <c r="K65" s="594"/>
      <c r="L65" s="593"/>
      <c r="M65" s="594"/>
      <c r="N65" s="593"/>
      <c r="O65" s="594"/>
      <c r="P65" s="593"/>
      <c r="Q65" s="594"/>
      <c r="R65" s="593"/>
      <c r="S65" s="594"/>
      <c r="T65" s="593"/>
      <c r="U65" s="594"/>
      <c r="V65" s="593"/>
      <c r="W65" s="594"/>
      <c r="X65" s="44"/>
      <c r="Y65" s="71">
        <f t="shared" si="11"/>
        <v>0</v>
      </c>
      <c r="Z65" s="335">
        <v>5</v>
      </c>
      <c r="AA65" s="39">
        <f t="shared" si="10"/>
        <v>0</v>
      </c>
      <c r="AB65" s="390"/>
      <c r="AD65" s="229" t="s">
        <v>721</v>
      </c>
      <c r="BX65" s="220"/>
      <c r="BY65" s="220"/>
      <c r="BZ65" s="220"/>
      <c r="CA65" s="220"/>
      <c r="CB65" s="220"/>
      <c r="CC65" s="220"/>
      <c r="CD65" s="220"/>
      <c r="CE65" s="220"/>
      <c r="CF65" s="220"/>
      <c r="CG65" s="47"/>
      <c r="CH65" s="47"/>
      <c r="CI65" s="47"/>
      <c r="CJ65" s="47"/>
      <c r="CK65" s="47"/>
      <c r="CL65" s="47"/>
      <c r="CM65" s="47"/>
    </row>
    <row r="66" spans="1:108" ht="67.7" customHeight="1" thickBot="1" x14ac:dyDescent="0.25">
      <c r="A66" s="327"/>
      <c r="B66" s="174" t="s">
        <v>1054</v>
      </c>
      <c r="C66" s="109" t="s">
        <v>1055</v>
      </c>
      <c r="D66" s="593"/>
      <c r="E66" s="594"/>
      <c r="F66" s="593"/>
      <c r="G66" s="594"/>
      <c r="H66" s="593"/>
      <c r="I66" s="594"/>
      <c r="J66" s="593"/>
      <c r="K66" s="594"/>
      <c r="L66" s="593"/>
      <c r="M66" s="594"/>
      <c r="N66" s="593"/>
      <c r="O66" s="594"/>
      <c r="P66" s="593"/>
      <c r="Q66" s="594"/>
      <c r="R66" s="593"/>
      <c r="S66" s="594"/>
      <c r="T66" s="593"/>
      <c r="U66" s="594"/>
      <c r="V66" s="593"/>
      <c r="W66" s="594"/>
      <c r="X66" s="44"/>
      <c r="Y66" s="71">
        <f t="shared" si="11"/>
        <v>0</v>
      </c>
      <c r="Z66" s="335">
        <v>5</v>
      </c>
      <c r="AA66" s="39">
        <f t="shared" si="10"/>
        <v>0</v>
      </c>
      <c r="AB66" s="390"/>
      <c r="AD66" s="229" t="s">
        <v>721</v>
      </c>
      <c r="BX66" s="220"/>
      <c r="BY66" s="220"/>
      <c r="BZ66" s="220"/>
      <c r="CA66" s="220"/>
      <c r="CB66" s="220"/>
      <c r="CC66" s="220"/>
      <c r="CD66" s="220"/>
      <c r="CE66" s="220"/>
      <c r="CF66" s="220"/>
      <c r="CG66" s="47"/>
      <c r="CH66" s="47"/>
      <c r="CI66" s="47"/>
      <c r="CJ66" s="47"/>
      <c r="CK66" s="47"/>
      <c r="CL66" s="47"/>
      <c r="CM66" s="47"/>
    </row>
    <row r="67" spans="1:108" ht="21" customHeight="1" thickTop="1" thickBot="1" x14ac:dyDescent="0.25">
      <c r="A67" s="327"/>
      <c r="B67" s="40"/>
      <c r="C67" s="129"/>
      <c r="D67" s="606" t="s">
        <v>441</v>
      </c>
      <c r="E67" s="607"/>
      <c r="F67" s="607"/>
      <c r="G67" s="607"/>
      <c r="H67" s="607"/>
      <c r="I67" s="607"/>
      <c r="J67" s="607"/>
      <c r="K67" s="607"/>
      <c r="L67" s="607"/>
      <c r="M67" s="607"/>
      <c r="N67" s="607"/>
      <c r="O67" s="607"/>
      <c r="P67" s="607"/>
      <c r="Q67" s="607"/>
      <c r="R67" s="607"/>
      <c r="S67" s="607"/>
      <c r="T67" s="607"/>
      <c r="U67" s="607"/>
      <c r="V67" s="607"/>
      <c r="W67" s="607"/>
      <c r="X67" s="608"/>
      <c r="Y67" s="272">
        <f>SUM(Y56:Y66)</f>
        <v>0</v>
      </c>
      <c r="Z67" s="332">
        <f>SUM(Z56:Z66)</f>
        <v>75</v>
      </c>
      <c r="AA67" s="39"/>
      <c r="AD67" s="229"/>
      <c r="BX67" s="220"/>
      <c r="BY67" s="220"/>
      <c r="BZ67" s="220"/>
      <c r="CA67" s="220"/>
      <c r="CB67" s="220"/>
      <c r="CC67" s="220"/>
      <c r="CD67" s="220"/>
      <c r="CE67" s="220"/>
      <c r="CF67" s="220"/>
      <c r="CG67" s="47"/>
      <c r="CH67" s="47"/>
      <c r="CI67" s="47"/>
      <c r="CJ67" s="47"/>
      <c r="CK67" s="47"/>
      <c r="CL67" s="47"/>
      <c r="CM67" s="47"/>
    </row>
    <row r="68" spans="1:108" ht="21" customHeight="1" thickBot="1" x14ac:dyDescent="0.25">
      <c r="A68" s="325"/>
      <c r="B68" s="83"/>
      <c r="C68" s="249"/>
      <c r="D68" s="601"/>
      <c r="E68" s="622"/>
      <c r="F68" s="724">
        <v>35</v>
      </c>
      <c r="G68" s="725"/>
      <c r="H68" s="725"/>
      <c r="I68" s="725"/>
      <c r="J68" s="725"/>
      <c r="K68" s="725"/>
      <c r="L68" s="725"/>
      <c r="M68" s="725"/>
      <c r="N68" s="725"/>
      <c r="O68" s="725"/>
      <c r="P68" s="725"/>
      <c r="Q68" s="725"/>
      <c r="R68" s="725"/>
      <c r="S68" s="725"/>
      <c r="T68" s="725"/>
      <c r="U68" s="725"/>
      <c r="V68" s="725"/>
      <c r="W68" s="725"/>
      <c r="X68" s="725"/>
      <c r="Y68" s="725"/>
      <c r="Z68" s="726"/>
      <c r="AA68" s="39"/>
      <c r="AD68" s="229"/>
      <c r="BX68" s="220"/>
      <c r="BY68" s="220"/>
      <c r="BZ68" s="220"/>
      <c r="CA68" s="220"/>
      <c r="CB68" s="220"/>
      <c r="CC68" s="220"/>
      <c r="CD68" s="220"/>
      <c r="CE68" s="220"/>
      <c r="CF68" s="220"/>
      <c r="CG68" s="47"/>
      <c r="CH68" s="47"/>
      <c r="CI68" s="47"/>
      <c r="CJ68" s="47"/>
      <c r="CK68" s="47"/>
      <c r="CL68" s="47"/>
      <c r="CM68" s="47"/>
    </row>
    <row r="69" spans="1:108" ht="30" customHeight="1" thickBot="1" x14ac:dyDescent="0.25">
      <c r="A69" s="317"/>
      <c r="B69" s="184" t="s">
        <v>564</v>
      </c>
      <c r="C69" s="143" t="s">
        <v>565</v>
      </c>
      <c r="D69" s="242"/>
      <c r="E69" s="243"/>
      <c r="F69" s="161"/>
      <c r="G69" s="245"/>
      <c r="H69" s="242"/>
      <c r="I69" s="243"/>
      <c r="J69" s="246"/>
      <c r="K69" s="245"/>
      <c r="L69" s="356"/>
      <c r="M69" s="243"/>
      <c r="N69" s="244"/>
      <c r="O69" s="245"/>
      <c r="P69" s="242"/>
      <c r="Q69" s="243"/>
      <c r="R69" s="244"/>
      <c r="S69" s="245"/>
      <c r="T69" s="161"/>
      <c r="U69" s="243"/>
      <c r="V69" s="244"/>
      <c r="W69" s="243"/>
      <c r="X69" s="357"/>
      <c r="Y69" s="248"/>
      <c r="Z69" s="328"/>
      <c r="AD69" s="229"/>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7"/>
      <c r="DD69" s="47"/>
    </row>
    <row r="70" spans="1:108" ht="27.95" customHeight="1" x14ac:dyDescent="0.2">
      <c r="A70" s="339"/>
      <c r="B70" s="181"/>
      <c r="C70" s="395" t="s">
        <v>591</v>
      </c>
      <c r="D70" s="721"/>
      <c r="E70" s="722"/>
      <c r="F70" s="722"/>
      <c r="G70" s="722"/>
      <c r="H70" s="722"/>
      <c r="I70" s="722"/>
      <c r="J70" s="722"/>
      <c r="K70" s="722"/>
      <c r="L70" s="722"/>
      <c r="M70" s="722"/>
      <c r="N70" s="722"/>
      <c r="O70" s="722"/>
      <c r="P70" s="722"/>
      <c r="Q70" s="722"/>
      <c r="R70" s="722"/>
      <c r="S70" s="722"/>
      <c r="T70" s="722"/>
      <c r="U70" s="722"/>
      <c r="V70" s="722"/>
      <c r="W70" s="722"/>
      <c r="X70" s="722"/>
      <c r="Y70" s="722"/>
      <c r="Z70" s="723"/>
      <c r="AA70" s="208">
        <f t="shared" ref="AA70" si="12">COUNTIF(D70:W70,"a")+COUNTIF(D70:W70,"s")</f>
        <v>0</v>
      </c>
      <c r="AD70" s="229"/>
      <c r="BX70" s="47"/>
      <c r="BY70" s="47"/>
      <c r="BZ70" s="47"/>
      <c r="CA70" s="47"/>
      <c r="CB70" s="47"/>
      <c r="CC70" s="47"/>
      <c r="CD70" s="47"/>
      <c r="CE70" s="47"/>
      <c r="CF70" s="47"/>
      <c r="CG70" s="47"/>
      <c r="CH70" s="47"/>
      <c r="CI70" s="47"/>
      <c r="CJ70" s="47"/>
      <c r="CK70" s="47"/>
      <c r="CL70" s="47"/>
      <c r="CM70" s="47"/>
      <c r="CN70" s="47"/>
      <c r="CO70" s="47"/>
      <c r="CP70" s="47"/>
      <c r="CQ70" s="47"/>
      <c r="CR70" s="47"/>
      <c r="CS70" s="47"/>
      <c r="CT70" s="47"/>
      <c r="CU70" s="47"/>
      <c r="CV70" s="47"/>
      <c r="CW70" s="47"/>
      <c r="CX70" s="47"/>
      <c r="CY70" s="47"/>
      <c r="CZ70" s="47"/>
      <c r="DA70" s="47"/>
      <c r="DB70" s="47"/>
      <c r="DC70" s="47"/>
      <c r="DD70" s="47"/>
    </row>
    <row r="71" spans="1:108" ht="27.95" customHeight="1" x14ac:dyDescent="0.2">
      <c r="A71" s="327"/>
      <c r="B71" s="173" t="s">
        <v>566</v>
      </c>
      <c r="C71" s="111" t="s">
        <v>567</v>
      </c>
      <c r="D71" s="637"/>
      <c r="E71" s="638"/>
      <c r="F71" s="637"/>
      <c r="G71" s="638"/>
      <c r="H71" s="637"/>
      <c r="I71" s="638"/>
      <c r="J71" s="637"/>
      <c r="K71" s="638"/>
      <c r="L71" s="637"/>
      <c r="M71" s="638"/>
      <c r="N71" s="637"/>
      <c r="O71" s="638"/>
      <c r="P71" s="637"/>
      <c r="Q71" s="638"/>
      <c r="R71" s="637"/>
      <c r="S71" s="638"/>
      <c r="T71" s="637"/>
      <c r="U71" s="638"/>
      <c r="V71" s="637"/>
      <c r="W71" s="638"/>
      <c r="X71" s="44"/>
      <c r="Y71" s="76">
        <f>IF(OR(D71="s",F71="s",H71="s",J71="s",L71="s",N71="s",P71="s",R71="s",T71="s",V71="s"), 0, IF(OR(D71="a",F71="a",H71="a",J71="a",L71="a",N71="a",P71="a",R71="a",T71="a",V71="a"),Z71,0))</f>
        <v>0</v>
      </c>
      <c r="Z71" s="334">
        <v>15</v>
      </c>
      <c r="AA71" s="39">
        <f t="shared" ref="AA71:AA79" si="13">COUNTIF(D71:W71,"a")+COUNTIF(D71:W71,"s")</f>
        <v>0</v>
      </c>
      <c r="AB71" s="390"/>
      <c r="AD71" s="391"/>
      <c r="BX71" s="220"/>
      <c r="BY71" s="220"/>
      <c r="BZ71" s="220"/>
      <c r="CA71" s="220"/>
      <c r="CB71" s="220"/>
      <c r="CC71" s="220"/>
      <c r="CD71" s="220"/>
      <c r="CE71" s="220"/>
      <c r="CF71" s="220"/>
      <c r="CG71" s="47"/>
      <c r="CH71" s="47"/>
      <c r="CI71" s="47"/>
      <c r="CJ71" s="47"/>
      <c r="CK71" s="47"/>
      <c r="CL71" s="47"/>
      <c r="CM71" s="47"/>
    </row>
    <row r="72" spans="1:108" ht="67.7" customHeight="1" x14ac:dyDescent="0.2">
      <c r="A72" s="327"/>
      <c r="B72" s="174" t="s">
        <v>568</v>
      </c>
      <c r="C72" s="112" t="s">
        <v>569</v>
      </c>
      <c r="D72" s="633"/>
      <c r="E72" s="634"/>
      <c r="F72" s="633"/>
      <c r="G72" s="634"/>
      <c r="H72" s="633"/>
      <c r="I72" s="634"/>
      <c r="J72" s="633"/>
      <c r="K72" s="634"/>
      <c r="L72" s="633"/>
      <c r="M72" s="634"/>
      <c r="N72" s="633"/>
      <c r="O72" s="634"/>
      <c r="P72" s="633"/>
      <c r="Q72" s="634"/>
      <c r="R72" s="633"/>
      <c r="S72" s="634"/>
      <c r="T72" s="633"/>
      <c r="U72" s="634"/>
      <c r="V72" s="633"/>
      <c r="W72" s="634"/>
      <c r="X72" s="44"/>
      <c r="Y72" s="30">
        <f t="shared" ref="Y72:Y74" si="14">IF(OR(D72="s",F72="s",H72="s",J72="s",L72="s",N72="s",P72="s",R72="s",T72="s",V72="s"), 0, IF(OR(D72="a",F72="a",H72="a",J72="a",L72="a",N72="a",P72="a",R72="a",T72="a",V72="a"),Z72,0))</f>
        <v>0</v>
      </c>
      <c r="Z72" s="331">
        <v>5</v>
      </c>
      <c r="AA72" s="39">
        <f t="shared" si="13"/>
        <v>0</v>
      </c>
      <c r="AB72" s="390"/>
      <c r="AD72" s="391" t="s">
        <v>208</v>
      </c>
      <c r="BX72" s="220"/>
      <c r="BY72" s="220"/>
      <c r="BZ72" s="220"/>
      <c r="CA72" s="220"/>
      <c r="CB72" s="220"/>
      <c r="CC72" s="220"/>
      <c r="CD72" s="220"/>
      <c r="CE72" s="220"/>
      <c r="CF72" s="220"/>
      <c r="CG72" s="47"/>
      <c r="CH72" s="47"/>
      <c r="CI72" s="47"/>
      <c r="CJ72" s="47"/>
      <c r="CK72" s="47"/>
      <c r="CL72" s="47"/>
      <c r="CM72" s="47"/>
    </row>
    <row r="73" spans="1:108" ht="45" customHeight="1" x14ac:dyDescent="0.2">
      <c r="A73" s="327"/>
      <c r="B73" s="174" t="s">
        <v>570</v>
      </c>
      <c r="C73" s="112" t="s">
        <v>571</v>
      </c>
      <c r="D73" s="633"/>
      <c r="E73" s="634"/>
      <c r="F73" s="633"/>
      <c r="G73" s="634"/>
      <c r="H73" s="633"/>
      <c r="I73" s="634"/>
      <c r="J73" s="633"/>
      <c r="K73" s="634"/>
      <c r="L73" s="633"/>
      <c r="M73" s="634"/>
      <c r="N73" s="633"/>
      <c r="O73" s="634"/>
      <c r="P73" s="633"/>
      <c r="Q73" s="634"/>
      <c r="R73" s="633"/>
      <c r="S73" s="634"/>
      <c r="T73" s="633"/>
      <c r="U73" s="634"/>
      <c r="V73" s="633"/>
      <c r="W73" s="634"/>
      <c r="X73" s="44"/>
      <c r="Y73" s="71">
        <f t="shared" si="14"/>
        <v>0</v>
      </c>
      <c r="Z73" s="335">
        <v>5</v>
      </c>
      <c r="AA73" s="39">
        <f t="shared" si="13"/>
        <v>0</v>
      </c>
      <c r="AB73" s="390"/>
      <c r="AD73" s="391" t="s">
        <v>208</v>
      </c>
      <c r="BX73" s="220"/>
      <c r="BY73" s="220"/>
      <c r="BZ73" s="220"/>
      <c r="CA73" s="220"/>
      <c r="CB73" s="220"/>
      <c r="CC73" s="220"/>
      <c r="CD73" s="220"/>
      <c r="CE73" s="220"/>
      <c r="CF73" s="220"/>
      <c r="CG73" s="47"/>
      <c r="CH73" s="47"/>
      <c r="CI73" s="47"/>
      <c r="CJ73" s="47"/>
      <c r="CK73" s="47"/>
      <c r="CL73" s="47"/>
      <c r="CM73" s="47"/>
    </row>
    <row r="74" spans="1:108" ht="67.7" customHeight="1" x14ac:dyDescent="0.2">
      <c r="A74" s="327"/>
      <c r="B74" s="188" t="s">
        <v>572</v>
      </c>
      <c r="C74" s="105" t="s">
        <v>573</v>
      </c>
      <c r="D74" s="635"/>
      <c r="E74" s="636"/>
      <c r="F74" s="635"/>
      <c r="G74" s="636"/>
      <c r="H74" s="635"/>
      <c r="I74" s="636"/>
      <c r="J74" s="635"/>
      <c r="K74" s="636"/>
      <c r="L74" s="635"/>
      <c r="M74" s="636"/>
      <c r="N74" s="635"/>
      <c r="O74" s="636"/>
      <c r="P74" s="635"/>
      <c r="Q74" s="636"/>
      <c r="R74" s="635"/>
      <c r="S74" s="636"/>
      <c r="T74" s="635"/>
      <c r="U74" s="636"/>
      <c r="V74" s="635"/>
      <c r="W74" s="636"/>
      <c r="X74" s="392"/>
      <c r="Y74" s="71">
        <f t="shared" si="14"/>
        <v>0</v>
      </c>
      <c r="Z74" s="335">
        <v>10</v>
      </c>
      <c r="AA74" s="39">
        <f t="shared" si="13"/>
        <v>0</v>
      </c>
      <c r="AB74" s="390"/>
      <c r="AD74" s="391"/>
      <c r="BX74" s="220"/>
      <c r="BY74" s="220"/>
      <c r="BZ74" s="220"/>
      <c r="CA74" s="220"/>
      <c r="CB74" s="220"/>
      <c r="CC74" s="220"/>
      <c r="CD74" s="220"/>
      <c r="CE74" s="220"/>
      <c r="CF74" s="220"/>
      <c r="CG74" s="47"/>
      <c r="CH74" s="47"/>
      <c r="CI74" s="47"/>
      <c r="CJ74" s="47"/>
      <c r="CK74" s="47"/>
      <c r="CL74" s="47"/>
      <c r="CM74" s="47"/>
    </row>
    <row r="75" spans="1:108" ht="27.95" customHeight="1" x14ac:dyDescent="0.2">
      <c r="A75" s="339"/>
      <c r="B75" s="174"/>
      <c r="C75" s="394" t="s">
        <v>574</v>
      </c>
      <c r="D75" s="697"/>
      <c r="E75" s="719"/>
      <c r="F75" s="719"/>
      <c r="G75" s="719"/>
      <c r="H75" s="719"/>
      <c r="I75" s="719"/>
      <c r="J75" s="719"/>
      <c r="K75" s="719"/>
      <c r="L75" s="719"/>
      <c r="M75" s="719"/>
      <c r="N75" s="719"/>
      <c r="O75" s="719"/>
      <c r="P75" s="719"/>
      <c r="Q75" s="719"/>
      <c r="R75" s="719"/>
      <c r="S75" s="719"/>
      <c r="T75" s="719"/>
      <c r="U75" s="719"/>
      <c r="V75" s="719"/>
      <c r="W75" s="719"/>
      <c r="X75" s="719"/>
      <c r="Y75" s="719"/>
      <c r="Z75" s="720"/>
      <c r="AA75" s="208">
        <f t="shared" si="13"/>
        <v>0</v>
      </c>
      <c r="AD75" s="391"/>
      <c r="BX75" s="47"/>
      <c r="BY75" s="47"/>
      <c r="BZ75" s="47"/>
      <c r="CA75" s="47"/>
      <c r="CB75" s="47"/>
      <c r="CC75" s="47"/>
      <c r="CD75" s="47"/>
      <c r="CE75" s="47"/>
      <c r="CF75" s="47"/>
      <c r="CG75" s="47"/>
      <c r="CH75" s="47"/>
      <c r="CI75" s="47"/>
      <c r="CJ75" s="47"/>
      <c r="CK75" s="47"/>
      <c r="CL75" s="47"/>
      <c r="CM75" s="47"/>
      <c r="CN75" s="47"/>
      <c r="CO75" s="47"/>
      <c r="CP75" s="47"/>
      <c r="CQ75" s="47"/>
      <c r="CR75" s="47"/>
      <c r="CS75" s="47"/>
      <c r="CT75" s="47"/>
      <c r="CU75" s="47"/>
      <c r="CV75" s="47"/>
      <c r="CW75" s="47"/>
      <c r="CX75" s="47"/>
      <c r="CY75" s="47"/>
      <c r="CZ75" s="47"/>
      <c r="DA75" s="47"/>
      <c r="DB75" s="47"/>
      <c r="DC75" s="47"/>
      <c r="DD75" s="47"/>
    </row>
    <row r="76" spans="1:108" ht="88.5" customHeight="1" x14ac:dyDescent="0.2">
      <c r="A76" s="327"/>
      <c r="B76" s="173" t="s">
        <v>575</v>
      </c>
      <c r="C76" s="111" t="s">
        <v>576</v>
      </c>
      <c r="D76" s="637"/>
      <c r="E76" s="638"/>
      <c r="F76" s="637"/>
      <c r="G76" s="638"/>
      <c r="H76" s="637"/>
      <c r="I76" s="638"/>
      <c r="J76" s="637"/>
      <c r="K76" s="638"/>
      <c r="L76" s="637"/>
      <c r="M76" s="638"/>
      <c r="N76" s="637"/>
      <c r="O76" s="638"/>
      <c r="P76" s="637"/>
      <c r="Q76" s="638"/>
      <c r="R76" s="637"/>
      <c r="S76" s="638"/>
      <c r="T76" s="637"/>
      <c r="U76" s="638"/>
      <c r="V76" s="637"/>
      <c r="W76" s="638"/>
      <c r="X76" s="44"/>
      <c r="Y76" s="393">
        <f t="shared" ref="Y76:Y79" si="15">IF(OR(D76="s",F76="s",H76="s",J76="s",L76="s",N76="s",P76="s",R76="s",T76="s",V76="s"), 0, IF(OR(D76="a",F76="a",H76="a",J76="a",L76="a",N76="a",P76="a",R76="a",T76="a",V76="a"),Z76,0))</f>
        <v>0</v>
      </c>
      <c r="Z76" s="337">
        <v>5</v>
      </c>
      <c r="AA76" s="39">
        <f t="shared" si="13"/>
        <v>0</v>
      </c>
      <c r="AB76" s="390"/>
      <c r="AD76" s="391" t="s">
        <v>208</v>
      </c>
      <c r="BX76" s="220"/>
      <c r="BY76" s="220"/>
      <c r="BZ76" s="220"/>
      <c r="CA76" s="220"/>
      <c r="CB76" s="220"/>
      <c r="CC76" s="220"/>
      <c r="CD76" s="220"/>
      <c r="CE76" s="220"/>
      <c r="CF76" s="220"/>
      <c r="CG76" s="47"/>
      <c r="CH76" s="47"/>
      <c r="CI76" s="47"/>
      <c r="CJ76" s="47"/>
      <c r="CK76" s="47"/>
      <c r="CL76" s="47"/>
      <c r="CM76" s="47"/>
    </row>
    <row r="77" spans="1:108" ht="106.5" customHeight="1" x14ac:dyDescent="0.2">
      <c r="A77" s="327"/>
      <c r="B77" s="174" t="s">
        <v>577</v>
      </c>
      <c r="C77" s="105" t="s">
        <v>578</v>
      </c>
      <c r="D77" s="633"/>
      <c r="E77" s="634"/>
      <c r="F77" s="633"/>
      <c r="G77" s="634"/>
      <c r="H77" s="633"/>
      <c r="I77" s="634"/>
      <c r="J77" s="633"/>
      <c r="K77" s="634"/>
      <c r="L77" s="633"/>
      <c r="M77" s="634"/>
      <c r="N77" s="633"/>
      <c r="O77" s="634"/>
      <c r="P77" s="633"/>
      <c r="Q77" s="634"/>
      <c r="R77" s="633"/>
      <c r="S77" s="634"/>
      <c r="T77" s="633"/>
      <c r="U77" s="634"/>
      <c r="V77" s="633"/>
      <c r="W77" s="634"/>
      <c r="X77" s="44"/>
      <c r="Y77" s="71">
        <f t="shared" si="15"/>
        <v>0</v>
      </c>
      <c r="Z77" s="335">
        <v>5</v>
      </c>
      <c r="AA77" s="39">
        <f t="shared" si="13"/>
        <v>0</v>
      </c>
      <c r="AB77" s="390"/>
      <c r="AD77" s="391"/>
      <c r="BX77" s="220"/>
      <c r="BY77" s="220"/>
      <c r="BZ77" s="220"/>
      <c r="CA77" s="220"/>
      <c r="CB77" s="220"/>
      <c r="CC77" s="220"/>
      <c r="CD77" s="220"/>
      <c r="CE77" s="220"/>
      <c r="CF77" s="220"/>
      <c r="CG77" s="47"/>
      <c r="CH77" s="47"/>
      <c r="CI77" s="47"/>
      <c r="CJ77" s="47"/>
      <c r="CK77" s="47"/>
      <c r="CL77" s="47"/>
      <c r="CM77" s="47"/>
    </row>
    <row r="78" spans="1:108" ht="45" customHeight="1" x14ac:dyDescent="0.2">
      <c r="A78" s="327"/>
      <c r="B78" s="174" t="s">
        <v>579</v>
      </c>
      <c r="C78" s="112" t="s">
        <v>1042</v>
      </c>
      <c r="D78" s="633"/>
      <c r="E78" s="634"/>
      <c r="F78" s="633"/>
      <c r="G78" s="634"/>
      <c r="H78" s="633"/>
      <c r="I78" s="634"/>
      <c r="J78" s="633"/>
      <c r="K78" s="634"/>
      <c r="L78" s="633"/>
      <c r="M78" s="634"/>
      <c r="N78" s="633"/>
      <c r="O78" s="634"/>
      <c r="P78" s="633"/>
      <c r="Q78" s="634"/>
      <c r="R78" s="633"/>
      <c r="S78" s="634"/>
      <c r="T78" s="633"/>
      <c r="U78" s="634"/>
      <c r="V78" s="633"/>
      <c r="W78" s="634"/>
      <c r="X78" s="44"/>
      <c r="Y78" s="71">
        <f t="shared" si="15"/>
        <v>0</v>
      </c>
      <c r="Z78" s="335">
        <v>10</v>
      </c>
      <c r="AA78" s="39">
        <f t="shared" si="13"/>
        <v>0</v>
      </c>
      <c r="AB78" s="390"/>
      <c r="AD78" s="391"/>
      <c r="BX78" s="220"/>
      <c r="BY78" s="220"/>
      <c r="BZ78" s="220"/>
      <c r="CA78" s="220"/>
      <c r="CB78" s="220"/>
      <c r="CC78" s="220"/>
      <c r="CD78" s="220"/>
      <c r="CE78" s="220"/>
      <c r="CF78" s="220"/>
      <c r="CG78" s="47"/>
      <c r="CH78" s="47"/>
      <c r="CI78" s="47"/>
      <c r="CJ78" s="47"/>
      <c r="CK78" s="47"/>
      <c r="CL78" s="47"/>
      <c r="CM78" s="47"/>
    </row>
    <row r="79" spans="1:108" ht="67.7" customHeight="1" thickBot="1" x14ac:dyDescent="0.2">
      <c r="A79" s="327"/>
      <c r="B79" s="174" t="s">
        <v>580</v>
      </c>
      <c r="C79" s="112" t="s">
        <v>581</v>
      </c>
      <c r="D79" s="582"/>
      <c r="E79" s="586"/>
      <c r="F79" s="582"/>
      <c r="G79" s="586"/>
      <c r="H79" s="582"/>
      <c r="I79" s="586"/>
      <c r="J79" s="582"/>
      <c r="K79" s="586"/>
      <c r="L79" s="582"/>
      <c r="M79" s="586"/>
      <c r="N79" s="582"/>
      <c r="O79" s="586"/>
      <c r="P79" s="582"/>
      <c r="Q79" s="586"/>
      <c r="R79" s="582"/>
      <c r="S79" s="586"/>
      <c r="T79" s="582"/>
      <c r="U79" s="586"/>
      <c r="V79" s="582"/>
      <c r="W79" s="586"/>
      <c r="X79" s="44"/>
      <c r="Y79" s="31">
        <f t="shared" si="15"/>
        <v>0</v>
      </c>
      <c r="Z79" s="335">
        <v>10</v>
      </c>
      <c r="AA79" s="39">
        <f t="shared" si="13"/>
        <v>0</v>
      </c>
      <c r="AB79" s="390"/>
      <c r="AD79" s="391" t="s">
        <v>208</v>
      </c>
      <c r="BX79" s="220"/>
      <c r="BY79" s="220"/>
      <c r="BZ79" s="220"/>
      <c r="CA79" s="220"/>
      <c r="CB79" s="220"/>
      <c r="CC79" s="220"/>
      <c r="CD79" s="220"/>
      <c r="CE79" s="220"/>
      <c r="CF79" s="220"/>
      <c r="CG79" s="47"/>
      <c r="CH79" s="47"/>
      <c r="CI79" s="47"/>
      <c r="CJ79" s="47"/>
      <c r="CK79" s="47"/>
      <c r="CL79" s="47"/>
      <c r="CM79" s="47"/>
    </row>
    <row r="80" spans="1:108" ht="21" customHeight="1" thickTop="1" thickBot="1" x14ac:dyDescent="0.25">
      <c r="A80" s="327"/>
      <c r="B80" s="40"/>
      <c r="C80" s="129"/>
      <c r="D80" s="606" t="s">
        <v>441</v>
      </c>
      <c r="E80" s="607"/>
      <c r="F80" s="607"/>
      <c r="G80" s="607"/>
      <c r="H80" s="607"/>
      <c r="I80" s="607"/>
      <c r="J80" s="607"/>
      <c r="K80" s="607"/>
      <c r="L80" s="607"/>
      <c r="M80" s="607"/>
      <c r="N80" s="607"/>
      <c r="O80" s="607"/>
      <c r="P80" s="607"/>
      <c r="Q80" s="607"/>
      <c r="R80" s="607"/>
      <c r="S80" s="607"/>
      <c r="T80" s="607"/>
      <c r="U80" s="607"/>
      <c r="V80" s="607"/>
      <c r="W80" s="607"/>
      <c r="X80" s="608"/>
      <c r="Y80" s="1">
        <f>SUM(Y71:Y79)</f>
        <v>0</v>
      </c>
      <c r="Z80" s="332">
        <f>SUM(Z71:Z79)</f>
        <v>65</v>
      </c>
      <c r="AD80" s="229"/>
      <c r="BX80" s="47"/>
      <c r="BY80" s="47"/>
      <c r="BZ80" s="47"/>
      <c r="CA80" s="47"/>
      <c r="CB80" s="47"/>
      <c r="CC80" s="47"/>
      <c r="CD80" s="47"/>
      <c r="CE80" s="47"/>
      <c r="CF80" s="47"/>
      <c r="CG80" s="47"/>
      <c r="CH80" s="47"/>
      <c r="CI80" s="47"/>
      <c r="CJ80" s="47"/>
      <c r="CK80" s="47"/>
      <c r="CL80" s="47"/>
      <c r="CM80" s="47"/>
      <c r="CN80" s="47"/>
      <c r="CO80" s="47"/>
      <c r="CP80" s="47"/>
      <c r="CQ80" s="47"/>
      <c r="CR80" s="47"/>
      <c r="CS80" s="47"/>
      <c r="CT80" s="47"/>
      <c r="CU80" s="47"/>
      <c r="CV80" s="47"/>
      <c r="CW80" s="47"/>
      <c r="CX80" s="47"/>
      <c r="CY80" s="47"/>
      <c r="CZ80" s="47"/>
      <c r="DA80" s="47"/>
      <c r="DB80" s="47"/>
      <c r="DC80" s="47"/>
      <c r="DD80" s="47"/>
    </row>
    <row r="81" spans="1:108" ht="21" customHeight="1" thickBot="1" x14ac:dyDescent="0.25">
      <c r="A81" s="325"/>
      <c r="B81" s="83"/>
      <c r="C81" s="249"/>
      <c r="D81" s="601"/>
      <c r="E81" s="622"/>
      <c r="F81" s="750">
        <v>25</v>
      </c>
      <c r="G81" s="751"/>
      <c r="H81" s="751"/>
      <c r="I81" s="751"/>
      <c r="J81" s="751"/>
      <c r="K81" s="751"/>
      <c r="L81" s="751"/>
      <c r="M81" s="751"/>
      <c r="N81" s="751"/>
      <c r="O81" s="751"/>
      <c r="P81" s="751"/>
      <c r="Q81" s="751"/>
      <c r="R81" s="751"/>
      <c r="S81" s="751"/>
      <c r="T81" s="751"/>
      <c r="U81" s="751"/>
      <c r="V81" s="751"/>
      <c r="W81" s="751"/>
      <c r="X81" s="751"/>
      <c r="Y81" s="751"/>
      <c r="Z81" s="752"/>
      <c r="AD81" s="229"/>
      <c r="BX81" s="47"/>
      <c r="BY81" s="47"/>
      <c r="BZ81" s="47"/>
      <c r="CA81" s="47"/>
      <c r="CB81" s="47"/>
      <c r="CC81" s="47"/>
      <c r="CD81" s="47"/>
      <c r="CE81" s="47"/>
      <c r="CF81" s="47"/>
      <c r="CG81" s="47"/>
      <c r="CH81" s="47"/>
      <c r="CI81" s="47"/>
      <c r="CJ81" s="47"/>
      <c r="CK81" s="47"/>
      <c r="CL81" s="47"/>
      <c r="CM81" s="47"/>
      <c r="CN81" s="47"/>
      <c r="CO81" s="47"/>
      <c r="CP81" s="47"/>
      <c r="CQ81" s="47"/>
      <c r="CR81" s="47"/>
      <c r="CS81" s="47"/>
      <c r="CT81" s="47"/>
      <c r="CU81" s="47"/>
      <c r="CV81" s="47"/>
      <c r="CW81" s="47"/>
      <c r="CX81" s="47"/>
      <c r="CY81" s="47"/>
      <c r="CZ81" s="47"/>
      <c r="DA81" s="47"/>
      <c r="DB81" s="47"/>
      <c r="DC81" s="47"/>
      <c r="DD81" s="47"/>
    </row>
    <row r="82" spans="1:108" ht="30" customHeight="1" thickBot="1" x14ac:dyDescent="0.25">
      <c r="A82" s="317"/>
      <c r="B82" s="184" t="s">
        <v>582</v>
      </c>
      <c r="C82" s="143" t="s">
        <v>583</v>
      </c>
      <c r="D82" s="242"/>
      <c r="E82" s="243"/>
      <c r="F82" s="161"/>
      <c r="G82" s="245"/>
      <c r="H82" s="242"/>
      <c r="I82" s="243"/>
      <c r="J82" s="246"/>
      <c r="K82" s="245"/>
      <c r="L82" s="356"/>
      <c r="M82" s="243"/>
      <c r="N82" s="244"/>
      <c r="O82" s="245"/>
      <c r="P82" s="242"/>
      <c r="Q82" s="243"/>
      <c r="R82" s="244"/>
      <c r="S82" s="245"/>
      <c r="T82" s="161"/>
      <c r="U82" s="243"/>
      <c r="V82" s="244"/>
      <c r="W82" s="243"/>
      <c r="X82" s="357"/>
      <c r="Y82" s="248"/>
      <c r="Z82" s="328"/>
      <c r="AA82" s="39"/>
      <c r="AD82" s="391"/>
      <c r="BX82" s="220"/>
      <c r="BY82" s="220"/>
      <c r="BZ82" s="220"/>
      <c r="CA82" s="220"/>
      <c r="CB82" s="220"/>
      <c r="CC82" s="220"/>
      <c r="CD82" s="220"/>
      <c r="CE82" s="220"/>
      <c r="CF82" s="220"/>
      <c r="CG82" s="47"/>
      <c r="CH82" s="47"/>
      <c r="CI82" s="47"/>
      <c r="CJ82" s="47"/>
      <c r="CK82" s="47"/>
      <c r="CL82" s="47"/>
      <c r="CM82" s="47"/>
    </row>
    <row r="83" spans="1:108" ht="45" customHeight="1" x14ac:dyDescent="0.2">
      <c r="A83" s="327"/>
      <c r="B83" s="173" t="s">
        <v>584</v>
      </c>
      <c r="C83" s="111" t="s">
        <v>585</v>
      </c>
      <c r="D83" s="705"/>
      <c r="E83" s="706"/>
      <c r="F83" s="705"/>
      <c r="G83" s="706"/>
      <c r="H83" s="705"/>
      <c r="I83" s="706"/>
      <c r="J83" s="705"/>
      <c r="K83" s="706"/>
      <c r="L83" s="705"/>
      <c r="M83" s="706"/>
      <c r="N83" s="705"/>
      <c r="O83" s="706"/>
      <c r="P83" s="705"/>
      <c r="Q83" s="706"/>
      <c r="R83" s="705"/>
      <c r="S83" s="706"/>
      <c r="T83" s="705"/>
      <c r="U83" s="706"/>
      <c r="V83" s="705"/>
      <c r="W83" s="706"/>
      <c r="X83" s="44"/>
      <c r="Y83" s="76">
        <f>IF(OR(D83="s",F83="s",H83="s",J83="s",L83="s",N83="s",P83="s",R83="s",T83="s",V83="s"), 0, IF(OR(D83="a",F83="a",H83="a",J83="a",L83="a",N83="a",P83="a",R83="a",T83="a",V83="a"),Z83,0))</f>
        <v>0</v>
      </c>
      <c r="Z83" s="338">
        <v>10</v>
      </c>
      <c r="AA83" s="39">
        <f>COUNTIF(D83:W83,"a")+COUNTIF(D83:W83,"s")</f>
        <v>0</v>
      </c>
      <c r="AB83" s="390"/>
      <c r="AD83" s="391"/>
      <c r="BX83" s="220"/>
      <c r="BY83" s="220"/>
      <c r="BZ83" s="220"/>
      <c r="CA83" s="220"/>
      <c r="CB83" s="220"/>
      <c r="CC83" s="220"/>
      <c r="CD83" s="220"/>
      <c r="CE83" s="220"/>
      <c r="CF83" s="220"/>
      <c r="CG83" s="47"/>
      <c r="CH83" s="47"/>
      <c r="CI83" s="47"/>
      <c r="CJ83" s="47"/>
      <c r="CK83" s="47"/>
      <c r="CL83" s="47"/>
      <c r="CM83" s="47"/>
    </row>
    <row r="84" spans="1:108" ht="180" customHeight="1" x14ac:dyDescent="0.2">
      <c r="A84" s="740"/>
      <c r="B84" s="742" t="s">
        <v>586</v>
      </c>
      <c r="C84" s="112" t="s">
        <v>733</v>
      </c>
      <c r="D84" s="593"/>
      <c r="E84" s="594"/>
      <c r="F84" s="593"/>
      <c r="G84" s="594"/>
      <c r="H84" s="593"/>
      <c r="I84" s="594"/>
      <c r="J84" s="593"/>
      <c r="K84" s="594"/>
      <c r="L84" s="593"/>
      <c r="M84" s="594"/>
      <c r="N84" s="593"/>
      <c r="O84" s="594"/>
      <c r="P84" s="593"/>
      <c r="Q84" s="594"/>
      <c r="R84" s="593"/>
      <c r="S84" s="594"/>
      <c r="T84" s="593"/>
      <c r="U84" s="594"/>
      <c r="V84" s="593"/>
      <c r="W84" s="594"/>
      <c r="X84" s="44"/>
      <c r="Y84" s="30">
        <f>IF(OR(D84="s",F84="s",H84="s",J84="s",L84="s",N84="s",P84="s",R84="s",T84="s",V84="s"), 0, IF(OR(D84="a",F84="a",H84="a",J84="a",L84="a",N84="a",P84="a",R84="a",T84="a",V84="a"),Z84,0))</f>
        <v>0</v>
      </c>
      <c r="Z84" s="331">
        <v>10</v>
      </c>
      <c r="AA84" s="39">
        <f>COUNTIF(D84:W84,"a")+COUNTIF(D84:W84,"s")</f>
        <v>0</v>
      </c>
      <c r="AB84" s="390"/>
      <c r="AD84" s="229"/>
      <c r="BX84" s="220"/>
      <c r="BY84" s="220"/>
      <c r="BZ84" s="220"/>
      <c r="CA84" s="220"/>
      <c r="CB84" s="220"/>
      <c r="CC84" s="220"/>
      <c r="CD84" s="220"/>
      <c r="CE84" s="220"/>
      <c r="CF84" s="220"/>
      <c r="CG84" s="47"/>
      <c r="CH84" s="47"/>
      <c r="CI84" s="47"/>
      <c r="CJ84" s="47"/>
      <c r="CK84" s="47"/>
      <c r="CL84" s="47"/>
      <c r="CM84" s="47"/>
    </row>
    <row r="85" spans="1:108" ht="27.95" customHeight="1" x14ac:dyDescent="0.2">
      <c r="A85" s="741"/>
      <c r="B85" s="743"/>
      <c r="C85" s="422" t="s">
        <v>734</v>
      </c>
      <c r="D85" s="744" t="s">
        <v>735</v>
      </c>
      <c r="E85" s="745"/>
      <c r="F85" s="745"/>
      <c r="G85" s="745"/>
      <c r="H85" s="745"/>
      <c r="I85" s="745"/>
      <c r="J85" s="745"/>
      <c r="K85" s="745"/>
      <c r="L85" s="745"/>
      <c r="M85" s="745"/>
      <c r="N85" s="745"/>
      <c r="O85" s="745"/>
      <c r="P85" s="745"/>
      <c r="Q85" s="745"/>
      <c r="R85" s="745"/>
      <c r="S85" s="745"/>
      <c r="T85" s="745"/>
      <c r="U85" s="745"/>
      <c r="V85" s="745"/>
      <c r="W85" s="745"/>
      <c r="X85" s="745"/>
      <c r="Y85" s="745"/>
      <c r="Z85" s="746"/>
      <c r="AA85" s="39">
        <f>COUNTIF(D85:W85,"a")+COUNTIF(D85:W85,"s")</f>
        <v>0</v>
      </c>
      <c r="AB85" s="390"/>
      <c r="AD85" s="229"/>
      <c r="BX85" s="220"/>
      <c r="BY85" s="220"/>
      <c r="BZ85" s="220"/>
      <c r="CA85" s="220"/>
      <c r="CB85" s="220"/>
      <c r="CC85" s="220"/>
      <c r="CD85" s="220"/>
      <c r="CE85" s="220"/>
      <c r="CF85" s="220"/>
      <c r="CG85" s="47"/>
      <c r="CH85" s="47"/>
      <c r="CI85" s="47"/>
      <c r="CJ85" s="47"/>
      <c r="CK85" s="47"/>
      <c r="CL85" s="47"/>
      <c r="CM85" s="47"/>
    </row>
    <row r="86" spans="1:108" ht="45" customHeight="1" x14ac:dyDescent="0.2">
      <c r="A86" s="327"/>
      <c r="B86" s="174" t="s">
        <v>587</v>
      </c>
      <c r="C86" s="112" t="s">
        <v>588</v>
      </c>
      <c r="D86" s="633"/>
      <c r="E86" s="634"/>
      <c r="F86" s="633"/>
      <c r="G86" s="634"/>
      <c r="H86" s="633"/>
      <c r="I86" s="634"/>
      <c r="J86" s="633"/>
      <c r="K86" s="634"/>
      <c r="L86" s="633"/>
      <c r="M86" s="634"/>
      <c r="N86" s="633"/>
      <c r="O86" s="634"/>
      <c r="P86" s="633"/>
      <c r="Q86" s="634"/>
      <c r="R86" s="633"/>
      <c r="S86" s="634"/>
      <c r="T86" s="633"/>
      <c r="U86" s="634"/>
      <c r="V86" s="633"/>
      <c r="W86" s="634"/>
      <c r="X86" s="44"/>
      <c r="Y86" s="71">
        <f>IF(OR(D86="s",F86="s",H86="s",J86="s",L86="s",N86="s",P86="s",R86="s",T86="s",V86="s"), 0, IF(OR(D86="a",F86="a",H86="a",J86="a",L86="a",N86="a",P86="a",R86="a",T86="a",V86="a"),Z86,0))</f>
        <v>0</v>
      </c>
      <c r="Z86" s="335">
        <v>5</v>
      </c>
      <c r="AA86" s="39">
        <f>COUNTIF(D86:W86,"a")+COUNTIF(D86:W86,"s")</f>
        <v>0</v>
      </c>
      <c r="AB86" s="390"/>
      <c r="AD86" s="391"/>
      <c r="BX86" s="220"/>
      <c r="BY86" s="220"/>
      <c r="BZ86" s="220"/>
      <c r="CA86" s="220"/>
      <c r="CB86" s="220"/>
      <c r="CC86" s="220"/>
      <c r="CD86" s="220"/>
      <c r="CE86" s="220"/>
      <c r="CF86" s="220"/>
      <c r="CG86" s="47"/>
      <c r="CH86" s="47"/>
      <c r="CI86" s="47"/>
      <c r="CJ86" s="47"/>
      <c r="CK86" s="47"/>
      <c r="CL86" s="47"/>
      <c r="CM86" s="47"/>
    </row>
    <row r="87" spans="1:108" ht="45" customHeight="1" thickBot="1" x14ac:dyDescent="0.25">
      <c r="A87" s="327"/>
      <c r="B87" s="174" t="s">
        <v>589</v>
      </c>
      <c r="C87" s="112" t="s">
        <v>590</v>
      </c>
      <c r="D87" s="633"/>
      <c r="E87" s="634"/>
      <c r="F87" s="633"/>
      <c r="G87" s="634"/>
      <c r="H87" s="633"/>
      <c r="I87" s="634"/>
      <c r="J87" s="633"/>
      <c r="K87" s="634"/>
      <c r="L87" s="633"/>
      <c r="M87" s="634"/>
      <c r="N87" s="633"/>
      <c r="O87" s="634"/>
      <c r="P87" s="633"/>
      <c r="Q87" s="634"/>
      <c r="R87" s="633"/>
      <c r="S87" s="634"/>
      <c r="T87" s="633"/>
      <c r="U87" s="634"/>
      <c r="V87" s="633"/>
      <c r="W87" s="634"/>
      <c r="X87" s="44"/>
      <c r="Y87" s="30">
        <f>IF(OR(D87="s",F87="s",H87="s",J87="s",L87="s",N87="s",P87="s",R87="s",T87="s",V87="s"), 0, IF(OR(D87="a",F87="a",H87="a",J87="a",L87="a",N87="a",P87="a",R87="a",T87="a",V87="a"),Z87,0))</f>
        <v>0</v>
      </c>
      <c r="Z87" s="331">
        <v>5</v>
      </c>
      <c r="AA87" s="39">
        <f>COUNTIF(D87:W87,"a")+COUNTIF(D87:W87,"s")</f>
        <v>0</v>
      </c>
      <c r="AB87" s="390"/>
      <c r="AD87" s="391"/>
      <c r="BX87" s="220"/>
      <c r="BY87" s="220"/>
      <c r="BZ87" s="220"/>
      <c r="CA87" s="220"/>
      <c r="CB87" s="220"/>
      <c r="CC87" s="220"/>
      <c r="CD87" s="220"/>
      <c r="CE87" s="220"/>
      <c r="CF87" s="220"/>
      <c r="CG87" s="47"/>
      <c r="CH87" s="47"/>
      <c r="CI87" s="47"/>
      <c r="CJ87" s="47"/>
      <c r="CK87" s="47"/>
      <c r="CL87" s="47"/>
      <c r="CM87" s="47"/>
    </row>
    <row r="88" spans="1:108" ht="21" customHeight="1" thickTop="1" thickBot="1" x14ac:dyDescent="0.25">
      <c r="A88" s="327"/>
      <c r="B88" s="40"/>
      <c r="C88" s="129"/>
      <c r="D88" s="606" t="s">
        <v>441</v>
      </c>
      <c r="E88" s="607"/>
      <c r="F88" s="607"/>
      <c r="G88" s="607"/>
      <c r="H88" s="607"/>
      <c r="I88" s="607"/>
      <c r="J88" s="607"/>
      <c r="K88" s="607"/>
      <c r="L88" s="607"/>
      <c r="M88" s="607"/>
      <c r="N88" s="607"/>
      <c r="O88" s="607"/>
      <c r="P88" s="607"/>
      <c r="Q88" s="607"/>
      <c r="R88" s="607"/>
      <c r="S88" s="607"/>
      <c r="T88" s="607"/>
      <c r="U88" s="607"/>
      <c r="V88" s="607"/>
      <c r="W88" s="607"/>
      <c r="X88" s="608"/>
      <c r="Y88" s="1">
        <f>SUM(Y83:Y87)</f>
        <v>0</v>
      </c>
      <c r="Z88" s="332">
        <f>SUM(Z83:Z87)</f>
        <v>30</v>
      </c>
      <c r="AD88" s="229"/>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row>
    <row r="89" spans="1:108" ht="21" customHeight="1" thickBot="1" x14ac:dyDescent="0.25">
      <c r="A89" s="325"/>
      <c r="B89" s="83"/>
      <c r="C89" s="249"/>
      <c r="D89" s="601"/>
      <c r="E89" s="622"/>
      <c r="F89" s="640">
        <v>0</v>
      </c>
      <c r="G89" s="641"/>
      <c r="H89" s="641"/>
      <c r="I89" s="641"/>
      <c r="J89" s="641"/>
      <c r="K89" s="641"/>
      <c r="L89" s="641"/>
      <c r="M89" s="641"/>
      <c r="N89" s="641"/>
      <c r="O89" s="641"/>
      <c r="P89" s="641"/>
      <c r="Q89" s="641"/>
      <c r="R89" s="641"/>
      <c r="S89" s="641"/>
      <c r="T89" s="641"/>
      <c r="U89" s="641"/>
      <c r="V89" s="641"/>
      <c r="W89" s="641"/>
      <c r="X89" s="641"/>
      <c r="Y89" s="641"/>
      <c r="Z89" s="642"/>
      <c r="AD89" s="229"/>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row>
    <row r="90" spans="1:108" ht="30" customHeight="1" thickBot="1" x14ac:dyDescent="0.25">
      <c r="A90" s="317"/>
      <c r="B90" s="241" t="s">
        <v>852</v>
      </c>
      <c r="C90" s="143" t="s">
        <v>853</v>
      </c>
      <c r="D90" s="242"/>
      <c r="E90" s="243"/>
      <c r="F90" s="244"/>
      <c r="G90" s="245"/>
      <c r="H90" s="161"/>
      <c r="I90" s="243"/>
      <c r="J90" s="164"/>
      <c r="K90" s="245"/>
      <c r="L90" s="242"/>
      <c r="M90" s="243"/>
      <c r="N90" s="244"/>
      <c r="O90" s="245"/>
      <c r="P90" s="242"/>
      <c r="Q90" s="243"/>
      <c r="R90" s="244"/>
      <c r="S90" s="245"/>
      <c r="T90" s="242"/>
      <c r="U90" s="243"/>
      <c r="V90" s="244"/>
      <c r="W90" s="243"/>
      <c r="X90" s="256"/>
      <c r="Y90" s="248"/>
      <c r="Z90" s="328"/>
      <c r="AA90" s="39"/>
      <c r="AD90" s="229"/>
      <c r="AE90" s="398"/>
      <c r="BX90" s="220"/>
      <c r="BY90" s="220"/>
      <c r="BZ90" s="220"/>
      <c r="CA90" s="220"/>
      <c r="CB90" s="220"/>
      <c r="CC90" s="220"/>
      <c r="CD90" s="220"/>
      <c r="CE90" s="220"/>
      <c r="CF90" s="220"/>
      <c r="CG90" s="47"/>
      <c r="CH90" s="47"/>
      <c r="CI90" s="47"/>
      <c r="CJ90" s="47"/>
      <c r="CK90" s="47"/>
      <c r="CL90" s="47"/>
      <c r="CM90" s="47"/>
    </row>
    <row r="91" spans="1:108" ht="30" customHeight="1" x14ac:dyDescent="0.2">
      <c r="A91" s="327"/>
      <c r="B91" s="181"/>
      <c r="C91" s="538" t="s">
        <v>854</v>
      </c>
      <c r="D91" s="728"/>
      <c r="E91" s="729"/>
      <c r="F91" s="729"/>
      <c r="G91" s="729"/>
      <c r="H91" s="729"/>
      <c r="I91" s="729"/>
      <c r="J91" s="729"/>
      <c r="K91" s="729"/>
      <c r="L91" s="729"/>
      <c r="M91" s="729"/>
      <c r="N91" s="729"/>
      <c r="O91" s="729"/>
      <c r="P91" s="729"/>
      <c r="Q91" s="729"/>
      <c r="R91" s="729"/>
      <c r="S91" s="729"/>
      <c r="T91" s="729"/>
      <c r="U91" s="729"/>
      <c r="V91" s="729"/>
      <c r="W91" s="729"/>
      <c r="X91" s="729"/>
      <c r="Y91" s="729"/>
      <c r="Z91" s="730"/>
      <c r="AA91" s="39"/>
      <c r="AD91" s="229"/>
      <c r="BX91" s="220"/>
      <c r="BY91" s="220"/>
      <c r="BZ91" s="220"/>
      <c r="CA91" s="220"/>
      <c r="CB91" s="220"/>
      <c r="CC91" s="220"/>
      <c r="CD91" s="220"/>
      <c r="CE91" s="220"/>
    </row>
    <row r="92" spans="1:108" ht="45" customHeight="1" x14ac:dyDescent="0.2">
      <c r="A92" s="327"/>
      <c r="B92" s="176" t="s">
        <v>855</v>
      </c>
      <c r="C92" s="120" t="s">
        <v>856</v>
      </c>
      <c r="D92" s="599"/>
      <c r="E92" s="600"/>
      <c r="F92" s="599"/>
      <c r="G92" s="600"/>
      <c r="H92" s="599"/>
      <c r="I92" s="600"/>
      <c r="J92" s="599"/>
      <c r="K92" s="600"/>
      <c r="L92" s="599"/>
      <c r="M92" s="600"/>
      <c r="N92" s="599"/>
      <c r="O92" s="600"/>
      <c r="P92" s="599"/>
      <c r="Q92" s="600"/>
      <c r="R92" s="599"/>
      <c r="S92" s="600"/>
      <c r="T92" s="599"/>
      <c r="U92" s="600"/>
      <c r="V92" s="599"/>
      <c r="W92" s="600"/>
      <c r="X92" s="44"/>
      <c r="Y92" s="76">
        <f>IF(OR(D92="s",F92="s",H92="s",J92="s",L92="s",N92="s",P92="s",R92="s",T92="s",V92="s"), 0, IF(OR(D92="a",F92="a",H92="a",J92="a",L92="a",N92="a",P92="a",R92="a",T92="a",V92="a"),Z92,0))</f>
        <v>0</v>
      </c>
      <c r="Z92" s="334">
        <v>10</v>
      </c>
      <c r="AA92" s="39">
        <f t="shared" ref="AA92:AA93" si="16">COUNTIF(D92:W92,"a")+COUNTIF(D92:W92,"s")</f>
        <v>0</v>
      </c>
      <c r="AB92" s="390"/>
      <c r="AD92" s="229" t="s">
        <v>208</v>
      </c>
      <c r="BX92" s="220"/>
      <c r="BY92" s="220"/>
      <c r="BZ92" s="220"/>
      <c r="CA92" s="220"/>
      <c r="CB92" s="220"/>
      <c r="CC92" s="220"/>
      <c r="CD92" s="220"/>
      <c r="CE92" s="220"/>
      <c r="CF92" s="220"/>
      <c r="CG92" s="47"/>
      <c r="CH92" s="47"/>
      <c r="CI92" s="47"/>
      <c r="CJ92" s="47"/>
      <c r="CK92" s="47"/>
      <c r="CL92" s="47"/>
      <c r="CM92" s="47"/>
    </row>
    <row r="93" spans="1:108" ht="45" customHeight="1" x14ac:dyDescent="0.2">
      <c r="A93" s="327"/>
      <c r="B93" s="177" t="s">
        <v>857</v>
      </c>
      <c r="C93" s="119" t="s">
        <v>858</v>
      </c>
      <c r="D93" s="593"/>
      <c r="E93" s="594"/>
      <c r="F93" s="593"/>
      <c r="G93" s="594"/>
      <c r="H93" s="593"/>
      <c r="I93" s="594"/>
      <c r="J93" s="593"/>
      <c r="K93" s="594"/>
      <c r="L93" s="593"/>
      <c r="M93" s="594"/>
      <c r="N93" s="593"/>
      <c r="O93" s="594"/>
      <c r="P93" s="593"/>
      <c r="Q93" s="594"/>
      <c r="R93" s="593"/>
      <c r="S93" s="594"/>
      <c r="T93" s="593"/>
      <c r="U93" s="594"/>
      <c r="V93" s="593"/>
      <c r="W93" s="594"/>
      <c r="X93" s="44"/>
      <c r="Y93" s="540">
        <f t="shared" ref="Y93" si="17">IF(OR(D93="s",F93="s",H93="s",J93="s",L93="s",N93="s",P93="s",R93="s",T93="s",V93="s"), 0, IF(OR(D93="a",F93="a",H93="a",J93="a",L93="a",N93="a",P93="a",R93="a",T93="a",V93="a"),Z93,0))</f>
        <v>0</v>
      </c>
      <c r="Z93" s="331">
        <v>5</v>
      </c>
      <c r="AA93" s="39">
        <f t="shared" si="16"/>
        <v>0</v>
      </c>
      <c r="AB93" s="390"/>
      <c r="AD93" s="229" t="s">
        <v>208</v>
      </c>
      <c r="AE93" s="398"/>
      <c r="BX93" s="220"/>
      <c r="BY93" s="220"/>
      <c r="BZ93" s="220"/>
      <c r="CA93" s="220"/>
      <c r="CB93" s="220"/>
      <c r="CC93" s="220"/>
      <c r="CD93" s="220"/>
      <c r="CE93" s="220"/>
      <c r="CF93" s="220"/>
      <c r="CG93" s="47"/>
      <c r="CH93" s="47"/>
      <c r="CI93" s="47"/>
      <c r="CJ93" s="47"/>
      <c r="CK93" s="47"/>
      <c r="CL93" s="47"/>
      <c r="CM93" s="47"/>
    </row>
    <row r="94" spans="1:108" ht="45" customHeight="1" x14ac:dyDescent="0.2">
      <c r="A94" s="327"/>
      <c r="B94" s="177" t="s">
        <v>859</v>
      </c>
      <c r="C94" s="119" t="s">
        <v>860</v>
      </c>
      <c r="D94" s="593"/>
      <c r="E94" s="594"/>
      <c r="F94" s="593"/>
      <c r="G94" s="594"/>
      <c r="H94" s="593"/>
      <c r="I94" s="594"/>
      <c r="J94" s="593"/>
      <c r="K94" s="594"/>
      <c r="L94" s="593"/>
      <c r="M94" s="594"/>
      <c r="N94" s="593"/>
      <c r="O94" s="594"/>
      <c r="P94" s="593"/>
      <c r="Q94" s="594"/>
      <c r="R94" s="593"/>
      <c r="S94" s="594"/>
      <c r="T94" s="593"/>
      <c r="U94" s="594"/>
      <c r="V94" s="593"/>
      <c r="W94" s="594"/>
      <c r="X94" s="44"/>
      <c r="Y94" s="540">
        <f>IF(OR(D94="s",F94="s",H94="s",J94="s",L94="s",N94="s",P94="s",R94="s",T94="s",V94="s"), 0, IF(OR(D94="a",F94="a",H94="a",J94="a",L94="a",N94="a",P94="a",R94="a",T94="a",V94="a"),Z94,0))</f>
        <v>0</v>
      </c>
      <c r="Z94" s="331">
        <v>5</v>
      </c>
      <c r="AA94" s="208">
        <f>COUNTIF(D94:W94,"a")+COUNTIF(D94:W94,"s")</f>
        <v>0</v>
      </c>
      <c r="AB94" s="390"/>
      <c r="AD94" s="229"/>
      <c r="BX94" s="220"/>
      <c r="BY94" s="220"/>
      <c r="BZ94" s="220"/>
      <c r="CA94" s="220"/>
      <c r="CB94" s="220"/>
      <c r="CC94" s="220"/>
      <c r="CD94" s="220"/>
      <c r="CE94" s="220"/>
      <c r="CF94" s="220"/>
      <c r="CG94" s="47"/>
      <c r="CH94" s="47"/>
      <c r="CI94" s="47"/>
      <c r="CJ94" s="47"/>
      <c r="CK94" s="47"/>
      <c r="CL94" s="47"/>
      <c r="CM94" s="47"/>
      <c r="CN94" s="47"/>
      <c r="CO94" s="47"/>
      <c r="CP94" s="47"/>
      <c r="CQ94" s="47"/>
      <c r="CR94" s="47"/>
      <c r="CS94" s="47"/>
      <c r="CT94" s="47"/>
      <c r="CU94" s="47"/>
      <c r="CV94" s="47"/>
      <c r="CW94" s="47"/>
      <c r="CX94" s="47"/>
      <c r="CY94" s="47"/>
      <c r="CZ94" s="47"/>
      <c r="DA94" s="47"/>
      <c r="DB94" s="47"/>
      <c r="DC94" s="47"/>
    </row>
    <row r="95" spans="1:108" ht="45" customHeight="1" x14ac:dyDescent="0.2">
      <c r="A95" s="327"/>
      <c r="B95" s="177" t="s">
        <v>861</v>
      </c>
      <c r="C95" s="119" t="s">
        <v>862</v>
      </c>
      <c r="D95" s="593"/>
      <c r="E95" s="594"/>
      <c r="F95" s="593"/>
      <c r="G95" s="594"/>
      <c r="H95" s="593"/>
      <c r="I95" s="594"/>
      <c r="J95" s="593"/>
      <c r="K95" s="594"/>
      <c r="L95" s="593"/>
      <c r="M95" s="594"/>
      <c r="N95" s="593"/>
      <c r="O95" s="594"/>
      <c r="P95" s="593"/>
      <c r="Q95" s="594"/>
      <c r="R95" s="593"/>
      <c r="S95" s="594"/>
      <c r="T95" s="593"/>
      <c r="U95" s="594"/>
      <c r="V95" s="593"/>
      <c r="W95" s="594"/>
      <c r="X95" s="44"/>
      <c r="Y95" s="540">
        <f>IF(OR(D95="s",F95="s",H95="s",J95="s",L95="s",N95="s",P95="s",R95="s",T95="s",V95="s"), 0, IF(OR(D95="a",F95="a",H95="a",J95="a",L95="a",N95="a",P95="a",R95="a",T95="a",V95="a"),Z95,0))</f>
        <v>0</v>
      </c>
      <c r="Z95" s="331">
        <v>5</v>
      </c>
      <c r="AA95" s="39">
        <f>COUNTIF(D95:W95,"a")+COUNTIF(D95:W95,"s")</f>
        <v>0</v>
      </c>
      <c r="AB95" s="390"/>
      <c r="AD95" s="229"/>
      <c r="AE95" s="398"/>
      <c r="BX95" s="220"/>
      <c r="BY95" s="220"/>
      <c r="BZ95" s="220"/>
      <c r="CA95" s="220"/>
      <c r="CB95" s="220"/>
      <c r="CC95" s="220"/>
      <c r="CD95" s="220"/>
      <c r="CE95" s="220"/>
      <c r="CF95" s="220"/>
      <c r="CG95" s="47"/>
      <c r="CH95" s="47"/>
      <c r="CI95" s="47"/>
      <c r="CJ95" s="47"/>
      <c r="CK95" s="47"/>
      <c r="CL95" s="47"/>
      <c r="CM95" s="47"/>
    </row>
    <row r="96" spans="1:108" ht="45" customHeight="1" x14ac:dyDescent="0.2">
      <c r="A96" s="327"/>
      <c r="B96" s="178" t="s">
        <v>863</v>
      </c>
      <c r="C96" s="123" t="s">
        <v>864</v>
      </c>
      <c r="D96" s="674"/>
      <c r="E96" s="675"/>
      <c r="F96" s="674"/>
      <c r="G96" s="675"/>
      <c r="H96" s="674"/>
      <c r="I96" s="675"/>
      <c r="J96" s="674"/>
      <c r="K96" s="675"/>
      <c r="L96" s="674"/>
      <c r="M96" s="675"/>
      <c r="N96" s="674"/>
      <c r="O96" s="675"/>
      <c r="P96" s="674"/>
      <c r="Q96" s="675"/>
      <c r="R96" s="674"/>
      <c r="S96" s="675"/>
      <c r="T96" s="674"/>
      <c r="U96" s="675"/>
      <c r="V96" s="674"/>
      <c r="W96" s="675"/>
      <c r="X96" s="392"/>
      <c r="Y96" s="542">
        <f t="shared" ref="Y96:Y104" si="18">IF(OR(D96="s",F96="s",H96="s",J96="s",L96="s",N96="s",P96="s",R96="s",T96="s",V96="s"), 0, IF(OR(D96="a",F96="a",H96="a",J96="a",L96="a",N96="a",P96="a",R96="a",T96="a",V96="a"),Z96,0))</f>
        <v>0</v>
      </c>
      <c r="Z96" s="335">
        <v>5</v>
      </c>
      <c r="AA96" s="39">
        <f t="shared" ref="AA96:AA103" si="19">COUNTIF(D96:W96,"a")+COUNTIF(D96:W96,"s")</f>
        <v>0</v>
      </c>
      <c r="AB96" s="390"/>
      <c r="AD96" s="229"/>
      <c r="BX96" s="220"/>
      <c r="BY96" s="220"/>
      <c r="BZ96" s="220"/>
      <c r="CA96" s="220"/>
      <c r="CB96" s="220"/>
      <c r="CC96" s="220"/>
      <c r="CD96" s="220"/>
      <c r="CE96" s="220"/>
      <c r="CF96" s="220"/>
      <c r="CG96" s="47"/>
      <c r="CH96" s="47"/>
      <c r="CI96" s="47"/>
      <c r="CJ96" s="47"/>
      <c r="CK96" s="47"/>
      <c r="CL96" s="47"/>
      <c r="CM96" s="47"/>
    </row>
    <row r="97" spans="1:200" ht="30" customHeight="1" x14ac:dyDescent="0.2">
      <c r="A97" s="327"/>
      <c r="B97" s="174"/>
      <c r="C97" s="481" t="s">
        <v>865</v>
      </c>
      <c r="D97" s="617"/>
      <c r="E97" s="617"/>
      <c r="F97" s="617"/>
      <c r="G97" s="617"/>
      <c r="H97" s="617"/>
      <c r="I97" s="617"/>
      <c r="J97" s="617"/>
      <c r="K97" s="617"/>
      <c r="L97" s="617"/>
      <c r="M97" s="617"/>
      <c r="N97" s="617"/>
      <c r="O97" s="617"/>
      <c r="P97" s="617"/>
      <c r="Q97" s="617"/>
      <c r="R97" s="617"/>
      <c r="S97" s="617"/>
      <c r="T97" s="617"/>
      <c r="U97" s="617"/>
      <c r="V97" s="617"/>
      <c r="W97" s="617"/>
      <c r="X97" s="617"/>
      <c r="Y97" s="617"/>
      <c r="Z97" s="618"/>
      <c r="AA97" s="39"/>
      <c r="BX97" s="220"/>
      <c r="BY97" s="220"/>
      <c r="BZ97" s="220"/>
      <c r="CA97" s="220"/>
      <c r="CB97" s="220"/>
      <c r="CC97" s="220"/>
      <c r="CD97" s="220"/>
      <c r="CE97" s="220"/>
    </row>
    <row r="98" spans="1:200" ht="30" customHeight="1" x14ac:dyDescent="0.2">
      <c r="A98" s="327"/>
      <c r="B98" s="174"/>
      <c r="C98" s="481" t="s">
        <v>866</v>
      </c>
      <c r="D98" s="617"/>
      <c r="E98" s="617"/>
      <c r="F98" s="617"/>
      <c r="G98" s="617"/>
      <c r="H98" s="617"/>
      <c r="I98" s="617"/>
      <c r="J98" s="617"/>
      <c r="K98" s="617"/>
      <c r="L98" s="617"/>
      <c r="M98" s="617"/>
      <c r="N98" s="617"/>
      <c r="O98" s="617"/>
      <c r="P98" s="617"/>
      <c r="Q98" s="617"/>
      <c r="R98" s="617"/>
      <c r="S98" s="617"/>
      <c r="T98" s="617"/>
      <c r="U98" s="617"/>
      <c r="V98" s="617"/>
      <c r="W98" s="617"/>
      <c r="X98" s="617"/>
      <c r="Y98" s="617"/>
      <c r="Z98" s="618"/>
      <c r="AA98" s="39"/>
      <c r="BX98" s="220"/>
      <c r="BY98" s="220"/>
      <c r="BZ98" s="220"/>
      <c r="CA98" s="220"/>
      <c r="CB98" s="220"/>
      <c r="CC98" s="220"/>
      <c r="CD98" s="220"/>
      <c r="CE98" s="220"/>
    </row>
    <row r="99" spans="1:200" ht="67.7" customHeight="1" x14ac:dyDescent="0.2">
      <c r="A99" s="327"/>
      <c r="B99" s="176" t="s">
        <v>867</v>
      </c>
      <c r="C99" s="120" t="s">
        <v>868</v>
      </c>
      <c r="D99" s="599"/>
      <c r="E99" s="600"/>
      <c r="F99" s="599"/>
      <c r="G99" s="600"/>
      <c r="H99" s="599"/>
      <c r="I99" s="600"/>
      <c r="J99" s="599"/>
      <c r="K99" s="600"/>
      <c r="L99" s="599"/>
      <c r="M99" s="600"/>
      <c r="N99" s="599"/>
      <c r="O99" s="600"/>
      <c r="P99" s="599"/>
      <c r="Q99" s="600"/>
      <c r="R99" s="599"/>
      <c r="S99" s="600"/>
      <c r="T99" s="599"/>
      <c r="U99" s="600"/>
      <c r="V99" s="599"/>
      <c r="W99" s="600"/>
      <c r="X99" s="44"/>
      <c r="Y99" s="546">
        <f t="shared" si="18"/>
        <v>0</v>
      </c>
      <c r="Z99" s="334">
        <v>10</v>
      </c>
      <c r="AA99" s="39">
        <f t="shared" si="19"/>
        <v>0</v>
      </c>
      <c r="AB99" s="390"/>
      <c r="AD99" s="229"/>
      <c r="BX99" s="220"/>
      <c r="BY99" s="220"/>
      <c r="BZ99" s="220"/>
      <c r="CA99" s="220"/>
      <c r="CB99" s="220"/>
      <c r="CC99" s="220"/>
      <c r="CD99" s="220"/>
      <c r="CE99" s="220"/>
      <c r="CF99" s="220"/>
      <c r="CG99" s="47"/>
      <c r="CH99" s="47"/>
      <c r="CI99" s="47"/>
      <c r="CJ99" s="47"/>
      <c r="CK99" s="47"/>
      <c r="CL99" s="47"/>
      <c r="CM99" s="47"/>
    </row>
    <row r="100" spans="1:200" ht="45" customHeight="1" x14ac:dyDescent="0.2">
      <c r="A100" s="327"/>
      <c r="B100" s="177" t="s">
        <v>869</v>
      </c>
      <c r="C100" s="123" t="s">
        <v>870</v>
      </c>
      <c r="D100" s="593"/>
      <c r="E100" s="594"/>
      <c r="F100" s="593"/>
      <c r="G100" s="594"/>
      <c r="H100" s="593"/>
      <c r="I100" s="594"/>
      <c r="J100" s="593"/>
      <c r="K100" s="594"/>
      <c r="L100" s="593"/>
      <c r="M100" s="594"/>
      <c r="N100" s="593"/>
      <c r="O100" s="594"/>
      <c r="P100" s="593"/>
      <c r="Q100" s="594"/>
      <c r="R100" s="593"/>
      <c r="S100" s="594"/>
      <c r="T100" s="593"/>
      <c r="U100" s="594"/>
      <c r="V100" s="593"/>
      <c r="W100" s="594"/>
      <c r="X100" s="44"/>
      <c r="Y100" s="542">
        <f t="shared" si="18"/>
        <v>0</v>
      </c>
      <c r="Z100" s="335">
        <v>5</v>
      </c>
      <c r="AA100" s="39">
        <f t="shared" si="19"/>
        <v>0</v>
      </c>
      <c r="AB100" s="390"/>
      <c r="AD100" s="229"/>
      <c r="BX100" s="220"/>
      <c r="BY100" s="220"/>
      <c r="BZ100" s="220"/>
      <c r="CA100" s="220"/>
      <c r="CB100" s="220"/>
      <c r="CC100" s="220"/>
      <c r="CD100" s="220"/>
      <c r="CE100" s="220"/>
      <c r="CF100" s="220"/>
      <c r="CG100" s="47"/>
      <c r="CH100" s="47"/>
      <c r="CI100" s="47"/>
      <c r="CJ100" s="47"/>
      <c r="CK100" s="47"/>
      <c r="CL100" s="47"/>
      <c r="CM100" s="47"/>
    </row>
    <row r="101" spans="1:200" ht="67.7" customHeight="1" x14ac:dyDescent="0.2">
      <c r="A101" s="327"/>
      <c r="B101" s="178" t="s">
        <v>871</v>
      </c>
      <c r="C101" s="123" t="s">
        <v>872</v>
      </c>
      <c r="D101" s="674"/>
      <c r="E101" s="675"/>
      <c r="F101" s="674"/>
      <c r="G101" s="675"/>
      <c r="H101" s="674"/>
      <c r="I101" s="675"/>
      <c r="J101" s="674"/>
      <c r="K101" s="675"/>
      <c r="L101" s="674"/>
      <c r="M101" s="675"/>
      <c r="N101" s="674"/>
      <c r="O101" s="675"/>
      <c r="P101" s="674"/>
      <c r="Q101" s="675"/>
      <c r="R101" s="674"/>
      <c r="S101" s="675"/>
      <c r="T101" s="674"/>
      <c r="U101" s="675"/>
      <c r="V101" s="674"/>
      <c r="W101" s="675"/>
      <c r="X101" s="392"/>
      <c r="Y101" s="542">
        <f t="shared" si="18"/>
        <v>0</v>
      </c>
      <c r="Z101" s="335">
        <v>5</v>
      </c>
      <c r="AA101" s="39">
        <f t="shared" si="19"/>
        <v>0</v>
      </c>
      <c r="AB101" s="390"/>
      <c r="AD101" s="229"/>
      <c r="BX101" s="220"/>
      <c r="BY101" s="220"/>
      <c r="BZ101" s="220"/>
      <c r="CA101" s="220"/>
      <c r="CB101" s="220"/>
      <c r="CC101" s="220"/>
      <c r="CD101" s="220"/>
      <c r="CE101" s="220"/>
      <c r="CF101" s="220"/>
      <c r="CG101" s="47"/>
      <c r="CH101" s="47"/>
      <c r="CI101" s="47"/>
      <c r="CJ101" s="47"/>
      <c r="CK101" s="47"/>
      <c r="CL101" s="47"/>
      <c r="CM101" s="47"/>
    </row>
    <row r="102" spans="1:200" ht="30" customHeight="1" x14ac:dyDescent="0.2">
      <c r="A102" s="327"/>
      <c r="B102" s="174"/>
      <c r="C102" s="481" t="s">
        <v>873</v>
      </c>
      <c r="D102" s="804"/>
      <c r="E102" s="617"/>
      <c r="F102" s="617"/>
      <c r="G102" s="617"/>
      <c r="H102" s="617"/>
      <c r="I102" s="617"/>
      <c r="J102" s="617"/>
      <c r="K102" s="617"/>
      <c r="L102" s="617"/>
      <c r="M102" s="617"/>
      <c r="N102" s="617"/>
      <c r="O102" s="617"/>
      <c r="P102" s="617"/>
      <c r="Q102" s="617"/>
      <c r="R102" s="617"/>
      <c r="S102" s="617"/>
      <c r="T102" s="617"/>
      <c r="U102" s="617"/>
      <c r="V102" s="617"/>
      <c r="W102" s="617"/>
      <c r="X102" s="617"/>
      <c r="Y102" s="617"/>
      <c r="Z102" s="618"/>
      <c r="AA102" s="39"/>
      <c r="BX102" s="220"/>
      <c r="BY102" s="220"/>
      <c r="BZ102" s="220"/>
      <c r="CA102" s="220"/>
      <c r="CB102" s="220"/>
      <c r="CC102" s="220"/>
      <c r="CD102" s="220"/>
      <c r="CE102" s="220"/>
    </row>
    <row r="103" spans="1:200" ht="45" customHeight="1" x14ac:dyDescent="0.2">
      <c r="A103" s="327"/>
      <c r="B103" s="176" t="s">
        <v>874</v>
      </c>
      <c r="C103" s="120" t="s">
        <v>875</v>
      </c>
      <c r="D103" s="599"/>
      <c r="E103" s="600"/>
      <c r="F103" s="599"/>
      <c r="G103" s="600"/>
      <c r="H103" s="599"/>
      <c r="I103" s="600"/>
      <c r="J103" s="599"/>
      <c r="K103" s="600"/>
      <c r="L103" s="599"/>
      <c r="M103" s="600"/>
      <c r="N103" s="599"/>
      <c r="O103" s="600"/>
      <c r="P103" s="599"/>
      <c r="Q103" s="600"/>
      <c r="R103" s="599"/>
      <c r="S103" s="600"/>
      <c r="T103" s="599"/>
      <c r="U103" s="600"/>
      <c r="V103" s="599"/>
      <c r="W103" s="600"/>
      <c r="X103" s="44"/>
      <c r="Y103" s="546">
        <f t="shared" si="18"/>
        <v>0</v>
      </c>
      <c r="Z103" s="334">
        <v>10</v>
      </c>
      <c r="AA103" s="39">
        <f t="shared" si="19"/>
        <v>0</v>
      </c>
      <c r="AB103" s="390"/>
      <c r="AD103" s="229"/>
      <c r="BX103" s="220"/>
      <c r="BY103" s="220"/>
      <c r="BZ103" s="220"/>
      <c r="CA103" s="220"/>
      <c r="CB103" s="220"/>
      <c r="CC103" s="220"/>
      <c r="CD103" s="220"/>
      <c r="CE103" s="220"/>
      <c r="CF103" s="220"/>
      <c r="CG103" s="47"/>
      <c r="CH103" s="47"/>
      <c r="CI103" s="47"/>
      <c r="CJ103" s="47"/>
      <c r="CK103" s="47"/>
      <c r="CL103" s="47"/>
      <c r="CM103" s="47"/>
    </row>
    <row r="104" spans="1:200" ht="106.5" customHeight="1" x14ac:dyDescent="0.2">
      <c r="A104" s="327"/>
      <c r="B104" s="178" t="s">
        <v>876</v>
      </c>
      <c r="C104" s="123" t="s">
        <v>877</v>
      </c>
      <c r="D104" s="674"/>
      <c r="E104" s="675"/>
      <c r="F104" s="674"/>
      <c r="G104" s="675"/>
      <c r="H104" s="674"/>
      <c r="I104" s="675"/>
      <c r="J104" s="674"/>
      <c r="K104" s="675"/>
      <c r="L104" s="674"/>
      <c r="M104" s="675"/>
      <c r="N104" s="674"/>
      <c r="O104" s="675"/>
      <c r="P104" s="674"/>
      <c r="Q104" s="675"/>
      <c r="R104" s="674"/>
      <c r="S104" s="675"/>
      <c r="T104" s="674"/>
      <c r="U104" s="675"/>
      <c r="V104" s="674"/>
      <c r="W104" s="675"/>
      <c r="X104" s="396"/>
      <c r="Y104" s="542">
        <f t="shared" si="18"/>
        <v>0</v>
      </c>
      <c r="Z104" s="335">
        <v>5</v>
      </c>
      <c r="AA104" s="39">
        <f>COUNTIF(D104:W104,"a")+COUNTIF(D104:W104,"s")</f>
        <v>0</v>
      </c>
      <c r="AB104" s="390"/>
      <c r="AD104" s="229"/>
      <c r="BX104" s="220"/>
      <c r="BY104" s="220"/>
      <c r="BZ104" s="220"/>
      <c r="CA104" s="220"/>
      <c r="CB104" s="220"/>
      <c r="CC104" s="220"/>
      <c r="CD104" s="220"/>
      <c r="CE104" s="220"/>
      <c r="CF104" s="220"/>
      <c r="CG104" s="47"/>
      <c r="CH104" s="47"/>
      <c r="CI104" s="47"/>
      <c r="CJ104" s="47"/>
      <c r="CK104" s="47"/>
      <c r="CL104" s="47"/>
      <c r="CM104" s="47"/>
    </row>
    <row r="105" spans="1:200" ht="30" customHeight="1" x14ac:dyDescent="0.2">
      <c r="A105" s="327"/>
      <c r="B105" s="174"/>
      <c r="C105" s="481" t="s">
        <v>878</v>
      </c>
      <c r="D105" s="804"/>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8"/>
      <c r="AA105" s="39"/>
      <c r="BX105" s="220"/>
      <c r="BY105" s="220"/>
      <c r="BZ105" s="220"/>
      <c r="CA105" s="220"/>
      <c r="CB105" s="220"/>
      <c r="CC105" s="220"/>
      <c r="CD105" s="220"/>
      <c r="CE105" s="220"/>
    </row>
    <row r="106" spans="1:200" ht="67.7" customHeight="1" thickBot="1" x14ac:dyDescent="0.2">
      <c r="A106" s="327"/>
      <c r="B106" s="176" t="s">
        <v>879</v>
      </c>
      <c r="C106" s="482" t="s">
        <v>880</v>
      </c>
      <c r="D106" s="575"/>
      <c r="E106" s="576"/>
      <c r="F106" s="575"/>
      <c r="G106" s="576"/>
      <c r="H106" s="575"/>
      <c r="I106" s="576"/>
      <c r="J106" s="575"/>
      <c r="K106" s="576"/>
      <c r="L106" s="575"/>
      <c r="M106" s="576"/>
      <c r="N106" s="575"/>
      <c r="O106" s="576"/>
      <c r="P106" s="575"/>
      <c r="Q106" s="576"/>
      <c r="R106" s="575"/>
      <c r="S106" s="576"/>
      <c r="T106" s="575"/>
      <c r="U106" s="576"/>
      <c r="V106" s="575"/>
      <c r="W106" s="576"/>
      <c r="X106" s="483"/>
      <c r="Y106" s="76">
        <f>IF(OR(D106="s",F106="s",H106="s",J106="s",L106="s",N106="s",P106="s",R106="s",T106="s",V106="s"), 0, IF(OR(D106="a",F106="a",H106="a",J106="a",L106="a",N106="a",P106="a",R106="a",T106="a",V106="a", X106="NA"),Z106,0))</f>
        <v>0</v>
      </c>
      <c r="Z106" s="337">
        <v>20</v>
      </c>
      <c r="AA106" s="39">
        <f>COUNTIF(D106:W106,"a")+COUNTIF(D106:W106,"s")</f>
        <v>0</v>
      </c>
      <c r="AB106" s="390"/>
      <c r="AD106" s="229"/>
      <c r="AE106" s="398"/>
      <c r="BX106" s="220"/>
      <c r="BY106" s="220"/>
      <c r="BZ106" s="220"/>
      <c r="CA106" s="220"/>
      <c r="CB106" s="220"/>
      <c r="CC106" s="220"/>
      <c r="CD106" s="220"/>
      <c r="CE106" s="220"/>
      <c r="CF106" s="220"/>
      <c r="CG106" s="47"/>
      <c r="CH106" s="47"/>
      <c r="CI106" s="47"/>
      <c r="CJ106" s="47"/>
      <c r="CK106" s="47"/>
      <c r="CL106" s="47"/>
      <c r="CM106" s="47"/>
    </row>
    <row r="107" spans="1:200" ht="21" customHeight="1" thickTop="1" thickBot="1" x14ac:dyDescent="0.25">
      <c r="A107" s="327"/>
      <c r="B107" s="77"/>
      <c r="C107" s="119"/>
      <c r="D107" s="606" t="s">
        <v>441</v>
      </c>
      <c r="E107" s="607"/>
      <c r="F107" s="607"/>
      <c r="G107" s="607"/>
      <c r="H107" s="607"/>
      <c r="I107" s="607"/>
      <c r="J107" s="607"/>
      <c r="K107" s="607"/>
      <c r="L107" s="607"/>
      <c r="M107" s="607"/>
      <c r="N107" s="607"/>
      <c r="O107" s="607"/>
      <c r="P107" s="607"/>
      <c r="Q107" s="607"/>
      <c r="R107" s="607"/>
      <c r="S107" s="607"/>
      <c r="T107" s="607"/>
      <c r="U107" s="607"/>
      <c r="V107" s="607"/>
      <c r="W107" s="607"/>
      <c r="X107" s="608"/>
      <c r="Y107" s="272">
        <f>SUM(Y92:Y106)</f>
        <v>0</v>
      </c>
      <c r="Z107" s="336">
        <f>SUM(Z92:Z96, Z99:Z101, Z103:Z104, Z106)</f>
        <v>85</v>
      </c>
      <c r="AA107" s="39"/>
      <c r="AD107" s="229"/>
      <c r="BX107" s="220"/>
      <c r="BY107" s="220"/>
      <c r="BZ107" s="220"/>
      <c r="CA107" s="220"/>
      <c r="CB107" s="220"/>
      <c r="CC107" s="220"/>
      <c r="CD107" s="220"/>
      <c r="CE107" s="220"/>
      <c r="CF107" s="220"/>
      <c r="CG107" s="47"/>
      <c r="CH107" s="47"/>
      <c r="CI107" s="47"/>
      <c r="CJ107" s="47"/>
      <c r="CK107" s="47"/>
      <c r="CL107" s="47"/>
      <c r="CM107" s="47"/>
    </row>
    <row r="108" spans="1:200" ht="21" customHeight="1" thickBot="1" x14ac:dyDescent="0.25">
      <c r="A108" s="325"/>
      <c r="B108" s="238"/>
      <c r="C108" s="259"/>
      <c r="D108" s="601"/>
      <c r="E108" s="602"/>
      <c r="F108" s="753">
        <v>15</v>
      </c>
      <c r="G108" s="754"/>
      <c r="H108" s="754"/>
      <c r="I108" s="754"/>
      <c r="J108" s="754"/>
      <c r="K108" s="754"/>
      <c r="L108" s="754"/>
      <c r="M108" s="754"/>
      <c r="N108" s="754"/>
      <c r="O108" s="754"/>
      <c r="P108" s="754"/>
      <c r="Q108" s="754"/>
      <c r="R108" s="754"/>
      <c r="S108" s="754"/>
      <c r="T108" s="754"/>
      <c r="U108" s="754"/>
      <c r="V108" s="754"/>
      <c r="W108" s="754"/>
      <c r="X108" s="754"/>
      <c r="Y108" s="754"/>
      <c r="Z108" s="755"/>
      <c r="AA108" s="39"/>
      <c r="AD108" s="229"/>
      <c r="BX108" s="220"/>
      <c r="BY108" s="220"/>
      <c r="BZ108" s="220"/>
      <c r="CA108" s="220"/>
      <c r="CB108" s="220"/>
      <c r="CC108" s="220"/>
      <c r="CD108" s="220"/>
      <c r="CE108" s="220"/>
      <c r="CF108" s="220"/>
      <c r="CG108" s="47"/>
      <c r="CH108" s="47"/>
      <c r="CI108" s="47"/>
      <c r="CJ108" s="47"/>
      <c r="CK108" s="47"/>
      <c r="CL108" s="47"/>
      <c r="CM108" s="47"/>
    </row>
    <row r="109" spans="1:200" ht="33" customHeight="1" thickBot="1" x14ac:dyDescent="0.25">
      <c r="A109" s="386"/>
      <c r="B109" s="195" t="s">
        <v>320</v>
      </c>
      <c r="C109" s="648" t="s">
        <v>70</v>
      </c>
      <c r="D109" s="649"/>
      <c r="E109" s="649"/>
      <c r="F109" s="649"/>
      <c r="G109" s="649"/>
      <c r="H109" s="649"/>
      <c r="I109" s="649"/>
      <c r="J109" s="649"/>
      <c r="K109" s="649"/>
      <c r="L109" s="649"/>
      <c r="M109" s="649"/>
      <c r="N109" s="649"/>
      <c r="O109" s="649"/>
      <c r="P109" s="649"/>
      <c r="Q109" s="649"/>
      <c r="R109" s="649"/>
      <c r="S109" s="649"/>
      <c r="T109" s="649"/>
      <c r="U109" s="649"/>
      <c r="V109" s="649"/>
      <c r="W109" s="649"/>
      <c r="X109" s="649"/>
      <c r="Y109" s="649"/>
      <c r="Z109" s="650"/>
      <c r="AD109" s="229"/>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row>
    <row r="110" spans="1:200" s="84" customFormat="1" ht="30" customHeight="1" thickBot="1" x14ac:dyDescent="0.25">
      <c r="A110" s="340"/>
      <c r="B110" s="175" t="s">
        <v>321</v>
      </c>
      <c r="C110" s="130" t="s">
        <v>144</v>
      </c>
      <c r="D110" s="6"/>
      <c r="E110" s="9"/>
      <c r="F110" s="6"/>
      <c r="G110" s="9"/>
      <c r="H110" s="6"/>
      <c r="I110" s="7"/>
      <c r="J110" s="10" t="s">
        <v>440</v>
      </c>
      <c r="K110" s="9"/>
      <c r="L110" s="6"/>
      <c r="M110" s="7"/>
      <c r="N110" s="16" t="s">
        <v>440</v>
      </c>
      <c r="O110" s="9"/>
      <c r="P110" s="6"/>
      <c r="Q110" s="7"/>
      <c r="R110" s="8"/>
      <c r="S110" s="9"/>
      <c r="T110" s="6"/>
      <c r="U110" s="7"/>
      <c r="V110" s="8"/>
      <c r="W110" s="7"/>
      <c r="X110" s="15"/>
      <c r="Y110" s="11"/>
      <c r="Z110" s="333"/>
      <c r="AA110" s="208"/>
      <c r="AB110" s="47"/>
      <c r="AC110" s="220"/>
      <c r="AD110" s="229"/>
      <c r="AE110" s="220"/>
      <c r="AF110" s="220"/>
      <c r="AG110" s="220"/>
      <c r="AH110" s="220"/>
      <c r="AI110" s="220"/>
      <c r="AJ110" s="220"/>
      <c r="AK110" s="220"/>
      <c r="AL110" s="220"/>
      <c r="AM110" s="220"/>
      <c r="AN110" s="220"/>
      <c r="AO110" s="220"/>
      <c r="AP110" s="220"/>
      <c r="AQ110" s="220"/>
      <c r="AR110" s="220"/>
      <c r="AS110" s="220"/>
      <c r="AT110" s="220"/>
      <c r="AU110" s="220"/>
      <c r="AV110" s="220"/>
      <c r="AW110" s="220"/>
      <c r="AX110" s="220"/>
      <c r="AY110" s="220"/>
      <c r="AZ110" s="220"/>
      <c r="BA110" s="220"/>
      <c r="BB110" s="220"/>
      <c r="BC110" s="220"/>
      <c r="BD110" s="220"/>
      <c r="BE110" s="220"/>
      <c r="BF110" s="220"/>
      <c r="BG110" s="220"/>
      <c r="BH110" s="220"/>
      <c r="BI110" s="220"/>
      <c r="BJ110" s="220"/>
      <c r="BK110" s="220"/>
      <c r="BL110" s="220"/>
      <c r="BM110" s="220"/>
      <c r="BN110" s="220"/>
      <c r="BO110" s="220"/>
      <c r="BP110" s="220"/>
      <c r="BQ110" s="220"/>
      <c r="BR110" s="220"/>
      <c r="BS110" s="220"/>
      <c r="BT110" s="220"/>
      <c r="BU110" s="220"/>
      <c r="BV110" s="220"/>
      <c r="BW110" s="220"/>
      <c r="BX110" s="47"/>
      <c r="BY110" s="47"/>
      <c r="BZ110" s="47"/>
      <c r="CA110" s="47"/>
      <c r="CB110" s="47"/>
      <c r="CC110" s="47"/>
      <c r="CD110" s="47"/>
      <c r="CE110" s="47"/>
      <c r="CF110" s="47"/>
      <c r="CG110" s="47"/>
      <c r="CH110" s="47"/>
      <c r="CI110" s="47"/>
      <c r="CJ110" s="47"/>
      <c r="CK110" s="47"/>
      <c r="CL110" s="47"/>
      <c r="CM110" s="47"/>
      <c r="CN110" s="47"/>
      <c r="CO110" s="47"/>
      <c r="CP110" s="47"/>
      <c r="CQ110" s="47"/>
      <c r="CR110" s="47"/>
      <c r="CS110" s="47"/>
      <c r="CT110" s="47"/>
      <c r="CU110" s="47"/>
      <c r="CV110" s="47"/>
      <c r="CW110" s="47"/>
      <c r="CX110" s="47"/>
      <c r="CY110" s="47"/>
      <c r="CZ110" s="47"/>
      <c r="DA110" s="47"/>
      <c r="DB110" s="47"/>
      <c r="DC110" s="47"/>
      <c r="DD110" s="47"/>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row>
    <row r="111" spans="1:200" ht="27.75" customHeight="1" x14ac:dyDescent="0.2">
      <c r="A111" s="327"/>
      <c r="B111" s="174" t="s">
        <v>289</v>
      </c>
      <c r="C111" s="109" t="s">
        <v>653</v>
      </c>
      <c r="D111" s="593"/>
      <c r="E111" s="594"/>
      <c r="F111" s="593"/>
      <c r="G111" s="594"/>
      <c r="H111" s="593"/>
      <c r="I111" s="594"/>
      <c r="J111" s="593"/>
      <c r="K111" s="594"/>
      <c r="L111" s="593"/>
      <c r="M111" s="594"/>
      <c r="N111" s="593"/>
      <c r="O111" s="594"/>
      <c r="P111" s="593"/>
      <c r="Q111" s="594"/>
      <c r="R111" s="593"/>
      <c r="S111" s="594"/>
      <c r="T111" s="593"/>
      <c r="U111" s="594"/>
      <c r="V111" s="593"/>
      <c r="W111" s="594"/>
      <c r="X111" s="38"/>
      <c r="Y111" s="540">
        <f t="shared" ref="Y111:Y122" si="20">IF(OR(D111="s",F111="s",H111="s",J111="s",L111="s",N111="s",P111="s",R111="s",T111="s",V111="s"), 0, IF(OR(D111="a",F111="a",H111="a",J111="a",L111="a",N111="a",P111="a",R111="a",T111="a",V111="a"),Z111,0))</f>
        <v>0</v>
      </c>
      <c r="Z111" s="331">
        <v>10</v>
      </c>
      <c r="AA111" s="208">
        <f t="shared" ref="AA111:AA116" si="21">COUNTIF(D111:W111,"a")+COUNTIF(D111:W111,"s")</f>
        <v>0</v>
      </c>
      <c r="AB111" s="275"/>
      <c r="AD111" s="229"/>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row>
    <row r="112" spans="1:200" ht="45" customHeight="1" x14ac:dyDescent="0.2">
      <c r="A112" s="327"/>
      <c r="B112" s="174" t="s">
        <v>288</v>
      </c>
      <c r="C112" s="109" t="s">
        <v>654</v>
      </c>
      <c r="D112" s="593"/>
      <c r="E112" s="594"/>
      <c r="F112" s="593"/>
      <c r="G112" s="594"/>
      <c r="H112" s="593"/>
      <c r="I112" s="594"/>
      <c r="J112" s="593"/>
      <c r="K112" s="594"/>
      <c r="L112" s="593"/>
      <c r="M112" s="594"/>
      <c r="N112" s="593"/>
      <c r="O112" s="594"/>
      <c r="P112" s="593"/>
      <c r="Q112" s="594"/>
      <c r="R112" s="593"/>
      <c r="S112" s="594"/>
      <c r="T112" s="593"/>
      <c r="U112" s="594"/>
      <c r="V112" s="593"/>
      <c r="W112" s="594"/>
      <c r="X112" s="38"/>
      <c r="Y112" s="540">
        <f t="shared" si="20"/>
        <v>0</v>
      </c>
      <c r="Z112" s="331">
        <v>10</v>
      </c>
      <c r="AA112" s="208">
        <f t="shared" si="21"/>
        <v>0</v>
      </c>
      <c r="AB112" s="275"/>
      <c r="AD112" s="229" t="s">
        <v>208</v>
      </c>
      <c r="BX112" s="47"/>
      <c r="BY112" s="47"/>
      <c r="BZ112" s="47"/>
      <c r="CA112" s="47"/>
      <c r="CB112" s="47"/>
      <c r="CC112" s="47"/>
      <c r="CD112" s="47"/>
      <c r="CE112" s="47"/>
      <c r="CF112" s="47"/>
      <c r="CG112" s="47"/>
      <c r="CH112" s="47"/>
      <c r="CI112" s="47"/>
      <c r="CJ112" s="47"/>
      <c r="CK112" s="47"/>
      <c r="CL112" s="47"/>
      <c r="CM112" s="47"/>
      <c r="CN112" s="47"/>
      <c r="CO112" s="47"/>
      <c r="CP112" s="47"/>
      <c r="CQ112" s="47"/>
      <c r="CR112" s="47"/>
      <c r="CS112" s="47"/>
      <c r="CT112" s="47"/>
      <c r="CU112" s="47"/>
      <c r="CV112" s="47"/>
      <c r="CW112" s="47"/>
      <c r="CX112" s="47"/>
      <c r="CY112" s="47"/>
      <c r="CZ112" s="47"/>
      <c r="DA112" s="47"/>
      <c r="DB112" s="47"/>
      <c r="DC112" s="47"/>
      <c r="DD112" s="47"/>
    </row>
    <row r="113" spans="1:183" ht="45" customHeight="1" x14ac:dyDescent="0.2">
      <c r="A113" s="327"/>
      <c r="B113" s="174" t="s">
        <v>287</v>
      </c>
      <c r="C113" s="132" t="s">
        <v>655</v>
      </c>
      <c r="D113" s="593"/>
      <c r="E113" s="594"/>
      <c r="F113" s="593"/>
      <c r="G113" s="594"/>
      <c r="H113" s="593"/>
      <c r="I113" s="594"/>
      <c r="J113" s="593"/>
      <c r="K113" s="594"/>
      <c r="L113" s="593"/>
      <c r="M113" s="594"/>
      <c r="N113" s="593"/>
      <c r="O113" s="594"/>
      <c r="P113" s="593"/>
      <c r="Q113" s="594"/>
      <c r="R113" s="593"/>
      <c r="S113" s="594"/>
      <c r="T113" s="593"/>
      <c r="U113" s="594"/>
      <c r="V113" s="593"/>
      <c r="W113" s="594"/>
      <c r="X113" s="38"/>
      <c r="Y113" s="540">
        <f t="shared" si="20"/>
        <v>0</v>
      </c>
      <c r="Z113" s="337">
        <v>10</v>
      </c>
      <c r="AA113" s="208">
        <f t="shared" si="21"/>
        <v>0</v>
      </c>
      <c r="AB113" s="275"/>
      <c r="AD113" s="229"/>
      <c r="BX113" s="47"/>
      <c r="BY113" s="47"/>
      <c r="BZ113" s="47"/>
      <c r="CA113" s="47"/>
      <c r="CB113" s="47"/>
      <c r="CC113" s="47"/>
      <c r="CD113" s="47"/>
      <c r="CE113" s="47"/>
      <c r="CF113" s="47"/>
      <c r="CG113" s="47"/>
      <c r="CH113" s="47"/>
      <c r="CI113" s="47"/>
      <c r="CJ113" s="47"/>
      <c r="CK113" s="47"/>
      <c r="CL113" s="47"/>
      <c r="CM113" s="47"/>
      <c r="CN113" s="47"/>
      <c r="CO113" s="47"/>
      <c r="CP113" s="47"/>
      <c r="CQ113" s="47"/>
      <c r="CR113" s="47"/>
      <c r="CS113" s="47"/>
      <c r="CT113" s="47"/>
      <c r="CU113" s="47"/>
      <c r="CV113" s="47"/>
      <c r="CW113" s="47"/>
      <c r="CX113" s="47"/>
      <c r="CY113" s="47"/>
      <c r="CZ113" s="47"/>
      <c r="DA113" s="47"/>
      <c r="DB113" s="47"/>
      <c r="DC113" s="47"/>
      <c r="DD113" s="47"/>
    </row>
    <row r="114" spans="1:183" ht="45" customHeight="1" x14ac:dyDescent="0.2">
      <c r="A114" s="327"/>
      <c r="B114" s="174" t="s">
        <v>286</v>
      </c>
      <c r="C114" s="109" t="s">
        <v>149</v>
      </c>
      <c r="D114" s="593"/>
      <c r="E114" s="594"/>
      <c r="F114" s="593"/>
      <c r="G114" s="594"/>
      <c r="H114" s="593"/>
      <c r="I114" s="594"/>
      <c r="J114" s="593"/>
      <c r="K114" s="594"/>
      <c r="L114" s="593"/>
      <c r="M114" s="594"/>
      <c r="N114" s="593"/>
      <c r="O114" s="594"/>
      <c r="P114" s="593"/>
      <c r="Q114" s="594"/>
      <c r="R114" s="593"/>
      <c r="S114" s="594"/>
      <c r="T114" s="593"/>
      <c r="U114" s="594"/>
      <c r="V114" s="593"/>
      <c r="W114" s="594"/>
      <c r="X114" s="38"/>
      <c r="Y114" s="540">
        <f t="shared" si="20"/>
        <v>0</v>
      </c>
      <c r="Z114" s="335">
        <v>10</v>
      </c>
      <c r="AA114" s="208">
        <f t="shared" si="21"/>
        <v>0</v>
      </c>
      <c r="AB114" s="275"/>
      <c r="AD114" s="229"/>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row>
    <row r="115" spans="1:183" ht="27.75" customHeight="1" x14ac:dyDescent="0.2">
      <c r="A115" s="327"/>
      <c r="B115" s="174" t="s">
        <v>283</v>
      </c>
      <c r="C115" s="109" t="s">
        <v>656</v>
      </c>
      <c r="D115" s="593"/>
      <c r="E115" s="594"/>
      <c r="F115" s="593"/>
      <c r="G115" s="594"/>
      <c r="H115" s="593"/>
      <c r="I115" s="594"/>
      <c r="J115" s="593"/>
      <c r="K115" s="594"/>
      <c r="L115" s="593"/>
      <c r="M115" s="594"/>
      <c r="N115" s="593"/>
      <c r="O115" s="594"/>
      <c r="P115" s="593"/>
      <c r="Q115" s="594"/>
      <c r="R115" s="593"/>
      <c r="S115" s="594"/>
      <c r="T115" s="593"/>
      <c r="U115" s="594"/>
      <c r="V115" s="593"/>
      <c r="W115" s="594"/>
      <c r="X115" s="38"/>
      <c r="Y115" s="540">
        <f t="shared" si="20"/>
        <v>0</v>
      </c>
      <c r="Z115" s="335">
        <v>10</v>
      </c>
      <c r="AA115" s="208">
        <f t="shared" si="21"/>
        <v>0</v>
      </c>
      <c r="AB115" s="275"/>
      <c r="AD115" s="229"/>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row>
    <row r="116" spans="1:183" ht="27.95" customHeight="1" x14ac:dyDescent="0.2">
      <c r="A116" s="327"/>
      <c r="B116" s="174" t="s">
        <v>284</v>
      </c>
      <c r="C116" s="109" t="s">
        <v>185</v>
      </c>
      <c r="D116" s="593"/>
      <c r="E116" s="594"/>
      <c r="F116" s="593"/>
      <c r="G116" s="594"/>
      <c r="H116" s="593"/>
      <c r="I116" s="594"/>
      <c r="J116" s="593"/>
      <c r="K116" s="594"/>
      <c r="L116" s="593"/>
      <c r="M116" s="594"/>
      <c r="N116" s="593"/>
      <c r="O116" s="594"/>
      <c r="P116" s="593"/>
      <c r="Q116" s="594"/>
      <c r="R116" s="593"/>
      <c r="S116" s="594"/>
      <c r="T116" s="593"/>
      <c r="U116" s="594"/>
      <c r="V116" s="593"/>
      <c r="W116" s="594"/>
      <c r="X116" s="38"/>
      <c r="Y116" s="540">
        <f t="shared" si="20"/>
        <v>0</v>
      </c>
      <c r="Z116" s="331">
        <v>10</v>
      </c>
      <c r="AA116" s="208">
        <f t="shared" si="21"/>
        <v>0</v>
      </c>
      <c r="AB116" s="275"/>
      <c r="AD116" s="229" t="s">
        <v>208</v>
      </c>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row>
    <row r="117" spans="1:183" ht="45" customHeight="1" x14ac:dyDescent="0.2">
      <c r="A117" s="327"/>
      <c r="B117" s="174" t="s">
        <v>657</v>
      </c>
      <c r="C117" s="109" t="s">
        <v>658</v>
      </c>
      <c r="D117" s="593"/>
      <c r="E117" s="594"/>
      <c r="F117" s="593"/>
      <c r="G117" s="594"/>
      <c r="H117" s="593"/>
      <c r="I117" s="594"/>
      <c r="J117" s="593"/>
      <c r="K117" s="594"/>
      <c r="L117" s="593"/>
      <c r="M117" s="594"/>
      <c r="N117" s="593"/>
      <c r="O117" s="594"/>
      <c r="P117" s="593"/>
      <c r="Q117" s="594"/>
      <c r="R117" s="593"/>
      <c r="S117" s="594"/>
      <c r="T117" s="593"/>
      <c r="U117" s="594"/>
      <c r="V117" s="593"/>
      <c r="W117" s="594"/>
      <c r="X117" s="44"/>
      <c r="Y117" s="30">
        <f t="shared" si="20"/>
        <v>0</v>
      </c>
      <c r="Z117" s="331">
        <v>10</v>
      </c>
      <c r="AA117" s="39">
        <f>IF((COUNTIF(D117:W117,"a")+COUNTIF(D117:W117,"s"))&gt;0,IF(OR((COUNTIF(D118:W118,"a")+COUNTIF(D118:W118,"s"))),0,COUNTIF(D117:W117,"a")+COUNTIF(D117:W117,"s")),COUNTIF(D117:W117,"a")+COUNTIF(D117:W117,"s"))</f>
        <v>0</v>
      </c>
      <c r="AB117" s="276"/>
      <c r="AD117" s="229"/>
      <c r="BX117" s="220"/>
      <c r="BY117" s="220"/>
      <c r="BZ117" s="220"/>
      <c r="CA117" s="220"/>
      <c r="CB117" s="220"/>
      <c r="CC117" s="220"/>
      <c r="CD117" s="220"/>
      <c r="CE117" s="220"/>
      <c r="CF117" s="220"/>
      <c r="CG117" s="47"/>
      <c r="CH117" s="47"/>
      <c r="CI117" s="47"/>
      <c r="CJ117" s="47"/>
      <c r="CK117" s="47"/>
      <c r="CL117" s="47"/>
      <c r="CM117" s="47"/>
    </row>
    <row r="118" spans="1:183" ht="45" customHeight="1" x14ac:dyDescent="0.2">
      <c r="A118" s="327"/>
      <c r="B118" s="174" t="s">
        <v>659</v>
      </c>
      <c r="C118" s="403" t="s">
        <v>660</v>
      </c>
      <c r="D118" s="593"/>
      <c r="E118" s="594"/>
      <c r="F118" s="593"/>
      <c r="G118" s="594"/>
      <c r="H118" s="593"/>
      <c r="I118" s="594"/>
      <c r="J118" s="593"/>
      <c r="K118" s="594"/>
      <c r="L118" s="593"/>
      <c r="M118" s="594"/>
      <c r="N118" s="593"/>
      <c r="O118" s="594"/>
      <c r="P118" s="593"/>
      <c r="Q118" s="594"/>
      <c r="R118" s="593"/>
      <c r="S118" s="594"/>
      <c r="T118" s="593"/>
      <c r="U118" s="594"/>
      <c r="V118" s="593"/>
      <c r="W118" s="594"/>
      <c r="X118" s="44"/>
      <c r="Y118" s="72">
        <f t="shared" si="20"/>
        <v>0</v>
      </c>
      <c r="Z118" s="331">
        <v>5</v>
      </c>
      <c r="AA118" s="39">
        <f>IF((COUNTIF(D118:W118,"a")+COUNTIF(D118:W118,"s"))&gt;0,IF((COUNTIF(D117:W117,"a")+COUNTIF(D117:W117,"s"))&gt;0,0,COUNTIF(D118:W118,"a")+COUNTIF(D118:W118,"s")), COUNTIF(D118:W118,"a")+COUNTIF(D118:W118,"s"))</f>
        <v>0</v>
      </c>
      <c r="AB118" s="276"/>
      <c r="AD118" s="229"/>
      <c r="BX118" s="220"/>
      <c r="BY118" s="220"/>
      <c r="BZ118" s="220"/>
      <c r="CA118" s="220"/>
      <c r="CB118" s="220"/>
      <c r="CC118" s="220"/>
      <c r="CD118" s="220"/>
      <c r="CE118" s="220"/>
      <c r="CF118" s="220"/>
      <c r="CG118" s="47"/>
      <c r="CH118" s="47"/>
      <c r="CI118" s="47"/>
      <c r="CJ118" s="47"/>
      <c r="CK118" s="47"/>
      <c r="CL118" s="47"/>
      <c r="CM118" s="47"/>
    </row>
    <row r="119" spans="1:183" ht="27.95" customHeight="1" x14ac:dyDescent="0.2">
      <c r="A119" s="327"/>
      <c r="B119" s="174" t="s">
        <v>285</v>
      </c>
      <c r="C119" s="109" t="s">
        <v>270</v>
      </c>
      <c r="D119" s="593"/>
      <c r="E119" s="594"/>
      <c r="F119" s="593"/>
      <c r="G119" s="594"/>
      <c r="H119" s="593"/>
      <c r="I119" s="594"/>
      <c r="J119" s="593"/>
      <c r="K119" s="594"/>
      <c r="L119" s="593"/>
      <c r="M119" s="594"/>
      <c r="N119" s="593"/>
      <c r="O119" s="594"/>
      <c r="P119" s="593"/>
      <c r="Q119" s="594"/>
      <c r="R119" s="593"/>
      <c r="S119" s="594"/>
      <c r="T119" s="593"/>
      <c r="U119" s="594"/>
      <c r="V119" s="593"/>
      <c r="W119" s="594"/>
      <c r="X119" s="38"/>
      <c r="Y119" s="540">
        <f t="shared" si="20"/>
        <v>0</v>
      </c>
      <c r="Z119" s="331">
        <v>10</v>
      </c>
      <c r="AA119" s="208">
        <f t="shared" ref="AA119:AA120" si="22">COUNTIF(D119:W119,"a")+COUNTIF(D119:W119,"s")</f>
        <v>0</v>
      </c>
      <c r="AB119" s="275"/>
      <c r="AD119" s="229" t="s">
        <v>208</v>
      </c>
      <c r="BX119" s="47"/>
      <c r="BY119" s="47"/>
      <c r="BZ119" s="47"/>
      <c r="CA119" s="47"/>
      <c r="CB119" s="47"/>
      <c r="CC119" s="47"/>
      <c r="CD119" s="47"/>
      <c r="CE119" s="47"/>
      <c r="CF119" s="47"/>
      <c r="CG119" s="47"/>
      <c r="CH119" s="47"/>
      <c r="CI119" s="47"/>
      <c r="CJ119" s="47"/>
      <c r="CK119" s="47"/>
      <c r="CL119" s="47"/>
      <c r="CM119" s="47"/>
      <c r="CN119" s="47"/>
      <c r="CO119" s="47"/>
      <c r="CP119" s="47"/>
      <c r="CQ119" s="47"/>
      <c r="CR119" s="47"/>
      <c r="CS119" s="47"/>
      <c r="CT119" s="47"/>
      <c r="CU119" s="47"/>
      <c r="CV119" s="47"/>
      <c r="CW119" s="47"/>
      <c r="CX119" s="47"/>
      <c r="CY119" s="47"/>
      <c r="CZ119" s="47"/>
      <c r="DA119" s="47"/>
      <c r="DB119" s="47"/>
      <c r="DC119" s="47"/>
      <c r="DD119" s="47"/>
    </row>
    <row r="120" spans="1:183" ht="27.95" customHeight="1" x14ac:dyDescent="0.2">
      <c r="A120" s="327"/>
      <c r="B120" s="174" t="s">
        <v>661</v>
      </c>
      <c r="C120" s="109" t="s">
        <v>662</v>
      </c>
      <c r="D120" s="593"/>
      <c r="E120" s="594"/>
      <c r="F120" s="593"/>
      <c r="G120" s="594"/>
      <c r="H120" s="593"/>
      <c r="I120" s="594"/>
      <c r="J120" s="593"/>
      <c r="K120" s="594"/>
      <c r="L120" s="593"/>
      <c r="M120" s="594"/>
      <c r="N120" s="593"/>
      <c r="O120" s="594"/>
      <c r="P120" s="593"/>
      <c r="Q120" s="594"/>
      <c r="R120" s="593"/>
      <c r="S120" s="594"/>
      <c r="T120" s="593"/>
      <c r="U120" s="594"/>
      <c r="V120" s="593"/>
      <c r="W120" s="594"/>
      <c r="X120" s="38"/>
      <c r="Y120" s="540">
        <f t="shared" si="20"/>
        <v>0</v>
      </c>
      <c r="Z120" s="331">
        <v>10</v>
      </c>
      <c r="AA120" s="208">
        <f t="shared" si="22"/>
        <v>0</v>
      </c>
      <c r="AB120" s="275"/>
      <c r="AD120" s="229"/>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row>
    <row r="121" spans="1:183" ht="27.75" customHeight="1" x14ac:dyDescent="0.2">
      <c r="A121" s="327"/>
      <c r="B121" s="174" t="s">
        <v>663</v>
      </c>
      <c r="C121" s="109" t="s">
        <v>664</v>
      </c>
      <c r="D121" s="593"/>
      <c r="E121" s="594"/>
      <c r="F121" s="593"/>
      <c r="G121" s="594"/>
      <c r="H121" s="593"/>
      <c r="I121" s="594"/>
      <c r="J121" s="593"/>
      <c r="K121" s="594"/>
      <c r="L121" s="593"/>
      <c r="M121" s="594"/>
      <c r="N121" s="593"/>
      <c r="O121" s="594"/>
      <c r="P121" s="593"/>
      <c r="Q121" s="594"/>
      <c r="R121" s="593"/>
      <c r="S121" s="594"/>
      <c r="T121" s="593"/>
      <c r="U121" s="594"/>
      <c r="V121" s="593"/>
      <c r="W121" s="594"/>
      <c r="X121" s="38"/>
      <c r="Y121" s="540">
        <f t="shared" si="20"/>
        <v>0</v>
      </c>
      <c r="Z121" s="331">
        <v>10</v>
      </c>
      <c r="AA121" s="208">
        <f t="shared" ref="AA121:AA122" si="23">COUNTIF(D121:W121,"a")+COUNTIF(D121:W121,"s")</f>
        <v>0</v>
      </c>
      <c r="AB121" s="275"/>
      <c r="AD121" s="229"/>
      <c r="BX121" s="47"/>
      <c r="BY121" s="47"/>
      <c r="BZ121" s="47"/>
      <c r="CA121" s="47"/>
      <c r="CB121" s="47"/>
      <c r="CC121" s="47"/>
      <c r="CD121" s="47"/>
      <c r="CE121" s="47"/>
      <c r="CF121" s="47"/>
      <c r="CG121" s="47"/>
      <c r="CH121" s="47"/>
      <c r="CI121" s="47"/>
      <c r="CJ121" s="47"/>
      <c r="CK121" s="47"/>
      <c r="CL121" s="47"/>
      <c r="CM121" s="47"/>
      <c r="CN121" s="47"/>
      <c r="CO121" s="47"/>
      <c r="CP121" s="47"/>
      <c r="CQ121" s="47"/>
      <c r="CR121" s="47"/>
      <c r="CS121" s="47"/>
      <c r="CT121" s="47"/>
      <c r="CU121" s="47"/>
      <c r="CV121" s="47"/>
      <c r="CW121" s="47"/>
      <c r="CX121" s="47"/>
      <c r="CY121" s="47"/>
      <c r="CZ121" s="47"/>
      <c r="DA121" s="47"/>
      <c r="DB121" s="47"/>
      <c r="DC121" s="47"/>
      <c r="DD121" s="47"/>
    </row>
    <row r="122" spans="1:183" ht="45" customHeight="1" thickBot="1" x14ac:dyDescent="0.25">
      <c r="A122" s="327"/>
      <c r="B122" s="174" t="s">
        <v>665</v>
      </c>
      <c r="C122" s="109" t="s">
        <v>666</v>
      </c>
      <c r="D122" s="593"/>
      <c r="E122" s="594"/>
      <c r="F122" s="593"/>
      <c r="G122" s="594"/>
      <c r="H122" s="593"/>
      <c r="I122" s="594"/>
      <c r="J122" s="593"/>
      <c r="K122" s="594"/>
      <c r="L122" s="593"/>
      <c r="M122" s="594"/>
      <c r="N122" s="593"/>
      <c r="O122" s="594"/>
      <c r="P122" s="593"/>
      <c r="Q122" s="594"/>
      <c r="R122" s="593"/>
      <c r="S122" s="594"/>
      <c r="T122" s="593"/>
      <c r="U122" s="594"/>
      <c r="V122" s="593"/>
      <c r="W122" s="594"/>
      <c r="X122" s="38"/>
      <c r="Y122" s="540">
        <f t="shared" si="20"/>
        <v>0</v>
      </c>
      <c r="Z122" s="331">
        <v>20</v>
      </c>
      <c r="AA122" s="208">
        <f t="shared" si="23"/>
        <v>0</v>
      </c>
      <c r="AB122" s="275"/>
      <c r="AD122" s="229" t="s">
        <v>208</v>
      </c>
      <c r="BX122" s="47"/>
      <c r="BY122" s="47"/>
      <c r="BZ122" s="47"/>
      <c r="CA122" s="47"/>
      <c r="CB122" s="47"/>
      <c r="CC122" s="47"/>
      <c r="CD122" s="47"/>
      <c r="CE122" s="47"/>
      <c r="CF122" s="47"/>
      <c r="CG122" s="47"/>
      <c r="CH122" s="47"/>
      <c r="CI122" s="47"/>
      <c r="CJ122" s="47"/>
      <c r="CK122" s="47"/>
      <c r="CL122" s="47"/>
      <c r="CM122" s="47"/>
      <c r="CN122" s="47"/>
      <c r="CO122" s="47"/>
      <c r="CP122" s="47"/>
      <c r="CQ122" s="47"/>
      <c r="CR122" s="47"/>
      <c r="CS122" s="47"/>
      <c r="CT122" s="47"/>
      <c r="CU122" s="47"/>
      <c r="CV122" s="47"/>
      <c r="CW122" s="47"/>
      <c r="CX122" s="47"/>
      <c r="CY122" s="47"/>
      <c r="CZ122" s="47"/>
      <c r="DA122" s="47"/>
      <c r="DB122" s="47"/>
      <c r="DC122" s="47"/>
      <c r="DD122" s="47"/>
    </row>
    <row r="123" spans="1:183" ht="21" customHeight="1" thickTop="1" thickBot="1" x14ac:dyDescent="0.25">
      <c r="A123" s="327"/>
      <c r="B123" s="40"/>
      <c r="C123" s="109"/>
      <c r="D123" s="606" t="s">
        <v>441</v>
      </c>
      <c r="E123" s="607"/>
      <c r="F123" s="607"/>
      <c r="G123" s="607"/>
      <c r="H123" s="607"/>
      <c r="I123" s="607"/>
      <c r="J123" s="607"/>
      <c r="K123" s="607"/>
      <c r="L123" s="607"/>
      <c r="M123" s="607"/>
      <c r="N123" s="607"/>
      <c r="O123" s="607"/>
      <c r="P123" s="607"/>
      <c r="Q123" s="607"/>
      <c r="R123" s="607"/>
      <c r="S123" s="607"/>
      <c r="T123" s="607"/>
      <c r="U123" s="607"/>
      <c r="V123" s="607"/>
      <c r="W123" s="607"/>
      <c r="X123" s="608"/>
      <c r="Y123" s="1">
        <f>SUM(Y111:Y122)</f>
        <v>0</v>
      </c>
      <c r="Z123" s="332">
        <f>SUM(Z111:Z117)+SUM(Z119:Z122)</f>
        <v>120</v>
      </c>
      <c r="AD123" s="229"/>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row>
    <row r="124" spans="1:183" ht="21" customHeight="1" thickBot="1" x14ac:dyDescent="0.25">
      <c r="A124" s="325"/>
      <c r="B124" s="83"/>
      <c r="C124" s="133"/>
      <c r="D124" s="601"/>
      <c r="E124" s="622"/>
      <c r="F124" s="689">
        <v>50</v>
      </c>
      <c r="G124" s="604"/>
      <c r="H124" s="604"/>
      <c r="I124" s="604"/>
      <c r="J124" s="604"/>
      <c r="K124" s="604"/>
      <c r="L124" s="604"/>
      <c r="M124" s="604"/>
      <c r="N124" s="604"/>
      <c r="O124" s="604"/>
      <c r="P124" s="604"/>
      <c r="Q124" s="604"/>
      <c r="R124" s="604"/>
      <c r="S124" s="604"/>
      <c r="T124" s="604"/>
      <c r="U124" s="604"/>
      <c r="V124" s="604"/>
      <c r="W124" s="604"/>
      <c r="X124" s="604"/>
      <c r="Y124" s="604"/>
      <c r="Z124" s="605"/>
      <c r="AD124" s="229"/>
      <c r="BX124" s="47"/>
      <c r="BY124" s="47"/>
      <c r="BZ124" s="47"/>
      <c r="CA124" s="47"/>
      <c r="CB124" s="47"/>
      <c r="CC124" s="47"/>
      <c r="CD124" s="47"/>
      <c r="CE124" s="47"/>
      <c r="CF124" s="47"/>
      <c r="CG124" s="47"/>
      <c r="CH124" s="47"/>
      <c r="CI124" s="47"/>
      <c r="CJ124" s="47"/>
      <c r="CK124" s="47"/>
      <c r="CL124" s="47"/>
      <c r="CM124" s="47"/>
      <c r="CN124" s="47"/>
      <c r="CO124" s="47"/>
      <c r="CP124" s="47"/>
      <c r="CQ124" s="47"/>
      <c r="CR124" s="47"/>
      <c r="CS124" s="47"/>
      <c r="CT124" s="47"/>
      <c r="CU124" s="47"/>
      <c r="CV124" s="47"/>
      <c r="CW124" s="47"/>
      <c r="CX124" s="47"/>
      <c r="CY124" s="47"/>
      <c r="CZ124" s="47"/>
      <c r="DA124" s="47"/>
      <c r="DB124" s="47"/>
      <c r="DC124" s="47"/>
      <c r="DD124" s="47"/>
    </row>
    <row r="125" spans="1:183" s="84" customFormat="1" ht="30" customHeight="1" thickBot="1" x14ac:dyDescent="0.25">
      <c r="A125" s="407"/>
      <c r="B125" s="184" t="s">
        <v>667</v>
      </c>
      <c r="C125" s="389" t="s">
        <v>668</v>
      </c>
      <c r="D125" s="242"/>
      <c r="E125" s="245"/>
      <c r="F125" s="242"/>
      <c r="G125" s="245"/>
      <c r="H125" s="242"/>
      <c r="I125" s="243"/>
      <c r="J125" s="164"/>
      <c r="K125" s="245"/>
      <c r="L125" s="242"/>
      <c r="M125" s="243"/>
      <c r="N125" s="255"/>
      <c r="O125" s="245"/>
      <c r="P125" s="242"/>
      <c r="Q125" s="243"/>
      <c r="R125" s="244"/>
      <c r="S125" s="245"/>
      <c r="T125" s="242"/>
      <c r="U125" s="243"/>
      <c r="V125" s="244"/>
      <c r="W125" s="243"/>
      <c r="X125" s="274"/>
      <c r="Y125" s="248"/>
      <c r="Z125" s="328"/>
      <c r="AA125" s="39"/>
      <c r="AB125" s="47"/>
      <c r="AC125" s="220"/>
      <c r="AD125" s="229"/>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c r="AY125" s="220"/>
      <c r="AZ125" s="220"/>
      <c r="BA125" s="220"/>
      <c r="BB125" s="220"/>
      <c r="BC125" s="220"/>
      <c r="BD125" s="220"/>
      <c r="BE125" s="220"/>
      <c r="BF125" s="220"/>
      <c r="BG125" s="220"/>
      <c r="BH125" s="220"/>
      <c r="BI125" s="220"/>
      <c r="BJ125" s="220"/>
      <c r="BK125" s="220"/>
      <c r="BL125" s="220"/>
      <c r="BM125" s="220"/>
      <c r="BN125" s="220"/>
      <c r="BO125" s="220"/>
      <c r="BP125" s="220"/>
      <c r="BQ125" s="220"/>
      <c r="BR125" s="220"/>
      <c r="BS125" s="220"/>
      <c r="BT125" s="220"/>
      <c r="BU125" s="220"/>
      <c r="BV125" s="220"/>
      <c r="BW125" s="220"/>
      <c r="BX125" s="220"/>
      <c r="BY125" s="220"/>
      <c r="BZ125" s="220"/>
      <c r="CA125" s="220"/>
      <c r="CB125" s="220"/>
      <c r="CC125" s="220"/>
      <c r="CD125" s="220"/>
      <c r="CE125" s="220"/>
      <c r="CF125" s="220"/>
      <c r="CG125" s="47"/>
      <c r="CH125" s="47"/>
      <c r="CI125" s="47"/>
      <c r="CJ125" s="47"/>
      <c r="CK125" s="47"/>
      <c r="CL125" s="47"/>
      <c r="CM125" s="47"/>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row>
    <row r="126" spans="1:183" ht="45" customHeight="1" thickBot="1" x14ac:dyDescent="0.25">
      <c r="A126" s="339"/>
      <c r="B126" s="175"/>
      <c r="C126" s="408" t="s">
        <v>669</v>
      </c>
      <c r="D126" s="611"/>
      <c r="E126" s="612"/>
      <c r="F126" s="612"/>
      <c r="G126" s="612"/>
      <c r="H126" s="612"/>
      <c r="I126" s="612"/>
      <c r="J126" s="612"/>
      <c r="K126" s="612"/>
      <c r="L126" s="612"/>
      <c r="M126" s="612"/>
      <c r="N126" s="612"/>
      <c r="O126" s="612"/>
      <c r="P126" s="612"/>
      <c r="Q126" s="612"/>
      <c r="R126" s="612"/>
      <c r="S126" s="612"/>
      <c r="T126" s="612"/>
      <c r="U126" s="612"/>
      <c r="V126" s="612"/>
      <c r="W126" s="612"/>
      <c r="X126" s="612"/>
      <c r="Y126" s="612"/>
      <c r="Z126" s="613"/>
      <c r="AA126" s="39"/>
      <c r="AD126" s="229"/>
      <c r="BX126" s="220"/>
      <c r="BY126" s="220"/>
      <c r="BZ126" s="220"/>
      <c r="CA126" s="220"/>
      <c r="CB126" s="220"/>
      <c r="CC126" s="220"/>
      <c r="CD126" s="220"/>
      <c r="CE126" s="220"/>
      <c r="CF126" s="220"/>
      <c r="CG126" s="47"/>
      <c r="CH126" s="47"/>
      <c r="CI126" s="47"/>
      <c r="CJ126" s="47"/>
      <c r="CK126" s="47"/>
      <c r="CL126" s="47"/>
      <c r="CM126" s="47"/>
    </row>
    <row r="127" spans="1:183" ht="27.95" customHeight="1" x14ac:dyDescent="0.2">
      <c r="A127" s="409"/>
      <c r="B127" s="410" t="s">
        <v>670</v>
      </c>
      <c r="C127" s="411" t="s">
        <v>671</v>
      </c>
      <c r="D127" s="609"/>
      <c r="E127" s="610"/>
      <c r="F127" s="609"/>
      <c r="G127" s="610"/>
      <c r="H127" s="609"/>
      <c r="I127" s="610"/>
      <c r="J127" s="609"/>
      <c r="K127" s="610"/>
      <c r="L127" s="609"/>
      <c r="M127" s="610"/>
      <c r="N127" s="609"/>
      <c r="O127" s="610"/>
      <c r="P127" s="609"/>
      <c r="Q127" s="610"/>
      <c r="R127" s="609"/>
      <c r="S127" s="610"/>
      <c r="T127" s="609"/>
      <c r="U127" s="610"/>
      <c r="V127" s="609"/>
      <c r="W127" s="610"/>
      <c r="X127" s="74"/>
      <c r="Y127" s="76">
        <f>IF(OR(D127="s",F127="s",H127="s",J127="s",L127="s",N127="s",P127="s",R127="s",T127="s",V127="s"), 0, IF(OR(D127="a",F127="a",H127="a",J127="a",L127="a",N127="a",P127="a",R127="a",T127="a",V127="a"),Z127,0))</f>
        <v>0</v>
      </c>
      <c r="Z127" s="334">
        <f>IF(X127="na",0,10)</f>
        <v>10</v>
      </c>
      <c r="AA127" s="208">
        <f t="shared" ref="AA127:AA134" si="24">COUNTIF(D127:W127,"a")+COUNTIF(D127:W127,"s")+COUNTIF(X127:X127,"na")</f>
        <v>0</v>
      </c>
      <c r="AB127" s="390"/>
      <c r="AD127" s="229" t="s">
        <v>208</v>
      </c>
      <c r="BX127" s="220"/>
      <c r="BY127" s="220"/>
      <c r="BZ127" s="220"/>
      <c r="CA127" s="220"/>
      <c r="CB127" s="220"/>
      <c r="CC127" s="220"/>
      <c r="CD127" s="220"/>
      <c r="CE127" s="220"/>
      <c r="CF127" s="220"/>
      <c r="CG127" s="47"/>
      <c r="CH127" s="47"/>
      <c r="CI127" s="47"/>
      <c r="CJ127" s="47"/>
      <c r="CK127" s="47"/>
      <c r="CL127" s="47"/>
      <c r="CM127" s="47"/>
    </row>
    <row r="128" spans="1:183" ht="45" customHeight="1" x14ac:dyDescent="0.2">
      <c r="A128" s="409"/>
      <c r="B128" s="412" t="s">
        <v>672</v>
      </c>
      <c r="C128" s="413" t="s">
        <v>673</v>
      </c>
      <c r="D128" s="593"/>
      <c r="E128" s="594"/>
      <c r="F128" s="593"/>
      <c r="G128" s="594"/>
      <c r="H128" s="593"/>
      <c r="I128" s="594"/>
      <c r="J128" s="593"/>
      <c r="K128" s="594"/>
      <c r="L128" s="593"/>
      <c r="M128" s="594"/>
      <c r="N128" s="593"/>
      <c r="O128" s="594"/>
      <c r="P128" s="593"/>
      <c r="Q128" s="594"/>
      <c r="R128" s="593"/>
      <c r="S128" s="594"/>
      <c r="T128" s="593"/>
      <c r="U128" s="594"/>
      <c r="V128" s="593"/>
      <c r="W128" s="594"/>
      <c r="X128" s="74"/>
      <c r="Y128" s="540">
        <f t="shared" ref="Y128:Y134" si="25">IF(OR(D128="s",F128="s",H128="s",J128="s",L128="s",N128="s",P128="s",R128="s",T128="s",V128="s"), 0, IF(OR(D128="a",F128="a",H128="a",J128="a",L128="a",N128="a",P128="a",R128="a",T128="a",V128="a"),Z128,0))</f>
        <v>0</v>
      </c>
      <c r="Z128" s="331">
        <f>IF(X128="na",0,5)</f>
        <v>5</v>
      </c>
      <c r="AA128" s="208">
        <f t="shared" si="24"/>
        <v>0</v>
      </c>
      <c r="AB128" s="390"/>
      <c r="AD128" s="229"/>
      <c r="BX128" s="220"/>
      <c r="BY128" s="220"/>
      <c r="BZ128" s="220"/>
      <c r="CA128" s="220"/>
      <c r="CB128" s="220"/>
      <c r="CC128" s="220"/>
      <c r="CD128" s="220"/>
      <c r="CE128" s="220"/>
      <c r="CF128" s="220"/>
      <c r="CG128" s="47"/>
      <c r="CH128" s="47"/>
      <c r="CI128" s="47"/>
      <c r="CJ128" s="47"/>
      <c r="CK128" s="47"/>
      <c r="CL128" s="47"/>
      <c r="CM128" s="47"/>
    </row>
    <row r="129" spans="1:200" ht="67.7" customHeight="1" x14ac:dyDescent="0.2">
      <c r="A129" s="409"/>
      <c r="B129" s="412" t="s">
        <v>674</v>
      </c>
      <c r="C129" s="413" t="s">
        <v>675</v>
      </c>
      <c r="D129" s="593"/>
      <c r="E129" s="594"/>
      <c r="F129" s="593"/>
      <c r="G129" s="594"/>
      <c r="H129" s="593"/>
      <c r="I129" s="594"/>
      <c r="J129" s="593"/>
      <c r="K129" s="594"/>
      <c r="L129" s="593"/>
      <c r="M129" s="594"/>
      <c r="N129" s="593"/>
      <c r="O129" s="594"/>
      <c r="P129" s="593"/>
      <c r="Q129" s="594"/>
      <c r="R129" s="593"/>
      <c r="S129" s="594"/>
      <c r="T129" s="593"/>
      <c r="U129" s="594"/>
      <c r="V129" s="593"/>
      <c r="W129" s="594"/>
      <c r="X129" s="74"/>
      <c r="Y129" s="170">
        <f t="shared" si="25"/>
        <v>0</v>
      </c>
      <c r="Z129" s="331">
        <f>IF(X129="na",0,5)</f>
        <v>5</v>
      </c>
      <c r="AA129" s="208">
        <f t="shared" si="24"/>
        <v>0</v>
      </c>
      <c r="AB129" s="390"/>
      <c r="AD129" s="229"/>
      <c r="BX129" s="220"/>
      <c r="BY129" s="220"/>
      <c r="BZ129" s="220"/>
      <c r="CA129" s="220"/>
      <c r="CB129" s="220"/>
      <c r="CC129" s="220"/>
      <c r="CD129" s="220"/>
      <c r="CE129" s="220"/>
      <c r="CF129" s="220"/>
      <c r="CG129" s="47"/>
      <c r="CH129" s="47"/>
      <c r="CI129" s="47"/>
      <c r="CJ129" s="47"/>
      <c r="CK129" s="47"/>
      <c r="CL129" s="47"/>
      <c r="CM129" s="47"/>
    </row>
    <row r="130" spans="1:200" ht="67.7" customHeight="1" x14ac:dyDescent="0.2">
      <c r="A130" s="409"/>
      <c r="B130" s="412" t="s">
        <v>676</v>
      </c>
      <c r="C130" s="414" t="s">
        <v>677</v>
      </c>
      <c r="D130" s="593"/>
      <c r="E130" s="594"/>
      <c r="F130" s="593"/>
      <c r="G130" s="594"/>
      <c r="H130" s="593"/>
      <c r="I130" s="594"/>
      <c r="J130" s="593"/>
      <c r="K130" s="594"/>
      <c r="L130" s="593"/>
      <c r="M130" s="594"/>
      <c r="N130" s="593"/>
      <c r="O130" s="594"/>
      <c r="P130" s="593"/>
      <c r="Q130" s="594"/>
      <c r="R130" s="593"/>
      <c r="S130" s="594"/>
      <c r="T130" s="593"/>
      <c r="U130" s="594"/>
      <c r="V130" s="593"/>
      <c r="W130" s="594"/>
      <c r="X130" s="74"/>
      <c r="Y130" s="76">
        <f t="shared" si="25"/>
        <v>0</v>
      </c>
      <c r="Z130" s="331">
        <f>IF(X130="na",0,15)</f>
        <v>15</v>
      </c>
      <c r="AA130" s="208">
        <f t="shared" si="24"/>
        <v>0</v>
      </c>
      <c r="AB130" s="390"/>
      <c r="AD130" s="229" t="s">
        <v>208</v>
      </c>
      <c r="BX130" s="220"/>
      <c r="BY130" s="220"/>
      <c r="BZ130" s="220"/>
      <c r="CA130" s="220"/>
      <c r="CB130" s="220"/>
      <c r="CC130" s="220"/>
      <c r="CD130" s="220"/>
      <c r="CE130" s="220"/>
      <c r="CF130" s="220"/>
      <c r="CG130" s="47"/>
      <c r="CH130" s="47"/>
      <c r="CI130" s="47"/>
      <c r="CJ130" s="47"/>
      <c r="CK130" s="47"/>
      <c r="CL130" s="47"/>
      <c r="CM130" s="47"/>
    </row>
    <row r="131" spans="1:200" ht="45" customHeight="1" x14ac:dyDescent="0.2">
      <c r="A131" s="409"/>
      <c r="B131" s="412" t="s">
        <v>678</v>
      </c>
      <c r="C131" s="413" t="s">
        <v>679</v>
      </c>
      <c r="D131" s="593"/>
      <c r="E131" s="594"/>
      <c r="F131" s="593"/>
      <c r="G131" s="594"/>
      <c r="H131" s="593"/>
      <c r="I131" s="594"/>
      <c r="J131" s="593"/>
      <c r="K131" s="594"/>
      <c r="L131" s="593"/>
      <c r="M131" s="594"/>
      <c r="N131" s="593"/>
      <c r="O131" s="594"/>
      <c r="P131" s="593"/>
      <c r="Q131" s="594"/>
      <c r="R131" s="593"/>
      <c r="S131" s="594"/>
      <c r="T131" s="593"/>
      <c r="U131" s="594"/>
      <c r="V131" s="593"/>
      <c r="W131" s="594"/>
      <c r="X131" s="74"/>
      <c r="Y131" s="542">
        <f t="shared" si="25"/>
        <v>0</v>
      </c>
      <c r="Z131" s="331">
        <f>IF(X131="na",0,5)</f>
        <v>5</v>
      </c>
      <c r="AA131" s="208">
        <f t="shared" si="24"/>
        <v>0</v>
      </c>
      <c r="AB131" s="390"/>
      <c r="AD131" s="229" t="s">
        <v>208</v>
      </c>
      <c r="BX131" s="220"/>
      <c r="BY131" s="220"/>
      <c r="BZ131" s="220"/>
      <c r="CA131" s="220"/>
      <c r="CB131" s="220"/>
      <c r="CC131" s="220"/>
      <c r="CD131" s="220"/>
      <c r="CE131" s="220"/>
      <c r="CF131" s="220"/>
      <c r="CG131" s="47"/>
      <c r="CH131" s="47"/>
      <c r="CI131" s="47"/>
      <c r="CJ131" s="47"/>
      <c r="CK131" s="47"/>
      <c r="CL131" s="47"/>
      <c r="CM131" s="47"/>
    </row>
    <row r="132" spans="1:200" ht="45" customHeight="1" x14ac:dyDescent="0.2">
      <c r="A132" s="409"/>
      <c r="B132" s="412" t="s">
        <v>680</v>
      </c>
      <c r="C132" s="414" t="s">
        <v>681</v>
      </c>
      <c r="D132" s="593"/>
      <c r="E132" s="594"/>
      <c r="F132" s="593"/>
      <c r="G132" s="594"/>
      <c r="H132" s="593"/>
      <c r="I132" s="594"/>
      <c r="J132" s="593"/>
      <c r="K132" s="594"/>
      <c r="L132" s="593"/>
      <c r="M132" s="594"/>
      <c r="N132" s="593"/>
      <c r="O132" s="594"/>
      <c r="P132" s="593"/>
      <c r="Q132" s="594"/>
      <c r="R132" s="593"/>
      <c r="S132" s="594"/>
      <c r="T132" s="593"/>
      <c r="U132" s="594"/>
      <c r="V132" s="593"/>
      <c r="W132" s="594"/>
      <c r="X132" s="74"/>
      <c r="Y132" s="540">
        <f t="shared" si="25"/>
        <v>0</v>
      </c>
      <c r="Z132" s="331">
        <f>IF(X132="na",0,5)</f>
        <v>5</v>
      </c>
      <c r="AA132" s="208">
        <f t="shared" si="24"/>
        <v>0</v>
      </c>
      <c r="AB132" s="390"/>
      <c r="AD132" s="229"/>
      <c r="BX132" s="220"/>
      <c r="BY132" s="220"/>
      <c r="BZ132" s="220"/>
      <c r="CA132" s="220"/>
      <c r="CB132" s="220"/>
      <c r="CC132" s="220"/>
      <c r="CD132" s="220"/>
      <c r="CE132" s="220"/>
      <c r="CF132" s="220"/>
      <c r="CG132" s="47"/>
      <c r="CH132" s="47"/>
      <c r="CI132" s="47"/>
      <c r="CJ132" s="47"/>
      <c r="CK132" s="47"/>
      <c r="CL132" s="47"/>
      <c r="CM132" s="47"/>
    </row>
    <row r="133" spans="1:200" ht="45" customHeight="1" x14ac:dyDescent="0.2">
      <c r="A133" s="409"/>
      <c r="B133" s="412" t="s">
        <v>682</v>
      </c>
      <c r="C133" s="413" t="s">
        <v>683</v>
      </c>
      <c r="D133" s="593"/>
      <c r="E133" s="594"/>
      <c r="F133" s="593"/>
      <c r="G133" s="594"/>
      <c r="H133" s="593"/>
      <c r="I133" s="594"/>
      <c r="J133" s="593"/>
      <c r="K133" s="594"/>
      <c r="L133" s="593"/>
      <c r="M133" s="594"/>
      <c r="N133" s="593"/>
      <c r="O133" s="594"/>
      <c r="P133" s="593"/>
      <c r="Q133" s="594"/>
      <c r="R133" s="593"/>
      <c r="S133" s="594"/>
      <c r="T133" s="593"/>
      <c r="U133" s="594"/>
      <c r="V133" s="593"/>
      <c r="W133" s="594"/>
      <c r="X133" s="74"/>
      <c r="Y133" s="542">
        <f t="shared" si="25"/>
        <v>0</v>
      </c>
      <c r="Z133" s="331">
        <f>IF(X133="na",0,5)</f>
        <v>5</v>
      </c>
      <c r="AA133" s="208">
        <f t="shared" si="24"/>
        <v>0</v>
      </c>
      <c r="AB133" s="390"/>
      <c r="AD133" s="229" t="s">
        <v>208</v>
      </c>
      <c r="BX133" s="220"/>
      <c r="BY133" s="220"/>
      <c r="BZ133" s="220"/>
      <c r="CA133" s="220"/>
      <c r="CB133" s="220"/>
      <c r="CC133" s="220"/>
      <c r="CD133" s="220"/>
      <c r="CE133" s="220"/>
      <c r="CF133" s="220"/>
      <c r="CG133" s="47"/>
      <c r="CH133" s="47"/>
      <c r="CI133" s="47"/>
      <c r="CJ133" s="47"/>
      <c r="CK133" s="47"/>
      <c r="CL133" s="47"/>
      <c r="CM133" s="47"/>
    </row>
    <row r="134" spans="1:200" ht="45" customHeight="1" thickBot="1" x14ac:dyDescent="0.25">
      <c r="A134" s="327"/>
      <c r="B134" s="174" t="s">
        <v>684</v>
      </c>
      <c r="C134" s="109" t="s">
        <v>685</v>
      </c>
      <c r="D134" s="593"/>
      <c r="E134" s="594"/>
      <c r="F134" s="593"/>
      <c r="G134" s="594"/>
      <c r="H134" s="593"/>
      <c r="I134" s="594"/>
      <c r="J134" s="593"/>
      <c r="K134" s="594"/>
      <c r="L134" s="593"/>
      <c r="M134" s="594"/>
      <c r="N134" s="593"/>
      <c r="O134" s="594"/>
      <c r="P134" s="593"/>
      <c r="Q134" s="594"/>
      <c r="R134" s="593"/>
      <c r="S134" s="594"/>
      <c r="T134" s="593"/>
      <c r="U134" s="594"/>
      <c r="V134" s="593"/>
      <c r="W134" s="594"/>
      <c r="X134" s="74"/>
      <c r="Y134" s="540">
        <f t="shared" si="25"/>
        <v>0</v>
      </c>
      <c r="Z134" s="331">
        <f>IF(X134="na",0,10)</f>
        <v>10</v>
      </c>
      <c r="AA134" s="208">
        <f t="shared" si="24"/>
        <v>0</v>
      </c>
      <c r="AB134" s="390"/>
      <c r="AD134" s="229"/>
      <c r="BX134" s="220"/>
      <c r="BY134" s="220"/>
      <c r="BZ134" s="220"/>
      <c r="CA134" s="220"/>
      <c r="CB134" s="220"/>
      <c r="CC134" s="220"/>
      <c r="CD134" s="220"/>
      <c r="CE134" s="220"/>
      <c r="CF134" s="220"/>
      <c r="CG134" s="47"/>
      <c r="CH134" s="47"/>
      <c r="CI134" s="47"/>
      <c r="CJ134" s="47"/>
      <c r="CK134" s="47"/>
      <c r="CL134" s="47"/>
      <c r="CM134" s="47"/>
    </row>
    <row r="135" spans="1:200" ht="21" customHeight="1" thickTop="1" thickBot="1" x14ac:dyDescent="0.25">
      <c r="A135" s="327"/>
      <c r="B135" s="40"/>
      <c r="C135" s="109"/>
      <c r="D135" s="606" t="s">
        <v>441</v>
      </c>
      <c r="E135" s="607"/>
      <c r="F135" s="607"/>
      <c r="G135" s="607"/>
      <c r="H135" s="607"/>
      <c r="I135" s="607"/>
      <c r="J135" s="607"/>
      <c r="K135" s="607"/>
      <c r="L135" s="607"/>
      <c r="M135" s="607"/>
      <c r="N135" s="607"/>
      <c r="O135" s="607"/>
      <c r="P135" s="607"/>
      <c r="Q135" s="607"/>
      <c r="R135" s="607"/>
      <c r="S135" s="607"/>
      <c r="T135" s="607"/>
      <c r="U135" s="607"/>
      <c r="V135" s="607"/>
      <c r="W135" s="607"/>
      <c r="X135" s="608"/>
      <c r="Y135" s="272">
        <f>SUM(Y127:Y134)</f>
        <v>0</v>
      </c>
      <c r="Z135" s="332">
        <f>SUM(Z127:Z134)</f>
        <v>60</v>
      </c>
      <c r="AA135" s="39"/>
      <c r="AD135" s="229"/>
      <c r="BX135" s="220"/>
      <c r="BY135" s="220"/>
      <c r="BZ135" s="220"/>
      <c r="CA135" s="220"/>
      <c r="CB135" s="220"/>
      <c r="CC135" s="220"/>
      <c r="CD135" s="220"/>
      <c r="CE135" s="220"/>
      <c r="CF135" s="220"/>
      <c r="CG135" s="47"/>
      <c r="CH135" s="47"/>
      <c r="CI135" s="47"/>
      <c r="CJ135" s="47"/>
      <c r="CK135" s="47"/>
      <c r="CL135" s="47"/>
      <c r="CM135" s="47"/>
    </row>
    <row r="136" spans="1:200" ht="21" customHeight="1" thickBot="1" x14ac:dyDescent="0.25">
      <c r="A136" s="327"/>
      <c r="B136" s="83"/>
      <c r="C136" s="133"/>
      <c r="D136" s="601"/>
      <c r="E136" s="622"/>
      <c r="F136" s="805">
        <f>IF(X127="na",0,35)</f>
        <v>35</v>
      </c>
      <c r="G136" s="806"/>
      <c r="H136" s="806"/>
      <c r="I136" s="806"/>
      <c r="J136" s="806"/>
      <c r="K136" s="806"/>
      <c r="L136" s="806"/>
      <c r="M136" s="806"/>
      <c r="N136" s="806"/>
      <c r="O136" s="806"/>
      <c r="P136" s="806"/>
      <c r="Q136" s="806"/>
      <c r="R136" s="806"/>
      <c r="S136" s="806"/>
      <c r="T136" s="806"/>
      <c r="U136" s="806"/>
      <c r="V136" s="806"/>
      <c r="W136" s="806"/>
      <c r="X136" s="806"/>
      <c r="Y136" s="806"/>
      <c r="Z136" s="807"/>
      <c r="AA136" s="39"/>
      <c r="AD136" s="229"/>
      <c r="BX136" s="220"/>
      <c r="BY136" s="220"/>
      <c r="BZ136" s="220"/>
      <c r="CA136" s="220"/>
      <c r="CB136" s="220"/>
      <c r="CC136" s="220"/>
      <c r="CD136" s="220"/>
      <c r="CE136" s="220"/>
      <c r="CF136" s="220"/>
      <c r="CG136" s="47"/>
      <c r="CH136" s="47"/>
      <c r="CI136" s="47"/>
      <c r="CJ136" s="47"/>
      <c r="CK136" s="47"/>
      <c r="CL136" s="47"/>
      <c r="CM136" s="47"/>
    </row>
    <row r="137" spans="1:200" ht="30" customHeight="1" thickBot="1" x14ac:dyDescent="0.25">
      <c r="A137" s="327"/>
      <c r="B137" s="277" t="s">
        <v>74</v>
      </c>
      <c r="C137" s="135" t="s">
        <v>75</v>
      </c>
      <c r="D137" s="20"/>
      <c r="E137" s="19"/>
      <c r="F137" s="20" t="s">
        <v>440</v>
      </c>
      <c r="G137" s="19"/>
      <c r="H137" s="20"/>
      <c r="I137" s="19"/>
      <c r="J137" s="20" t="s">
        <v>440</v>
      </c>
      <c r="K137" s="19"/>
      <c r="L137" s="20"/>
      <c r="M137" s="19"/>
      <c r="N137" s="20" t="s">
        <v>440</v>
      </c>
      <c r="O137" s="19"/>
      <c r="P137" s="20"/>
      <c r="Q137" s="19"/>
      <c r="R137" s="20"/>
      <c r="S137" s="19"/>
      <c r="T137" s="20"/>
      <c r="U137" s="19"/>
      <c r="V137" s="20"/>
      <c r="W137" s="19"/>
      <c r="X137" s="15"/>
      <c r="Y137" s="15"/>
      <c r="Z137" s="333"/>
      <c r="AD137" s="229"/>
      <c r="BX137" s="220"/>
      <c r="BY137" s="220"/>
      <c r="BZ137" s="220"/>
      <c r="CA137" s="220"/>
      <c r="CB137" s="220"/>
      <c r="CC137" s="220"/>
      <c r="CD137" s="220"/>
      <c r="CE137" s="47"/>
      <c r="CF137" s="47"/>
      <c r="CG137" s="47"/>
      <c r="CH137" s="47"/>
      <c r="CI137" s="47"/>
      <c r="CJ137" s="47"/>
      <c r="CK137" s="47"/>
      <c r="CL137" s="47"/>
      <c r="CM137" s="47"/>
      <c r="CN137" s="47"/>
      <c r="CO137" s="47"/>
      <c r="CP137" s="47"/>
      <c r="CQ137" s="47"/>
    </row>
    <row r="138" spans="1:200" ht="45" customHeight="1" x14ac:dyDescent="0.2">
      <c r="A138" s="327"/>
      <c r="B138" s="196" t="s">
        <v>76</v>
      </c>
      <c r="C138" s="154" t="s">
        <v>686</v>
      </c>
      <c r="D138" s="599"/>
      <c r="E138" s="600"/>
      <c r="F138" s="599"/>
      <c r="G138" s="600"/>
      <c r="H138" s="599"/>
      <c r="I138" s="600"/>
      <c r="J138" s="599"/>
      <c r="K138" s="600"/>
      <c r="L138" s="599"/>
      <c r="M138" s="600"/>
      <c r="N138" s="599"/>
      <c r="O138" s="600"/>
      <c r="P138" s="599"/>
      <c r="Q138" s="600"/>
      <c r="R138" s="599"/>
      <c r="S138" s="600"/>
      <c r="T138" s="599"/>
      <c r="U138" s="600"/>
      <c r="V138" s="599"/>
      <c r="W138" s="600"/>
      <c r="X138" s="44"/>
      <c r="Y138" s="545">
        <f>IF(OR(D138="s",F138="s",H138="s",J138="s",L138="s",N138="s",P138="s",R138="s",T138="s",V138="s"), 0, IF(OR(D138="a",F138="a",H138="a",J138="a",L138="a",N138="a",P138="a",R138="a",T138="a",V138="a"),Z138,0))</f>
        <v>0</v>
      </c>
      <c r="Z138" s="329">
        <v>10</v>
      </c>
      <c r="AA138" s="208">
        <f>COUNTIF(D138:W138,"a")+COUNTIF(D138:W138,"s")</f>
        <v>0</v>
      </c>
      <c r="AB138" s="390"/>
      <c r="AD138" s="229" t="s">
        <v>208</v>
      </c>
      <c r="AE138" s="398"/>
      <c r="BX138" s="220"/>
      <c r="BY138" s="220"/>
      <c r="BZ138" s="220"/>
      <c r="CA138" s="220"/>
      <c r="CB138" s="220"/>
      <c r="CC138" s="220"/>
      <c r="CD138" s="220"/>
      <c r="CE138" s="220"/>
      <c r="CF138" s="220"/>
      <c r="CG138" s="47"/>
      <c r="CH138" s="47"/>
      <c r="CI138" s="47"/>
      <c r="CJ138" s="47"/>
      <c r="CK138" s="47"/>
      <c r="CL138" s="47"/>
      <c r="CM138" s="47"/>
      <c r="CN138" s="47"/>
      <c r="CO138" s="47"/>
      <c r="CP138" s="47"/>
      <c r="CQ138" s="47"/>
    </row>
    <row r="139" spans="1:200" ht="45" customHeight="1" thickBot="1" x14ac:dyDescent="0.25">
      <c r="A139" s="327"/>
      <c r="B139" s="196" t="s">
        <v>272</v>
      </c>
      <c r="C139" s="154" t="s">
        <v>687</v>
      </c>
      <c r="D139" s="593"/>
      <c r="E139" s="594"/>
      <c r="F139" s="593"/>
      <c r="G139" s="594"/>
      <c r="H139" s="593"/>
      <c r="I139" s="594"/>
      <c r="J139" s="593"/>
      <c r="K139" s="594"/>
      <c r="L139" s="593"/>
      <c r="M139" s="594"/>
      <c r="N139" s="593"/>
      <c r="O139" s="594"/>
      <c r="P139" s="593"/>
      <c r="Q139" s="594"/>
      <c r="R139" s="593"/>
      <c r="S139" s="594"/>
      <c r="T139" s="593"/>
      <c r="U139" s="594"/>
      <c r="V139" s="593"/>
      <c r="W139" s="594"/>
      <c r="X139" s="74"/>
      <c r="Y139" s="170">
        <f>IF(OR(D139="s",F139="s",H139="s",J139="s",L139="s",N139="s",P139="s",R139="s",T139="s",V139="s"), 0, IF(OR(D139="a",F139="a",H139="a",J139="a",L139="a",N139="a",P139="a",R139="a",T139="a",V139="a"),Z139,0))</f>
        <v>0</v>
      </c>
      <c r="Z139" s="330">
        <f>IF(X139="na",0,10)</f>
        <v>10</v>
      </c>
      <c r="AA139" s="208">
        <f>COUNTIF(D139:W139,"a")+COUNTIF(D139:W139,"s")+COUNTIF(X139,"na")</f>
        <v>0</v>
      </c>
      <c r="AB139" s="390"/>
      <c r="AD139" s="229" t="s">
        <v>208</v>
      </c>
      <c r="AE139" s="398"/>
      <c r="BX139" s="220"/>
      <c r="BY139" s="220"/>
      <c r="BZ139" s="220"/>
      <c r="CA139" s="220"/>
      <c r="CB139" s="220"/>
      <c r="CC139" s="220"/>
      <c r="CD139" s="220"/>
      <c r="CE139" s="220"/>
      <c r="CF139" s="220"/>
      <c r="CG139" s="47"/>
      <c r="CH139" s="47"/>
      <c r="CI139" s="47"/>
      <c r="CJ139" s="47"/>
      <c r="CK139" s="47"/>
      <c r="CL139" s="47"/>
      <c r="CM139" s="47"/>
      <c r="CN139" s="47"/>
      <c r="CO139" s="47"/>
      <c r="CP139" s="47"/>
      <c r="CQ139" s="47"/>
    </row>
    <row r="140" spans="1:200" ht="21" customHeight="1" thickTop="1" thickBot="1" x14ac:dyDescent="0.25">
      <c r="A140" s="327"/>
      <c r="B140" s="77"/>
      <c r="C140" s="109"/>
      <c r="D140" s="606" t="s">
        <v>441</v>
      </c>
      <c r="E140" s="607"/>
      <c r="F140" s="607"/>
      <c r="G140" s="607"/>
      <c r="H140" s="607"/>
      <c r="I140" s="607"/>
      <c r="J140" s="607"/>
      <c r="K140" s="607"/>
      <c r="L140" s="607"/>
      <c r="M140" s="607"/>
      <c r="N140" s="607"/>
      <c r="O140" s="607"/>
      <c r="P140" s="607"/>
      <c r="Q140" s="607"/>
      <c r="R140" s="607"/>
      <c r="S140" s="607"/>
      <c r="T140" s="607"/>
      <c r="U140" s="607"/>
      <c r="V140" s="607"/>
      <c r="W140" s="607"/>
      <c r="X140" s="608"/>
      <c r="Y140" s="272">
        <f>SUM(Y138:Y139)</f>
        <v>0</v>
      </c>
      <c r="Z140" s="332">
        <f>SUM(Z138:Z139)</f>
        <v>20</v>
      </c>
      <c r="AD140" s="229"/>
      <c r="BX140" s="220"/>
      <c r="BY140" s="220"/>
      <c r="BZ140" s="220"/>
      <c r="CA140" s="220"/>
      <c r="CB140" s="220"/>
      <c r="CC140" s="220"/>
      <c r="CD140" s="220"/>
      <c r="CE140" s="47"/>
      <c r="CF140" s="47"/>
      <c r="CG140" s="47"/>
      <c r="CH140" s="47"/>
      <c r="CI140" s="47"/>
      <c r="CJ140" s="47"/>
      <c r="CK140" s="47"/>
      <c r="CL140" s="47"/>
      <c r="CM140" s="47"/>
      <c r="CN140" s="47"/>
      <c r="CO140" s="47"/>
      <c r="CP140" s="47"/>
      <c r="CQ140" s="47"/>
    </row>
    <row r="141" spans="1:200" ht="21" customHeight="1" thickBot="1" x14ac:dyDescent="0.25">
      <c r="A141" s="325"/>
      <c r="B141" s="238"/>
      <c r="C141" s="137"/>
      <c r="D141" s="601"/>
      <c r="E141" s="602"/>
      <c r="F141" s="808">
        <f>IF(X139="na",10,20)</f>
        <v>20</v>
      </c>
      <c r="G141" s="809"/>
      <c r="H141" s="809"/>
      <c r="I141" s="809"/>
      <c r="J141" s="809"/>
      <c r="K141" s="809"/>
      <c r="L141" s="809"/>
      <c r="M141" s="809"/>
      <c r="N141" s="809"/>
      <c r="O141" s="809"/>
      <c r="P141" s="809"/>
      <c r="Q141" s="809"/>
      <c r="R141" s="809"/>
      <c r="S141" s="809"/>
      <c r="T141" s="809"/>
      <c r="U141" s="809"/>
      <c r="V141" s="809"/>
      <c r="W141" s="809"/>
      <c r="X141" s="809"/>
      <c r="Y141" s="809"/>
      <c r="Z141" s="810"/>
      <c r="AD141" s="229"/>
      <c r="BX141" s="220"/>
      <c r="BY141" s="220"/>
      <c r="BZ141" s="220"/>
      <c r="CA141" s="220"/>
      <c r="CB141" s="220"/>
      <c r="CC141" s="220"/>
      <c r="CD141" s="220"/>
      <c r="CE141" s="47"/>
      <c r="CF141" s="47"/>
      <c r="CG141" s="47"/>
      <c r="CH141" s="47"/>
      <c r="CI141" s="47"/>
      <c r="CJ141" s="47"/>
      <c r="CK141" s="47"/>
      <c r="CL141" s="47"/>
      <c r="CM141" s="47"/>
      <c r="CN141" s="47"/>
      <c r="CO141" s="47"/>
      <c r="CP141" s="47"/>
      <c r="CQ141" s="47"/>
    </row>
    <row r="142" spans="1:200" ht="30" customHeight="1" thickBot="1" x14ac:dyDescent="0.25">
      <c r="A142" s="317"/>
      <c r="B142" s="184" t="s">
        <v>323</v>
      </c>
      <c r="C142" s="143" t="s">
        <v>143</v>
      </c>
      <c r="D142" s="244"/>
      <c r="E142" s="245"/>
      <c r="F142" s="242"/>
      <c r="G142" s="245"/>
      <c r="H142" s="242"/>
      <c r="I142" s="243"/>
      <c r="J142" s="164" t="s">
        <v>440</v>
      </c>
      <c r="K142" s="245"/>
      <c r="L142" s="242"/>
      <c r="M142" s="243"/>
      <c r="N142" s="244"/>
      <c r="O142" s="245"/>
      <c r="P142" s="242"/>
      <c r="Q142" s="243"/>
      <c r="R142" s="244"/>
      <c r="S142" s="245"/>
      <c r="T142" s="242"/>
      <c r="U142" s="243"/>
      <c r="V142" s="244"/>
      <c r="W142" s="243"/>
      <c r="X142" s="274"/>
      <c r="Y142" s="248"/>
      <c r="Z142" s="328"/>
      <c r="AD142" s="229"/>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row>
    <row r="143" spans="1:200" ht="27.95" customHeight="1" thickBot="1" x14ac:dyDescent="0.25">
      <c r="A143" s="327"/>
      <c r="B143" s="173" t="s">
        <v>322</v>
      </c>
      <c r="C143" s="134" t="s">
        <v>271</v>
      </c>
      <c r="D143" s="614"/>
      <c r="E143" s="615"/>
      <c r="F143" s="614"/>
      <c r="G143" s="615"/>
      <c r="H143" s="614"/>
      <c r="I143" s="615"/>
      <c r="J143" s="614"/>
      <c r="K143" s="615"/>
      <c r="L143" s="614"/>
      <c r="M143" s="615"/>
      <c r="N143" s="614"/>
      <c r="O143" s="615"/>
      <c r="P143" s="614"/>
      <c r="Q143" s="615"/>
      <c r="R143" s="614"/>
      <c r="S143" s="615"/>
      <c r="T143" s="614"/>
      <c r="U143" s="615"/>
      <c r="V143" s="614"/>
      <c r="W143" s="615"/>
      <c r="X143" s="38"/>
      <c r="Y143" s="76">
        <f>IF(OR(D143="s",F143="s",H143="s",J143="s",L143="s",N143="s",P143="s",R143="s",T143="s",V143="s"), 0, IF(OR(D143="a",F143="a",H143="a",J143="a",L143="a",N143="a",P143="a",R143="a",T143="a",V143="a"),Z143,0))</f>
        <v>0</v>
      </c>
      <c r="Z143" s="334">
        <v>10</v>
      </c>
      <c r="AA143" s="208">
        <f>COUNTIF(D143:W143,"a")+COUNTIF(D143:W143,"s")</f>
        <v>0</v>
      </c>
      <c r="AB143" s="275"/>
      <c r="AD143" s="229" t="s">
        <v>208</v>
      </c>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row>
    <row r="144" spans="1:200" s="37" customFormat="1" ht="21" customHeight="1" thickTop="1" thickBot="1" x14ac:dyDescent="0.25">
      <c r="A144" s="327"/>
      <c r="B144" s="40"/>
      <c r="C144" s="67"/>
      <c r="D144" s="606" t="s">
        <v>441</v>
      </c>
      <c r="E144" s="607"/>
      <c r="F144" s="607"/>
      <c r="G144" s="607"/>
      <c r="H144" s="607"/>
      <c r="I144" s="607"/>
      <c r="J144" s="607"/>
      <c r="K144" s="607"/>
      <c r="L144" s="607"/>
      <c r="M144" s="607"/>
      <c r="N144" s="607"/>
      <c r="O144" s="607"/>
      <c r="P144" s="607"/>
      <c r="Q144" s="607"/>
      <c r="R144" s="607"/>
      <c r="S144" s="607"/>
      <c r="T144" s="607"/>
      <c r="U144" s="607"/>
      <c r="V144" s="607"/>
      <c r="W144" s="607"/>
      <c r="X144" s="608"/>
      <c r="Y144" s="1">
        <f>SUM(Y143)</f>
        <v>0</v>
      </c>
      <c r="Z144" s="332">
        <f>SUM(Z143)</f>
        <v>10</v>
      </c>
      <c r="AA144" s="208"/>
      <c r="AB144" s="47"/>
      <c r="AC144" s="220"/>
      <c r="AD144" s="229"/>
      <c r="AE144" s="220"/>
      <c r="AF144" s="220"/>
      <c r="AG144" s="220"/>
      <c r="AH144" s="220"/>
      <c r="AI144" s="220"/>
      <c r="AJ144" s="220"/>
      <c r="AK144" s="220"/>
      <c r="AL144" s="220"/>
      <c r="AM144" s="220"/>
      <c r="AN144" s="220"/>
      <c r="AO144" s="220"/>
      <c r="AP144" s="220"/>
      <c r="AQ144" s="220"/>
      <c r="AR144" s="220"/>
      <c r="AS144" s="220"/>
      <c r="AT144" s="220"/>
      <c r="AU144" s="220"/>
      <c r="AV144" s="220"/>
      <c r="AW144" s="220"/>
      <c r="AX144" s="220"/>
      <c r="AY144" s="220"/>
      <c r="AZ144" s="220"/>
      <c r="BA144" s="220"/>
      <c r="BB144" s="220"/>
      <c r="BC144" s="220"/>
      <c r="BD144" s="220"/>
      <c r="BE144" s="220"/>
      <c r="BF144" s="220"/>
      <c r="BG144" s="220"/>
      <c r="BH144" s="220"/>
      <c r="BI144" s="220"/>
      <c r="BJ144" s="220"/>
      <c r="BK144" s="220"/>
      <c r="BL144" s="220"/>
      <c r="BM144" s="220"/>
      <c r="BN144" s="220"/>
      <c r="BO144" s="220"/>
      <c r="BP144" s="220"/>
      <c r="BQ144" s="220"/>
      <c r="BR144" s="220"/>
      <c r="BS144" s="220"/>
      <c r="BT144" s="220"/>
      <c r="BU144" s="220"/>
      <c r="BV144" s="220"/>
      <c r="BW144" s="220"/>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row>
    <row r="145" spans="1:200" s="37" customFormat="1" ht="21" customHeight="1" thickBot="1" x14ac:dyDescent="0.25">
      <c r="A145" s="325"/>
      <c r="B145" s="369"/>
      <c r="C145" s="531"/>
      <c r="D145" s="601"/>
      <c r="E145" s="622"/>
      <c r="F145" s="756">
        <v>10</v>
      </c>
      <c r="G145" s="604"/>
      <c r="H145" s="604"/>
      <c r="I145" s="604"/>
      <c r="J145" s="604"/>
      <c r="K145" s="604"/>
      <c r="L145" s="604"/>
      <c r="M145" s="604"/>
      <c r="N145" s="604"/>
      <c r="O145" s="604"/>
      <c r="P145" s="604"/>
      <c r="Q145" s="604"/>
      <c r="R145" s="604"/>
      <c r="S145" s="604"/>
      <c r="T145" s="604"/>
      <c r="U145" s="604"/>
      <c r="V145" s="604"/>
      <c r="W145" s="604"/>
      <c r="X145" s="604"/>
      <c r="Y145" s="604"/>
      <c r="Z145" s="605"/>
      <c r="AA145" s="208"/>
      <c r="AB145" s="47"/>
      <c r="AC145" s="220"/>
      <c r="AD145" s="229"/>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c r="AY145" s="220"/>
      <c r="AZ145" s="220"/>
      <c r="BA145" s="220"/>
      <c r="BB145" s="220"/>
      <c r="BC145" s="220"/>
      <c r="BD145" s="220"/>
      <c r="BE145" s="220"/>
      <c r="BF145" s="220"/>
      <c r="BG145" s="220"/>
      <c r="BH145" s="220"/>
      <c r="BI145" s="220"/>
      <c r="BJ145" s="220"/>
      <c r="BK145" s="220"/>
      <c r="BL145" s="220"/>
      <c r="BM145" s="220"/>
      <c r="BN145" s="220"/>
      <c r="BO145" s="220"/>
      <c r="BP145" s="220"/>
      <c r="BQ145" s="220"/>
      <c r="BR145" s="220"/>
      <c r="BS145" s="220"/>
      <c r="BT145" s="220"/>
      <c r="BU145" s="220"/>
      <c r="BV145" s="220"/>
      <c r="BW145" s="220"/>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row>
    <row r="146" spans="1:200" ht="33" customHeight="1" thickBot="1" x14ac:dyDescent="0.25">
      <c r="A146" s="317"/>
      <c r="B146" s="354" t="s">
        <v>324</v>
      </c>
      <c r="C146" s="648" t="s">
        <v>269</v>
      </c>
      <c r="D146" s="649"/>
      <c r="E146" s="649"/>
      <c r="F146" s="649"/>
      <c r="G146" s="649"/>
      <c r="H146" s="649"/>
      <c r="I146" s="649"/>
      <c r="J146" s="649"/>
      <c r="K146" s="649"/>
      <c r="L146" s="649"/>
      <c r="M146" s="649"/>
      <c r="N146" s="649"/>
      <c r="O146" s="649"/>
      <c r="P146" s="649"/>
      <c r="Q146" s="649"/>
      <c r="R146" s="649"/>
      <c r="S146" s="649"/>
      <c r="T146" s="649"/>
      <c r="U146" s="649"/>
      <c r="V146" s="649"/>
      <c r="W146" s="649"/>
      <c r="X146" s="649"/>
      <c r="Y146" s="649"/>
      <c r="Z146" s="650"/>
      <c r="AD146" s="229"/>
      <c r="BX146" s="47"/>
      <c r="BY146" s="47"/>
      <c r="BZ146" s="47"/>
      <c r="CA146" s="47"/>
      <c r="CB146" s="47"/>
      <c r="CC146" s="47"/>
      <c r="CD146" s="47"/>
      <c r="CE146" s="47"/>
      <c r="CF146" s="47"/>
      <c r="CG146" s="47"/>
      <c r="CH146" s="47"/>
      <c r="CI146" s="47"/>
      <c r="CJ146" s="47"/>
      <c r="CK146" s="47"/>
      <c r="CL146" s="47"/>
      <c r="CM146" s="47"/>
      <c r="CN146" s="47"/>
      <c r="CO146" s="47"/>
      <c r="CP146" s="47"/>
      <c r="CQ146" s="47"/>
      <c r="CR146" s="47"/>
      <c r="CS146" s="47"/>
      <c r="CT146" s="47"/>
      <c r="CU146" s="47"/>
      <c r="CV146" s="47"/>
      <c r="CW146" s="47"/>
      <c r="CX146" s="47"/>
      <c r="CY146" s="47"/>
      <c r="CZ146" s="47"/>
      <c r="DA146" s="47"/>
      <c r="DB146" s="47"/>
      <c r="DC146" s="47"/>
      <c r="DD146" s="47"/>
    </row>
    <row r="147" spans="1:200" ht="30" customHeight="1" thickBot="1" x14ac:dyDescent="0.25">
      <c r="A147" s="327"/>
      <c r="B147" s="179" t="s">
        <v>325</v>
      </c>
      <c r="C147" s="142" t="s">
        <v>414</v>
      </c>
      <c r="D147" s="6"/>
      <c r="E147" s="7"/>
      <c r="F147" s="8"/>
      <c r="G147" s="9"/>
      <c r="H147" s="12" t="s">
        <v>440</v>
      </c>
      <c r="I147" s="7"/>
      <c r="J147" s="81"/>
      <c r="K147" s="9"/>
      <c r="L147" s="6"/>
      <c r="M147" s="7"/>
      <c r="N147" s="12" t="s">
        <v>440</v>
      </c>
      <c r="O147" s="9"/>
      <c r="P147" s="6"/>
      <c r="Q147" s="7"/>
      <c r="R147" s="8"/>
      <c r="S147" s="9"/>
      <c r="T147" s="6"/>
      <c r="U147" s="7"/>
      <c r="V147" s="8"/>
      <c r="W147" s="9"/>
      <c r="X147" s="17"/>
      <c r="Y147" s="13"/>
      <c r="Z147" s="333"/>
      <c r="AD147" s="229"/>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row>
    <row r="148" spans="1:200" ht="27.95" customHeight="1" x14ac:dyDescent="0.2">
      <c r="A148" s="327"/>
      <c r="B148" s="176" t="s">
        <v>326</v>
      </c>
      <c r="C148" s="124" t="s">
        <v>188</v>
      </c>
      <c r="D148" s="609"/>
      <c r="E148" s="610"/>
      <c r="F148" s="609"/>
      <c r="G148" s="610"/>
      <c r="H148" s="609"/>
      <c r="I148" s="610"/>
      <c r="J148" s="609"/>
      <c r="K148" s="610"/>
      <c r="L148" s="609"/>
      <c r="M148" s="610"/>
      <c r="N148" s="609"/>
      <c r="O148" s="610"/>
      <c r="P148" s="609"/>
      <c r="Q148" s="610"/>
      <c r="R148" s="609"/>
      <c r="S148" s="610"/>
      <c r="T148" s="609"/>
      <c r="U148" s="610"/>
      <c r="V148" s="609"/>
      <c r="W148" s="610"/>
      <c r="X148" s="38"/>
      <c r="Y148" s="76">
        <f>IF(OR(D148="s",F148="s",H148="s",J148="s",L148="s",N148="s",P148="s",R148="s",T148="s",V148="s"), 0, IF(OR(D148="a",F148="a",H148="a",J148="a",L148="a",N148="a",P148="a",R148="a",T148="a",V148="a"),Z148,0))</f>
        <v>0</v>
      </c>
      <c r="Z148" s="334">
        <v>10</v>
      </c>
      <c r="AA148" s="208">
        <f>COUNTIF(D148:W148,"a")+COUNTIF(D148:W148,"s")</f>
        <v>0</v>
      </c>
      <c r="AB148" s="275"/>
      <c r="AD148" s="229" t="s">
        <v>208</v>
      </c>
      <c r="BX148" s="47"/>
      <c r="BY148" s="47"/>
      <c r="BZ148" s="47"/>
      <c r="CA148" s="47"/>
      <c r="CB148" s="47"/>
      <c r="CC148" s="47"/>
      <c r="CD148" s="47"/>
      <c r="CE148" s="47"/>
      <c r="CF148" s="47"/>
      <c r="CG148" s="47"/>
      <c r="CH148" s="47"/>
      <c r="CI148" s="47"/>
      <c r="CJ148" s="47"/>
      <c r="CK148" s="47"/>
      <c r="CL148" s="47"/>
      <c r="CM148" s="47"/>
      <c r="CN148" s="47"/>
      <c r="CO148" s="47"/>
      <c r="CP148" s="47"/>
      <c r="CQ148" s="47"/>
      <c r="CR148" s="47"/>
      <c r="CS148" s="47"/>
      <c r="CT148" s="47"/>
      <c r="CU148" s="47"/>
      <c r="CV148" s="47"/>
      <c r="CW148" s="47"/>
      <c r="CX148" s="47"/>
      <c r="CY148" s="47"/>
      <c r="CZ148" s="47"/>
      <c r="DA148" s="47"/>
      <c r="DB148" s="47"/>
      <c r="DC148" s="47"/>
      <c r="DD148" s="47"/>
    </row>
    <row r="149" spans="1:200" ht="27.95" customHeight="1" x14ac:dyDescent="0.2">
      <c r="A149" s="327"/>
      <c r="B149" s="177" t="s">
        <v>327</v>
      </c>
      <c r="C149" s="125" t="s">
        <v>519</v>
      </c>
      <c r="D149" s="593"/>
      <c r="E149" s="594"/>
      <c r="F149" s="593"/>
      <c r="G149" s="594"/>
      <c r="H149" s="593"/>
      <c r="I149" s="594"/>
      <c r="J149" s="593"/>
      <c r="K149" s="594"/>
      <c r="L149" s="593"/>
      <c r="M149" s="594"/>
      <c r="N149" s="593"/>
      <c r="O149" s="594"/>
      <c r="P149" s="593"/>
      <c r="Q149" s="594"/>
      <c r="R149" s="593"/>
      <c r="S149" s="594"/>
      <c r="T149" s="593"/>
      <c r="U149" s="594"/>
      <c r="V149" s="593"/>
      <c r="W149" s="594"/>
      <c r="X149" s="38"/>
      <c r="Y149" s="170">
        <f>IF(OR(D149="s",F149="s",H149="s",J149="s",L149="s",N149="s",P149="s",R149="s",T149="s",V149="s"), 0, IF(OR(D149="a",F149="a",H149="a",J149="a",L149="a",N149="a",P149="a",R149="a",T149="a",V149="a"),Z149,0))</f>
        <v>0</v>
      </c>
      <c r="Z149" s="331">
        <v>10</v>
      </c>
      <c r="AA149" s="208">
        <f>COUNTIF(D149:W149,"a")+COUNTIF(D149:W149,"s")</f>
        <v>0</v>
      </c>
      <c r="AB149" s="275"/>
      <c r="AD149" s="229" t="s">
        <v>208</v>
      </c>
      <c r="BX149" s="47"/>
      <c r="BY149" s="47"/>
      <c r="BZ149" s="47"/>
      <c r="CA149" s="47"/>
      <c r="CB149" s="47"/>
      <c r="CC149" s="47"/>
      <c r="CD149" s="47"/>
      <c r="CE149" s="47"/>
      <c r="CF149" s="47"/>
      <c r="CG149" s="47"/>
      <c r="CH149" s="47"/>
      <c r="CI149" s="47"/>
      <c r="CJ149" s="47"/>
      <c r="CK149" s="47"/>
      <c r="CL149" s="47"/>
      <c r="CM149" s="47"/>
      <c r="CN149" s="47"/>
      <c r="CO149" s="47"/>
      <c r="CP149" s="47"/>
      <c r="CQ149" s="47"/>
      <c r="CR149" s="47"/>
      <c r="CS149" s="47"/>
      <c r="CT149" s="47"/>
      <c r="CU149" s="47"/>
      <c r="CV149" s="47"/>
      <c r="CW149" s="47"/>
      <c r="CX149" s="47"/>
      <c r="CY149" s="47"/>
      <c r="CZ149" s="47"/>
      <c r="DA149" s="47"/>
      <c r="DB149" s="47"/>
      <c r="DC149" s="47"/>
      <c r="DD149" s="47"/>
    </row>
    <row r="150" spans="1:200" ht="27.95" customHeight="1" x14ac:dyDescent="0.2">
      <c r="A150" s="327"/>
      <c r="B150" s="177" t="s">
        <v>328</v>
      </c>
      <c r="C150" s="125" t="s">
        <v>140</v>
      </c>
      <c r="D150" s="593"/>
      <c r="E150" s="594"/>
      <c r="F150" s="593"/>
      <c r="G150" s="594"/>
      <c r="H150" s="593"/>
      <c r="I150" s="594"/>
      <c r="J150" s="593"/>
      <c r="K150" s="594"/>
      <c r="L150" s="593"/>
      <c r="M150" s="594"/>
      <c r="N150" s="593"/>
      <c r="O150" s="594"/>
      <c r="P150" s="593"/>
      <c r="Q150" s="594"/>
      <c r="R150" s="593"/>
      <c r="S150" s="594"/>
      <c r="T150" s="593"/>
      <c r="U150" s="594"/>
      <c r="V150" s="593"/>
      <c r="W150" s="594"/>
      <c r="X150" s="38"/>
      <c r="Y150" s="170">
        <f>IF(OR(D150="s",F150="s",H150="s",J150="s",L150="s",N150="s",P150="s",R150="s",T150="s",V150="s"), 0, IF(OR(D150="a",F150="a",H150="a",J150="a",L150="a",N150="a",P150="a",R150="a",T150="a",V150="a"),Z150,0))</f>
        <v>0</v>
      </c>
      <c r="Z150" s="331">
        <v>10</v>
      </c>
      <c r="AA150" s="208">
        <f>COUNTIF(D150:W150,"a")+COUNTIF(D150:W150,"s")</f>
        <v>0</v>
      </c>
      <c r="AB150" s="275"/>
      <c r="AD150" s="229" t="s">
        <v>208</v>
      </c>
      <c r="BX150" s="47"/>
      <c r="BY150" s="47"/>
      <c r="BZ150" s="47"/>
      <c r="CA150" s="47"/>
      <c r="CB150" s="47"/>
      <c r="CC150" s="47"/>
      <c r="CD150" s="47"/>
      <c r="CE150" s="47"/>
      <c r="CF150" s="47"/>
      <c r="CG150" s="47"/>
      <c r="CH150" s="47"/>
      <c r="CI150" s="47"/>
      <c r="CJ150" s="47"/>
      <c r="CK150" s="47"/>
      <c r="CL150" s="47"/>
      <c r="CM150" s="47"/>
      <c r="CN150" s="47"/>
      <c r="CO150" s="47"/>
      <c r="CP150" s="47"/>
      <c r="CQ150" s="47"/>
      <c r="CR150" s="47"/>
      <c r="CS150" s="47"/>
      <c r="CT150" s="47"/>
      <c r="CU150" s="47"/>
      <c r="CV150" s="47"/>
      <c r="CW150" s="47"/>
      <c r="CX150" s="47"/>
      <c r="CY150" s="47"/>
      <c r="CZ150" s="47"/>
      <c r="DA150" s="47"/>
      <c r="DB150" s="47"/>
      <c r="DC150" s="47"/>
      <c r="DD150" s="47"/>
    </row>
    <row r="151" spans="1:200" ht="27.95" customHeight="1" x14ac:dyDescent="0.15">
      <c r="A151" s="327"/>
      <c r="B151" s="177" t="s">
        <v>329</v>
      </c>
      <c r="C151" s="126" t="s">
        <v>229</v>
      </c>
      <c r="D151" s="551"/>
      <c r="E151" s="552"/>
      <c r="F151" s="551"/>
      <c r="G151" s="552"/>
      <c r="H151" s="551"/>
      <c r="I151" s="552"/>
      <c r="J151" s="551"/>
      <c r="K151" s="552"/>
      <c r="L151" s="551"/>
      <c r="M151" s="552"/>
      <c r="N151" s="551"/>
      <c r="O151" s="552"/>
      <c r="P151" s="551"/>
      <c r="Q151" s="552"/>
      <c r="R151" s="551"/>
      <c r="S151" s="552"/>
      <c r="T151" s="551"/>
      <c r="U151" s="552"/>
      <c r="V151" s="551"/>
      <c r="W151" s="552"/>
      <c r="X151" s="38"/>
      <c r="Y151" s="541">
        <f>IF(OR(D151="s",F151="s",H151="s",J151="s",L151="s",N151="s",P151="s",R151="s",T151="s",V151="s"), 0, IF(OR(D151="a",F151="a",H151="a",J151="a",L151="a",N151="a",P151="a",R151="a",T151="a",V151="a"),Z151,0))</f>
        <v>0</v>
      </c>
      <c r="Z151" s="335">
        <v>10</v>
      </c>
      <c r="AA151" s="208">
        <f>COUNTIF(D151:W151,"a")+COUNTIF(D151:W151,"s")</f>
        <v>0</v>
      </c>
      <c r="AB151" s="275"/>
      <c r="AD151" s="229" t="s">
        <v>208</v>
      </c>
      <c r="BX151" s="47"/>
      <c r="BY151" s="47"/>
      <c r="BZ151" s="47"/>
      <c r="CA151" s="47"/>
      <c r="CB151" s="47"/>
      <c r="CC151" s="47"/>
      <c r="CD151" s="47"/>
      <c r="CE151" s="47"/>
      <c r="CF151" s="47"/>
      <c r="CG151" s="47"/>
      <c r="CH151" s="47"/>
      <c r="CI151" s="47"/>
      <c r="CJ151" s="47"/>
      <c r="CK151" s="47"/>
      <c r="CL151" s="47"/>
      <c r="CM151" s="47"/>
      <c r="CN151" s="47"/>
      <c r="CO151" s="47"/>
      <c r="CP151" s="47"/>
      <c r="CQ151" s="47"/>
      <c r="CR151" s="47"/>
      <c r="CS151" s="47"/>
      <c r="CT151" s="47"/>
      <c r="CU151" s="47"/>
      <c r="CV151" s="47"/>
      <c r="CW151" s="47"/>
      <c r="CX151" s="47"/>
      <c r="CY151" s="47"/>
      <c r="CZ151" s="47"/>
      <c r="DA151" s="47"/>
      <c r="DB151" s="47"/>
      <c r="DC151" s="47"/>
      <c r="DD151" s="47"/>
    </row>
    <row r="152" spans="1:200" ht="45" customHeight="1" thickBot="1" x14ac:dyDescent="0.2">
      <c r="A152" s="327"/>
      <c r="B152" s="177" t="s">
        <v>330</v>
      </c>
      <c r="C152" s="126" t="s">
        <v>483</v>
      </c>
      <c r="D152" s="559"/>
      <c r="E152" s="560"/>
      <c r="F152" s="559"/>
      <c r="G152" s="560"/>
      <c r="H152" s="559"/>
      <c r="I152" s="560"/>
      <c r="J152" s="559"/>
      <c r="K152" s="560"/>
      <c r="L152" s="559"/>
      <c r="M152" s="560"/>
      <c r="N152" s="559"/>
      <c r="O152" s="560"/>
      <c r="P152" s="559"/>
      <c r="Q152" s="560"/>
      <c r="R152" s="559"/>
      <c r="S152" s="560"/>
      <c r="T152" s="559"/>
      <c r="U152" s="560"/>
      <c r="V152" s="559"/>
      <c r="W152" s="560"/>
      <c r="X152" s="38"/>
      <c r="Y152" s="541">
        <f>IF(OR(D152="s",F152="s",H152="s",J152="s",L152="s",N152="s",P152="s",R152="s",T152="s",V152="s"), 0, IF(OR(D152="a",F152="a",H152="a",J152="a",L152="a",N152="a",P152="a",R152="a",T152="a",V152="a"),Z152,0))</f>
        <v>0</v>
      </c>
      <c r="Z152" s="335">
        <v>10</v>
      </c>
      <c r="AA152" s="208">
        <f>COUNTIF(D152:W152,"a")+COUNTIF(D152:W152,"s")</f>
        <v>0</v>
      </c>
      <c r="AB152" s="275"/>
      <c r="AD152" s="229" t="s">
        <v>208</v>
      </c>
      <c r="BX152" s="47"/>
      <c r="BY152" s="47"/>
      <c r="BZ152" s="47"/>
      <c r="CA152" s="47"/>
      <c r="CB152" s="47"/>
      <c r="CC152" s="47"/>
      <c r="CD152" s="47"/>
      <c r="CE152" s="47"/>
      <c r="CF152" s="47"/>
      <c r="CG152" s="47"/>
      <c r="CH152" s="47"/>
      <c r="CI152" s="47"/>
      <c r="CJ152" s="47"/>
      <c r="CK152" s="47"/>
      <c r="CL152" s="47"/>
      <c r="CM152" s="47"/>
      <c r="CN152" s="47"/>
      <c r="CO152" s="47"/>
      <c r="CP152" s="47"/>
      <c r="CQ152" s="47"/>
      <c r="CR152" s="47"/>
      <c r="CS152" s="47"/>
      <c r="CT152" s="47"/>
      <c r="CU152" s="47"/>
      <c r="CV152" s="47"/>
      <c r="CW152" s="47"/>
      <c r="CX152" s="47"/>
      <c r="CY152" s="47"/>
      <c r="CZ152" s="47"/>
      <c r="DA152" s="47"/>
      <c r="DB152" s="47"/>
      <c r="DC152" s="47"/>
      <c r="DD152" s="47"/>
    </row>
    <row r="153" spans="1:200" ht="21" customHeight="1" thickTop="1" thickBot="1" x14ac:dyDescent="0.25">
      <c r="A153" s="327"/>
      <c r="B153" s="77"/>
      <c r="C153" s="109"/>
      <c r="D153" s="606" t="s">
        <v>441</v>
      </c>
      <c r="E153" s="607"/>
      <c r="F153" s="607"/>
      <c r="G153" s="607"/>
      <c r="H153" s="607"/>
      <c r="I153" s="607"/>
      <c r="J153" s="607"/>
      <c r="K153" s="607"/>
      <c r="L153" s="607"/>
      <c r="M153" s="607"/>
      <c r="N153" s="607"/>
      <c r="O153" s="607"/>
      <c r="P153" s="607"/>
      <c r="Q153" s="607"/>
      <c r="R153" s="607"/>
      <c r="S153" s="607"/>
      <c r="T153" s="607"/>
      <c r="U153" s="607"/>
      <c r="V153" s="607"/>
      <c r="W153" s="607"/>
      <c r="X153" s="608"/>
      <c r="Y153" s="1">
        <f>SUM(Y148:Y152)</f>
        <v>0</v>
      </c>
      <c r="Z153" s="332">
        <f>SUM(Z148:Z152)</f>
        <v>50</v>
      </c>
      <c r="AD153" s="229"/>
      <c r="BX153" s="47"/>
      <c r="BY153" s="47"/>
      <c r="BZ153" s="47"/>
      <c r="CA153" s="47"/>
      <c r="CB153" s="47"/>
      <c r="CC153" s="47"/>
      <c r="CD153" s="47"/>
      <c r="CE153" s="47"/>
      <c r="CF153" s="47"/>
      <c r="CG153" s="47"/>
      <c r="CH153" s="47"/>
      <c r="CI153" s="47"/>
      <c r="CJ153" s="47"/>
      <c r="CK153" s="47"/>
      <c r="CL153" s="47"/>
      <c r="CM153" s="47"/>
      <c r="CN153" s="47"/>
      <c r="CO153" s="47"/>
      <c r="CP153" s="47"/>
      <c r="CQ153" s="47"/>
      <c r="CR153" s="47"/>
      <c r="CS153" s="47"/>
      <c r="CT153" s="47"/>
      <c r="CU153" s="47"/>
      <c r="CV153" s="47"/>
      <c r="CW153" s="47"/>
      <c r="CX153" s="47"/>
      <c r="CY153" s="47"/>
      <c r="CZ153" s="47"/>
      <c r="DA153" s="47"/>
      <c r="DB153" s="47"/>
      <c r="DC153" s="47"/>
      <c r="DD153" s="47"/>
    </row>
    <row r="154" spans="1:200" ht="21" customHeight="1" thickBot="1" x14ac:dyDescent="0.25">
      <c r="A154" s="325"/>
      <c r="B154" s="258"/>
      <c r="C154" s="259"/>
      <c r="D154" s="601"/>
      <c r="E154" s="622"/>
      <c r="F154" s="623">
        <v>50</v>
      </c>
      <c r="G154" s="604"/>
      <c r="H154" s="604"/>
      <c r="I154" s="604"/>
      <c r="J154" s="604"/>
      <c r="K154" s="604"/>
      <c r="L154" s="604"/>
      <c r="M154" s="604"/>
      <c r="N154" s="604"/>
      <c r="O154" s="604"/>
      <c r="P154" s="604"/>
      <c r="Q154" s="604"/>
      <c r="R154" s="604"/>
      <c r="S154" s="604"/>
      <c r="T154" s="604"/>
      <c r="U154" s="604"/>
      <c r="V154" s="604"/>
      <c r="W154" s="604"/>
      <c r="X154" s="604"/>
      <c r="Y154" s="604"/>
      <c r="Z154" s="605"/>
      <c r="AD154" s="229"/>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row>
    <row r="155" spans="1:200" ht="30" customHeight="1" thickBot="1" x14ac:dyDescent="0.25">
      <c r="A155" s="317"/>
      <c r="B155" s="241" t="s">
        <v>335</v>
      </c>
      <c r="C155" s="250" t="s">
        <v>1056</v>
      </c>
      <c r="D155" s="242"/>
      <c r="E155" s="243"/>
      <c r="F155" s="244"/>
      <c r="G155" s="245"/>
      <c r="H155" s="161"/>
      <c r="I155" s="251"/>
      <c r="J155" s="252"/>
      <c r="K155" s="253"/>
      <c r="L155" s="254"/>
      <c r="M155" s="251"/>
      <c r="N155" s="255"/>
      <c r="O155" s="253"/>
      <c r="P155" s="254"/>
      <c r="Q155" s="251"/>
      <c r="R155" s="244"/>
      <c r="S155" s="245"/>
      <c r="T155" s="242"/>
      <c r="U155" s="243"/>
      <c r="V155" s="244"/>
      <c r="W155" s="245"/>
      <c r="X155" s="256"/>
      <c r="Y155" s="257"/>
      <c r="Z155" s="341"/>
      <c r="AD155" s="229"/>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row>
    <row r="156" spans="1:200" ht="30" customHeight="1" x14ac:dyDescent="0.2">
      <c r="A156" s="327"/>
      <c r="B156" s="174"/>
      <c r="C156" s="481" t="s">
        <v>1057</v>
      </c>
      <c r="D156" s="617"/>
      <c r="E156" s="617"/>
      <c r="F156" s="617"/>
      <c r="G156" s="617"/>
      <c r="H156" s="617"/>
      <c r="I156" s="617"/>
      <c r="J156" s="617"/>
      <c r="K156" s="617"/>
      <c r="L156" s="617"/>
      <c r="M156" s="617"/>
      <c r="N156" s="617"/>
      <c r="O156" s="617"/>
      <c r="P156" s="617"/>
      <c r="Q156" s="617"/>
      <c r="R156" s="617"/>
      <c r="S156" s="617"/>
      <c r="T156" s="617"/>
      <c r="U156" s="617"/>
      <c r="V156" s="617"/>
      <c r="W156" s="617"/>
      <c r="X156" s="617"/>
      <c r="Y156" s="617"/>
      <c r="Z156" s="618"/>
      <c r="AA156" s="39"/>
      <c r="BX156" s="220"/>
      <c r="BY156" s="220"/>
      <c r="BZ156" s="220"/>
      <c r="CA156" s="220"/>
      <c r="CB156" s="220"/>
      <c r="CC156" s="220"/>
      <c r="CD156" s="220"/>
      <c r="CE156" s="220"/>
    </row>
    <row r="157" spans="1:200" ht="67.7" customHeight="1" x14ac:dyDescent="0.2">
      <c r="A157" s="327"/>
      <c r="B157" s="177" t="s">
        <v>1058</v>
      </c>
      <c r="C157" s="119" t="s">
        <v>1059</v>
      </c>
      <c r="D157" s="593"/>
      <c r="E157" s="594"/>
      <c r="F157" s="593"/>
      <c r="G157" s="594"/>
      <c r="H157" s="593"/>
      <c r="I157" s="594"/>
      <c r="J157" s="593"/>
      <c r="K157" s="594"/>
      <c r="L157" s="593"/>
      <c r="M157" s="594"/>
      <c r="N157" s="593"/>
      <c r="O157" s="594"/>
      <c r="P157" s="593"/>
      <c r="Q157" s="594"/>
      <c r="R157" s="593"/>
      <c r="S157" s="594"/>
      <c r="T157" s="593"/>
      <c r="U157" s="594"/>
      <c r="V157" s="593"/>
      <c r="W157" s="594"/>
      <c r="X157" s="74"/>
      <c r="Y157" s="170">
        <f t="shared" ref="Y157:Y172" si="26">IF(OR(D157="s",F157="s",H157="s",J157="s",L157="s",N157="s",P157="s",R157="s",T157="s",V157="s"), 0, IF(OR(D157="a",F157="a",H157="a",J157="a",L157="a",N157="a",P157="a",R157="a",T157="a",V157="a"),Z157,0))</f>
        <v>0</v>
      </c>
      <c r="Z157" s="331">
        <f>IF(X157="na",0,10)</f>
        <v>10</v>
      </c>
      <c r="AA157" s="39">
        <f>COUNTIF(D157:W157,"a")+COUNTIF(D157:W157,"s")+COUNTIF(X157,"na")</f>
        <v>0</v>
      </c>
      <c r="AB157" s="390"/>
      <c r="AD157" s="229" t="s">
        <v>208</v>
      </c>
      <c r="BX157" s="220"/>
      <c r="BY157" s="220"/>
      <c r="BZ157" s="220"/>
      <c r="CA157" s="220"/>
      <c r="CB157" s="220"/>
      <c r="CC157" s="220"/>
      <c r="CD157" s="220"/>
      <c r="CE157" s="220"/>
      <c r="CF157" s="220"/>
      <c r="CG157" s="47"/>
      <c r="CH157" s="47"/>
      <c r="CI157" s="47"/>
      <c r="CJ157" s="47"/>
      <c r="CK157" s="47"/>
      <c r="CL157" s="47"/>
      <c r="CM157" s="47"/>
    </row>
    <row r="158" spans="1:200" ht="88.5" customHeight="1" x14ac:dyDescent="0.2">
      <c r="A158" s="327"/>
      <c r="B158" s="176" t="s">
        <v>1060</v>
      </c>
      <c r="C158" s="120" t="s">
        <v>1061</v>
      </c>
      <c r="D158" s="593"/>
      <c r="E158" s="594"/>
      <c r="F158" s="593"/>
      <c r="G158" s="594"/>
      <c r="H158" s="593"/>
      <c r="I158" s="594"/>
      <c r="J158" s="593"/>
      <c r="K158" s="594"/>
      <c r="L158" s="593"/>
      <c r="M158" s="594"/>
      <c r="N158" s="593"/>
      <c r="O158" s="594"/>
      <c r="P158" s="593"/>
      <c r="Q158" s="594"/>
      <c r="R158" s="593"/>
      <c r="S158" s="594"/>
      <c r="T158" s="593"/>
      <c r="U158" s="594"/>
      <c r="V158" s="593"/>
      <c r="W158" s="594"/>
      <c r="X158" s="74"/>
      <c r="Y158" s="170">
        <f t="shared" si="26"/>
        <v>0</v>
      </c>
      <c r="Z158" s="331">
        <f>IF(X158="na",0,10)</f>
        <v>10</v>
      </c>
      <c r="AA158" s="39">
        <f>COUNTIF(D158:W158,"a")+COUNTIF(D158:W158,"s")+COUNTIF(X158,"na")</f>
        <v>0</v>
      </c>
      <c r="AB158" s="390"/>
      <c r="AD158" s="229" t="s">
        <v>208</v>
      </c>
      <c r="BX158" s="220"/>
      <c r="BY158" s="220"/>
      <c r="BZ158" s="220"/>
      <c r="CA158" s="220"/>
      <c r="CB158" s="220"/>
      <c r="CC158" s="220"/>
      <c r="CD158" s="220"/>
      <c r="CE158" s="220"/>
      <c r="CF158" s="220"/>
      <c r="CG158" s="47"/>
      <c r="CH158" s="47"/>
      <c r="CI158" s="47"/>
      <c r="CJ158" s="47"/>
      <c r="CK158" s="47"/>
      <c r="CL158" s="47"/>
      <c r="CM158" s="47"/>
    </row>
    <row r="159" spans="1:200" ht="67.7" customHeight="1" x14ac:dyDescent="0.2">
      <c r="A159" s="327"/>
      <c r="B159" s="176" t="s">
        <v>333</v>
      </c>
      <c r="C159" s="120" t="s">
        <v>1062</v>
      </c>
      <c r="D159" s="593"/>
      <c r="E159" s="594"/>
      <c r="F159" s="593"/>
      <c r="G159" s="594"/>
      <c r="H159" s="593"/>
      <c r="I159" s="594"/>
      <c r="J159" s="593"/>
      <c r="K159" s="594"/>
      <c r="L159" s="593"/>
      <c r="M159" s="594"/>
      <c r="N159" s="593"/>
      <c r="O159" s="594"/>
      <c r="P159" s="593"/>
      <c r="Q159" s="594"/>
      <c r="R159" s="593"/>
      <c r="S159" s="594"/>
      <c r="T159" s="593"/>
      <c r="U159" s="594"/>
      <c r="V159" s="593"/>
      <c r="W159" s="594"/>
      <c r="X159" s="44"/>
      <c r="Y159" s="170">
        <f t="shared" si="26"/>
        <v>0</v>
      </c>
      <c r="Z159" s="331">
        <v>10</v>
      </c>
      <c r="AA159" s="39">
        <f t="shared" ref="AA159:AA172" si="27">COUNTIF(D159:W159,"a")+COUNTIF(D159:W159,"s")</f>
        <v>0</v>
      </c>
      <c r="AB159" s="390"/>
      <c r="AD159" s="229"/>
      <c r="BX159" s="220"/>
      <c r="BY159" s="220"/>
      <c r="BZ159" s="220"/>
      <c r="CA159" s="220"/>
      <c r="CB159" s="220"/>
      <c r="CC159" s="220"/>
      <c r="CD159" s="220"/>
      <c r="CE159" s="220"/>
      <c r="CF159" s="220"/>
      <c r="CG159" s="47"/>
      <c r="CH159" s="47"/>
      <c r="CI159" s="47"/>
      <c r="CJ159" s="47"/>
      <c r="CK159" s="47"/>
      <c r="CL159" s="47"/>
      <c r="CM159" s="47"/>
    </row>
    <row r="160" spans="1:200" ht="30" customHeight="1" x14ac:dyDescent="0.2">
      <c r="A160" s="327"/>
      <c r="B160" s="174"/>
      <c r="C160" s="481" t="s">
        <v>1063</v>
      </c>
      <c r="D160" s="617"/>
      <c r="E160" s="617"/>
      <c r="F160" s="617"/>
      <c r="G160" s="617"/>
      <c r="H160" s="617"/>
      <c r="I160" s="617"/>
      <c r="J160" s="617"/>
      <c r="K160" s="617"/>
      <c r="L160" s="617"/>
      <c r="M160" s="617"/>
      <c r="N160" s="617"/>
      <c r="O160" s="617"/>
      <c r="P160" s="617"/>
      <c r="Q160" s="617"/>
      <c r="R160" s="617"/>
      <c r="S160" s="617"/>
      <c r="T160" s="617"/>
      <c r="U160" s="617"/>
      <c r="V160" s="617"/>
      <c r="W160" s="617"/>
      <c r="X160" s="617"/>
      <c r="Y160" s="617"/>
      <c r="Z160" s="618"/>
      <c r="AA160" s="39"/>
      <c r="BX160" s="220"/>
      <c r="BY160" s="220"/>
      <c r="BZ160" s="220"/>
      <c r="CA160" s="220"/>
      <c r="CB160" s="220"/>
      <c r="CC160" s="220"/>
      <c r="CD160" s="220"/>
      <c r="CE160" s="220"/>
    </row>
    <row r="161" spans="1:108" ht="30" customHeight="1" x14ac:dyDescent="0.2">
      <c r="A161" s="327"/>
      <c r="B161" s="174"/>
      <c r="C161" s="481" t="s">
        <v>1064</v>
      </c>
      <c r="D161" s="617"/>
      <c r="E161" s="617"/>
      <c r="F161" s="617"/>
      <c r="G161" s="617"/>
      <c r="H161" s="617"/>
      <c r="I161" s="617"/>
      <c r="J161" s="617"/>
      <c r="K161" s="617"/>
      <c r="L161" s="617"/>
      <c r="M161" s="617"/>
      <c r="N161" s="617"/>
      <c r="O161" s="617"/>
      <c r="P161" s="617"/>
      <c r="Q161" s="617"/>
      <c r="R161" s="617"/>
      <c r="S161" s="617"/>
      <c r="T161" s="617"/>
      <c r="U161" s="617"/>
      <c r="V161" s="617"/>
      <c r="W161" s="617"/>
      <c r="X161" s="617"/>
      <c r="Y161" s="617"/>
      <c r="Z161" s="618"/>
      <c r="AA161" s="39"/>
      <c r="BX161" s="220"/>
      <c r="BY161" s="220"/>
      <c r="BZ161" s="220"/>
      <c r="CA161" s="220"/>
      <c r="CB161" s="220"/>
      <c r="CC161" s="220"/>
      <c r="CD161" s="220"/>
      <c r="CE161" s="220"/>
    </row>
    <row r="162" spans="1:108" ht="45" customHeight="1" x14ac:dyDescent="0.2">
      <c r="A162" s="327"/>
      <c r="B162" s="176" t="s">
        <v>332</v>
      </c>
      <c r="C162" s="120" t="s">
        <v>1065</v>
      </c>
      <c r="D162" s="593"/>
      <c r="E162" s="594"/>
      <c r="F162" s="593"/>
      <c r="G162" s="594"/>
      <c r="H162" s="593"/>
      <c r="I162" s="594"/>
      <c r="J162" s="593"/>
      <c r="K162" s="594"/>
      <c r="L162" s="593"/>
      <c r="M162" s="594"/>
      <c r="N162" s="593"/>
      <c r="O162" s="594"/>
      <c r="P162" s="593"/>
      <c r="Q162" s="594"/>
      <c r="R162" s="593"/>
      <c r="S162" s="594"/>
      <c r="T162" s="593"/>
      <c r="U162" s="594"/>
      <c r="V162" s="593"/>
      <c r="W162" s="594"/>
      <c r="X162" s="44"/>
      <c r="Y162" s="170">
        <f t="shared" si="26"/>
        <v>0</v>
      </c>
      <c r="Z162" s="331">
        <v>10</v>
      </c>
      <c r="AA162" s="39">
        <f t="shared" si="27"/>
        <v>0</v>
      </c>
      <c r="AB162" s="390"/>
      <c r="AD162" s="229"/>
      <c r="BX162" s="220"/>
      <c r="BY162" s="220"/>
      <c r="BZ162" s="220"/>
      <c r="CA162" s="220"/>
      <c r="CB162" s="220"/>
      <c r="CC162" s="220"/>
      <c r="CD162" s="220"/>
      <c r="CE162" s="220"/>
      <c r="CF162" s="220"/>
      <c r="CG162" s="47"/>
      <c r="CH162" s="47"/>
      <c r="CI162" s="47"/>
      <c r="CJ162" s="47"/>
      <c r="CK162" s="47"/>
      <c r="CL162" s="47"/>
      <c r="CM162" s="47"/>
    </row>
    <row r="163" spans="1:108" ht="30" customHeight="1" x14ac:dyDescent="0.2">
      <c r="A163" s="327"/>
      <c r="B163" s="174"/>
      <c r="C163" s="481" t="s">
        <v>1066</v>
      </c>
      <c r="D163" s="617"/>
      <c r="E163" s="617"/>
      <c r="F163" s="617"/>
      <c r="G163" s="617"/>
      <c r="H163" s="617"/>
      <c r="I163" s="617"/>
      <c r="J163" s="617"/>
      <c r="K163" s="617"/>
      <c r="L163" s="617"/>
      <c r="M163" s="617"/>
      <c r="N163" s="617"/>
      <c r="O163" s="617"/>
      <c r="P163" s="617"/>
      <c r="Q163" s="617"/>
      <c r="R163" s="617"/>
      <c r="S163" s="617"/>
      <c r="T163" s="617"/>
      <c r="U163" s="617"/>
      <c r="V163" s="617"/>
      <c r="W163" s="617"/>
      <c r="X163" s="617"/>
      <c r="Y163" s="617"/>
      <c r="Z163" s="618"/>
      <c r="AA163" s="39"/>
      <c r="BX163" s="220"/>
      <c r="BY163" s="220"/>
      <c r="BZ163" s="220"/>
      <c r="CA163" s="220"/>
      <c r="CB163" s="220"/>
      <c r="CC163" s="220"/>
      <c r="CD163" s="220"/>
      <c r="CE163" s="220"/>
    </row>
    <row r="164" spans="1:108" ht="126" customHeight="1" x14ac:dyDescent="0.2">
      <c r="A164" s="327"/>
      <c r="B164" s="176" t="s">
        <v>1067</v>
      </c>
      <c r="C164" s="120" t="s">
        <v>1130</v>
      </c>
      <c r="D164" s="593"/>
      <c r="E164" s="594"/>
      <c r="F164" s="593"/>
      <c r="G164" s="594"/>
      <c r="H164" s="593"/>
      <c r="I164" s="594"/>
      <c r="J164" s="593"/>
      <c r="K164" s="594"/>
      <c r="L164" s="593"/>
      <c r="M164" s="594"/>
      <c r="N164" s="593"/>
      <c r="O164" s="594"/>
      <c r="P164" s="593"/>
      <c r="Q164" s="594"/>
      <c r="R164" s="593"/>
      <c r="S164" s="594"/>
      <c r="T164" s="593"/>
      <c r="U164" s="594"/>
      <c r="V164" s="593"/>
      <c r="W164" s="594"/>
      <c r="X164" s="44"/>
      <c r="Y164" s="170">
        <f t="shared" si="26"/>
        <v>0</v>
      </c>
      <c r="Z164" s="331">
        <v>10</v>
      </c>
      <c r="AA164" s="39">
        <f t="shared" si="27"/>
        <v>0</v>
      </c>
      <c r="AB164" s="390"/>
      <c r="AD164" s="229"/>
      <c r="BX164" s="220"/>
      <c r="BY164" s="220"/>
      <c r="BZ164" s="220"/>
      <c r="CA164" s="220"/>
      <c r="CB164" s="220"/>
      <c r="CC164" s="220"/>
      <c r="CD164" s="220"/>
      <c r="CE164" s="220"/>
      <c r="CF164" s="220"/>
      <c r="CG164" s="47"/>
      <c r="CH164" s="47"/>
      <c r="CI164" s="47"/>
      <c r="CJ164" s="47"/>
      <c r="CK164" s="47"/>
      <c r="CL164" s="47"/>
      <c r="CM164" s="47"/>
    </row>
    <row r="165" spans="1:108" ht="30" customHeight="1" x14ac:dyDescent="0.2">
      <c r="A165" s="327"/>
      <c r="B165" s="174"/>
      <c r="C165" s="481" t="s">
        <v>1068</v>
      </c>
      <c r="D165" s="617"/>
      <c r="E165" s="617"/>
      <c r="F165" s="617"/>
      <c r="G165" s="617"/>
      <c r="H165" s="617"/>
      <c r="I165" s="617"/>
      <c r="J165" s="617"/>
      <c r="K165" s="617"/>
      <c r="L165" s="617"/>
      <c r="M165" s="617"/>
      <c r="N165" s="617"/>
      <c r="O165" s="617"/>
      <c r="P165" s="617"/>
      <c r="Q165" s="617"/>
      <c r="R165" s="617"/>
      <c r="S165" s="617"/>
      <c r="T165" s="617"/>
      <c r="U165" s="617"/>
      <c r="V165" s="617"/>
      <c r="W165" s="617"/>
      <c r="X165" s="617"/>
      <c r="Y165" s="617"/>
      <c r="Z165" s="618"/>
      <c r="AA165" s="39"/>
      <c r="BX165" s="220"/>
      <c r="BY165" s="220"/>
      <c r="BZ165" s="220"/>
      <c r="CA165" s="220"/>
      <c r="CB165" s="220"/>
      <c r="CC165" s="220"/>
      <c r="CD165" s="220"/>
      <c r="CE165" s="220"/>
    </row>
    <row r="166" spans="1:108" ht="67.7" customHeight="1" x14ac:dyDescent="0.2">
      <c r="A166" s="327"/>
      <c r="B166" s="176" t="s">
        <v>331</v>
      </c>
      <c r="C166" s="120" t="s">
        <v>1069</v>
      </c>
      <c r="D166" s="593"/>
      <c r="E166" s="594"/>
      <c r="F166" s="593"/>
      <c r="G166" s="594"/>
      <c r="H166" s="593"/>
      <c r="I166" s="594"/>
      <c r="J166" s="593"/>
      <c r="K166" s="594"/>
      <c r="L166" s="593"/>
      <c r="M166" s="594"/>
      <c r="N166" s="593"/>
      <c r="O166" s="594"/>
      <c r="P166" s="593"/>
      <c r="Q166" s="594"/>
      <c r="R166" s="593"/>
      <c r="S166" s="594"/>
      <c r="T166" s="593"/>
      <c r="U166" s="594"/>
      <c r="V166" s="593"/>
      <c r="W166" s="594"/>
      <c r="X166" s="44"/>
      <c r="Y166" s="170">
        <f t="shared" si="26"/>
        <v>0</v>
      </c>
      <c r="Z166" s="331">
        <v>40</v>
      </c>
      <c r="AA166" s="39">
        <f t="shared" si="27"/>
        <v>0</v>
      </c>
      <c r="AB166" s="390"/>
      <c r="AD166" s="229" t="s">
        <v>208</v>
      </c>
      <c r="BX166" s="220"/>
      <c r="BY166" s="220"/>
      <c r="BZ166" s="220"/>
      <c r="CA166" s="220"/>
      <c r="CB166" s="220"/>
      <c r="CC166" s="220"/>
      <c r="CD166" s="220"/>
      <c r="CE166" s="220"/>
      <c r="CF166" s="220"/>
      <c r="CG166" s="47"/>
      <c r="CH166" s="47"/>
      <c r="CI166" s="47"/>
      <c r="CJ166" s="47"/>
      <c r="CK166" s="47"/>
      <c r="CL166" s="47"/>
      <c r="CM166" s="47"/>
    </row>
    <row r="167" spans="1:108" ht="30" customHeight="1" x14ac:dyDescent="0.2">
      <c r="A167" s="327"/>
      <c r="B167" s="174"/>
      <c r="C167" s="481" t="s">
        <v>1070</v>
      </c>
      <c r="D167" s="617"/>
      <c r="E167" s="617"/>
      <c r="F167" s="617"/>
      <c r="G167" s="617"/>
      <c r="H167" s="617"/>
      <c r="I167" s="617"/>
      <c r="J167" s="617"/>
      <c r="K167" s="617"/>
      <c r="L167" s="617"/>
      <c r="M167" s="617"/>
      <c r="N167" s="617"/>
      <c r="O167" s="617"/>
      <c r="P167" s="617"/>
      <c r="Q167" s="617"/>
      <c r="R167" s="617"/>
      <c r="S167" s="617"/>
      <c r="T167" s="617"/>
      <c r="U167" s="617"/>
      <c r="V167" s="617"/>
      <c r="W167" s="617"/>
      <c r="X167" s="617"/>
      <c r="Y167" s="617"/>
      <c r="Z167" s="618"/>
      <c r="AA167" s="39"/>
      <c r="BX167" s="220"/>
      <c r="BY167" s="220"/>
      <c r="BZ167" s="220"/>
      <c r="CA167" s="220"/>
      <c r="CB167" s="220"/>
      <c r="CC167" s="220"/>
      <c r="CD167" s="220"/>
      <c r="CE167" s="220"/>
    </row>
    <row r="168" spans="1:108" ht="45" customHeight="1" x14ac:dyDescent="0.2">
      <c r="A168" s="327"/>
      <c r="B168" s="176" t="s">
        <v>1071</v>
      </c>
      <c r="C168" s="120" t="s">
        <v>1131</v>
      </c>
      <c r="D168" s="593"/>
      <c r="E168" s="594"/>
      <c r="F168" s="593"/>
      <c r="G168" s="594"/>
      <c r="H168" s="593"/>
      <c r="I168" s="594"/>
      <c r="J168" s="593"/>
      <c r="K168" s="594"/>
      <c r="L168" s="593"/>
      <c r="M168" s="594"/>
      <c r="N168" s="593"/>
      <c r="O168" s="594"/>
      <c r="P168" s="593"/>
      <c r="Q168" s="594"/>
      <c r="R168" s="593"/>
      <c r="S168" s="594"/>
      <c r="T168" s="593"/>
      <c r="U168" s="594"/>
      <c r="V168" s="593"/>
      <c r="W168" s="594"/>
      <c r="X168" s="44"/>
      <c r="Y168" s="170">
        <f t="shared" ref="Y168:Y169" si="28">IF(OR(D168="s",F168="s",H168="s",J168="s",L168="s",N168="s",P168="s",R168="s",T168="s",V168="s"), 0, IF(OR(D168="a",F168="a",H168="a",J168="a",L168="a",N168="a",P168="a",R168="a",T168="a",V168="a"),Z168,0))</f>
        <v>0</v>
      </c>
      <c r="Z168" s="331">
        <v>10</v>
      </c>
      <c r="AA168" s="39">
        <f t="shared" ref="AA168:AA169" si="29">COUNTIF(D168:W168,"a")+COUNTIF(D168:W168,"s")</f>
        <v>0</v>
      </c>
      <c r="AB168" s="390"/>
      <c r="AD168" s="229"/>
      <c r="BX168" s="220"/>
      <c r="BY168" s="220"/>
      <c r="BZ168" s="220"/>
      <c r="CA168" s="220"/>
      <c r="CB168" s="220"/>
      <c r="CC168" s="220"/>
      <c r="CD168" s="220"/>
      <c r="CE168" s="220"/>
      <c r="CF168" s="220"/>
      <c r="CG168" s="47"/>
      <c r="CH168" s="47"/>
      <c r="CI168" s="47"/>
      <c r="CJ168" s="47"/>
      <c r="CK168" s="47"/>
      <c r="CL168" s="47"/>
      <c r="CM168" s="47"/>
    </row>
    <row r="169" spans="1:108" ht="67.7" customHeight="1" x14ac:dyDescent="0.2">
      <c r="A169" s="327"/>
      <c r="B169" s="176" t="s">
        <v>1072</v>
      </c>
      <c r="C169" s="120" t="s">
        <v>1073</v>
      </c>
      <c r="D169" s="593"/>
      <c r="E169" s="594"/>
      <c r="F169" s="593"/>
      <c r="G169" s="594"/>
      <c r="H169" s="593"/>
      <c r="I169" s="594"/>
      <c r="J169" s="593"/>
      <c r="K169" s="594"/>
      <c r="L169" s="593"/>
      <c r="M169" s="594"/>
      <c r="N169" s="593"/>
      <c r="O169" s="594"/>
      <c r="P169" s="593"/>
      <c r="Q169" s="594"/>
      <c r="R169" s="593"/>
      <c r="S169" s="594"/>
      <c r="T169" s="593"/>
      <c r="U169" s="594"/>
      <c r="V169" s="593"/>
      <c r="W169" s="594"/>
      <c r="X169" s="44"/>
      <c r="Y169" s="170">
        <f t="shared" si="28"/>
        <v>0</v>
      </c>
      <c r="Z169" s="331">
        <v>5</v>
      </c>
      <c r="AA169" s="39">
        <f t="shared" si="29"/>
        <v>0</v>
      </c>
      <c r="AB169" s="390"/>
      <c r="AD169" s="229"/>
      <c r="BX169" s="220"/>
      <c r="BY169" s="220"/>
      <c r="BZ169" s="220"/>
      <c r="CA169" s="220"/>
      <c r="CB169" s="220"/>
      <c r="CC169" s="220"/>
      <c r="CD169" s="220"/>
      <c r="CE169" s="220"/>
      <c r="CF169" s="220"/>
      <c r="CG169" s="47"/>
      <c r="CH169" s="47"/>
      <c r="CI169" s="47"/>
      <c r="CJ169" s="47"/>
      <c r="CK169" s="47"/>
      <c r="CL169" s="47"/>
      <c r="CM169" s="47"/>
    </row>
    <row r="170" spans="1:108" ht="30" customHeight="1" x14ac:dyDescent="0.2">
      <c r="A170" s="327"/>
      <c r="B170" s="174"/>
      <c r="C170" s="481" t="s">
        <v>1074</v>
      </c>
      <c r="D170" s="617"/>
      <c r="E170" s="617"/>
      <c r="F170" s="617"/>
      <c r="G170" s="617"/>
      <c r="H170" s="617"/>
      <c r="I170" s="617"/>
      <c r="J170" s="617"/>
      <c r="K170" s="617"/>
      <c r="L170" s="617"/>
      <c r="M170" s="617"/>
      <c r="N170" s="617"/>
      <c r="O170" s="617"/>
      <c r="P170" s="617"/>
      <c r="Q170" s="617"/>
      <c r="R170" s="617"/>
      <c r="S170" s="617"/>
      <c r="T170" s="617"/>
      <c r="U170" s="617"/>
      <c r="V170" s="617"/>
      <c r="W170" s="617"/>
      <c r="X170" s="617"/>
      <c r="Y170" s="617"/>
      <c r="Z170" s="618"/>
      <c r="AA170" s="39"/>
      <c r="BX170" s="220"/>
      <c r="BY170" s="220"/>
      <c r="BZ170" s="220"/>
      <c r="CA170" s="220"/>
      <c r="CB170" s="220"/>
      <c r="CC170" s="220"/>
      <c r="CD170" s="220"/>
      <c r="CE170" s="220"/>
    </row>
    <row r="171" spans="1:108" ht="45" customHeight="1" x14ac:dyDescent="0.2">
      <c r="A171" s="327"/>
      <c r="B171" s="176" t="s">
        <v>334</v>
      </c>
      <c r="C171" s="120" t="s">
        <v>1075</v>
      </c>
      <c r="D171" s="593"/>
      <c r="E171" s="594"/>
      <c r="F171" s="593"/>
      <c r="G171" s="594"/>
      <c r="H171" s="593"/>
      <c r="I171" s="594"/>
      <c r="J171" s="593"/>
      <c r="K171" s="594"/>
      <c r="L171" s="593"/>
      <c r="M171" s="594"/>
      <c r="N171" s="593"/>
      <c r="O171" s="594"/>
      <c r="P171" s="593"/>
      <c r="Q171" s="594"/>
      <c r="R171" s="593"/>
      <c r="S171" s="594"/>
      <c r="T171" s="593"/>
      <c r="U171" s="594"/>
      <c r="V171" s="593"/>
      <c r="W171" s="594"/>
      <c r="X171" s="44"/>
      <c r="Y171" s="170">
        <f t="shared" ref="Y171" si="30">IF(OR(D171="s",F171="s",H171="s",J171="s",L171="s",N171="s",P171="s",R171="s",T171="s",V171="s"), 0, IF(OR(D171="a",F171="a",H171="a",J171="a",L171="a",N171="a",P171="a",R171="a",T171="a",V171="a"),Z171,0))</f>
        <v>0</v>
      </c>
      <c r="Z171" s="331">
        <v>10</v>
      </c>
      <c r="AA171" s="39">
        <f t="shared" ref="AA171" si="31">COUNTIF(D171:W171,"a")+COUNTIF(D171:W171,"s")</f>
        <v>0</v>
      </c>
      <c r="AB171" s="390"/>
      <c r="AD171" s="229" t="s">
        <v>208</v>
      </c>
      <c r="BX171" s="220"/>
      <c r="BY171" s="220"/>
      <c r="BZ171" s="220"/>
      <c r="CA171" s="220"/>
      <c r="CB171" s="220"/>
      <c r="CC171" s="220"/>
      <c r="CD171" s="220"/>
      <c r="CE171" s="220"/>
      <c r="CF171" s="220"/>
      <c r="CG171" s="47"/>
      <c r="CH171" s="47"/>
      <c r="CI171" s="47"/>
      <c r="CJ171" s="47"/>
      <c r="CK171" s="47"/>
      <c r="CL171" s="47"/>
      <c r="CM171" s="47"/>
    </row>
    <row r="172" spans="1:108" ht="67.7" customHeight="1" thickBot="1" x14ac:dyDescent="0.25">
      <c r="A172" s="327"/>
      <c r="B172" s="176" t="s">
        <v>1076</v>
      </c>
      <c r="C172" s="120" t="s">
        <v>1077</v>
      </c>
      <c r="D172" s="593"/>
      <c r="E172" s="594"/>
      <c r="F172" s="593"/>
      <c r="G172" s="594"/>
      <c r="H172" s="593"/>
      <c r="I172" s="594"/>
      <c r="J172" s="593"/>
      <c r="K172" s="594"/>
      <c r="L172" s="593"/>
      <c r="M172" s="594"/>
      <c r="N172" s="593"/>
      <c r="O172" s="594"/>
      <c r="P172" s="593"/>
      <c r="Q172" s="594"/>
      <c r="R172" s="593"/>
      <c r="S172" s="594"/>
      <c r="T172" s="593"/>
      <c r="U172" s="594"/>
      <c r="V172" s="593"/>
      <c r="W172" s="594"/>
      <c r="X172" s="44"/>
      <c r="Y172" s="170">
        <f t="shared" si="26"/>
        <v>0</v>
      </c>
      <c r="Z172" s="331">
        <v>5</v>
      </c>
      <c r="AA172" s="39">
        <f t="shared" si="27"/>
        <v>0</v>
      </c>
      <c r="AB172" s="390"/>
      <c r="AD172" s="229"/>
      <c r="AE172" s="398"/>
      <c r="BX172" s="220"/>
      <c r="BY172" s="220"/>
      <c r="BZ172" s="220"/>
      <c r="CA172" s="220"/>
      <c r="CB172" s="220"/>
      <c r="CC172" s="220"/>
      <c r="CD172" s="220"/>
      <c r="CE172" s="220"/>
      <c r="CF172" s="220"/>
      <c r="CG172" s="47"/>
      <c r="CH172" s="47"/>
      <c r="CI172" s="47"/>
      <c r="CJ172" s="47"/>
      <c r="CK172" s="47"/>
      <c r="CL172" s="47"/>
      <c r="CM172" s="47"/>
    </row>
    <row r="173" spans="1:108" ht="21" customHeight="1" thickTop="1" thickBot="1" x14ac:dyDescent="0.25">
      <c r="A173" s="327"/>
      <c r="B173" s="77"/>
      <c r="C173" s="131"/>
      <c r="D173" s="606" t="s">
        <v>441</v>
      </c>
      <c r="E173" s="607"/>
      <c r="F173" s="659"/>
      <c r="G173" s="659"/>
      <c r="H173" s="659"/>
      <c r="I173" s="659"/>
      <c r="J173" s="659"/>
      <c r="K173" s="659"/>
      <c r="L173" s="659"/>
      <c r="M173" s="659"/>
      <c r="N173" s="659"/>
      <c r="O173" s="659"/>
      <c r="P173" s="659"/>
      <c r="Q173" s="659"/>
      <c r="R173" s="659"/>
      <c r="S173" s="659"/>
      <c r="T173" s="659"/>
      <c r="U173" s="659"/>
      <c r="V173" s="659"/>
      <c r="W173" s="659"/>
      <c r="X173" s="660"/>
      <c r="Y173" s="1">
        <f>SUM(Y157:Y172)</f>
        <v>0</v>
      </c>
      <c r="Z173" s="336">
        <f>SUM(Z157:Z172)</f>
        <v>120</v>
      </c>
      <c r="AD173" s="229"/>
      <c r="BX173" s="47"/>
      <c r="BY173" s="47"/>
      <c r="BZ173" s="47"/>
      <c r="CA173" s="47"/>
      <c r="CB173" s="47"/>
      <c r="CC173" s="47"/>
      <c r="CD173" s="47"/>
      <c r="CE173" s="47"/>
      <c r="CF173" s="47"/>
      <c r="CG173" s="47"/>
      <c r="CH173" s="47"/>
      <c r="CI173" s="47"/>
      <c r="CJ173" s="47"/>
      <c r="CK173" s="47"/>
      <c r="CL173" s="47"/>
      <c r="CM173" s="47"/>
      <c r="CN173" s="47"/>
      <c r="CO173" s="47"/>
      <c r="CP173" s="47"/>
      <c r="CQ173" s="47"/>
      <c r="CR173" s="47"/>
      <c r="CS173" s="47"/>
      <c r="CT173" s="47"/>
      <c r="CU173" s="47"/>
      <c r="CV173" s="47"/>
      <c r="CW173" s="47"/>
      <c r="CX173" s="47"/>
      <c r="CY173" s="47"/>
      <c r="CZ173" s="47"/>
      <c r="DA173" s="47"/>
      <c r="DB173" s="47"/>
      <c r="DC173" s="47"/>
      <c r="DD173" s="47"/>
    </row>
    <row r="174" spans="1:108" ht="21" customHeight="1" thickBot="1" x14ac:dyDescent="0.25">
      <c r="A174" s="325"/>
      <c r="B174" s="238"/>
      <c r="C174" s="367"/>
      <c r="D174" s="601"/>
      <c r="E174" s="622"/>
      <c r="F174" s="690">
        <v>60</v>
      </c>
      <c r="G174" s="604"/>
      <c r="H174" s="604"/>
      <c r="I174" s="604"/>
      <c r="J174" s="604"/>
      <c r="K174" s="604"/>
      <c r="L174" s="604"/>
      <c r="M174" s="604"/>
      <c r="N174" s="604"/>
      <c r="O174" s="604"/>
      <c r="P174" s="604"/>
      <c r="Q174" s="604"/>
      <c r="R174" s="604"/>
      <c r="S174" s="604"/>
      <c r="T174" s="604"/>
      <c r="U174" s="604"/>
      <c r="V174" s="604"/>
      <c r="W174" s="604"/>
      <c r="X174" s="604"/>
      <c r="Y174" s="604"/>
      <c r="Z174" s="605"/>
      <c r="AD174" s="229"/>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c r="CW174" s="47"/>
      <c r="CX174" s="47"/>
      <c r="CY174" s="47"/>
      <c r="CZ174" s="47"/>
      <c r="DA174" s="47"/>
      <c r="DB174" s="47"/>
      <c r="DC174" s="47"/>
      <c r="DD174" s="47"/>
    </row>
    <row r="175" spans="1:108" ht="33" customHeight="1" thickBot="1" x14ac:dyDescent="0.25">
      <c r="A175" s="317"/>
      <c r="B175" s="354">
        <v>4000</v>
      </c>
      <c r="C175" s="648" t="s">
        <v>204</v>
      </c>
      <c r="D175" s="649"/>
      <c r="E175" s="649"/>
      <c r="F175" s="649"/>
      <c r="G175" s="649"/>
      <c r="H175" s="649"/>
      <c r="I175" s="649"/>
      <c r="J175" s="649"/>
      <c r="K175" s="649"/>
      <c r="L175" s="649"/>
      <c r="M175" s="649"/>
      <c r="N175" s="649"/>
      <c r="O175" s="649"/>
      <c r="P175" s="649"/>
      <c r="Q175" s="649"/>
      <c r="R175" s="649"/>
      <c r="S175" s="649"/>
      <c r="T175" s="649"/>
      <c r="U175" s="649"/>
      <c r="V175" s="649"/>
      <c r="W175" s="649"/>
      <c r="X175" s="649"/>
      <c r="Y175" s="649"/>
      <c r="Z175" s="650"/>
      <c r="AD175" s="229"/>
      <c r="BX175" s="47"/>
      <c r="BY175" s="47"/>
      <c r="BZ175" s="47"/>
      <c r="CA175" s="47"/>
      <c r="CB175" s="47"/>
      <c r="CC175" s="47"/>
      <c r="CD175" s="47"/>
      <c r="CE175" s="47"/>
      <c r="CF175" s="47"/>
      <c r="CG175" s="47"/>
      <c r="CH175" s="47"/>
      <c r="CI175" s="47"/>
      <c r="CJ175" s="47"/>
      <c r="CK175" s="47"/>
      <c r="CL175" s="47"/>
      <c r="CM175" s="47"/>
      <c r="CN175" s="47"/>
      <c r="CO175" s="47"/>
      <c r="CP175" s="47"/>
      <c r="CQ175" s="47"/>
      <c r="CR175" s="47"/>
      <c r="CS175" s="47"/>
      <c r="CT175" s="47"/>
      <c r="CU175" s="47"/>
      <c r="CV175" s="47"/>
      <c r="CW175" s="47"/>
      <c r="CX175" s="47"/>
      <c r="CY175" s="47"/>
      <c r="CZ175" s="47"/>
      <c r="DA175" s="47"/>
      <c r="DB175" s="47"/>
      <c r="DC175" s="47"/>
      <c r="DD175" s="47"/>
    </row>
    <row r="176" spans="1:108" ht="30" customHeight="1" thickBot="1" x14ac:dyDescent="0.25">
      <c r="A176" s="327"/>
      <c r="B176" s="179" t="s">
        <v>1</v>
      </c>
      <c r="C176" s="142" t="s">
        <v>180</v>
      </c>
      <c r="D176" s="6"/>
      <c r="E176" s="7"/>
      <c r="F176" s="8"/>
      <c r="G176" s="7"/>
      <c r="H176" s="16"/>
      <c r="I176" s="7"/>
      <c r="J176" s="10" t="s">
        <v>440</v>
      </c>
      <c r="K176" s="87"/>
      <c r="L176" s="88"/>
      <c r="M176" s="86"/>
      <c r="N176" s="16" t="s">
        <v>440</v>
      </c>
      <c r="O176" s="9"/>
      <c r="P176" s="6"/>
      <c r="Q176" s="7"/>
      <c r="R176" s="8"/>
      <c r="S176" s="9"/>
      <c r="T176" s="6"/>
      <c r="U176" s="7"/>
      <c r="V176" s="8"/>
      <c r="W176" s="9"/>
      <c r="X176" s="13"/>
      <c r="Y176" s="13"/>
      <c r="Z176" s="333"/>
      <c r="AD176" s="229"/>
      <c r="BX176" s="47"/>
      <c r="BY176" s="47"/>
      <c r="BZ176" s="47"/>
      <c r="CA176" s="47"/>
      <c r="CB176" s="47"/>
      <c r="CC176" s="47"/>
      <c r="CD176" s="47"/>
      <c r="CE176" s="47"/>
      <c r="CF176" s="47"/>
      <c r="CG176" s="47"/>
      <c r="CH176" s="47"/>
      <c r="CI176" s="47"/>
      <c r="CJ176" s="47"/>
      <c r="CK176" s="47"/>
      <c r="CL176" s="47"/>
      <c r="CM176" s="47"/>
      <c r="CN176" s="47"/>
      <c r="CO176" s="47"/>
      <c r="CP176" s="47"/>
      <c r="CQ176" s="47"/>
      <c r="CR176" s="47"/>
      <c r="CS176" s="47"/>
      <c r="CT176" s="47"/>
      <c r="CU176" s="47"/>
      <c r="CV176" s="47"/>
      <c r="CW176" s="47"/>
      <c r="CX176" s="47"/>
      <c r="CY176" s="47"/>
      <c r="CZ176" s="47"/>
      <c r="DA176" s="47"/>
      <c r="DB176" s="47"/>
      <c r="DC176" s="47"/>
      <c r="DD176" s="47"/>
    </row>
    <row r="177" spans="1:200" ht="45" customHeight="1" x14ac:dyDescent="0.2">
      <c r="A177" s="327"/>
      <c r="B177" s="173" t="s">
        <v>0</v>
      </c>
      <c r="C177" s="138" t="s">
        <v>388</v>
      </c>
      <c r="D177" s="609"/>
      <c r="E177" s="610"/>
      <c r="F177" s="609"/>
      <c r="G177" s="610"/>
      <c r="H177" s="609"/>
      <c r="I177" s="610"/>
      <c r="J177" s="609"/>
      <c r="K177" s="610"/>
      <c r="L177" s="609"/>
      <c r="M177" s="610"/>
      <c r="N177" s="609"/>
      <c r="O177" s="610"/>
      <c r="P177" s="609"/>
      <c r="Q177" s="610"/>
      <c r="R177" s="609"/>
      <c r="S177" s="610"/>
      <c r="T177" s="609"/>
      <c r="U177" s="610"/>
      <c r="V177" s="609"/>
      <c r="W177" s="610"/>
      <c r="X177" s="38"/>
      <c r="Y177" s="76">
        <f t="shared" ref="Y177:Y181" si="32">IF(OR(D177="s",F177="s",H177="s",J177="s",L177="s",N177="s",P177="s",R177="s",T177="s",V177="s"), 0, IF(OR(D177="a",F177="a",H177="a",J177="a",L177="a",N177="a",P177="a",R177="a",T177="a",V177="a"),Z177,0))</f>
        <v>0</v>
      </c>
      <c r="Z177" s="334">
        <v>10</v>
      </c>
      <c r="AA177" s="208">
        <f t="shared" ref="AA177:AA181" si="33">COUNTIF(D177:W177,"a")+COUNTIF(D177:W177,"s")</f>
        <v>0</v>
      </c>
      <c r="AB177" s="275"/>
      <c r="AD177" s="229" t="s">
        <v>208</v>
      </c>
      <c r="BX177" s="47"/>
      <c r="BY177" s="47"/>
      <c r="BZ177" s="47"/>
      <c r="CA177" s="47"/>
      <c r="CB177" s="47"/>
      <c r="CC177" s="47"/>
      <c r="CD177" s="47"/>
      <c r="CE177" s="47"/>
      <c r="CF177" s="47"/>
      <c r="CG177" s="47"/>
      <c r="CH177" s="47"/>
      <c r="CI177" s="47"/>
      <c r="CJ177" s="47"/>
      <c r="CK177" s="47"/>
      <c r="CL177" s="47"/>
      <c r="CM177" s="47"/>
      <c r="CN177" s="47"/>
      <c r="CO177" s="47"/>
      <c r="CP177" s="47"/>
      <c r="CQ177" s="47"/>
      <c r="CR177" s="47"/>
      <c r="CS177" s="47"/>
      <c r="CT177" s="47"/>
      <c r="CU177" s="47"/>
      <c r="CV177" s="47"/>
      <c r="CW177" s="47"/>
      <c r="CX177" s="47"/>
      <c r="CY177" s="47"/>
      <c r="CZ177" s="47"/>
      <c r="DA177" s="47"/>
      <c r="DB177" s="47"/>
      <c r="DC177" s="47"/>
      <c r="DD177" s="47"/>
    </row>
    <row r="178" spans="1:200" ht="27.95" customHeight="1" x14ac:dyDescent="0.2">
      <c r="A178" s="327"/>
      <c r="B178" s="174" t="s">
        <v>338</v>
      </c>
      <c r="C178" s="139" t="s">
        <v>548</v>
      </c>
      <c r="D178" s="593"/>
      <c r="E178" s="594"/>
      <c r="F178" s="593"/>
      <c r="G178" s="594"/>
      <c r="H178" s="593"/>
      <c r="I178" s="594"/>
      <c r="J178" s="593"/>
      <c r="K178" s="594"/>
      <c r="L178" s="593"/>
      <c r="M178" s="594"/>
      <c r="N178" s="593"/>
      <c r="O178" s="594"/>
      <c r="P178" s="593"/>
      <c r="Q178" s="594"/>
      <c r="R178" s="593"/>
      <c r="S178" s="594"/>
      <c r="T178" s="593"/>
      <c r="U178" s="594"/>
      <c r="V178" s="593"/>
      <c r="W178" s="594"/>
      <c r="X178" s="38"/>
      <c r="Y178" s="170">
        <f t="shared" si="32"/>
        <v>0</v>
      </c>
      <c r="Z178" s="331">
        <v>10</v>
      </c>
      <c r="AA178" s="208">
        <f t="shared" si="33"/>
        <v>0</v>
      </c>
      <c r="AB178" s="275"/>
      <c r="AD178" s="229" t="s">
        <v>208</v>
      </c>
      <c r="BX178" s="47"/>
      <c r="BY178" s="47"/>
      <c r="BZ178" s="47"/>
      <c r="CA178" s="47"/>
      <c r="CB178" s="47"/>
      <c r="CC178" s="47"/>
      <c r="CD178" s="47"/>
      <c r="CE178" s="47"/>
      <c r="CF178" s="47"/>
      <c r="CG178" s="47"/>
      <c r="CH178" s="47"/>
      <c r="CI178" s="47"/>
      <c r="CJ178" s="47"/>
      <c r="CK178" s="47"/>
      <c r="CL178" s="47"/>
      <c r="CM178" s="47"/>
      <c r="CN178" s="47"/>
      <c r="CO178" s="47"/>
      <c r="CP178" s="47"/>
      <c r="CQ178" s="47"/>
      <c r="CR178" s="47"/>
      <c r="CS178" s="47"/>
      <c r="CT178" s="47"/>
      <c r="CU178" s="47"/>
      <c r="CV178" s="47"/>
      <c r="CW178" s="47"/>
      <c r="CX178" s="47"/>
      <c r="CY178" s="47"/>
      <c r="CZ178" s="47"/>
      <c r="DA178" s="47"/>
      <c r="DB178" s="47"/>
      <c r="DC178" s="47"/>
      <c r="DD178" s="47"/>
    </row>
    <row r="179" spans="1:200" ht="27.95" customHeight="1" x14ac:dyDescent="0.2">
      <c r="A179" s="327"/>
      <c r="B179" s="174" t="s">
        <v>339</v>
      </c>
      <c r="C179" s="139" t="s">
        <v>236</v>
      </c>
      <c r="D179" s="593"/>
      <c r="E179" s="594"/>
      <c r="F179" s="593"/>
      <c r="G179" s="594"/>
      <c r="H179" s="593"/>
      <c r="I179" s="594"/>
      <c r="J179" s="593"/>
      <c r="K179" s="594"/>
      <c r="L179" s="593"/>
      <c r="M179" s="594"/>
      <c r="N179" s="593"/>
      <c r="O179" s="594"/>
      <c r="P179" s="593"/>
      <c r="Q179" s="594"/>
      <c r="R179" s="593"/>
      <c r="S179" s="594"/>
      <c r="T179" s="593"/>
      <c r="U179" s="594"/>
      <c r="V179" s="593"/>
      <c r="W179" s="594"/>
      <c r="X179" s="38"/>
      <c r="Y179" s="170">
        <f t="shared" si="32"/>
        <v>0</v>
      </c>
      <c r="Z179" s="331">
        <v>10</v>
      </c>
      <c r="AA179" s="208">
        <f t="shared" si="33"/>
        <v>0</v>
      </c>
      <c r="AB179" s="275"/>
      <c r="AD179" s="229" t="s">
        <v>208</v>
      </c>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row>
    <row r="180" spans="1:200" ht="45" customHeight="1" x14ac:dyDescent="0.15">
      <c r="A180" s="327"/>
      <c r="B180" s="174" t="s">
        <v>337</v>
      </c>
      <c r="C180" s="139" t="s">
        <v>364</v>
      </c>
      <c r="D180" s="551"/>
      <c r="E180" s="552"/>
      <c r="F180" s="551"/>
      <c r="G180" s="552"/>
      <c r="H180" s="551"/>
      <c r="I180" s="552"/>
      <c r="J180" s="551"/>
      <c r="K180" s="552"/>
      <c r="L180" s="551"/>
      <c r="M180" s="552"/>
      <c r="N180" s="551"/>
      <c r="O180" s="552"/>
      <c r="P180" s="551"/>
      <c r="Q180" s="552"/>
      <c r="R180" s="551"/>
      <c r="S180" s="552"/>
      <c r="T180" s="551"/>
      <c r="U180" s="552"/>
      <c r="V180" s="551"/>
      <c r="W180" s="552"/>
      <c r="X180" s="38"/>
      <c r="Y180" s="170">
        <f t="shared" si="32"/>
        <v>0</v>
      </c>
      <c r="Z180" s="331">
        <v>10</v>
      </c>
      <c r="AA180" s="208">
        <f t="shared" si="33"/>
        <v>0</v>
      </c>
      <c r="AB180" s="275"/>
      <c r="AD180" s="229" t="s">
        <v>208</v>
      </c>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row>
    <row r="181" spans="1:200" ht="45" customHeight="1" thickBot="1" x14ac:dyDescent="0.2">
      <c r="A181" s="327"/>
      <c r="B181" s="174" t="s">
        <v>336</v>
      </c>
      <c r="C181" s="139" t="s">
        <v>389</v>
      </c>
      <c r="D181" s="559"/>
      <c r="E181" s="560"/>
      <c r="F181" s="559"/>
      <c r="G181" s="560"/>
      <c r="H181" s="559"/>
      <c r="I181" s="560"/>
      <c r="J181" s="559"/>
      <c r="K181" s="560"/>
      <c r="L181" s="559"/>
      <c r="M181" s="560"/>
      <c r="N181" s="559"/>
      <c r="O181" s="560"/>
      <c r="P181" s="559"/>
      <c r="Q181" s="560"/>
      <c r="R181" s="559"/>
      <c r="S181" s="560"/>
      <c r="T181" s="559"/>
      <c r="U181" s="560"/>
      <c r="V181" s="559"/>
      <c r="W181" s="560"/>
      <c r="X181" s="38"/>
      <c r="Y181" s="170">
        <f t="shared" si="32"/>
        <v>0</v>
      </c>
      <c r="Z181" s="337">
        <v>10</v>
      </c>
      <c r="AA181" s="208">
        <f t="shared" si="33"/>
        <v>0</v>
      </c>
      <c r="AB181" s="275"/>
      <c r="AD181" s="229" t="s">
        <v>208</v>
      </c>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row>
    <row r="182" spans="1:200" s="37" customFormat="1" ht="21" customHeight="1" thickTop="1" thickBot="1" x14ac:dyDescent="0.25">
      <c r="A182" s="327"/>
      <c r="B182" s="43"/>
      <c r="C182" s="67"/>
      <c r="D182" s="606" t="s">
        <v>441</v>
      </c>
      <c r="E182" s="607"/>
      <c r="F182" s="607"/>
      <c r="G182" s="607"/>
      <c r="H182" s="607"/>
      <c r="I182" s="607"/>
      <c r="J182" s="607"/>
      <c r="K182" s="607"/>
      <c r="L182" s="607"/>
      <c r="M182" s="607"/>
      <c r="N182" s="607"/>
      <c r="O182" s="607"/>
      <c r="P182" s="607"/>
      <c r="Q182" s="607"/>
      <c r="R182" s="607"/>
      <c r="S182" s="607"/>
      <c r="T182" s="607"/>
      <c r="U182" s="607"/>
      <c r="V182" s="607"/>
      <c r="W182" s="607"/>
      <c r="X182" s="608"/>
      <c r="Y182" s="1">
        <f>SUM(Y177:Y181)</f>
        <v>0</v>
      </c>
      <c r="Z182" s="332">
        <f>SUM(Z177:Z181)</f>
        <v>50</v>
      </c>
      <c r="AA182" s="208"/>
      <c r="AB182" s="47"/>
      <c r="AC182" s="220"/>
      <c r="AD182" s="229"/>
      <c r="AE182" s="220"/>
      <c r="AF182" s="220"/>
      <c r="AG182" s="220"/>
      <c r="AH182" s="220"/>
      <c r="AI182" s="220"/>
      <c r="AJ182" s="220"/>
      <c r="AK182" s="220"/>
      <c r="AL182" s="220"/>
      <c r="AM182" s="220"/>
      <c r="AN182" s="220"/>
      <c r="AO182" s="220"/>
      <c r="AP182" s="220"/>
      <c r="AQ182" s="220"/>
      <c r="AR182" s="220"/>
      <c r="AS182" s="220"/>
      <c r="AT182" s="220"/>
      <c r="AU182" s="220"/>
      <c r="AV182" s="220"/>
      <c r="AW182" s="220"/>
      <c r="AX182" s="220"/>
      <c r="AY182" s="220"/>
      <c r="AZ182" s="220"/>
      <c r="BA182" s="220"/>
      <c r="BB182" s="220"/>
      <c r="BC182" s="220"/>
      <c r="BD182" s="220"/>
      <c r="BE182" s="220"/>
      <c r="BF182" s="220"/>
      <c r="BG182" s="220"/>
      <c r="BH182" s="220"/>
      <c r="BI182" s="220"/>
      <c r="BJ182" s="220"/>
      <c r="BK182" s="220"/>
      <c r="BL182" s="220"/>
      <c r="BM182" s="220"/>
      <c r="BN182" s="220"/>
      <c r="BO182" s="220"/>
      <c r="BP182" s="220"/>
      <c r="BQ182" s="220"/>
      <c r="BR182" s="220"/>
      <c r="BS182" s="220"/>
      <c r="BT182" s="220"/>
      <c r="BU182" s="220"/>
      <c r="BV182" s="220"/>
      <c r="BW182" s="220"/>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row>
    <row r="183" spans="1:200" s="37" customFormat="1" ht="21" customHeight="1" thickBot="1" x14ac:dyDescent="0.25">
      <c r="A183" s="327"/>
      <c r="B183" s="35"/>
      <c r="C183" s="144"/>
      <c r="D183" s="601"/>
      <c r="E183" s="622"/>
      <c r="F183" s="811">
        <v>50</v>
      </c>
      <c r="G183" s="604"/>
      <c r="H183" s="604"/>
      <c r="I183" s="604"/>
      <c r="J183" s="604"/>
      <c r="K183" s="604"/>
      <c r="L183" s="604"/>
      <c r="M183" s="604"/>
      <c r="N183" s="604"/>
      <c r="O183" s="604"/>
      <c r="P183" s="604"/>
      <c r="Q183" s="604"/>
      <c r="R183" s="604"/>
      <c r="S183" s="604"/>
      <c r="T183" s="604"/>
      <c r="U183" s="604"/>
      <c r="V183" s="604"/>
      <c r="W183" s="604"/>
      <c r="X183" s="604"/>
      <c r="Y183" s="604"/>
      <c r="Z183" s="605"/>
      <c r="AA183" s="208"/>
      <c r="AB183" s="47"/>
      <c r="AC183" s="220"/>
      <c r="AD183" s="229"/>
      <c r="AE183" s="220"/>
      <c r="AF183" s="220"/>
      <c r="AG183" s="220"/>
      <c r="AH183" s="220"/>
      <c r="AI183" s="220"/>
      <c r="AJ183" s="220"/>
      <c r="AK183" s="220"/>
      <c r="AL183" s="220"/>
      <c r="AM183" s="220"/>
      <c r="AN183" s="220"/>
      <c r="AO183" s="220"/>
      <c r="AP183" s="220"/>
      <c r="AQ183" s="220"/>
      <c r="AR183" s="220"/>
      <c r="AS183" s="220"/>
      <c r="AT183" s="220"/>
      <c r="AU183" s="220"/>
      <c r="AV183" s="220"/>
      <c r="AW183" s="220"/>
      <c r="AX183" s="220"/>
      <c r="AY183" s="220"/>
      <c r="AZ183" s="220"/>
      <c r="BA183" s="220"/>
      <c r="BB183" s="220"/>
      <c r="BC183" s="220"/>
      <c r="BD183" s="220"/>
      <c r="BE183" s="220"/>
      <c r="BF183" s="220"/>
      <c r="BG183" s="220"/>
      <c r="BH183" s="220"/>
      <c r="BI183" s="220"/>
      <c r="BJ183" s="220"/>
      <c r="BK183" s="220"/>
      <c r="BL183" s="220"/>
      <c r="BM183" s="220"/>
      <c r="BN183" s="220"/>
      <c r="BO183" s="220"/>
      <c r="BP183" s="220"/>
      <c r="BQ183" s="220"/>
      <c r="BR183" s="220"/>
      <c r="BS183" s="220"/>
      <c r="BT183" s="220"/>
      <c r="BU183" s="220"/>
      <c r="BV183" s="220"/>
      <c r="BW183" s="220"/>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row>
    <row r="184" spans="1:200" ht="30" customHeight="1" thickBot="1" x14ac:dyDescent="0.25">
      <c r="A184" s="327"/>
      <c r="B184" s="179" t="s">
        <v>3</v>
      </c>
      <c r="C184" s="142" t="s">
        <v>63</v>
      </c>
      <c r="D184" s="6"/>
      <c r="E184" s="7"/>
      <c r="F184" s="8"/>
      <c r="G184" s="7"/>
      <c r="H184" s="10" t="s">
        <v>440</v>
      </c>
      <c r="I184" s="7"/>
      <c r="J184" s="10"/>
      <c r="K184" s="87"/>
      <c r="L184" s="88"/>
      <c r="M184" s="86"/>
      <c r="N184" s="10" t="s">
        <v>440</v>
      </c>
      <c r="O184" s="9"/>
      <c r="P184" s="6"/>
      <c r="Q184" s="7"/>
      <c r="R184" s="8"/>
      <c r="S184" s="9"/>
      <c r="T184" s="6"/>
      <c r="U184" s="7"/>
      <c r="V184" s="8"/>
      <c r="W184" s="9"/>
      <c r="X184" s="13"/>
      <c r="Y184" s="13"/>
      <c r="Z184" s="333"/>
      <c r="AD184" s="229"/>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row>
    <row r="185" spans="1:200" ht="45" customHeight="1" thickBot="1" x14ac:dyDescent="0.25">
      <c r="A185" s="327"/>
      <c r="B185" s="173" t="s">
        <v>2</v>
      </c>
      <c r="C185" s="138" t="s">
        <v>516</v>
      </c>
      <c r="D185" s="609"/>
      <c r="E185" s="610"/>
      <c r="F185" s="609"/>
      <c r="G185" s="610"/>
      <c r="H185" s="609"/>
      <c r="I185" s="610"/>
      <c r="J185" s="609"/>
      <c r="K185" s="610"/>
      <c r="L185" s="609"/>
      <c r="M185" s="610"/>
      <c r="N185" s="609"/>
      <c r="O185" s="610"/>
      <c r="P185" s="609"/>
      <c r="Q185" s="610"/>
      <c r="R185" s="609"/>
      <c r="S185" s="610"/>
      <c r="T185" s="609"/>
      <c r="U185" s="610"/>
      <c r="V185" s="609"/>
      <c r="W185" s="610"/>
      <c r="X185" s="29"/>
      <c r="Y185" s="542">
        <f>IF(OR(D185="s",F185="s",H185="s",J185="s",L185="s",N185="s",P185="s",R185="s",T185="s",V185="s"), 0, IF(OR(D185="a",F185="a",H185="a",J185="a",L185="a",N185="a",P185="a",R185="a",T185="a",V185="a", X185="NA"),Z185,0))</f>
        <v>0</v>
      </c>
      <c r="Z185" s="334">
        <v>40</v>
      </c>
      <c r="AA185" s="208">
        <f>COUNTIF(D185:W185,"a")+COUNTIF(D185:W185,"s")+COUNTIF(X185,"na")</f>
        <v>0</v>
      </c>
      <c r="AB185" s="275"/>
      <c r="AD185" s="229" t="s">
        <v>208</v>
      </c>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row>
    <row r="186" spans="1:200" s="37" customFormat="1" ht="21" customHeight="1" thickTop="1" thickBot="1" x14ac:dyDescent="0.25">
      <c r="A186" s="327"/>
      <c r="B186" s="43"/>
      <c r="C186" s="67"/>
      <c r="D186" s="606" t="s">
        <v>441</v>
      </c>
      <c r="E186" s="607"/>
      <c r="F186" s="607"/>
      <c r="G186" s="607"/>
      <c r="H186" s="607"/>
      <c r="I186" s="607"/>
      <c r="J186" s="607"/>
      <c r="K186" s="607"/>
      <c r="L186" s="607"/>
      <c r="M186" s="607"/>
      <c r="N186" s="607"/>
      <c r="O186" s="607"/>
      <c r="P186" s="607"/>
      <c r="Q186" s="607"/>
      <c r="R186" s="607"/>
      <c r="S186" s="607"/>
      <c r="T186" s="607"/>
      <c r="U186" s="607"/>
      <c r="V186" s="607"/>
      <c r="W186" s="607"/>
      <c r="X186" s="608"/>
      <c r="Y186" s="1">
        <f>SUM(Y185:Y185)</f>
        <v>0</v>
      </c>
      <c r="Z186" s="332">
        <f>SUM(Z185:Z185)</f>
        <v>40</v>
      </c>
      <c r="AA186" s="208"/>
      <c r="AB186" s="47"/>
      <c r="AC186" s="220"/>
      <c r="AD186" s="229"/>
      <c r="AE186" s="220"/>
      <c r="AF186" s="220"/>
      <c r="AG186" s="220"/>
      <c r="AH186" s="220"/>
      <c r="AI186" s="220"/>
      <c r="AJ186" s="220"/>
      <c r="AK186" s="220"/>
      <c r="AL186" s="220"/>
      <c r="AM186" s="220"/>
      <c r="AN186" s="220"/>
      <c r="AO186" s="220"/>
      <c r="AP186" s="220"/>
      <c r="AQ186" s="220"/>
      <c r="AR186" s="220"/>
      <c r="AS186" s="220"/>
      <c r="AT186" s="220"/>
      <c r="AU186" s="220"/>
      <c r="AV186" s="220"/>
      <c r="AW186" s="220"/>
      <c r="AX186" s="220"/>
      <c r="AY186" s="220"/>
      <c r="AZ186" s="220"/>
      <c r="BA186" s="220"/>
      <c r="BB186" s="220"/>
      <c r="BC186" s="220"/>
      <c r="BD186" s="220"/>
      <c r="BE186" s="220"/>
      <c r="BF186" s="220"/>
      <c r="BG186" s="220"/>
      <c r="BH186" s="220"/>
      <c r="BI186" s="220"/>
      <c r="BJ186" s="220"/>
      <c r="BK186" s="220"/>
      <c r="BL186" s="220"/>
      <c r="BM186" s="220"/>
      <c r="BN186" s="220"/>
      <c r="BO186" s="220"/>
      <c r="BP186" s="220"/>
      <c r="BQ186" s="220"/>
      <c r="BR186" s="220"/>
      <c r="BS186" s="220"/>
      <c r="BT186" s="220"/>
      <c r="BU186" s="220"/>
      <c r="BV186" s="220"/>
      <c r="BW186" s="220"/>
      <c r="BX186" s="47"/>
      <c r="BY186" s="47"/>
      <c r="BZ186" s="47"/>
      <c r="CA186" s="47"/>
      <c r="CB186" s="47"/>
      <c r="CC186" s="47"/>
      <c r="CD186" s="47"/>
      <c r="CE186" s="47"/>
      <c r="CF186" s="47"/>
      <c r="CG186" s="47"/>
      <c r="CH186" s="47"/>
      <c r="CI186" s="47"/>
      <c r="CJ186" s="47"/>
      <c r="CK186" s="47"/>
      <c r="CL186" s="47"/>
      <c r="CM186" s="47"/>
      <c r="CN186" s="47"/>
      <c r="CO186" s="47"/>
      <c r="CP186" s="47"/>
      <c r="CQ186" s="47"/>
      <c r="CR186" s="47"/>
      <c r="CS186" s="47"/>
      <c r="CT186" s="47"/>
      <c r="CU186" s="47"/>
      <c r="CV186" s="47"/>
      <c r="CW186" s="47"/>
      <c r="CX186" s="47"/>
      <c r="CY186" s="47"/>
      <c r="CZ186" s="47"/>
      <c r="DA186" s="47"/>
      <c r="DB186" s="47"/>
      <c r="DC186" s="47"/>
      <c r="DD186" s="47"/>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row>
    <row r="187" spans="1:200" s="37" customFormat="1" ht="21" customHeight="1" thickBot="1" x14ac:dyDescent="0.25">
      <c r="A187" s="325"/>
      <c r="B187" s="83"/>
      <c r="C187" s="260"/>
      <c r="D187" s="601"/>
      <c r="E187" s="622"/>
      <c r="F187" s="679">
        <v>40</v>
      </c>
      <c r="G187" s="604"/>
      <c r="H187" s="604"/>
      <c r="I187" s="604"/>
      <c r="J187" s="604"/>
      <c r="K187" s="604"/>
      <c r="L187" s="604"/>
      <c r="M187" s="604"/>
      <c r="N187" s="604"/>
      <c r="O187" s="604"/>
      <c r="P187" s="604"/>
      <c r="Q187" s="604"/>
      <c r="R187" s="604"/>
      <c r="S187" s="604"/>
      <c r="T187" s="604"/>
      <c r="U187" s="604"/>
      <c r="V187" s="604"/>
      <c r="W187" s="604"/>
      <c r="X187" s="604"/>
      <c r="Y187" s="604"/>
      <c r="Z187" s="605"/>
      <c r="AA187" s="208"/>
      <c r="AB187" s="47"/>
      <c r="AC187" s="220"/>
      <c r="AD187" s="229"/>
      <c r="AE187" s="220"/>
      <c r="AF187" s="220"/>
      <c r="AG187" s="220"/>
      <c r="AH187" s="220"/>
      <c r="AI187" s="220"/>
      <c r="AJ187" s="220"/>
      <c r="AK187" s="220"/>
      <c r="AL187" s="220"/>
      <c r="AM187" s="220"/>
      <c r="AN187" s="220"/>
      <c r="AO187" s="220"/>
      <c r="AP187" s="220"/>
      <c r="AQ187" s="220"/>
      <c r="AR187" s="220"/>
      <c r="AS187" s="220"/>
      <c r="AT187" s="220"/>
      <c r="AU187" s="220"/>
      <c r="AV187" s="220"/>
      <c r="AW187" s="220"/>
      <c r="AX187" s="220"/>
      <c r="AY187" s="220"/>
      <c r="AZ187" s="220"/>
      <c r="BA187" s="220"/>
      <c r="BB187" s="220"/>
      <c r="BC187" s="220"/>
      <c r="BD187" s="220"/>
      <c r="BE187" s="220"/>
      <c r="BF187" s="220"/>
      <c r="BG187" s="220"/>
      <c r="BH187" s="220"/>
      <c r="BI187" s="220"/>
      <c r="BJ187" s="220"/>
      <c r="BK187" s="220"/>
      <c r="BL187" s="220"/>
      <c r="BM187" s="220"/>
      <c r="BN187" s="220"/>
      <c r="BO187" s="220"/>
      <c r="BP187" s="220"/>
      <c r="BQ187" s="220"/>
      <c r="BR187" s="220"/>
      <c r="BS187" s="220"/>
      <c r="BT187" s="220"/>
      <c r="BU187" s="220"/>
      <c r="BV187" s="220"/>
      <c r="BW187" s="220"/>
      <c r="BX187" s="47"/>
      <c r="BY187" s="47"/>
      <c r="BZ187" s="47"/>
      <c r="CA187" s="47"/>
      <c r="CB187" s="47"/>
      <c r="CC187" s="47"/>
      <c r="CD187" s="47"/>
      <c r="CE187" s="47"/>
      <c r="CF187" s="47"/>
      <c r="CG187" s="47"/>
      <c r="CH187" s="47"/>
      <c r="CI187" s="47"/>
      <c r="CJ187" s="47"/>
      <c r="CK187" s="47"/>
      <c r="CL187" s="47"/>
      <c r="CM187" s="47"/>
      <c r="CN187" s="47"/>
      <c r="CO187" s="47"/>
      <c r="CP187" s="47"/>
      <c r="CQ187" s="47"/>
      <c r="CR187" s="47"/>
      <c r="CS187" s="47"/>
      <c r="CT187" s="47"/>
      <c r="CU187" s="47"/>
      <c r="CV187" s="47"/>
      <c r="CW187" s="47"/>
      <c r="CX187" s="47"/>
      <c r="CY187" s="47"/>
      <c r="CZ187" s="47"/>
      <c r="DA187" s="47"/>
      <c r="DB187" s="47"/>
      <c r="DC187" s="47"/>
      <c r="DD187" s="47"/>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row>
    <row r="188" spans="1:200" s="39" customFormat="1" ht="33" customHeight="1" thickBot="1" x14ac:dyDescent="0.25">
      <c r="A188" s="317"/>
      <c r="B188" s="195" t="s">
        <v>4</v>
      </c>
      <c r="C188" s="619" t="s">
        <v>400</v>
      </c>
      <c r="D188" s="620"/>
      <c r="E188" s="620"/>
      <c r="F188" s="620"/>
      <c r="G188" s="620"/>
      <c r="H188" s="620"/>
      <c r="I188" s="620"/>
      <c r="J188" s="620"/>
      <c r="K188" s="620"/>
      <c r="L188" s="620"/>
      <c r="M188" s="620"/>
      <c r="N188" s="620"/>
      <c r="O188" s="620"/>
      <c r="P188" s="620"/>
      <c r="Q188" s="620"/>
      <c r="R188" s="620"/>
      <c r="S188" s="620"/>
      <c r="T188" s="620"/>
      <c r="U188" s="620"/>
      <c r="V188" s="620"/>
      <c r="W188" s="620"/>
      <c r="X188" s="620"/>
      <c r="Y188" s="620"/>
      <c r="Z188" s="621"/>
      <c r="AA188" s="208"/>
      <c r="AB188" s="208"/>
      <c r="AC188" s="222"/>
      <c r="AD188" s="229"/>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c r="BC188" s="222"/>
      <c r="BD188" s="222"/>
      <c r="BE188" s="222"/>
      <c r="BF188" s="222"/>
      <c r="BG188" s="222"/>
      <c r="BH188" s="222"/>
      <c r="BI188" s="222"/>
      <c r="BJ188" s="222"/>
      <c r="BK188" s="222"/>
      <c r="BL188" s="222"/>
      <c r="BM188" s="222"/>
      <c r="BN188" s="222"/>
      <c r="BO188" s="222"/>
      <c r="BP188" s="222"/>
      <c r="BQ188" s="222"/>
      <c r="BR188" s="222"/>
      <c r="BS188" s="222"/>
      <c r="BT188" s="222"/>
      <c r="BU188" s="222"/>
      <c r="BV188" s="222"/>
      <c r="BW188" s="222"/>
      <c r="BX188" s="208"/>
      <c r="BY188" s="208"/>
      <c r="BZ188" s="208"/>
      <c r="CA188" s="208"/>
      <c r="CB188" s="208"/>
      <c r="CC188" s="208"/>
      <c r="CD188" s="208"/>
      <c r="CE188" s="208"/>
      <c r="CF188" s="208"/>
      <c r="CG188" s="208"/>
      <c r="CH188" s="208"/>
      <c r="CI188" s="208"/>
      <c r="CJ188" s="208"/>
      <c r="CK188" s="208"/>
      <c r="CL188" s="208"/>
      <c r="CM188" s="208"/>
      <c r="CN188" s="208"/>
      <c r="CO188" s="208"/>
      <c r="CP188" s="208"/>
      <c r="CQ188" s="208"/>
      <c r="CR188" s="208"/>
      <c r="CS188" s="208"/>
      <c r="CT188" s="208"/>
      <c r="CU188" s="208"/>
      <c r="CV188" s="208"/>
      <c r="CW188" s="208"/>
      <c r="CX188" s="208"/>
      <c r="CY188" s="208"/>
      <c r="CZ188" s="208"/>
      <c r="DA188" s="208"/>
      <c r="DB188" s="208"/>
      <c r="DC188" s="208"/>
      <c r="DD188" s="208"/>
    </row>
    <row r="189" spans="1:200" s="281" customFormat="1" ht="30" customHeight="1" thickBot="1" x14ac:dyDescent="0.25">
      <c r="A189" s="327"/>
      <c r="B189" s="191" t="s">
        <v>1153</v>
      </c>
      <c r="C189" s="135" t="s">
        <v>1154</v>
      </c>
      <c r="D189" s="282"/>
      <c r="E189" s="283"/>
      <c r="F189" s="284"/>
      <c r="G189" s="285"/>
      <c r="H189" s="12"/>
      <c r="I189" s="283"/>
      <c r="J189" s="286"/>
      <c r="K189" s="285"/>
      <c r="L189" s="282"/>
      <c r="M189" s="283"/>
      <c r="N189" s="284"/>
      <c r="O189" s="285"/>
      <c r="P189" s="12"/>
      <c r="Q189" s="283"/>
      <c r="R189" s="284"/>
      <c r="S189" s="285"/>
      <c r="T189" s="282"/>
      <c r="U189" s="283"/>
      <c r="V189" s="284"/>
      <c r="W189" s="285"/>
      <c r="X189" s="287"/>
      <c r="Y189" s="287"/>
      <c r="Z189" s="333"/>
      <c r="AA189" s="208"/>
      <c r="AB189" s="279"/>
      <c r="AC189" s="280"/>
      <c r="AD189" s="229"/>
      <c r="AE189" s="280"/>
      <c r="AF189" s="280"/>
      <c r="AG189" s="280"/>
      <c r="AH189" s="280"/>
      <c r="AI189" s="280"/>
      <c r="AJ189" s="280"/>
      <c r="AK189" s="280"/>
      <c r="AL189" s="280"/>
      <c r="AM189" s="280"/>
      <c r="AN189" s="280"/>
      <c r="AO189" s="280"/>
      <c r="AP189" s="280"/>
      <c r="AQ189" s="280"/>
      <c r="AR189" s="280"/>
      <c r="AS189" s="280"/>
      <c r="AT189" s="280"/>
      <c r="AU189" s="280"/>
      <c r="AV189" s="280"/>
      <c r="AW189" s="280"/>
      <c r="AX189" s="280"/>
      <c r="AY189" s="280"/>
      <c r="AZ189" s="280"/>
      <c r="BA189" s="280"/>
      <c r="BB189" s="280"/>
      <c r="BC189" s="280"/>
      <c r="BD189" s="280"/>
      <c r="BE189" s="280"/>
      <c r="BF189" s="280"/>
      <c r="BG189" s="280"/>
      <c r="BH189" s="280"/>
      <c r="BI189" s="280"/>
      <c r="BJ189" s="280"/>
      <c r="BK189" s="280"/>
      <c r="BL189" s="280"/>
      <c r="BM189" s="280"/>
      <c r="BN189" s="280"/>
      <c r="BO189" s="280"/>
      <c r="BP189" s="280"/>
      <c r="BQ189" s="280"/>
      <c r="BR189" s="280"/>
      <c r="BS189" s="280"/>
      <c r="BT189" s="280"/>
      <c r="BU189" s="280"/>
      <c r="BV189" s="280"/>
      <c r="BW189" s="280"/>
      <c r="BX189" s="280"/>
      <c r="BY189" s="280"/>
      <c r="BZ189" s="280"/>
      <c r="CA189" s="280"/>
      <c r="CB189" s="280"/>
      <c r="CC189" s="280"/>
      <c r="CD189" s="280"/>
      <c r="CE189" s="279"/>
      <c r="CF189" s="279"/>
      <c r="CG189" s="279"/>
      <c r="CH189" s="279"/>
      <c r="CI189" s="279"/>
      <c r="CJ189" s="279"/>
      <c r="CK189" s="279"/>
      <c r="CL189" s="279"/>
      <c r="CM189" s="279"/>
      <c r="CN189" s="279"/>
      <c r="CO189" s="279"/>
      <c r="CP189" s="279"/>
      <c r="CQ189" s="279"/>
    </row>
    <row r="190" spans="1:200" s="281" customFormat="1" ht="45" customHeight="1" x14ac:dyDescent="0.2">
      <c r="A190" s="327"/>
      <c r="B190" s="174" t="s">
        <v>1155</v>
      </c>
      <c r="C190" s="136" t="s">
        <v>1156</v>
      </c>
      <c r="D190" s="593"/>
      <c r="E190" s="594"/>
      <c r="F190" s="593"/>
      <c r="G190" s="594"/>
      <c r="H190" s="593"/>
      <c r="I190" s="594"/>
      <c r="J190" s="593"/>
      <c r="K190" s="594"/>
      <c r="L190" s="593"/>
      <c r="M190" s="594"/>
      <c r="N190" s="593"/>
      <c r="O190" s="594"/>
      <c r="P190" s="593"/>
      <c r="Q190" s="594"/>
      <c r="R190" s="593"/>
      <c r="S190" s="594"/>
      <c r="T190" s="593"/>
      <c r="U190" s="594"/>
      <c r="V190" s="593"/>
      <c r="W190" s="594"/>
      <c r="X190" s="44"/>
      <c r="Y190" s="170">
        <f>IF(OR(D190="s",F190="s",H190="s",J190="s",L190="s",N190="s",P190="s",R190="s",T190="s",V190="s"), 0, IF(OR(D190="a",F190="a",H190="a",J190="a",L190="a",N190="a",P190="a",R190="a",T190="a",V190="a"),Z190,0))</f>
        <v>0</v>
      </c>
      <c r="Z190" s="331">
        <v>10</v>
      </c>
      <c r="AA190" s="208">
        <f>COUNTIF(D190:W190,"a")+COUNTIF(D190:W190,"s")</f>
        <v>0</v>
      </c>
      <c r="AB190" s="390"/>
      <c r="AC190" s="280"/>
      <c r="AD190" s="229"/>
      <c r="AE190" s="280"/>
      <c r="AF190" s="280"/>
      <c r="AG190" s="280"/>
      <c r="AH190" s="280"/>
      <c r="AI190" s="280"/>
      <c r="AJ190" s="280"/>
      <c r="AK190" s="280"/>
      <c r="AL190" s="280"/>
      <c r="AM190" s="280"/>
      <c r="AN190" s="280"/>
      <c r="AO190" s="280"/>
      <c r="AP190" s="280"/>
      <c r="AQ190" s="280"/>
      <c r="AR190" s="280"/>
      <c r="AS190" s="280"/>
      <c r="AT190" s="280"/>
      <c r="AU190" s="280"/>
      <c r="AV190" s="280"/>
      <c r="AW190" s="280"/>
      <c r="AX190" s="280"/>
      <c r="AY190" s="280"/>
      <c r="AZ190" s="280"/>
      <c r="BA190" s="280"/>
      <c r="BB190" s="280"/>
      <c r="BC190" s="280"/>
      <c r="BD190" s="280"/>
      <c r="BE190" s="280"/>
      <c r="BF190" s="280"/>
      <c r="BG190" s="280"/>
      <c r="BH190" s="280"/>
      <c r="BI190" s="280"/>
      <c r="BJ190" s="280"/>
      <c r="BK190" s="280"/>
      <c r="BL190" s="280"/>
      <c r="BM190" s="280"/>
      <c r="BN190" s="280"/>
      <c r="BO190" s="280"/>
      <c r="BP190" s="280"/>
      <c r="BQ190" s="280"/>
      <c r="BR190" s="280"/>
      <c r="BS190" s="280"/>
      <c r="BT190" s="280"/>
      <c r="BU190" s="280"/>
      <c r="BV190" s="280"/>
      <c r="BW190" s="280"/>
      <c r="BX190" s="280"/>
      <c r="BY190" s="280"/>
      <c r="BZ190" s="280"/>
      <c r="CA190" s="280"/>
      <c r="CB190" s="280"/>
      <c r="CC190" s="280"/>
      <c r="CD190" s="280"/>
      <c r="CE190" s="279"/>
      <c r="CF190" s="279"/>
      <c r="CG190" s="279"/>
      <c r="CH190" s="279"/>
      <c r="CI190" s="279"/>
      <c r="CJ190" s="279"/>
      <c r="CK190" s="279"/>
      <c r="CL190" s="279"/>
      <c r="CM190" s="279"/>
      <c r="CN190" s="279"/>
      <c r="CO190" s="279"/>
      <c r="CP190" s="279"/>
      <c r="CQ190" s="279"/>
    </row>
    <row r="191" spans="1:200" s="281" customFormat="1" ht="67.5" customHeight="1" x14ac:dyDescent="0.2">
      <c r="A191" s="327"/>
      <c r="B191" s="174" t="s">
        <v>1157</v>
      </c>
      <c r="C191" s="136" t="s">
        <v>1158</v>
      </c>
      <c r="D191" s="593"/>
      <c r="E191" s="594"/>
      <c r="F191" s="593"/>
      <c r="G191" s="594"/>
      <c r="H191" s="593"/>
      <c r="I191" s="594"/>
      <c r="J191" s="593"/>
      <c r="K191" s="594"/>
      <c r="L191" s="593"/>
      <c r="M191" s="594"/>
      <c r="N191" s="593"/>
      <c r="O191" s="594"/>
      <c r="P191" s="593"/>
      <c r="Q191" s="594"/>
      <c r="R191" s="593"/>
      <c r="S191" s="594"/>
      <c r="T191" s="593"/>
      <c r="U191" s="594"/>
      <c r="V191" s="593"/>
      <c r="W191" s="594"/>
      <c r="X191" s="44"/>
      <c r="Y191" s="170">
        <f>IF(OR(D191="s",F191="s",H191="s",J191="s",L191="s",N191="s",P191="s",R191="s",T191="s",V191="s"), 0, IF(OR(D191="a",F191="a",H191="a",J191="a",L191="a",N191="a",P191="a",R191="a",T191="a",V191="a"),Z191,0))</f>
        <v>0</v>
      </c>
      <c r="Z191" s="331">
        <v>5</v>
      </c>
      <c r="AA191" s="208">
        <f>COUNTIF(D191:W191,"a")+COUNTIF(D191:W191,"s")</f>
        <v>0</v>
      </c>
      <c r="AB191" s="390"/>
      <c r="AC191" s="280"/>
      <c r="AD191" s="229"/>
      <c r="AE191" s="280"/>
      <c r="AF191" s="280"/>
      <c r="AG191" s="280"/>
      <c r="AH191" s="280"/>
      <c r="AI191" s="280"/>
      <c r="AJ191" s="280"/>
      <c r="AK191" s="280"/>
      <c r="AL191" s="280"/>
      <c r="AM191" s="280"/>
      <c r="AN191" s="280"/>
      <c r="AO191" s="280"/>
      <c r="AP191" s="280"/>
      <c r="AQ191" s="280"/>
      <c r="AR191" s="280"/>
      <c r="AS191" s="280"/>
      <c r="AT191" s="280"/>
      <c r="AU191" s="280"/>
      <c r="AV191" s="280"/>
      <c r="AW191" s="280"/>
      <c r="AX191" s="280"/>
      <c r="AY191" s="280"/>
      <c r="AZ191" s="280"/>
      <c r="BA191" s="280"/>
      <c r="BB191" s="280"/>
      <c r="BC191" s="280"/>
      <c r="BD191" s="280"/>
      <c r="BE191" s="280"/>
      <c r="BF191" s="280"/>
      <c r="BG191" s="280"/>
      <c r="BH191" s="280"/>
      <c r="BI191" s="280"/>
      <c r="BJ191" s="280"/>
      <c r="BK191" s="280"/>
      <c r="BL191" s="280"/>
      <c r="BM191" s="280"/>
      <c r="BN191" s="280"/>
      <c r="BO191" s="280"/>
      <c r="BP191" s="280"/>
      <c r="BQ191" s="280"/>
      <c r="BR191" s="280"/>
      <c r="BS191" s="280"/>
      <c r="BT191" s="280"/>
      <c r="BU191" s="280"/>
      <c r="BV191" s="280"/>
      <c r="BW191" s="280"/>
      <c r="BX191" s="280"/>
      <c r="BY191" s="280"/>
      <c r="BZ191" s="280"/>
      <c r="CA191" s="280"/>
      <c r="CB191" s="280"/>
      <c r="CC191" s="280"/>
      <c r="CD191" s="280"/>
      <c r="CE191" s="279"/>
      <c r="CF191" s="279"/>
      <c r="CG191" s="279"/>
      <c r="CH191" s="279"/>
      <c r="CI191" s="279"/>
      <c r="CJ191" s="279"/>
      <c r="CK191" s="279"/>
      <c r="CL191" s="279"/>
      <c r="CM191" s="279"/>
      <c r="CN191" s="279"/>
      <c r="CO191" s="279"/>
      <c r="CP191" s="279"/>
      <c r="CQ191" s="279"/>
    </row>
    <row r="192" spans="1:200" s="281" customFormat="1" ht="45" customHeight="1" x14ac:dyDescent="0.2">
      <c r="A192" s="327"/>
      <c r="B192" s="174" t="s">
        <v>1159</v>
      </c>
      <c r="C192" s="136" t="s">
        <v>1160</v>
      </c>
      <c r="D192" s="593"/>
      <c r="E192" s="594"/>
      <c r="F192" s="593"/>
      <c r="G192" s="594"/>
      <c r="H192" s="593"/>
      <c r="I192" s="594"/>
      <c r="J192" s="593"/>
      <c r="K192" s="594"/>
      <c r="L192" s="593"/>
      <c r="M192" s="594"/>
      <c r="N192" s="593"/>
      <c r="O192" s="594"/>
      <c r="P192" s="593"/>
      <c r="Q192" s="594"/>
      <c r="R192" s="593"/>
      <c r="S192" s="594"/>
      <c r="T192" s="593"/>
      <c r="U192" s="594"/>
      <c r="V192" s="593"/>
      <c r="W192" s="594"/>
      <c r="X192" s="44"/>
      <c r="Y192" s="170">
        <f>IF(OR(D192="s",F192="s",H192="s",J192="s",L192="s",N192="s",P192="s",R192="s",T192="s",V192="s"), 0, IF(OR(D192="a",F192="a",H192="a",J192="a",L192="a",N192="a",P192="a",R192="a",T192="a",V192="a"),Z192,0))</f>
        <v>0</v>
      </c>
      <c r="Z192" s="331">
        <v>5</v>
      </c>
      <c r="AA192" s="208">
        <f>COUNTIF(D192:W192,"a")+COUNTIF(D192:W192,"s")</f>
        <v>0</v>
      </c>
      <c r="AB192" s="390"/>
      <c r="AC192" s="280"/>
      <c r="AD192" s="229" t="s">
        <v>208</v>
      </c>
      <c r="AE192" s="280"/>
      <c r="AF192" s="280"/>
      <c r="AG192" s="280"/>
      <c r="AH192" s="280"/>
      <c r="AI192" s="280"/>
      <c r="AJ192" s="280"/>
      <c r="AK192" s="280"/>
      <c r="AL192" s="280"/>
      <c r="AM192" s="280"/>
      <c r="AN192" s="280"/>
      <c r="AO192" s="280"/>
      <c r="AP192" s="280"/>
      <c r="AQ192" s="280"/>
      <c r="AR192" s="280"/>
      <c r="AS192" s="280"/>
      <c r="AT192" s="280"/>
      <c r="AU192" s="280"/>
      <c r="AV192" s="280"/>
      <c r="AW192" s="280"/>
      <c r="AX192" s="280"/>
      <c r="AY192" s="280"/>
      <c r="AZ192" s="280"/>
      <c r="BA192" s="280"/>
      <c r="BB192" s="280"/>
      <c r="BC192" s="280"/>
      <c r="BD192" s="280"/>
      <c r="BE192" s="280"/>
      <c r="BF192" s="280"/>
      <c r="BG192" s="280"/>
      <c r="BH192" s="280"/>
      <c r="BI192" s="280"/>
      <c r="BJ192" s="280"/>
      <c r="BK192" s="280"/>
      <c r="BL192" s="280"/>
      <c r="BM192" s="280"/>
      <c r="BN192" s="280"/>
      <c r="BO192" s="280"/>
      <c r="BP192" s="280"/>
      <c r="BQ192" s="280"/>
      <c r="BR192" s="280"/>
      <c r="BS192" s="280"/>
      <c r="BT192" s="280"/>
      <c r="BU192" s="280"/>
      <c r="BV192" s="280"/>
      <c r="BW192" s="280"/>
      <c r="BX192" s="280"/>
      <c r="BY192" s="280"/>
      <c r="BZ192" s="280"/>
      <c r="CA192" s="280"/>
      <c r="CB192" s="280"/>
      <c r="CC192" s="280"/>
      <c r="CD192" s="280"/>
      <c r="CE192" s="279"/>
      <c r="CF192" s="279"/>
      <c r="CG192" s="279"/>
      <c r="CH192" s="279"/>
      <c r="CI192" s="279"/>
      <c r="CJ192" s="279"/>
      <c r="CK192" s="279"/>
      <c r="CL192" s="279"/>
      <c r="CM192" s="279"/>
      <c r="CN192" s="279"/>
      <c r="CO192" s="279"/>
      <c r="CP192" s="279"/>
      <c r="CQ192" s="279"/>
    </row>
    <row r="193" spans="1:95" s="281" customFormat="1" ht="45" customHeight="1" thickBot="1" x14ac:dyDescent="0.25">
      <c r="A193" s="327"/>
      <c r="B193" s="174" t="s">
        <v>1161</v>
      </c>
      <c r="C193" s="136" t="s">
        <v>1162</v>
      </c>
      <c r="D193" s="593"/>
      <c r="E193" s="594"/>
      <c r="F193" s="593"/>
      <c r="G193" s="594"/>
      <c r="H193" s="593"/>
      <c r="I193" s="594"/>
      <c r="J193" s="593"/>
      <c r="K193" s="594"/>
      <c r="L193" s="593"/>
      <c r="M193" s="594"/>
      <c r="N193" s="593"/>
      <c r="O193" s="594"/>
      <c r="P193" s="593"/>
      <c r="Q193" s="594"/>
      <c r="R193" s="593"/>
      <c r="S193" s="594"/>
      <c r="T193" s="593"/>
      <c r="U193" s="594"/>
      <c r="V193" s="593"/>
      <c r="W193" s="594"/>
      <c r="X193" s="44"/>
      <c r="Y193" s="170">
        <f>IF(OR(D193="s",F193="s",H193="s",J193="s",L193="s",N193="s",P193="s",R193="s",T193="s",V193="s"), 0, IF(OR(D193="a",F193="a",H193="a",J193="a",L193="a",N193="a",P193="a",R193="a",T193="a",V193="a"),Z193,0))</f>
        <v>0</v>
      </c>
      <c r="Z193" s="331">
        <v>10</v>
      </c>
      <c r="AA193" s="208">
        <f>COUNTIF(D193:W193,"a")+COUNTIF(D193:W193,"s")</f>
        <v>0</v>
      </c>
      <c r="AB193" s="390"/>
      <c r="AC193" s="280"/>
      <c r="AD193" s="229"/>
      <c r="AE193" s="280"/>
      <c r="AF193" s="280"/>
      <c r="AG193" s="280"/>
      <c r="AH193" s="280"/>
      <c r="AI193" s="280"/>
      <c r="AJ193" s="280"/>
      <c r="AK193" s="280"/>
      <c r="AL193" s="280"/>
      <c r="AM193" s="280"/>
      <c r="AN193" s="280"/>
      <c r="AO193" s="280"/>
      <c r="AP193" s="280"/>
      <c r="AQ193" s="280"/>
      <c r="AR193" s="280"/>
      <c r="AS193" s="280"/>
      <c r="AT193" s="280"/>
      <c r="AU193" s="280"/>
      <c r="AV193" s="280"/>
      <c r="AW193" s="280"/>
      <c r="AX193" s="280"/>
      <c r="AY193" s="280"/>
      <c r="AZ193" s="280"/>
      <c r="BA193" s="280"/>
      <c r="BB193" s="280"/>
      <c r="BC193" s="280"/>
      <c r="BD193" s="280"/>
      <c r="BE193" s="280"/>
      <c r="BF193" s="280"/>
      <c r="BG193" s="280"/>
      <c r="BH193" s="280"/>
      <c r="BI193" s="280"/>
      <c r="BJ193" s="280"/>
      <c r="BK193" s="280"/>
      <c r="BL193" s="280"/>
      <c r="BM193" s="280"/>
      <c r="BN193" s="280"/>
      <c r="BO193" s="280"/>
      <c r="BP193" s="280"/>
      <c r="BQ193" s="280"/>
      <c r="BR193" s="280"/>
      <c r="BS193" s="280"/>
      <c r="BT193" s="280"/>
      <c r="BU193" s="280"/>
      <c r="BV193" s="280"/>
      <c r="BW193" s="280"/>
      <c r="BX193" s="280"/>
      <c r="BY193" s="280"/>
      <c r="BZ193" s="280"/>
      <c r="CA193" s="280"/>
      <c r="CB193" s="280"/>
      <c r="CC193" s="280"/>
      <c r="CD193" s="280"/>
      <c r="CE193" s="279"/>
      <c r="CF193" s="279"/>
      <c r="CG193" s="279"/>
      <c r="CH193" s="279"/>
      <c r="CI193" s="279"/>
      <c r="CJ193" s="279"/>
      <c r="CK193" s="279"/>
      <c r="CL193" s="279"/>
      <c r="CM193" s="279"/>
      <c r="CN193" s="279"/>
      <c r="CO193" s="279"/>
      <c r="CP193" s="279"/>
      <c r="CQ193" s="279"/>
    </row>
    <row r="194" spans="1:95" s="281" customFormat="1" ht="17.45" customHeight="1" thickTop="1" thickBot="1" x14ac:dyDescent="0.25">
      <c r="A194" s="327"/>
      <c r="B194" s="178"/>
      <c r="C194" s="110"/>
      <c r="D194" s="606" t="s">
        <v>441</v>
      </c>
      <c r="E194" s="607"/>
      <c r="F194" s="607"/>
      <c r="G194" s="607"/>
      <c r="H194" s="607"/>
      <c r="I194" s="607"/>
      <c r="J194" s="607"/>
      <c r="K194" s="607"/>
      <c r="L194" s="607"/>
      <c r="M194" s="607"/>
      <c r="N194" s="607"/>
      <c r="O194" s="607"/>
      <c r="P194" s="607"/>
      <c r="Q194" s="607"/>
      <c r="R194" s="607"/>
      <c r="S194" s="607"/>
      <c r="T194" s="607"/>
      <c r="U194" s="607"/>
      <c r="V194" s="607"/>
      <c r="W194" s="607"/>
      <c r="X194" s="661"/>
      <c r="Y194" s="289">
        <f>SUM(Y190:Y193)</f>
        <v>0</v>
      </c>
      <c r="Z194" s="332">
        <f>SUM(Z190:Z193)</f>
        <v>30</v>
      </c>
      <c r="AA194" s="208"/>
      <c r="AB194" s="279"/>
      <c r="AC194" s="280"/>
      <c r="AD194" s="229"/>
      <c r="AE194" s="280"/>
      <c r="AF194" s="280"/>
      <c r="AG194" s="280"/>
      <c r="AH194" s="280"/>
      <c r="AI194" s="280"/>
      <c r="AJ194" s="280"/>
      <c r="AK194" s="280"/>
      <c r="AL194" s="280"/>
      <c r="AM194" s="280"/>
      <c r="AN194" s="280"/>
      <c r="AO194" s="280"/>
      <c r="AP194" s="280"/>
      <c r="AQ194" s="280"/>
      <c r="AR194" s="280"/>
      <c r="AS194" s="280"/>
      <c r="AT194" s="280"/>
      <c r="AU194" s="280"/>
      <c r="AV194" s="280"/>
      <c r="AW194" s="280"/>
      <c r="AX194" s="280"/>
      <c r="AY194" s="280"/>
      <c r="AZ194" s="280"/>
      <c r="BA194" s="280"/>
      <c r="BB194" s="280"/>
      <c r="BC194" s="280"/>
      <c r="BD194" s="280"/>
      <c r="BE194" s="280"/>
      <c r="BF194" s="280"/>
      <c r="BG194" s="280"/>
      <c r="BH194" s="280"/>
      <c r="BI194" s="280"/>
      <c r="BJ194" s="280"/>
      <c r="BK194" s="280"/>
      <c r="BL194" s="280"/>
      <c r="BM194" s="280"/>
      <c r="BN194" s="280"/>
      <c r="BO194" s="280"/>
      <c r="BP194" s="280"/>
      <c r="BQ194" s="280"/>
      <c r="BR194" s="280"/>
      <c r="BS194" s="280"/>
      <c r="BT194" s="280"/>
      <c r="BU194" s="280"/>
      <c r="BV194" s="280"/>
      <c r="BW194" s="280"/>
      <c r="BX194" s="280"/>
      <c r="BY194" s="280"/>
      <c r="BZ194" s="280"/>
      <c r="CA194" s="280"/>
      <c r="CB194" s="280"/>
      <c r="CC194" s="280"/>
      <c r="CD194" s="280"/>
      <c r="CE194" s="279"/>
      <c r="CF194" s="279"/>
      <c r="CG194" s="279"/>
      <c r="CH194" s="279"/>
      <c r="CI194" s="279"/>
      <c r="CJ194" s="279"/>
      <c r="CK194" s="279"/>
      <c r="CL194" s="279"/>
      <c r="CM194" s="279"/>
      <c r="CN194" s="279"/>
      <c r="CO194" s="279"/>
      <c r="CP194" s="279"/>
      <c r="CQ194" s="279"/>
    </row>
    <row r="195" spans="1:95" s="281" customFormat="1" ht="21.6" customHeight="1" thickBot="1" x14ac:dyDescent="0.25">
      <c r="A195" s="325"/>
      <c r="B195" s="290"/>
      <c r="C195" s="137"/>
      <c r="D195" s="601"/>
      <c r="E195" s="622"/>
      <c r="F195" s="812">
        <v>5</v>
      </c>
      <c r="G195" s="813"/>
      <c r="H195" s="813"/>
      <c r="I195" s="813"/>
      <c r="J195" s="813"/>
      <c r="K195" s="813"/>
      <c r="L195" s="813"/>
      <c r="M195" s="813"/>
      <c r="N195" s="813"/>
      <c r="O195" s="813"/>
      <c r="P195" s="813"/>
      <c r="Q195" s="813"/>
      <c r="R195" s="813"/>
      <c r="S195" s="813"/>
      <c r="T195" s="813"/>
      <c r="U195" s="813"/>
      <c r="V195" s="813"/>
      <c r="W195" s="813"/>
      <c r="X195" s="813"/>
      <c r="Y195" s="813"/>
      <c r="Z195" s="814"/>
      <c r="AA195" s="208"/>
      <c r="AB195" s="279"/>
      <c r="AC195" s="280"/>
      <c r="AD195" s="229"/>
      <c r="AE195" s="280"/>
      <c r="AF195" s="280"/>
      <c r="AG195" s="280"/>
      <c r="AH195" s="280"/>
      <c r="AI195" s="280"/>
      <c r="AJ195" s="280"/>
      <c r="AK195" s="280"/>
      <c r="AL195" s="280"/>
      <c r="AM195" s="280"/>
      <c r="AN195" s="280"/>
      <c r="AO195" s="280"/>
      <c r="AP195" s="280"/>
      <c r="AQ195" s="280"/>
      <c r="AR195" s="280"/>
      <c r="AS195" s="280"/>
      <c r="AT195" s="280"/>
      <c r="AU195" s="280"/>
      <c r="AV195" s="280"/>
      <c r="AW195" s="280"/>
      <c r="AX195" s="280"/>
      <c r="AY195" s="280"/>
      <c r="AZ195" s="280"/>
      <c r="BA195" s="280"/>
      <c r="BB195" s="280"/>
      <c r="BC195" s="280"/>
      <c r="BD195" s="280"/>
      <c r="BE195" s="280"/>
      <c r="BF195" s="280"/>
      <c r="BG195" s="280"/>
      <c r="BH195" s="280"/>
      <c r="BI195" s="280"/>
      <c r="BJ195" s="280"/>
      <c r="BK195" s="280"/>
      <c r="BL195" s="280"/>
      <c r="BM195" s="280"/>
      <c r="BN195" s="280"/>
      <c r="BO195" s="280"/>
      <c r="BP195" s="280"/>
      <c r="BQ195" s="280"/>
      <c r="BR195" s="280"/>
      <c r="BS195" s="280"/>
      <c r="BT195" s="280"/>
      <c r="BU195" s="280"/>
      <c r="BV195" s="280"/>
      <c r="BW195" s="280"/>
      <c r="BX195" s="280"/>
      <c r="BY195" s="280"/>
      <c r="BZ195" s="280"/>
      <c r="CA195" s="280"/>
      <c r="CB195" s="280"/>
      <c r="CC195" s="280"/>
      <c r="CD195" s="280"/>
      <c r="CE195" s="279"/>
      <c r="CF195" s="279"/>
      <c r="CG195" s="279"/>
      <c r="CH195" s="279"/>
      <c r="CI195" s="279"/>
      <c r="CJ195" s="279"/>
      <c r="CK195" s="279"/>
      <c r="CL195" s="279"/>
      <c r="CM195" s="279"/>
      <c r="CN195" s="279"/>
      <c r="CO195" s="279"/>
      <c r="CP195" s="279"/>
      <c r="CQ195" s="279"/>
    </row>
    <row r="196" spans="1:95" ht="30" customHeight="1" thickBot="1" x14ac:dyDescent="0.25">
      <c r="A196" s="317"/>
      <c r="B196" s="241" t="s">
        <v>5</v>
      </c>
      <c r="C196" s="273" t="s">
        <v>594</v>
      </c>
      <c r="D196" s="244"/>
      <c r="E196" s="243"/>
      <c r="F196" s="161" t="s">
        <v>440</v>
      </c>
      <c r="G196" s="245"/>
      <c r="H196" s="161" t="s">
        <v>440</v>
      </c>
      <c r="I196" s="243"/>
      <c r="J196" s="161" t="s">
        <v>440</v>
      </c>
      <c r="K196" s="245"/>
      <c r="L196" s="242"/>
      <c r="M196" s="243"/>
      <c r="N196" s="244"/>
      <c r="O196" s="245"/>
      <c r="P196" s="242"/>
      <c r="Q196" s="243"/>
      <c r="R196" s="244"/>
      <c r="S196" s="245"/>
      <c r="T196" s="242"/>
      <c r="U196" s="243"/>
      <c r="V196" s="244"/>
      <c r="W196" s="245"/>
      <c r="X196" s="168"/>
      <c r="Y196" s="168"/>
      <c r="Z196" s="328"/>
      <c r="AA196" s="39"/>
      <c r="AD196" s="391"/>
      <c r="BX196" s="220"/>
      <c r="BY196" s="220"/>
      <c r="BZ196" s="220"/>
      <c r="CA196" s="220"/>
      <c r="CB196" s="220"/>
      <c r="CC196" s="220"/>
      <c r="CD196" s="220"/>
      <c r="CE196" s="220"/>
      <c r="CF196" s="220"/>
      <c r="CG196" s="47"/>
      <c r="CH196" s="47"/>
      <c r="CI196" s="47"/>
      <c r="CJ196" s="47"/>
      <c r="CK196" s="47"/>
      <c r="CL196" s="47"/>
      <c r="CM196" s="47"/>
    </row>
    <row r="197" spans="1:95" ht="30" customHeight="1" x14ac:dyDescent="0.2">
      <c r="A197" s="327"/>
      <c r="B197" s="174"/>
      <c r="C197" s="481" t="s">
        <v>1078</v>
      </c>
      <c r="D197" s="617"/>
      <c r="E197" s="617"/>
      <c r="F197" s="617"/>
      <c r="G197" s="617"/>
      <c r="H197" s="617"/>
      <c r="I197" s="617"/>
      <c r="J197" s="617"/>
      <c r="K197" s="617"/>
      <c r="L197" s="617"/>
      <c r="M197" s="617"/>
      <c r="N197" s="617"/>
      <c r="O197" s="617"/>
      <c r="P197" s="617"/>
      <c r="Q197" s="617"/>
      <c r="R197" s="617"/>
      <c r="S197" s="617"/>
      <c r="T197" s="617"/>
      <c r="U197" s="617"/>
      <c r="V197" s="617"/>
      <c r="W197" s="617"/>
      <c r="X197" s="617"/>
      <c r="Y197" s="617"/>
      <c r="Z197" s="618"/>
      <c r="AA197" s="39"/>
      <c r="BX197" s="220"/>
      <c r="BY197" s="220"/>
      <c r="BZ197" s="220"/>
      <c r="CA197" s="220"/>
      <c r="CB197" s="220"/>
      <c r="CC197" s="220"/>
      <c r="CD197" s="220"/>
      <c r="CE197" s="220"/>
    </row>
    <row r="198" spans="1:95" ht="45" customHeight="1" x14ac:dyDescent="0.2">
      <c r="A198" s="327"/>
      <c r="B198" s="176" t="s">
        <v>596</v>
      </c>
      <c r="C198" s="132" t="s">
        <v>1079</v>
      </c>
      <c r="D198" s="593"/>
      <c r="E198" s="594"/>
      <c r="F198" s="593"/>
      <c r="G198" s="594"/>
      <c r="H198" s="593"/>
      <c r="I198" s="594"/>
      <c r="J198" s="593"/>
      <c r="K198" s="594"/>
      <c r="L198" s="593"/>
      <c r="M198" s="594"/>
      <c r="N198" s="593"/>
      <c r="O198" s="594"/>
      <c r="P198" s="593"/>
      <c r="Q198" s="594"/>
      <c r="R198" s="593"/>
      <c r="S198" s="594"/>
      <c r="T198" s="593"/>
      <c r="U198" s="594"/>
      <c r="V198" s="593"/>
      <c r="W198" s="594"/>
      <c r="X198" s="44"/>
      <c r="Y198" s="545">
        <f>IF(OR(D198="s",F198="s",H198="s",J198="s",L198="s",N198="s",P198="s",R198="s",T198="s",V198="s"), 0, IF(OR(D198="a",F198="a",H198="a",J198="a",L198="a",N198="a",P198="a",R198="a",T198="a",V198="a"),Z198,0))</f>
        <v>0</v>
      </c>
      <c r="Z198" s="331">
        <v>5</v>
      </c>
      <c r="AA198" s="39">
        <f>COUNTIF(D198:W198,"a")+COUNTIF(D198:W198,"s")</f>
        <v>0</v>
      </c>
      <c r="AB198" s="390"/>
      <c r="AD198" s="229"/>
      <c r="BX198" s="220"/>
      <c r="BY198" s="220"/>
      <c r="BZ198" s="220"/>
      <c r="CA198" s="220"/>
      <c r="CB198" s="220"/>
      <c r="CC198" s="220"/>
      <c r="CD198" s="220"/>
      <c r="CE198" s="220"/>
      <c r="CF198" s="220"/>
      <c r="CG198" s="47"/>
      <c r="CH198" s="47"/>
      <c r="CI198" s="47"/>
      <c r="CJ198" s="47"/>
      <c r="CK198" s="47"/>
      <c r="CL198" s="47"/>
      <c r="CM198" s="47"/>
    </row>
    <row r="199" spans="1:95" ht="67.5" customHeight="1" x14ac:dyDescent="0.2">
      <c r="A199" s="327" t="s">
        <v>520</v>
      </c>
      <c r="B199" s="176" t="s">
        <v>602</v>
      </c>
      <c r="C199" s="132" t="s">
        <v>1166</v>
      </c>
      <c r="D199" s="593"/>
      <c r="E199" s="594"/>
      <c r="F199" s="593"/>
      <c r="G199" s="594"/>
      <c r="H199" s="593"/>
      <c r="I199" s="594"/>
      <c r="J199" s="593"/>
      <c r="K199" s="594"/>
      <c r="L199" s="593"/>
      <c r="M199" s="594"/>
      <c r="N199" s="593"/>
      <c r="O199" s="594"/>
      <c r="P199" s="593"/>
      <c r="Q199" s="594"/>
      <c r="R199" s="593"/>
      <c r="S199" s="594"/>
      <c r="T199" s="593"/>
      <c r="U199" s="594"/>
      <c r="V199" s="593"/>
      <c r="W199" s="594"/>
      <c r="X199" s="44"/>
      <c r="Y199" s="545">
        <f>IF(OR(D199="s",F199="s",H199="s",J199="s",L199="s",N199="s",P199="s",R199="s",T199="s",V199="s"), 0, IF(OR(D199="a",F199="a",H199="a",J199="a",L199="a",N199="a",P199="a",R199="a",T199="a",V199="a"),Z199,0))</f>
        <v>0</v>
      </c>
      <c r="Z199" s="331">
        <v>5</v>
      </c>
      <c r="AA199" s="39">
        <f>COUNTIF(D199:W199,"a")+COUNTIF(D199:W199,"s")</f>
        <v>0</v>
      </c>
      <c r="AB199" s="390"/>
      <c r="AD199" s="229"/>
      <c r="BX199" s="220"/>
      <c r="BY199" s="220"/>
      <c r="BZ199" s="220"/>
      <c r="CA199" s="220"/>
      <c r="CB199" s="220"/>
      <c r="CC199" s="220"/>
      <c r="CD199" s="220"/>
      <c r="CE199" s="220"/>
      <c r="CF199" s="220"/>
      <c r="CG199" s="47"/>
      <c r="CH199" s="47"/>
      <c r="CI199" s="47"/>
      <c r="CJ199" s="47"/>
      <c r="CK199" s="47"/>
      <c r="CL199" s="47"/>
      <c r="CM199" s="47"/>
    </row>
    <row r="200" spans="1:95" ht="30" customHeight="1" x14ac:dyDescent="0.2">
      <c r="A200" s="327"/>
      <c r="B200" s="174"/>
      <c r="C200" s="481" t="s">
        <v>1080</v>
      </c>
      <c r="D200" s="617"/>
      <c r="E200" s="617"/>
      <c r="F200" s="617"/>
      <c r="G200" s="617"/>
      <c r="H200" s="617"/>
      <c r="I200" s="617"/>
      <c r="J200" s="617"/>
      <c r="K200" s="617"/>
      <c r="L200" s="617"/>
      <c r="M200" s="617"/>
      <c r="N200" s="617"/>
      <c r="O200" s="617"/>
      <c r="P200" s="617"/>
      <c r="Q200" s="617"/>
      <c r="R200" s="617"/>
      <c r="S200" s="617"/>
      <c r="T200" s="617"/>
      <c r="U200" s="617"/>
      <c r="V200" s="617"/>
      <c r="W200" s="617"/>
      <c r="X200" s="617"/>
      <c r="Y200" s="617"/>
      <c r="Z200" s="618"/>
      <c r="AA200" s="39"/>
      <c r="BX200" s="220"/>
      <c r="BY200" s="220"/>
      <c r="BZ200" s="220"/>
      <c r="CA200" s="220"/>
      <c r="CB200" s="220"/>
      <c r="CC200" s="220"/>
      <c r="CD200" s="220"/>
      <c r="CE200" s="220"/>
    </row>
    <row r="201" spans="1:95" ht="30" customHeight="1" x14ac:dyDescent="0.2">
      <c r="A201" s="327"/>
      <c r="B201" s="174"/>
      <c r="C201" s="481" t="s">
        <v>1081</v>
      </c>
      <c r="D201" s="617"/>
      <c r="E201" s="617"/>
      <c r="F201" s="617"/>
      <c r="G201" s="617"/>
      <c r="H201" s="617"/>
      <c r="I201" s="617"/>
      <c r="J201" s="617"/>
      <c r="K201" s="617"/>
      <c r="L201" s="617"/>
      <c r="M201" s="617"/>
      <c r="N201" s="617"/>
      <c r="O201" s="617"/>
      <c r="P201" s="617"/>
      <c r="Q201" s="617"/>
      <c r="R201" s="617"/>
      <c r="S201" s="617"/>
      <c r="T201" s="617"/>
      <c r="U201" s="617"/>
      <c r="V201" s="617"/>
      <c r="W201" s="617"/>
      <c r="X201" s="617"/>
      <c r="Y201" s="617"/>
      <c r="Z201" s="618"/>
      <c r="AA201" s="39"/>
      <c r="BX201" s="220"/>
      <c r="BY201" s="220"/>
      <c r="BZ201" s="220"/>
      <c r="CA201" s="220"/>
      <c r="CB201" s="220"/>
      <c r="CC201" s="220"/>
      <c r="CD201" s="220"/>
      <c r="CE201" s="220"/>
    </row>
    <row r="202" spans="1:95" ht="45" customHeight="1" x14ac:dyDescent="0.2">
      <c r="A202" s="327"/>
      <c r="B202" s="176" t="s">
        <v>603</v>
      </c>
      <c r="C202" s="132" t="s">
        <v>604</v>
      </c>
      <c r="D202" s="593"/>
      <c r="E202" s="594"/>
      <c r="F202" s="593"/>
      <c r="G202" s="594"/>
      <c r="H202" s="593"/>
      <c r="I202" s="594"/>
      <c r="J202" s="593"/>
      <c r="K202" s="594"/>
      <c r="L202" s="593"/>
      <c r="M202" s="594"/>
      <c r="N202" s="593"/>
      <c r="O202" s="594"/>
      <c r="P202" s="593"/>
      <c r="Q202" s="594"/>
      <c r="R202" s="593"/>
      <c r="S202" s="594"/>
      <c r="T202" s="593"/>
      <c r="U202" s="594"/>
      <c r="V202" s="593"/>
      <c r="W202" s="594"/>
      <c r="X202" s="44"/>
      <c r="Y202" s="545">
        <f>IF(OR(D202="s",F202="s",H202="s",J202="s",L202="s",N202="s",P202="s",R202="s",T202="s",V202="s"), 0, IF(OR(D202="a",F202="a",H202="a",J202="a",L202="a",N202="a",P202="a",R202="a",T202="a",V202="a"),Z202,0))</f>
        <v>0</v>
      </c>
      <c r="Z202" s="331">
        <v>10</v>
      </c>
      <c r="AA202" s="39">
        <f>COUNTIF(D202:W202,"a")+COUNTIF(D202:W202,"s")</f>
        <v>0</v>
      </c>
      <c r="AB202" s="390"/>
      <c r="AD202" s="229" t="s">
        <v>208</v>
      </c>
      <c r="BX202" s="220"/>
      <c r="BY202" s="220"/>
      <c r="BZ202" s="220"/>
      <c r="CA202" s="220"/>
      <c r="CB202" s="220"/>
      <c r="CC202" s="220"/>
      <c r="CD202" s="220"/>
      <c r="CE202" s="220"/>
      <c r="CF202" s="220"/>
      <c r="CG202" s="47"/>
      <c r="CH202" s="47"/>
      <c r="CI202" s="47"/>
      <c r="CJ202" s="47"/>
      <c r="CK202" s="47"/>
      <c r="CL202" s="47"/>
      <c r="CM202" s="47"/>
    </row>
    <row r="203" spans="1:95" ht="30" customHeight="1" x14ac:dyDescent="0.2">
      <c r="A203" s="327"/>
      <c r="B203" s="174"/>
      <c r="C203" s="481" t="s">
        <v>1082</v>
      </c>
      <c r="D203" s="617"/>
      <c r="E203" s="617"/>
      <c r="F203" s="617"/>
      <c r="G203" s="617"/>
      <c r="H203" s="617"/>
      <c r="I203" s="617"/>
      <c r="J203" s="617"/>
      <c r="K203" s="617"/>
      <c r="L203" s="617"/>
      <c r="M203" s="617"/>
      <c r="N203" s="617"/>
      <c r="O203" s="617"/>
      <c r="P203" s="617"/>
      <c r="Q203" s="617"/>
      <c r="R203" s="617"/>
      <c r="S203" s="617"/>
      <c r="T203" s="617"/>
      <c r="U203" s="617"/>
      <c r="V203" s="617"/>
      <c r="W203" s="617"/>
      <c r="X203" s="617"/>
      <c r="Y203" s="617"/>
      <c r="Z203" s="618"/>
      <c r="AA203" s="39"/>
      <c r="BX203" s="220"/>
      <c r="BY203" s="220"/>
      <c r="BZ203" s="220"/>
      <c r="CA203" s="220"/>
      <c r="CB203" s="220"/>
      <c r="CC203" s="220"/>
      <c r="CD203" s="220"/>
      <c r="CE203" s="220"/>
    </row>
    <row r="204" spans="1:95" ht="45" customHeight="1" x14ac:dyDescent="0.15">
      <c r="A204" s="327"/>
      <c r="B204" s="176" t="s">
        <v>605</v>
      </c>
      <c r="C204" s="132" t="s">
        <v>1083</v>
      </c>
      <c r="D204" s="548"/>
      <c r="E204" s="549"/>
      <c r="F204" s="548"/>
      <c r="G204" s="549"/>
      <c r="H204" s="548"/>
      <c r="I204" s="549"/>
      <c r="J204" s="548"/>
      <c r="K204" s="549"/>
      <c r="L204" s="548"/>
      <c r="M204" s="549"/>
      <c r="N204" s="548"/>
      <c r="O204" s="549"/>
      <c r="P204" s="548"/>
      <c r="Q204" s="549"/>
      <c r="R204" s="548"/>
      <c r="S204" s="549"/>
      <c r="T204" s="548"/>
      <c r="U204" s="549"/>
      <c r="V204" s="548"/>
      <c r="W204" s="549"/>
      <c r="X204" s="44"/>
      <c r="Y204" s="545">
        <f>IF(OR(D204="s",F204="s",H204="s",J204="s",L204="s",N204="s",P204="s",R204="s",T204="s",V204="s"), 0, IF(OR(D204="a",F204="a",H204="a",J204="a",L204="a",N204="a",P204="a",R204="a",T204="a",V204="a"),Z204,0))</f>
        <v>0</v>
      </c>
      <c r="Z204" s="337">
        <v>10</v>
      </c>
      <c r="AA204" s="39">
        <f>COUNTIF(D204:W204,"a")+COUNTIF(D204:W204,"s")</f>
        <v>0</v>
      </c>
      <c r="AB204" s="390"/>
      <c r="AD204" s="229" t="s">
        <v>208</v>
      </c>
      <c r="BX204" s="220"/>
      <c r="BY204" s="220"/>
      <c r="BZ204" s="220"/>
      <c r="CA204" s="220"/>
      <c r="CB204" s="220"/>
      <c r="CC204" s="220"/>
      <c r="CD204" s="220"/>
      <c r="CE204" s="220"/>
      <c r="CF204" s="220"/>
      <c r="CG204" s="47"/>
      <c r="CH204" s="47"/>
      <c r="CI204" s="47"/>
      <c r="CJ204" s="47"/>
      <c r="CK204" s="47"/>
      <c r="CL204" s="47"/>
      <c r="CM204" s="47"/>
    </row>
    <row r="205" spans="1:95" ht="30" customHeight="1" x14ac:dyDescent="0.2">
      <c r="A205" s="327"/>
      <c r="B205" s="174"/>
      <c r="C205" s="481" t="s">
        <v>1084</v>
      </c>
      <c r="D205" s="617"/>
      <c r="E205" s="617"/>
      <c r="F205" s="617"/>
      <c r="G205" s="617"/>
      <c r="H205" s="617"/>
      <c r="I205" s="617"/>
      <c r="J205" s="617"/>
      <c r="K205" s="617"/>
      <c r="L205" s="617"/>
      <c r="M205" s="617"/>
      <c r="N205" s="617"/>
      <c r="O205" s="617"/>
      <c r="P205" s="617"/>
      <c r="Q205" s="617"/>
      <c r="R205" s="617"/>
      <c r="S205" s="617"/>
      <c r="T205" s="617"/>
      <c r="U205" s="617"/>
      <c r="V205" s="617"/>
      <c r="W205" s="617"/>
      <c r="X205" s="617"/>
      <c r="Y205" s="617"/>
      <c r="Z205" s="618"/>
      <c r="AA205" s="39"/>
      <c r="BX205" s="220"/>
      <c r="BY205" s="220"/>
      <c r="BZ205" s="220"/>
      <c r="CA205" s="220"/>
      <c r="CB205" s="220"/>
      <c r="CC205" s="220"/>
      <c r="CD205" s="220"/>
      <c r="CE205" s="220"/>
    </row>
    <row r="206" spans="1:95" ht="27.95" customHeight="1" x14ac:dyDescent="0.2">
      <c r="A206" s="327"/>
      <c r="B206" s="176" t="s">
        <v>600</v>
      </c>
      <c r="C206" s="132" t="s">
        <v>601</v>
      </c>
      <c r="D206" s="593"/>
      <c r="E206" s="594"/>
      <c r="F206" s="593"/>
      <c r="G206" s="594"/>
      <c r="H206" s="593"/>
      <c r="I206" s="594"/>
      <c r="J206" s="593"/>
      <c r="K206" s="594"/>
      <c r="L206" s="593"/>
      <c r="M206" s="594"/>
      <c r="N206" s="593"/>
      <c r="O206" s="594"/>
      <c r="P206" s="593"/>
      <c r="Q206" s="594"/>
      <c r="R206" s="593"/>
      <c r="S206" s="594"/>
      <c r="T206" s="593"/>
      <c r="U206" s="594"/>
      <c r="V206" s="593"/>
      <c r="W206" s="594"/>
      <c r="X206" s="44"/>
      <c r="Y206" s="545">
        <f>IF(OR(D206="s",F206="s",H206="s",J206="s",L206="s",N206="s",P206="s",R206="s",T206="s",V206="s"), 0, IF(OR(D206="a",F206="a",H206="a",J206="a",L206="a",N206="a",P206="a",R206="a",T206="a",V206="a"),Z206,0))</f>
        <v>0</v>
      </c>
      <c r="Z206" s="331">
        <v>10</v>
      </c>
      <c r="AA206" s="39">
        <f>COUNTIF(D206:W206,"a")+COUNTIF(D206:W206,"s")</f>
        <v>0</v>
      </c>
      <c r="AB206" s="390"/>
      <c r="AD206" s="229"/>
      <c r="BX206" s="220"/>
      <c r="BY206" s="220"/>
      <c r="BZ206" s="220"/>
      <c r="CA206" s="220"/>
      <c r="CB206" s="220"/>
      <c r="CC206" s="220"/>
      <c r="CD206" s="220"/>
      <c r="CE206" s="220"/>
      <c r="CF206" s="220"/>
      <c r="CG206" s="47"/>
      <c r="CH206" s="47"/>
      <c r="CI206" s="47"/>
      <c r="CJ206" s="47"/>
      <c r="CK206" s="47"/>
      <c r="CL206" s="47"/>
      <c r="CM206" s="47"/>
    </row>
    <row r="207" spans="1:95" ht="67.7" customHeight="1" x14ac:dyDescent="0.2">
      <c r="A207" s="327"/>
      <c r="B207" s="176" t="s">
        <v>1085</v>
      </c>
      <c r="C207" s="132" t="s">
        <v>1086</v>
      </c>
      <c r="D207" s="593"/>
      <c r="E207" s="594"/>
      <c r="F207" s="593"/>
      <c r="G207" s="594"/>
      <c r="H207" s="593"/>
      <c r="I207" s="594"/>
      <c r="J207" s="593"/>
      <c r="K207" s="594"/>
      <c r="L207" s="593"/>
      <c r="M207" s="594"/>
      <c r="N207" s="593"/>
      <c r="O207" s="594"/>
      <c r="P207" s="593"/>
      <c r="Q207" s="594"/>
      <c r="R207" s="593"/>
      <c r="S207" s="594"/>
      <c r="T207" s="593"/>
      <c r="U207" s="594"/>
      <c r="V207" s="593"/>
      <c r="W207" s="594"/>
      <c r="X207" s="44"/>
      <c r="Y207" s="545">
        <f>IF(OR(D207="s",F207="s",H207="s",J207="s",L207="s",N207="s",P207="s",R207="s",T207="s",V207="s"), 0, IF(OR(D207="a",F207="a",H207="a",J207="a",L207="a",N207="a",P207="a",R207="a",T207="a",V207="a"),Z207,0))</f>
        <v>0</v>
      </c>
      <c r="Z207" s="331">
        <v>10</v>
      </c>
      <c r="AA207" s="39">
        <f>COUNTIF(D207:W207,"a")+COUNTIF(D207:W207,"s")</f>
        <v>0</v>
      </c>
      <c r="AB207" s="390"/>
      <c r="AD207" s="229"/>
      <c r="BX207" s="220"/>
      <c r="BY207" s="220"/>
      <c r="BZ207" s="220"/>
      <c r="CA207" s="220"/>
      <c r="CB207" s="220"/>
      <c r="CC207" s="220"/>
      <c r="CD207" s="220"/>
      <c r="CE207" s="220"/>
      <c r="CF207" s="220"/>
      <c r="CG207" s="47"/>
      <c r="CH207" s="47"/>
      <c r="CI207" s="47"/>
      <c r="CJ207" s="47"/>
      <c r="CK207" s="47"/>
      <c r="CL207" s="47"/>
      <c r="CM207" s="47"/>
    </row>
    <row r="208" spans="1:95" ht="67.7" customHeight="1" x14ac:dyDescent="0.2">
      <c r="A208" s="327"/>
      <c r="B208" s="176" t="s">
        <v>1087</v>
      </c>
      <c r="C208" s="132" t="s">
        <v>1088</v>
      </c>
      <c r="D208" s="593"/>
      <c r="E208" s="594"/>
      <c r="F208" s="593"/>
      <c r="G208" s="594"/>
      <c r="H208" s="593"/>
      <c r="I208" s="594"/>
      <c r="J208" s="593"/>
      <c r="K208" s="594"/>
      <c r="L208" s="593"/>
      <c r="M208" s="594"/>
      <c r="N208" s="593"/>
      <c r="O208" s="594"/>
      <c r="P208" s="593"/>
      <c r="Q208" s="594"/>
      <c r="R208" s="593"/>
      <c r="S208" s="594"/>
      <c r="T208" s="593"/>
      <c r="U208" s="594"/>
      <c r="V208" s="593"/>
      <c r="W208" s="594"/>
      <c r="X208" s="44"/>
      <c r="Y208" s="545">
        <f>IF(OR(D208="s",F208="s",H208="s",J208="s",L208="s",N208="s",P208="s",R208="s",T208="s",V208="s"), 0, IF(OR(D208="a",F208="a",H208="a",J208="a",L208="a",N208="a",P208="a",R208="a",T208="a",V208="a"),Z208,0))</f>
        <v>0</v>
      </c>
      <c r="Z208" s="331">
        <v>5</v>
      </c>
      <c r="AA208" s="39">
        <f>COUNTIF(D208:W208,"a")+COUNTIF(D208:W208,"s")</f>
        <v>0</v>
      </c>
      <c r="AB208" s="390"/>
      <c r="AD208" s="229"/>
      <c r="BX208" s="220"/>
      <c r="BY208" s="220"/>
      <c r="BZ208" s="220"/>
      <c r="CA208" s="220"/>
      <c r="CB208" s="220"/>
      <c r="CC208" s="220"/>
      <c r="CD208" s="220"/>
      <c r="CE208" s="220"/>
      <c r="CF208" s="220"/>
      <c r="CG208" s="47"/>
      <c r="CH208" s="47"/>
      <c r="CI208" s="47"/>
      <c r="CJ208" s="47"/>
      <c r="CK208" s="47"/>
      <c r="CL208" s="47"/>
      <c r="CM208" s="47"/>
    </row>
    <row r="209" spans="1:108" ht="45" customHeight="1" x14ac:dyDescent="0.2">
      <c r="A209" s="327"/>
      <c r="B209" s="176" t="s">
        <v>1089</v>
      </c>
      <c r="C209" s="132" t="s">
        <v>1090</v>
      </c>
      <c r="D209" s="593"/>
      <c r="E209" s="594"/>
      <c r="F209" s="593"/>
      <c r="G209" s="594"/>
      <c r="H209" s="593"/>
      <c r="I209" s="594"/>
      <c r="J209" s="593"/>
      <c r="K209" s="594"/>
      <c r="L209" s="593"/>
      <c r="M209" s="594"/>
      <c r="N209" s="593"/>
      <c r="O209" s="594"/>
      <c r="P209" s="593"/>
      <c r="Q209" s="594"/>
      <c r="R209" s="593"/>
      <c r="S209" s="594"/>
      <c r="T209" s="593"/>
      <c r="U209" s="594"/>
      <c r="V209" s="593"/>
      <c r="W209" s="594"/>
      <c r="X209" s="44"/>
      <c r="Y209" s="545">
        <f>IF(OR(D209="s",F209="s",H209="s",J209="s",L209="s",N209="s",P209="s",R209="s",T209="s",V209="s"), 0, IF(OR(D209="a",F209="a",H209="a",J209="a",L209="a",N209="a",P209="a",R209="a",T209="a",V209="a"),Z209,0))</f>
        <v>0</v>
      </c>
      <c r="Z209" s="331">
        <v>5</v>
      </c>
      <c r="AA209" s="39">
        <f>COUNTIF(D209:W209,"a")+COUNTIF(D209:W209,"s")</f>
        <v>0</v>
      </c>
      <c r="AB209" s="390"/>
      <c r="AD209" s="229"/>
      <c r="BX209" s="220"/>
      <c r="BY209" s="220"/>
      <c r="BZ209" s="220"/>
      <c r="CA209" s="220"/>
      <c r="CB209" s="220"/>
      <c r="CC209" s="220"/>
      <c r="CD209" s="220"/>
      <c r="CE209" s="220"/>
      <c r="CF209" s="220"/>
      <c r="CG209" s="47"/>
      <c r="CH209" s="47"/>
      <c r="CI209" s="47"/>
      <c r="CJ209" s="47"/>
      <c r="CK209" s="47"/>
      <c r="CL209" s="47"/>
      <c r="CM209" s="47"/>
    </row>
    <row r="210" spans="1:108" ht="67.5" customHeight="1" x14ac:dyDescent="0.2">
      <c r="A210" s="327" t="s">
        <v>520</v>
      </c>
      <c r="B210" s="176" t="s">
        <v>1091</v>
      </c>
      <c r="C210" s="132" t="s">
        <v>1165</v>
      </c>
      <c r="D210" s="593"/>
      <c r="E210" s="594"/>
      <c r="F210" s="593"/>
      <c r="G210" s="594"/>
      <c r="H210" s="593"/>
      <c r="I210" s="594"/>
      <c r="J210" s="593"/>
      <c r="K210" s="594"/>
      <c r="L210" s="593"/>
      <c r="M210" s="594"/>
      <c r="N210" s="593"/>
      <c r="O210" s="594"/>
      <c r="P210" s="593"/>
      <c r="Q210" s="594"/>
      <c r="R210" s="593"/>
      <c r="S210" s="594"/>
      <c r="T210" s="593"/>
      <c r="U210" s="594"/>
      <c r="V210" s="593"/>
      <c r="W210" s="594"/>
      <c r="X210" s="44"/>
      <c r="Y210" s="545">
        <f>IF(OR(D210="s",F210="s",H210="s",J210="s",L210="s",N210="s",P210="s",R210="s",T210="s",V210="s"), 0, IF(OR(D210="a",F210="a",H210="a",J210="a",L210="a",N210="a",P210="a",R210="a",T210="a",V210="a"),Z210,0))</f>
        <v>0</v>
      </c>
      <c r="Z210" s="331">
        <v>5</v>
      </c>
      <c r="AA210" s="39">
        <f>COUNTIF(D210:W210,"a")+COUNTIF(D210:W210,"s")</f>
        <v>0</v>
      </c>
      <c r="AB210" s="390"/>
      <c r="AD210" s="229"/>
      <c r="BX210" s="220"/>
      <c r="BY210" s="220"/>
      <c r="BZ210" s="220"/>
      <c r="CA210" s="220"/>
      <c r="CB210" s="220"/>
      <c r="CC210" s="220"/>
      <c r="CD210" s="220"/>
      <c r="CE210" s="220"/>
      <c r="CF210" s="220"/>
      <c r="CG210" s="47"/>
      <c r="CH210" s="47"/>
      <c r="CI210" s="47"/>
      <c r="CJ210" s="47"/>
      <c r="CK210" s="47"/>
      <c r="CL210" s="47"/>
      <c r="CM210" s="47"/>
    </row>
    <row r="211" spans="1:108" ht="30" customHeight="1" x14ac:dyDescent="0.2">
      <c r="A211" s="327"/>
      <c r="B211" s="174"/>
      <c r="C211" s="481" t="s">
        <v>1092</v>
      </c>
      <c r="D211" s="617"/>
      <c r="E211" s="617"/>
      <c r="F211" s="617"/>
      <c r="G211" s="617"/>
      <c r="H211" s="617"/>
      <c r="I211" s="617"/>
      <c r="J211" s="617"/>
      <c r="K211" s="617"/>
      <c r="L211" s="617"/>
      <c r="M211" s="617"/>
      <c r="N211" s="617"/>
      <c r="O211" s="617"/>
      <c r="P211" s="617"/>
      <c r="Q211" s="617"/>
      <c r="R211" s="617"/>
      <c r="S211" s="617"/>
      <c r="T211" s="617"/>
      <c r="U211" s="617"/>
      <c r="V211" s="617"/>
      <c r="W211" s="617"/>
      <c r="X211" s="617"/>
      <c r="Y211" s="617"/>
      <c r="Z211" s="618"/>
      <c r="AA211" s="39"/>
      <c r="BX211" s="220"/>
      <c r="BY211" s="220"/>
      <c r="BZ211" s="220"/>
      <c r="CA211" s="220"/>
      <c r="CB211" s="220"/>
      <c r="CC211" s="220"/>
      <c r="CD211" s="220"/>
      <c r="CE211" s="220"/>
    </row>
    <row r="212" spans="1:108" ht="45" customHeight="1" x14ac:dyDescent="0.2">
      <c r="A212" s="327"/>
      <c r="B212" s="176" t="s">
        <v>595</v>
      </c>
      <c r="C212" s="132" t="s">
        <v>1093</v>
      </c>
      <c r="D212" s="599"/>
      <c r="E212" s="600"/>
      <c r="F212" s="599"/>
      <c r="G212" s="600"/>
      <c r="H212" s="599"/>
      <c r="I212" s="600"/>
      <c r="J212" s="599"/>
      <c r="K212" s="600"/>
      <c r="L212" s="599"/>
      <c r="M212" s="600"/>
      <c r="N212" s="599"/>
      <c r="O212" s="600"/>
      <c r="P212" s="599"/>
      <c r="Q212" s="600"/>
      <c r="R212" s="599"/>
      <c r="S212" s="600"/>
      <c r="T212" s="599"/>
      <c r="U212" s="600"/>
      <c r="V212" s="599"/>
      <c r="W212" s="600"/>
      <c r="X212" s="44"/>
      <c r="Y212" s="545">
        <f t="shared" ref="Y212:Y214" si="34">IF(OR(D212="s",F212="s",H212="s",J212="s",L212="s",N212="s",P212="s",R212="s",T212="s",V212="s"), 0, IF(OR(D212="a",F212="a",H212="a",J212="a",L212="a",N212="a",P212="a",R212="a",T212="a",V212="a"),Z212,0))</f>
        <v>0</v>
      </c>
      <c r="Z212" s="331">
        <v>5</v>
      </c>
      <c r="AA212" s="39">
        <f t="shared" ref="AA212:AA214" si="35">COUNTIF(D212:W212,"a")+COUNTIF(D212:W212,"s")</f>
        <v>0</v>
      </c>
      <c r="AB212" s="390"/>
      <c r="AD212" s="229" t="s">
        <v>208</v>
      </c>
      <c r="BX212" s="220"/>
      <c r="BY212" s="220"/>
      <c r="BZ212" s="220"/>
      <c r="CA212" s="220"/>
      <c r="CB212" s="220"/>
      <c r="CC212" s="220"/>
      <c r="CD212" s="220"/>
      <c r="CE212" s="220"/>
      <c r="CF212" s="220"/>
      <c r="CG212" s="47"/>
      <c r="CH212" s="47"/>
      <c r="CI212" s="47"/>
      <c r="CJ212" s="47"/>
      <c r="CK212" s="47"/>
      <c r="CL212" s="47"/>
      <c r="CM212" s="47"/>
    </row>
    <row r="213" spans="1:108" ht="45" customHeight="1" x14ac:dyDescent="0.2">
      <c r="A213" s="327"/>
      <c r="B213" s="176" t="s">
        <v>597</v>
      </c>
      <c r="C213" s="132" t="s">
        <v>1094</v>
      </c>
      <c r="D213" s="593"/>
      <c r="E213" s="594"/>
      <c r="F213" s="593"/>
      <c r="G213" s="594"/>
      <c r="H213" s="593"/>
      <c r="I213" s="594"/>
      <c r="J213" s="593"/>
      <c r="K213" s="594"/>
      <c r="L213" s="593"/>
      <c r="M213" s="594"/>
      <c r="N213" s="593"/>
      <c r="O213" s="594"/>
      <c r="P213" s="593"/>
      <c r="Q213" s="594"/>
      <c r="R213" s="593"/>
      <c r="S213" s="594"/>
      <c r="T213" s="593"/>
      <c r="U213" s="594"/>
      <c r="V213" s="593"/>
      <c r="W213" s="594"/>
      <c r="X213" s="44"/>
      <c r="Y213" s="545">
        <f t="shared" si="34"/>
        <v>0</v>
      </c>
      <c r="Z213" s="331">
        <v>5</v>
      </c>
      <c r="AA213" s="39">
        <f t="shared" si="35"/>
        <v>0</v>
      </c>
      <c r="AB213" s="390"/>
      <c r="AD213" s="229"/>
      <c r="BX213" s="220"/>
      <c r="BY213" s="220"/>
      <c r="BZ213" s="220"/>
      <c r="CA213" s="220"/>
      <c r="CB213" s="220"/>
      <c r="CC213" s="220"/>
      <c r="CD213" s="220"/>
      <c r="CE213" s="220"/>
      <c r="CF213" s="220"/>
      <c r="CG213" s="47"/>
      <c r="CH213" s="47"/>
      <c r="CI213" s="47"/>
      <c r="CJ213" s="47"/>
      <c r="CK213" s="47"/>
      <c r="CL213" s="47"/>
      <c r="CM213" s="47"/>
    </row>
    <row r="214" spans="1:108" ht="45" customHeight="1" thickBot="1" x14ac:dyDescent="0.25">
      <c r="A214" s="327"/>
      <c r="B214" s="176" t="s">
        <v>598</v>
      </c>
      <c r="C214" s="132" t="s">
        <v>599</v>
      </c>
      <c r="D214" s="593"/>
      <c r="E214" s="594"/>
      <c r="F214" s="593"/>
      <c r="G214" s="594"/>
      <c r="H214" s="593"/>
      <c r="I214" s="594"/>
      <c r="J214" s="593"/>
      <c r="K214" s="594"/>
      <c r="L214" s="593"/>
      <c r="M214" s="594"/>
      <c r="N214" s="593"/>
      <c r="O214" s="594"/>
      <c r="P214" s="593"/>
      <c r="Q214" s="594"/>
      <c r="R214" s="593"/>
      <c r="S214" s="594"/>
      <c r="T214" s="593"/>
      <c r="U214" s="594"/>
      <c r="V214" s="593"/>
      <c r="W214" s="594"/>
      <c r="X214" s="44"/>
      <c r="Y214" s="545">
        <f t="shared" si="34"/>
        <v>0</v>
      </c>
      <c r="Z214" s="331">
        <v>5</v>
      </c>
      <c r="AA214" s="39">
        <f t="shared" si="35"/>
        <v>0</v>
      </c>
      <c r="AB214" s="390"/>
      <c r="AD214" s="229" t="s">
        <v>208</v>
      </c>
      <c r="BX214" s="220"/>
      <c r="BY214" s="220"/>
      <c r="BZ214" s="220"/>
      <c r="CA214" s="220"/>
      <c r="CB214" s="220"/>
      <c r="CC214" s="220"/>
      <c r="CD214" s="220"/>
      <c r="CE214" s="220"/>
      <c r="CF214" s="220"/>
      <c r="CG214" s="47"/>
      <c r="CH214" s="47"/>
      <c r="CI214" s="47"/>
      <c r="CJ214" s="47"/>
      <c r="CK214" s="47"/>
      <c r="CL214" s="47"/>
      <c r="CM214" s="47"/>
    </row>
    <row r="215" spans="1:108" ht="21" customHeight="1" thickTop="1" thickBot="1" x14ac:dyDescent="0.25">
      <c r="A215" s="327"/>
      <c r="B215" s="77"/>
      <c r="C215" s="109"/>
      <c r="D215" s="606" t="s">
        <v>441</v>
      </c>
      <c r="E215" s="607"/>
      <c r="F215" s="607"/>
      <c r="G215" s="607"/>
      <c r="H215" s="607"/>
      <c r="I215" s="607"/>
      <c r="J215" s="607"/>
      <c r="K215" s="607"/>
      <c r="L215" s="607"/>
      <c r="M215" s="607"/>
      <c r="N215" s="607"/>
      <c r="O215" s="607"/>
      <c r="P215" s="607"/>
      <c r="Q215" s="607"/>
      <c r="R215" s="607"/>
      <c r="S215" s="607"/>
      <c r="T215" s="607"/>
      <c r="U215" s="607"/>
      <c r="V215" s="607"/>
      <c r="W215" s="607"/>
      <c r="X215" s="608"/>
      <c r="Y215" s="1">
        <f>SUM(Y198:Y214)</f>
        <v>0</v>
      </c>
      <c r="Z215" s="332">
        <f>SUM(Z198:Z214)</f>
        <v>80</v>
      </c>
      <c r="AD215" s="229"/>
      <c r="BX215" s="47"/>
      <c r="BY215" s="47"/>
      <c r="BZ215" s="47"/>
      <c r="CA215" s="47"/>
      <c r="CB215" s="47"/>
      <c r="CC215" s="47"/>
      <c r="CD215" s="47"/>
      <c r="CE215" s="47"/>
      <c r="CF215" s="47"/>
      <c r="CG215" s="47"/>
      <c r="CH215" s="47"/>
      <c r="CI215" s="47"/>
      <c r="CJ215" s="47"/>
      <c r="CK215" s="47"/>
      <c r="CL215" s="47"/>
      <c r="CM215" s="47"/>
      <c r="CN215" s="47"/>
      <c r="CO215" s="47"/>
      <c r="CP215" s="47"/>
      <c r="CQ215" s="47"/>
      <c r="CR215" s="47"/>
      <c r="CS215" s="47"/>
      <c r="CT215" s="47"/>
      <c r="CU215" s="47"/>
      <c r="CV215" s="47"/>
      <c r="CW215" s="47"/>
      <c r="CX215" s="47"/>
      <c r="CY215" s="47"/>
      <c r="CZ215" s="47"/>
      <c r="DA215" s="47"/>
      <c r="DB215" s="47"/>
      <c r="DC215" s="47"/>
      <c r="DD215" s="47"/>
    </row>
    <row r="216" spans="1:108" ht="21" customHeight="1" thickBot="1" x14ac:dyDescent="0.25">
      <c r="A216" s="327"/>
      <c r="B216" s="238"/>
      <c r="C216" s="261"/>
      <c r="D216" s="601"/>
      <c r="E216" s="622"/>
      <c r="F216" s="735">
        <v>30</v>
      </c>
      <c r="G216" s="736"/>
      <c r="H216" s="736"/>
      <c r="I216" s="736"/>
      <c r="J216" s="736"/>
      <c r="K216" s="736"/>
      <c r="L216" s="736"/>
      <c r="M216" s="736"/>
      <c r="N216" s="736"/>
      <c r="O216" s="736"/>
      <c r="P216" s="736"/>
      <c r="Q216" s="736"/>
      <c r="R216" s="736"/>
      <c r="S216" s="736"/>
      <c r="T216" s="736"/>
      <c r="U216" s="736"/>
      <c r="V216" s="736"/>
      <c r="W216" s="736"/>
      <c r="X216" s="736"/>
      <c r="Y216" s="736"/>
      <c r="Z216" s="737"/>
      <c r="AD216" s="229"/>
      <c r="BX216" s="47"/>
      <c r="BY216" s="47"/>
      <c r="BZ216" s="47"/>
      <c r="CA216" s="47"/>
      <c r="CB216" s="47"/>
      <c r="CC216" s="47"/>
      <c r="CD216" s="47"/>
      <c r="CE216" s="47"/>
      <c r="CF216" s="47"/>
      <c r="CG216" s="47"/>
      <c r="CH216" s="47"/>
      <c r="CI216" s="47"/>
      <c r="CJ216" s="47"/>
      <c r="CK216" s="47"/>
      <c r="CL216" s="47"/>
      <c r="CM216" s="47"/>
      <c r="CN216" s="47"/>
      <c r="CO216" s="47"/>
      <c r="CP216" s="47"/>
      <c r="CQ216" s="47"/>
      <c r="CR216" s="47"/>
      <c r="CS216" s="47"/>
      <c r="CT216" s="47"/>
      <c r="CU216" s="47"/>
      <c r="CV216" s="47"/>
      <c r="CW216" s="47"/>
      <c r="CX216" s="47"/>
      <c r="CY216" s="47"/>
      <c r="CZ216" s="47"/>
      <c r="DA216" s="47"/>
      <c r="DB216" s="47"/>
      <c r="DC216" s="47"/>
      <c r="DD216" s="47"/>
    </row>
    <row r="217" spans="1:108" ht="30" customHeight="1" thickBot="1" x14ac:dyDescent="0.25">
      <c r="A217" s="327"/>
      <c r="B217" s="241" t="s">
        <v>8</v>
      </c>
      <c r="C217" s="273" t="s">
        <v>514</v>
      </c>
      <c r="D217" s="244"/>
      <c r="E217" s="243"/>
      <c r="F217" s="161" t="s">
        <v>440</v>
      </c>
      <c r="G217" s="245"/>
      <c r="H217" s="161" t="s">
        <v>440</v>
      </c>
      <c r="I217" s="243"/>
      <c r="J217" s="161" t="s">
        <v>440</v>
      </c>
      <c r="K217" s="245"/>
      <c r="L217" s="242"/>
      <c r="M217" s="243"/>
      <c r="N217" s="244"/>
      <c r="O217" s="245"/>
      <c r="P217" s="242"/>
      <c r="Q217" s="243"/>
      <c r="R217" s="244"/>
      <c r="S217" s="245"/>
      <c r="T217" s="242"/>
      <c r="U217" s="243"/>
      <c r="V217" s="244"/>
      <c r="W217" s="245"/>
      <c r="X217" s="168"/>
      <c r="Y217" s="168"/>
      <c r="Z217" s="328"/>
      <c r="AD217" s="229"/>
      <c r="BX217" s="47"/>
      <c r="BY217" s="47"/>
      <c r="BZ217" s="47"/>
      <c r="CA217" s="47"/>
      <c r="CB217" s="47"/>
      <c r="CC217" s="47"/>
      <c r="CD217" s="47"/>
      <c r="CE217" s="47"/>
      <c r="CF217" s="47"/>
      <c r="CG217" s="47"/>
      <c r="CH217" s="47"/>
      <c r="CI217" s="47"/>
      <c r="CJ217" s="47"/>
      <c r="CK217" s="47"/>
      <c r="CL217" s="47"/>
      <c r="CM217" s="47"/>
      <c r="CN217" s="47"/>
      <c r="CO217" s="47"/>
      <c r="CP217" s="47"/>
      <c r="CQ217" s="47"/>
      <c r="CR217" s="47"/>
      <c r="CS217" s="47"/>
      <c r="CT217" s="47"/>
      <c r="CU217" s="47"/>
      <c r="CV217" s="47"/>
      <c r="CW217" s="47"/>
      <c r="CX217" s="47"/>
      <c r="CY217" s="47"/>
      <c r="CZ217" s="47"/>
      <c r="DA217" s="47"/>
      <c r="DB217" s="47"/>
      <c r="DC217" s="47"/>
      <c r="DD217" s="47"/>
    </row>
    <row r="218" spans="1:108" ht="45" customHeight="1" x14ac:dyDescent="0.2">
      <c r="A218" s="327"/>
      <c r="B218" s="176" t="s">
        <v>7</v>
      </c>
      <c r="C218" s="132" t="s">
        <v>91</v>
      </c>
      <c r="D218" s="609"/>
      <c r="E218" s="610"/>
      <c r="F218" s="609"/>
      <c r="G218" s="610"/>
      <c r="H218" s="609"/>
      <c r="I218" s="610"/>
      <c r="J218" s="609"/>
      <c r="K218" s="610"/>
      <c r="L218" s="609"/>
      <c r="M218" s="610"/>
      <c r="N218" s="609"/>
      <c r="O218" s="610"/>
      <c r="P218" s="609"/>
      <c r="Q218" s="610"/>
      <c r="R218" s="609"/>
      <c r="S218" s="610"/>
      <c r="T218" s="609"/>
      <c r="U218" s="610"/>
      <c r="V218" s="609"/>
      <c r="W218" s="610"/>
      <c r="X218" s="38"/>
      <c r="Y218" s="545">
        <f>IF(OR(D218="s",F218="s",H218="s",J218="s",L218="s",N218="s",P218="s",R218="s",T218="s",V218="s"), 0, IF(OR(D218="a",F218="a",H218="a",J218="a",L218="a",N218="a",P218="a",R218="a",T218="a",V218="a"),Z218,0))</f>
        <v>0</v>
      </c>
      <c r="Z218" s="334">
        <v>20</v>
      </c>
      <c r="AA218" s="208">
        <f>COUNTIF(D218:W218,"a")+COUNTIF(D218:W218,"s")</f>
        <v>0</v>
      </c>
      <c r="AB218" s="275"/>
      <c r="AD218" s="229" t="s">
        <v>208</v>
      </c>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c r="CW218" s="47"/>
      <c r="CX218" s="47"/>
      <c r="CY218" s="47"/>
      <c r="CZ218" s="47"/>
      <c r="DA218" s="47"/>
      <c r="DB218" s="47"/>
      <c r="DC218" s="47"/>
      <c r="DD218" s="47"/>
    </row>
    <row r="219" spans="1:108" ht="45" customHeight="1" thickBot="1" x14ac:dyDescent="0.25">
      <c r="A219" s="327"/>
      <c r="B219" s="176" t="s">
        <v>6</v>
      </c>
      <c r="C219" s="132" t="s">
        <v>488</v>
      </c>
      <c r="D219" s="593"/>
      <c r="E219" s="594"/>
      <c r="F219" s="593"/>
      <c r="G219" s="594"/>
      <c r="H219" s="593"/>
      <c r="I219" s="594"/>
      <c r="J219" s="593"/>
      <c r="K219" s="594"/>
      <c r="L219" s="593"/>
      <c r="M219" s="594"/>
      <c r="N219" s="593"/>
      <c r="O219" s="594"/>
      <c r="P219" s="593"/>
      <c r="Q219" s="594"/>
      <c r="R219" s="593"/>
      <c r="S219" s="594"/>
      <c r="T219" s="593"/>
      <c r="U219" s="594"/>
      <c r="V219" s="593"/>
      <c r="W219" s="594"/>
      <c r="X219" s="38"/>
      <c r="Y219" s="545">
        <f>IF(OR(D219="s",F219="s",H219="s",J219="s",L219="s",N219="s",P219="s",R219="s",T219="s",V219="s"), 0, IF(OR(D219="a",F219="a",H219="a",J219="a",L219="a",N219="a",P219="a",R219="a",T219="a",V219="a"),Z219,0))</f>
        <v>0</v>
      </c>
      <c r="Z219" s="331">
        <v>20</v>
      </c>
      <c r="AA219" s="208">
        <f>COUNTIF(D219:W219,"a")+COUNTIF(D219:W219,"s")</f>
        <v>0</v>
      </c>
      <c r="AB219" s="275"/>
      <c r="AD219" s="229"/>
      <c r="BX219" s="47"/>
      <c r="BY219" s="47"/>
      <c r="BZ219" s="47"/>
      <c r="CA219" s="47"/>
      <c r="CB219" s="47"/>
      <c r="CC219" s="47"/>
      <c r="CD219" s="47"/>
      <c r="CE219" s="47"/>
      <c r="CF219" s="47"/>
      <c r="CG219" s="47"/>
      <c r="CH219" s="47"/>
      <c r="CI219" s="47"/>
      <c r="CJ219" s="47"/>
      <c r="CK219" s="47"/>
      <c r="CL219" s="47"/>
      <c r="CM219" s="47"/>
      <c r="CN219" s="47"/>
      <c r="CO219" s="47"/>
      <c r="CP219" s="47"/>
      <c r="CQ219" s="47"/>
      <c r="CR219" s="47"/>
      <c r="CS219" s="47"/>
      <c r="CT219" s="47"/>
      <c r="CU219" s="47"/>
      <c r="CV219" s="47"/>
      <c r="CW219" s="47"/>
      <c r="CX219" s="47"/>
      <c r="CY219" s="47"/>
      <c r="CZ219" s="47"/>
      <c r="DA219" s="47"/>
      <c r="DB219" s="47"/>
      <c r="DC219" s="47"/>
      <c r="DD219" s="47"/>
    </row>
    <row r="220" spans="1:108" ht="21" customHeight="1" thickTop="1" thickBot="1" x14ac:dyDescent="0.25">
      <c r="A220" s="327"/>
      <c r="B220" s="77"/>
      <c r="C220" s="109"/>
      <c r="D220" s="606" t="s">
        <v>441</v>
      </c>
      <c r="E220" s="607"/>
      <c r="F220" s="607"/>
      <c r="G220" s="607"/>
      <c r="H220" s="607"/>
      <c r="I220" s="607"/>
      <c r="J220" s="607"/>
      <c r="K220" s="607"/>
      <c r="L220" s="607"/>
      <c r="M220" s="607"/>
      <c r="N220" s="607"/>
      <c r="O220" s="607"/>
      <c r="P220" s="607"/>
      <c r="Q220" s="607"/>
      <c r="R220" s="607"/>
      <c r="S220" s="607"/>
      <c r="T220" s="607"/>
      <c r="U220" s="607"/>
      <c r="V220" s="607"/>
      <c r="W220" s="607"/>
      <c r="X220" s="608"/>
      <c r="Y220" s="1">
        <f>SUM(Y218:Y219)</f>
        <v>0</v>
      </c>
      <c r="Z220" s="332">
        <f>SUM(Z218:Z219)</f>
        <v>40</v>
      </c>
      <c r="AD220" s="229"/>
      <c r="BX220" s="47"/>
      <c r="BY220" s="47"/>
      <c r="BZ220" s="47"/>
      <c r="CA220" s="47"/>
      <c r="CB220" s="47"/>
      <c r="CC220" s="47"/>
      <c r="CD220" s="47"/>
      <c r="CE220" s="47"/>
      <c r="CF220" s="47"/>
      <c r="CG220" s="47"/>
      <c r="CH220" s="47"/>
      <c r="CI220" s="47"/>
      <c r="CJ220" s="47"/>
      <c r="CK220" s="47"/>
      <c r="CL220" s="47"/>
      <c r="CM220" s="47"/>
      <c r="CN220" s="47"/>
      <c r="CO220" s="47"/>
      <c r="CP220" s="47"/>
      <c r="CQ220" s="47"/>
      <c r="CR220" s="47"/>
      <c r="CS220" s="47"/>
      <c r="CT220" s="47"/>
      <c r="CU220" s="47"/>
      <c r="CV220" s="47"/>
      <c r="CW220" s="47"/>
      <c r="CX220" s="47"/>
      <c r="CY220" s="47"/>
      <c r="CZ220" s="47"/>
      <c r="DA220" s="47"/>
      <c r="DB220" s="47"/>
      <c r="DC220" s="47"/>
      <c r="DD220" s="47"/>
    </row>
    <row r="221" spans="1:108" ht="21" customHeight="1" thickBot="1" x14ac:dyDescent="0.25">
      <c r="A221" s="325"/>
      <c r="B221" s="238"/>
      <c r="C221" s="261"/>
      <c r="D221" s="601"/>
      <c r="E221" s="622"/>
      <c r="F221" s="688">
        <v>20</v>
      </c>
      <c r="G221" s="604"/>
      <c r="H221" s="604"/>
      <c r="I221" s="604"/>
      <c r="J221" s="604"/>
      <c r="K221" s="604"/>
      <c r="L221" s="604"/>
      <c r="M221" s="604"/>
      <c r="N221" s="604"/>
      <c r="O221" s="604"/>
      <c r="P221" s="604"/>
      <c r="Q221" s="604"/>
      <c r="R221" s="604"/>
      <c r="S221" s="604"/>
      <c r="T221" s="604"/>
      <c r="U221" s="604"/>
      <c r="V221" s="604"/>
      <c r="W221" s="604"/>
      <c r="X221" s="604"/>
      <c r="Y221" s="604"/>
      <c r="Z221" s="605"/>
      <c r="AD221" s="229"/>
      <c r="BX221" s="47"/>
      <c r="BY221" s="47"/>
      <c r="BZ221" s="47"/>
      <c r="CA221" s="47"/>
      <c r="CB221" s="47"/>
      <c r="CC221" s="47"/>
      <c r="CD221" s="47"/>
      <c r="CE221" s="47"/>
      <c r="CF221" s="47"/>
      <c r="CG221" s="47"/>
      <c r="CH221" s="47"/>
      <c r="CI221" s="47"/>
      <c r="CJ221" s="47"/>
      <c r="CK221" s="47"/>
      <c r="CL221" s="47"/>
      <c r="CM221" s="47"/>
      <c r="CN221" s="47"/>
      <c r="CO221" s="47"/>
      <c r="CP221" s="47"/>
      <c r="CQ221" s="47"/>
      <c r="CR221" s="47"/>
      <c r="CS221" s="47"/>
      <c r="CT221" s="47"/>
      <c r="CU221" s="47"/>
      <c r="CV221" s="47"/>
      <c r="CW221" s="47"/>
      <c r="CX221" s="47"/>
      <c r="CY221" s="47"/>
      <c r="CZ221" s="47"/>
      <c r="DA221" s="47"/>
      <c r="DB221" s="47"/>
      <c r="DC221" s="47"/>
      <c r="DD221" s="47"/>
    </row>
    <row r="222" spans="1:108" ht="30" customHeight="1" thickBot="1" x14ac:dyDescent="0.25">
      <c r="A222" s="317"/>
      <c r="B222" s="184">
        <v>5410</v>
      </c>
      <c r="C222" s="143" t="s">
        <v>881</v>
      </c>
      <c r="D222" s="484"/>
      <c r="E222" s="485"/>
      <c r="F222" s="484" t="s">
        <v>440</v>
      </c>
      <c r="G222" s="485"/>
      <c r="H222" s="484" t="s">
        <v>440</v>
      </c>
      <c r="I222" s="485"/>
      <c r="J222" s="484"/>
      <c r="K222" s="485"/>
      <c r="L222" s="484"/>
      <c r="M222" s="485"/>
      <c r="N222" s="484"/>
      <c r="O222" s="485"/>
      <c r="P222" s="484"/>
      <c r="Q222" s="485"/>
      <c r="R222" s="484"/>
      <c r="S222" s="485"/>
      <c r="T222" s="484"/>
      <c r="U222" s="485"/>
      <c r="V222" s="484"/>
      <c r="W222" s="485"/>
      <c r="X222" s="274"/>
      <c r="Y222" s="274"/>
      <c r="Z222" s="328"/>
      <c r="AD222" s="229"/>
      <c r="BX222" s="220"/>
      <c r="BY222" s="220"/>
      <c r="BZ222" s="220"/>
      <c r="CA222" s="220"/>
      <c r="CB222" s="220"/>
      <c r="CC222" s="220"/>
      <c r="CD222" s="220"/>
      <c r="CE222" s="47"/>
      <c r="CF222" s="47"/>
      <c r="CG222" s="47"/>
      <c r="CH222" s="47"/>
      <c r="CI222" s="47"/>
      <c r="CJ222" s="47"/>
      <c r="CK222" s="47"/>
      <c r="CL222" s="47"/>
      <c r="CM222" s="47"/>
      <c r="CN222" s="47"/>
      <c r="CO222" s="47"/>
      <c r="CP222" s="47"/>
      <c r="CQ222" s="47"/>
    </row>
    <row r="223" spans="1:108" ht="30" customHeight="1" x14ac:dyDescent="0.2">
      <c r="A223" s="317"/>
      <c r="B223" s="85"/>
      <c r="C223" s="486" t="s">
        <v>882</v>
      </c>
      <c r="D223" s="686"/>
      <c r="E223" s="686"/>
      <c r="F223" s="686"/>
      <c r="G223" s="686"/>
      <c r="H223" s="686"/>
      <c r="I223" s="686"/>
      <c r="J223" s="686"/>
      <c r="K223" s="686"/>
      <c r="L223" s="686"/>
      <c r="M223" s="686"/>
      <c r="N223" s="686"/>
      <c r="O223" s="686"/>
      <c r="P223" s="686"/>
      <c r="Q223" s="686"/>
      <c r="R223" s="686"/>
      <c r="S223" s="686"/>
      <c r="T223" s="686"/>
      <c r="U223" s="686"/>
      <c r="V223" s="686"/>
      <c r="W223" s="686"/>
      <c r="X223" s="686"/>
      <c r="Y223" s="686"/>
      <c r="Z223" s="687"/>
      <c r="AD223" s="229"/>
      <c r="BX223" s="220"/>
      <c r="BY223" s="220"/>
      <c r="BZ223" s="220"/>
      <c r="CA223" s="220"/>
      <c r="CB223" s="220"/>
      <c r="CC223" s="220"/>
      <c r="CD223" s="220"/>
      <c r="CE223" s="47"/>
      <c r="CF223" s="47"/>
      <c r="CG223" s="47"/>
      <c r="CH223" s="47"/>
      <c r="CI223" s="47"/>
      <c r="CJ223" s="47"/>
      <c r="CK223" s="47"/>
      <c r="CL223" s="47"/>
      <c r="CM223" s="47"/>
      <c r="CN223" s="47"/>
      <c r="CO223" s="47"/>
      <c r="CP223" s="47"/>
      <c r="CQ223" s="47"/>
    </row>
    <row r="224" spans="1:108" ht="45" customHeight="1" x14ac:dyDescent="0.2">
      <c r="A224" s="385"/>
      <c r="B224" s="174" t="s">
        <v>883</v>
      </c>
      <c r="C224" s="487" t="s">
        <v>884</v>
      </c>
      <c r="D224" s="624"/>
      <c r="E224" s="625"/>
      <c r="F224" s="624"/>
      <c r="G224" s="625"/>
      <c r="H224" s="624"/>
      <c r="I224" s="625"/>
      <c r="J224" s="624"/>
      <c r="K224" s="625"/>
      <c r="L224" s="624"/>
      <c r="M224" s="625"/>
      <c r="N224" s="624"/>
      <c r="O224" s="625"/>
      <c r="P224" s="624"/>
      <c r="Q224" s="625"/>
      <c r="R224" s="624"/>
      <c r="S224" s="625"/>
      <c r="T224" s="624"/>
      <c r="U224" s="625"/>
      <c r="V224" s="624"/>
      <c r="W224" s="625"/>
      <c r="X224" s="488"/>
      <c r="Y224" s="89">
        <f>IF(OR(D224="s",F224="s",H224="s",J224="s",L224="s",N224="s",P224="s",R224="s",T224="s",V224="s"), 0, IF(OR(D224="a",F224="a",H224="a",J224="a",L224="a",N224="a",P224="a",R224="a",T224="a",V224="a"),Z224,0))</f>
        <v>0</v>
      </c>
      <c r="Z224" s="489">
        <f>IF(X224="na",0,10)</f>
        <v>10</v>
      </c>
      <c r="AA224" s="208">
        <f>COUNTIF(D224:W224,"a")+COUNTIF(D224:W224,"s")+COUNTIF(X224,"na")</f>
        <v>0</v>
      </c>
      <c r="AB224" s="390"/>
      <c r="AD224" s="229"/>
      <c r="BX224" s="220"/>
      <c r="BY224" s="220"/>
      <c r="BZ224" s="220"/>
      <c r="CA224" s="220"/>
      <c r="CB224" s="220"/>
      <c r="CC224" s="220"/>
      <c r="CD224" s="220"/>
      <c r="CE224" s="47"/>
      <c r="CF224" s="47"/>
      <c r="CG224" s="47"/>
      <c r="CH224" s="47"/>
      <c r="CI224" s="47"/>
      <c r="CJ224" s="47"/>
      <c r="CK224" s="47"/>
      <c r="CL224" s="47"/>
      <c r="CM224" s="47"/>
      <c r="CN224" s="47"/>
      <c r="CO224" s="47"/>
      <c r="CP224" s="47"/>
      <c r="CQ224" s="47"/>
    </row>
    <row r="225" spans="1:95" ht="30" customHeight="1" x14ac:dyDescent="0.2">
      <c r="A225" s="317"/>
      <c r="B225" s="43"/>
      <c r="C225" s="394" t="s">
        <v>885</v>
      </c>
      <c r="D225" s="691"/>
      <c r="E225" s="691"/>
      <c r="F225" s="691"/>
      <c r="G225" s="691"/>
      <c r="H225" s="691"/>
      <c r="I225" s="691"/>
      <c r="J225" s="691"/>
      <c r="K225" s="691"/>
      <c r="L225" s="691"/>
      <c r="M225" s="691"/>
      <c r="N225" s="691"/>
      <c r="O225" s="691"/>
      <c r="P225" s="691"/>
      <c r="Q225" s="691"/>
      <c r="R225" s="691"/>
      <c r="S225" s="691"/>
      <c r="T225" s="691"/>
      <c r="U225" s="691"/>
      <c r="V225" s="691"/>
      <c r="W225" s="691"/>
      <c r="X225" s="691"/>
      <c r="Y225" s="691"/>
      <c r="Z225" s="692"/>
      <c r="AD225" s="229"/>
      <c r="BX225" s="220"/>
      <c r="BY225" s="220"/>
      <c r="BZ225" s="220"/>
      <c r="CA225" s="220"/>
      <c r="CB225" s="220"/>
      <c r="CC225" s="220"/>
      <c r="CD225" s="220"/>
      <c r="CE225" s="47"/>
      <c r="CF225" s="47"/>
      <c r="CG225" s="47"/>
      <c r="CH225" s="47"/>
      <c r="CI225" s="47"/>
      <c r="CJ225" s="47"/>
      <c r="CK225" s="47"/>
      <c r="CL225" s="47"/>
      <c r="CM225" s="47"/>
      <c r="CN225" s="47"/>
      <c r="CO225" s="47"/>
      <c r="CP225" s="47"/>
      <c r="CQ225" s="47"/>
    </row>
    <row r="226" spans="1:95" ht="45" customHeight="1" x14ac:dyDescent="0.2">
      <c r="A226" s="385"/>
      <c r="B226" s="490" t="s">
        <v>886</v>
      </c>
      <c r="C226" s="487" t="s">
        <v>887</v>
      </c>
      <c r="D226" s="624"/>
      <c r="E226" s="625"/>
      <c r="F226" s="624"/>
      <c r="G226" s="625"/>
      <c r="H226" s="624"/>
      <c r="I226" s="625"/>
      <c r="J226" s="624"/>
      <c r="K226" s="625"/>
      <c r="L226" s="624"/>
      <c r="M226" s="625"/>
      <c r="N226" s="624"/>
      <c r="O226" s="625"/>
      <c r="P226" s="624"/>
      <c r="Q226" s="625"/>
      <c r="R226" s="624"/>
      <c r="S226" s="625"/>
      <c r="T226" s="624"/>
      <c r="U226" s="625"/>
      <c r="V226" s="624"/>
      <c r="W226" s="625"/>
      <c r="X226" s="491" t="str">
        <f>IF(X224="na","na","")</f>
        <v/>
      </c>
      <c r="Y226" s="89">
        <f>IF(OR(D226="s",F226="s",H226="s",J226="s",L226="s",N226="s",P226="s",R226="s",T226="s",V226="s"), 0, IF(OR(D226="a",F226="a",H226="a",J226="a",L226="a",N226="a",P226="a",R226="a",T226="a",V226="a"),Z226,0))</f>
        <v>0</v>
      </c>
      <c r="Z226" s="489">
        <f>IF(X226="na",0,30)</f>
        <v>30</v>
      </c>
      <c r="AA226" s="208">
        <f>COUNTIF(D226:W226,"a")+COUNTIF(D226:W226,"s")+COUNTIF(X226,"na")</f>
        <v>0</v>
      </c>
      <c r="AB226" s="390"/>
      <c r="AD226" s="229"/>
      <c r="BX226" s="220"/>
      <c r="BY226" s="220"/>
      <c r="BZ226" s="220"/>
      <c r="CA226" s="220"/>
      <c r="CB226" s="220"/>
      <c r="CC226" s="220"/>
      <c r="CD226" s="220"/>
      <c r="CE226" s="47"/>
      <c r="CF226" s="47"/>
      <c r="CG226" s="47"/>
      <c r="CH226" s="47"/>
      <c r="CI226" s="47"/>
      <c r="CJ226" s="47"/>
      <c r="CK226" s="47"/>
      <c r="CL226" s="47"/>
      <c r="CM226" s="47"/>
      <c r="CN226" s="47"/>
      <c r="CO226" s="47"/>
      <c r="CP226" s="47"/>
      <c r="CQ226" s="47"/>
    </row>
    <row r="227" spans="1:95" ht="30" customHeight="1" x14ac:dyDescent="0.2">
      <c r="A227" s="327"/>
      <c r="B227" s="492"/>
      <c r="C227" s="394" t="s">
        <v>888</v>
      </c>
      <c r="D227" s="626" t="s">
        <v>889</v>
      </c>
      <c r="E227" s="627"/>
      <c r="F227" s="627"/>
      <c r="G227" s="627"/>
      <c r="H227" s="627"/>
      <c r="I227" s="627"/>
      <c r="J227" s="627"/>
      <c r="K227" s="627"/>
      <c r="L227" s="627"/>
      <c r="M227" s="627"/>
      <c r="N227" s="627"/>
      <c r="O227" s="627"/>
      <c r="P227" s="627"/>
      <c r="Q227" s="627"/>
      <c r="R227" s="627"/>
      <c r="S227" s="627"/>
      <c r="T227" s="627"/>
      <c r="U227" s="627"/>
      <c r="V227" s="627"/>
      <c r="W227" s="627"/>
      <c r="X227" s="627"/>
      <c r="Y227" s="627"/>
      <c r="Z227" s="628"/>
      <c r="AD227" s="229"/>
      <c r="BX227" s="220"/>
      <c r="BY227" s="220"/>
      <c r="BZ227" s="220"/>
      <c r="CA227" s="220"/>
      <c r="CB227" s="220"/>
      <c r="CC227" s="220"/>
      <c r="CD227" s="220"/>
      <c r="CE227" s="47"/>
      <c r="CF227" s="47"/>
      <c r="CG227" s="47"/>
      <c r="CH227" s="47"/>
      <c r="CI227" s="47"/>
      <c r="CJ227" s="47"/>
      <c r="CK227" s="47"/>
      <c r="CL227" s="47"/>
      <c r="CM227" s="47"/>
      <c r="CN227" s="47"/>
      <c r="CO227" s="47"/>
      <c r="CP227" s="47"/>
      <c r="CQ227" s="47"/>
    </row>
    <row r="228" spans="1:95" ht="27.95" customHeight="1" x14ac:dyDescent="0.2">
      <c r="A228" s="327"/>
      <c r="B228" s="493"/>
      <c r="C228" s="278" t="s">
        <v>890</v>
      </c>
      <c r="D228" s="599"/>
      <c r="E228" s="600"/>
      <c r="F228" s="599"/>
      <c r="G228" s="600"/>
      <c r="H228" s="599"/>
      <c r="I228" s="600"/>
      <c r="J228" s="599"/>
      <c r="K228" s="600"/>
      <c r="L228" s="599"/>
      <c r="M228" s="600"/>
      <c r="N228" s="599"/>
      <c r="O228" s="600"/>
      <c r="P228" s="599"/>
      <c r="Q228" s="600"/>
      <c r="R228" s="599"/>
      <c r="S228" s="600"/>
      <c r="T228" s="599"/>
      <c r="U228" s="600"/>
      <c r="V228" s="599"/>
      <c r="W228" s="600"/>
      <c r="X228" s="681"/>
      <c r="Y228" s="682"/>
      <c r="Z228" s="683"/>
      <c r="AA228" s="208">
        <f>IF(OR(COUNTIF($D$226:$W$226,"s"),COUNTIF($X$226,"na")),1,COUNTIF(D228:W228, "a"))</f>
        <v>0</v>
      </c>
      <c r="AB228" s="390"/>
      <c r="AD228" s="229"/>
      <c r="BX228" s="220"/>
      <c r="BY228" s="220"/>
      <c r="BZ228" s="220"/>
      <c r="CA228" s="220"/>
      <c r="CB228" s="220"/>
      <c r="CC228" s="220"/>
      <c r="CD228" s="220"/>
      <c r="CE228" s="47"/>
      <c r="CF228" s="47"/>
      <c r="CG228" s="47"/>
      <c r="CH228" s="47"/>
      <c r="CI228" s="47"/>
      <c r="CJ228" s="47"/>
      <c r="CK228" s="47"/>
      <c r="CL228" s="47"/>
      <c r="CM228" s="47"/>
      <c r="CN228" s="47"/>
      <c r="CO228" s="47"/>
      <c r="CP228" s="47"/>
      <c r="CQ228" s="47"/>
    </row>
    <row r="229" spans="1:95" ht="27.95" customHeight="1" x14ac:dyDescent="0.2">
      <c r="A229" s="327"/>
      <c r="B229" s="494"/>
      <c r="C229" s="278" t="s">
        <v>891</v>
      </c>
      <c r="D229" s="593"/>
      <c r="E229" s="594"/>
      <c r="F229" s="593"/>
      <c r="G229" s="594"/>
      <c r="H229" s="593"/>
      <c r="I229" s="594"/>
      <c r="J229" s="593"/>
      <c r="K229" s="594"/>
      <c r="L229" s="593"/>
      <c r="M229" s="594"/>
      <c r="N229" s="593"/>
      <c r="O229" s="594"/>
      <c r="P229" s="593"/>
      <c r="Q229" s="594"/>
      <c r="R229" s="593"/>
      <c r="S229" s="594"/>
      <c r="T229" s="593"/>
      <c r="U229" s="594"/>
      <c r="V229" s="593"/>
      <c r="W229" s="594"/>
      <c r="X229" s="684"/>
      <c r="Y229" s="682"/>
      <c r="Z229" s="683"/>
      <c r="AA229" s="208">
        <f t="shared" ref="AA229:AA230" si="36">IF(OR(COUNTIF($D$226:$W$226,"s"),COUNTIF($X$226,"na")),1,COUNTIF(D229:W229, "a"))</f>
        <v>0</v>
      </c>
      <c r="AB229" s="390"/>
      <c r="AD229" s="229"/>
      <c r="BX229" s="220"/>
      <c r="BY229" s="220"/>
      <c r="BZ229" s="220"/>
      <c r="CA229" s="220"/>
      <c r="CB229" s="220"/>
      <c r="CC229" s="220"/>
      <c r="CD229" s="220"/>
      <c r="CE229" s="47"/>
      <c r="CF229" s="47"/>
      <c r="CG229" s="47"/>
      <c r="CH229" s="47"/>
      <c r="CI229" s="47"/>
      <c r="CJ229" s="47"/>
      <c r="CK229" s="47"/>
      <c r="CL229" s="47"/>
      <c r="CM229" s="47"/>
      <c r="CN229" s="47"/>
      <c r="CO229" s="47"/>
      <c r="CP229" s="47"/>
      <c r="CQ229" s="47"/>
    </row>
    <row r="230" spans="1:95" ht="27.95" customHeight="1" x14ac:dyDescent="0.2">
      <c r="A230" s="318"/>
      <c r="B230" s="78"/>
      <c r="C230" s="310" t="s">
        <v>892</v>
      </c>
      <c r="D230" s="674"/>
      <c r="E230" s="675"/>
      <c r="F230" s="674"/>
      <c r="G230" s="675"/>
      <c r="H230" s="674"/>
      <c r="I230" s="675"/>
      <c r="J230" s="674"/>
      <c r="K230" s="675"/>
      <c r="L230" s="674"/>
      <c r="M230" s="675"/>
      <c r="N230" s="674"/>
      <c r="O230" s="675"/>
      <c r="P230" s="674"/>
      <c r="Q230" s="675"/>
      <c r="R230" s="674"/>
      <c r="S230" s="675"/>
      <c r="T230" s="674"/>
      <c r="U230" s="675"/>
      <c r="V230" s="674"/>
      <c r="W230" s="675"/>
      <c r="X230" s="684"/>
      <c r="Y230" s="682"/>
      <c r="Z230" s="683"/>
      <c r="AA230" s="208">
        <f t="shared" si="36"/>
        <v>0</v>
      </c>
      <c r="AB230" s="390"/>
      <c r="AD230" s="229"/>
      <c r="BX230" s="220"/>
      <c r="BY230" s="220"/>
      <c r="BZ230" s="220"/>
      <c r="CA230" s="220"/>
      <c r="CB230" s="220"/>
      <c r="CC230" s="220"/>
      <c r="CD230" s="220"/>
      <c r="CE230" s="47"/>
      <c r="CF230" s="47"/>
      <c r="CG230" s="47"/>
      <c r="CH230" s="47"/>
      <c r="CI230" s="47"/>
      <c r="CJ230" s="47"/>
      <c r="CK230" s="47"/>
      <c r="CL230" s="47"/>
      <c r="CM230" s="47"/>
      <c r="CN230" s="47"/>
      <c r="CO230" s="47"/>
      <c r="CP230" s="47"/>
      <c r="CQ230" s="47"/>
    </row>
    <row r="231" spans="1:95" ht="30" customHeight="1" x14ac:dyDescent="0.2">
      <c r="A231" s="327"/>
      <c r="B231" s="43"/>
      <c r="C231" s="313" t="s">
        <v>893</v>
      </c>
      <c r="D231" s="691"/>
      <c r="E231" s="691"/>
      <c r="F231" s="691"/>
      <c r="G231" s="691"/>
      <c r="H231" s="691"/>
      <c r="I231" s="691"/>
      <c r="J231" s="691"/>
      <c r="K231" s="691"/>
      <c r="L231" s="691"/>
      <c r="M231" s="691"/>
      <c r="N231" s="691"/>
      <c r="O231" s="691"/>
      <c r="P231" s="691"/>
      <c r="Q231" s="691"/>
      <c r="R231" s="691"/>
      <c r="S231" s="691"/>
      <c r="T231" s="691"/>
      <c r="U231" s="691"/>
      <c r="V231" s="691"/>
      <c r="W231" s="691"/>
      <c r="X231" s="691"/>
      <c r="Y231" s="691"/>
      <c r="Z231" s="692"/>
      <c r="AD231" s="229"/>
      <c r="BX231" s="220"/>
      <c r="BY231" s="220"/>
      <c r="BZ231" s="220"/>
      <c r="CA231" s="220"/>
      <c r="CB231" s="220"/>
      <c r="CC231" s="220"/>
      <c r="CD231" s="220"/>
      <c r="CE231" s="47"/>
      <c r="CF231" s="47"/>
      <c r="CG231" s="47"/>
      <c r="CH231" s="47"/>
      <c r="CI231" s="47"/>
      <c r="CJ231" s="47"/>
      <c r="CK231" s="47"/>
      <c r="CL231" s="47"/>
      <c r="CM231" s="47"/>
      <c r="CN231" s="47"/>
      <c r="CO231" s="47"/>
      <c r="CP231" s="47"/>
      <c r="CQ231" s="47"/>
    </row>
    <row r="232" spans="1:95" ht="45" customHeight="1" x14ac:dyDescent="0.2">
      <c r="A232" s="385"/>
      <c r="B232" s="490" t="s">
        <v>894</v>
      </c>
      <c r="C232" s="487" t="s">
        <v>895</v>
      </c>
      <c r="D232" s="624"/>
      <c r="E232" s="625"/>
      <c r="F232" s="624"/>
      <c r="G232" s="625"/>
      <c r="H232" s="624"/>
      <c r="I232" s="625"/>
      <c r="J232" s="624"/>
      <c r="K232" s="625"/>
      <c r="L232" s="624"/>
      <c r="M232" s="625"/>
      <c r="N232" s="624"/>
      <c r="O232" s="625"/>
      <c r="P232" s="624"/>
      <c r="Q232" s="625"/>
      <c r="R232" s="624"/>
      <c r="S232" s="625"/>
      <c r="T232" s="624"/>
      <c r="U232" s="625"/>
      <c r="V232" s="624"/>
      <c r="W232" s="625"/>
      <c r="X232" s="491" t="str">
        <f>IF(X224="na","na","")</f>
        <v/>
      </c>
      <c r="Y232" s="89">
        <f>IF(OR(D232="s",F232="s",H232="s",J232="s",L232="s",N232="s",P232="s",R232="s",T232="s",V232="s"), 0, IF(OR(D232="a",F232="a",H232="a",J232="a",L232="a",N232="a",P232="a",R232="a",T232="a",V232="a"),Z232,0))</f>
        <v>0</v>
      </c>
      <c r="Z232" s="489">
        <f>IF(X226="na",0,10)</f>
        <v>10</v>
      </c>
      <c r="AA232" s="208">
        <f>COUNTIF(D232:W232,"a")+COUNTIF(D232:W232,"s")+COUNTIF(X232,"na")</f>
        <v>0</v>
      </c>
      <c r="AB232" s="390"/>
      <c r="AD232" s="229"/>
      <c r="BX232" s="220"/>
      <c r="BY232" s="220"/>
      <c r="BZ232" s="220"/>
      <c r="CA232" s="220"/>
      <c r="CB232" s="220"/>
      <c r="CC232" s="220"/>
      <c r="CD232" s="220"/>
      <c r="CE232" s="47"/>
      <c r="CF232" s="47"/>
      <c r="CG232" s="47"/>
      <c r="CH232" s="47"/>
      <c r="CI232" s="47"/>
      <c r="CJ232" s="47"/>
      <c r="CK232" s="47"/>
      <c r="CL232" s="47"/>
      <c r="CM232" s="47"/>
      <c r="CN232" s="47"/>
      <c r="CO232" s="47"/>
      <c r="CP232" s="47"/>
      <c r="CQ232" s="47"/>
    </row>
    <row r="233" spans="1:95" ht="30" customHeight="1" x14ac:dyDescent="0.2">
      <c r="A233" s="327"/>
      <c r="B233" s="43"/>
      <c r="C233" s="539" t="s">
        <v>896</v>
      </c>
      <c r="D233" s="697"/>
      <c r="E233" s="691"/>
      <c r="F233" s="691"/>
      <c r="G233" s="691"/>
      <c r="H233" s="691"/>
      <c r="I233" s="691"/>
      <c r="J233" s="691"/>
      <c r="K233" s="691"/>
      <c r="L233" s="691"/>
      <c r="M233" s="691"/>
      <c r="N233" s="691"/>
      <c r="O233" s="691"/>
      <c r="P233" s="691"/>
      <c r="Q233" s="691"/>
      <c r="R233" s="691"/>
      <c r="S233" s="691"/>
      <c r="T233" s="691"/>
      <c r="U233" s="691"/>
      <c r="V233" s="691"/>
      <c r="W233" s="691"/>
      <c r="X233" s="691"/>
      <c r="Y233" s="691"/>
      <c r="Z233" s="692"/>
      <c r="AD233" s="229"/>
      <c r="BX233" s="220"/>
      <c r="BY233" s="220"/>
      <c r="BZ233" s="220"/>
      <c r="CA233" s="220"/>
      <c r="CB233" s="220"/>
      <c r="CC233" s="220"/>
      <c r="CD233" s="220"/>
      <c r="CE233" s="47"/>
      <c r="CF233" s="47"/>
      <c r="CG233" s="47"/>
      <c r="CH233" s="47"/>
      <c r="CI233" s="47"/>
      <c r="CJ233" s="47"/>
      <c r="CK233" s="47"/>
      <c r="CL233" s="47"/>
      <c r="CM233" s="47"/>
      <c r="CN233" s="47"/>
      <c r="CO233" s="47"/>
      <c r="CP233" s="47"/>
      <c r="CQ233" s="47"/>
    </row>
    <row r="234" spans="1:95" ht="30" customHeight="1" x14ac:dyDescent="0.2">
      <c r="A234" s="327"/>
      <c r="B234" s="43"/>
      <c r="C234" s="313" t="s">
        <v>897</v>
      </c>
      <c r="D234" s="691"/>
      <c r="E234" s="691"/>
      <c r="F234" s="691"/>
      <c r="G234" s="691"/>
      <c r="H234" s="691"/>
      <c r="I234" s="691"/>
      <c r="J234" s="691"/>
      <c r="K234" s="691"/>
      <c r="L234" s="691"/>
      <c r="M234" s="691"/>
      <c r="N234" s="691"/>
      <c r="O234" s="691"/>
      <c r="P234" s="691"/>
      <c r="Q234" s="691"/>
      <c r="R234" s="691"/>
      <c r="S234" s="691"/>
      <c r="T234" s="691"/>
      <c r="U234" s="691"/>
      <c r="V234" s="691"/>
      <c r="W234" s="691"/>
      <c r="X234" s="691"/>
      <c r="Y234" s="691"/>
      <c r="Z234" s="692"/>
      <c r="AD234" s="229"/>
      <c r="BX234" s="220"/>
      <c r="BY234" s="220"/>
      <c r="BZ234" s="220"/>
      <c r="CA234" s="220"/>
      <c r="CB234" s="220"/>
      <c r="CC234" s="220"/>
      <c r="CD234" s="220"/>
      <c r="CE234" s="47"/>
      <c r="CF234" s="47"/>
      <c r="CG234" s="47"/>
      <c r="CH234" s="47"/>
      <c r="CI234" s="47"/>
      <c r="CJ234" s="47"/>
      <c r="CK234" s="47"/>
      <c r="CL234" s="47"/>
      <c r="CM234" s="47"/>
      <c r="CN234" s="47"/>
      <c r="CO234" s="47"/>
      <c r="CP234" s="47"/>
      <c r="CQ234" s="47"/>
    </row>
    <row r="235" spans="1:95" ht="88.5" customHeight="1" x14ac:dyDescent="0.2">
      <c r="A235" s="385"/>
      <c r="B235" s="176" t="s">
        <v>898</v>
      </c>
      <c r="C235" s="145" t="s">
        <v>899</v>
      </c>
      <c r="D235" s="599"/>
      <c r="E235" s="600"/>
      <c r="F235" s="599"/>
      <c r="G235" s="600"/>
      <c r="H235" s="599"/>
      <c r="I235" s="600"/>
      <c r="J235" s="599"/>
      <c r="K235" s="600"/>
      <c r="L235" s="599"/>
      <c r="M235" s="600"/>
      <c r="N235" s="599"/>
      <c r="O235" s="600"/>
      <c r="P235" s="599"/>
      <c r="Q235" s="600"/>
      <c r="R235" s="599"/>
      <c r="S235" s="600"/>
      <c r="T235" s="599"/>
      <c r="U235" s="600"/>
      <c r="V235" s="599"/>
      <c r="W235" s="600"/>
      <c r="X235" s="495"/>
      <c r="Y235" s="545">
        <f>IF(OR(D235="s",F235="s",H235="s",J235="s",L235="s",N235="s",P235="s",R235="s",T235="s",V235="s"), 0, IF(OR(D235="a",F235="a",H235="a",J235="a",L235="a",N235="a",P235="a",R235="a",T235="a",V235="a"),Z235,0))</f>
        <v>0</v>
      </c>
      <c r="Z235" s="329">
        <f>IF(X235="na",0,10)</f>
        <v>10</v>
      </c>
      <c r="AA235" s="208">
        <f>COUNTIF(D235:W235,"a")+COUNTIF(D235:W235,"s")+COUNTIF(X235,"na")</f>
        <v>0</v>
      </c>
      <c r="AB235" s="390"/>
      <c r="AD235" s="229" t="s">
        <v>208</v>
      </c>
      <c r="BX235" s="220"/>
      <c r="BY235" s="220"/>
      <c r="BZ235" s="220"/>
      <c r="CA235" s="220"/>
      <c r="CB235" s="220"/>
      <c r="CC235" s="220"/>
      <c r="CD235" s="220"/>
      <c r="CE235" s="47"/>
      <c r="CF235" s="47"/>
      <c r="CG235" s="47"/>
      <c r="CH235" s="47"/>
      <c r="CI235" s="47"/>
      <c r="CJ235" s="47"/>
      <c r="CK235" s="47"/>
      <c r="CL235" s="47"/>
      <c r="CM235" s="47"/>
      <c r="CN235" s="47"/>
      <c r="CO235" s="47"/>
      <c r="CP235" s="47"/>
      <c r="CQ235" s="47"/>
    </row>
    <row r="236" spans="1:95" ht="27.95" customHeight="1" x14ac:dyDescent="0.2">
      <c r="A236" s="385"/>
      <c r="B236" s="177" t="s">
        <v>900</v>
      </c>
      <c r="C236" s="145" t="s">
        <v>901</v>
      </c>
      <c r="D236" s="593"/>
      <c r="E236" s="594"/>
      <c r="F236" s="593"/>
      <c r="G236" s="594"/>
      <c r="H236" s="593"/>
      <c r="I236" s="594"/>
      <c r="J236" s="593"/>
      <c r="K236" s="594"/>
      <c r="L236" s="593"/>
      <c r="M236" s="594"/>
      <c r="N236" s="593"/>
      <c r="O236" s="594"/>
      <c r="P236" s="593"/>
      <c r="Q236" s="594"/>
      <c r="R236" s="593"/>
      <c r="S236" s="594"/>
      <c r="T236" s="593"/>
      <c r="U236" s="594"/>
      <c r="V236" s="593"/>
      <c r="W236" s="594"/>
      <c r="X236" s="496" t="str">
        <f>IF(X235="na", "na"," ")</f>
        <v xml:space="preserve"> </v>
      </c>
      <c r="Y236" s="170">
        <f>IF(OR(D236="s",F236="s",H236="s",J236="s",L236="s",N236="s",P236="s",R236="s",T236="s",V236="s"), 0, IF(OR(D236="a",F236="a",H236="a",J236="a",L236="a",N236="a",P236="a",R236="a",T236="a",V236="a"),Z236,0))</f>
        <v>0</v>
      </c>
      <c r="Z236" s="329">
        <f>IF(X236="na",0,5)</f>
        <v>5</v>
      </c>
      <c r="AA236" s="208">
        <f>COUNTIF(D236:W236,"a")+COUNTIF(D236:W236,"s")+COUNTIF(X236,"na")</f>
        <v>0</v>
      </c>
      <c r="AB236" s="390"/>
      <c r="AD236" s="229" t="s">
        <v>208</v>
      </c>
      <c r="BX236" s="220"/>
      <c r="BY236" s="220"/>
      <c r="BZ236" s="220"/>
      <c r="CA236" s="220"/>
      <c r="CB236" s="220"/>
      <c r="CC236" s="220"/>
      <c r="CD236" s="220"/>
      <c r="CE236" s="47"/>
      <c r="CF236" s="47"/>
      <c r="CG236" s="47"/>
      <c r="CH236" s="47"/>
      <c r="CI236" s="47"/>
      <c r="CJ236" s="47"/>
      <c r="CK236" s="47"/>
      <c r="CL236" s="47"/>
      <c r="CM236" s="47"/>
      <c r="CN236" s="47"/>
      <c r="CO236" s="47"/>
      <c r="CP236" s="47"/>
      <c r="CQ236" s="47"/>
    </row>
    <row r="237" spans="1:95" ht="88.5" customHeight="1" x14ac:dyDescent="0.2">
      <c r="A237" s="385"/>
      <c r="B237" s="178" t="s">
        <v>902</v>
      </c>
      <c r="C237" s="487" t="s">
        <v>903</v>
      </c>
      <c r="D237" s="674"/>
      <c r="E237" s="675"/>
      <c r="F237" s="674"/>
      <c r="G237" s="675"/>
      <c r="H237" s="674"/>
      <c r="I237" s="675"/>
      <c r="J237" s="674"/>
      <c r="K237" s="675"/>
      <c r="L237" s="674"/>
      <c r="M237" s="675"/>
      <c r="N237" s="674"/>
      <c r="O237" s="675"/>
      <c r="P237" s="674"/>
      <c r="Q237" s="675"/>
      <c r="R237" s="674"/>
      <c r="S237" s="675"/>
      <c r="T237" s="674"/>
      <c r="U237" s="675"/>
      <c r="V237" s="674"/>
      <c r="W237" s="675"/>
      <c r="X237" s="491" t="str">
        <f>IF(X235="na", "na"," ")</f>
        <v xml:space="preserve"> </v>
      </c>
      <c r="Y237" s="541">
        <f>IF(OR(D237="s",F237="s",H237="s",J237="s",L237="s",N237="s",P237="s",R237="s",T237="s",V237="s"), 0, IF(OR(D237="a",F237="a",H237="a",J237="a",L237="a",N237="a",P237="a",R237="a",T237="a",V237="a"),Z237,0))</f>
        <v>0</v>
      </c>
      <c r="Z237" s="489">
        <f>IF(X237="na",0,5)</f>
        <v>5</v>
      </c>
      <c r="AA237" s="208">
        <f>COUNTIF(D237:W237,"a")+COUNTIF(D237:W237,"s")+COUNTIF(X237,"na")</f>
        <v>0</v>
      </c>
      <c r="AB237" s="390"/>
      <c r="AD237" s="229" t="s">
        <v>208</v>
      </c>
      <c r="BX237" s="220"/>
      <c r="BY237" s="220"/>
      <c r="BZ237" s="220"/>
      <c r="CA237" s="220"/>
      <c r="CB237" s="220"/>
      <c r="CC237" s="220"/>
      <c r="CD237" s="220"/>
      <c r="CE237" s="47"/>
      <c r="CF237" s="47"/>
      <c r="CG237" s="47"/>
      <c r="CH237" s="47"/>
      <c r="CI237" s="47"/>
      <c r="CJ237" s="47"/>
      <c r="CK237" s="47"/>
      <c r="CL237" s="47"/>
      <c r="CM237" s="47"/>
      <c r="CN237" s="47"/>
      <c r="CO237" s="47"/>
      <c r="CP237" s="47"/>
      <c r="CQ237" s="47"/>
    </row>
    <row r="238" spans="1:95" ht="30" customHeight="1" x14ac:dyDescent="0.2">
      <c r="A238" s="327"/>
      <c r="B238" s="43"/>
      <c r="C238" s="313" t="s">
        <v>904</v>
      </c>
      <c r="D238" s="691"/>
      <c r="E238" s="691"/>
      <c r="F238" s="691"/>
      <c r="G238" s="691"/>
      <c r="H238" s="691"/>
      <c r="I238" s="691"/>
      <c r="J238" s="691"/>
      <c r="K238" s="691"/>
      <c r="L238" s="691"/>
      <c r="M238" s="691"/>
      <c r="N238" s="691"/>
      <c r="O238" s="691"/>
      <c r="P238" s="691"/>
      <c r="Q238" s="691"/>
      <c r="R238" s="691"/>
      <c r="S238" s="691"/>
      <c r="T238" s="691"/>
      <c r="U238" s="691"/>
      <c r="V238" s="691"/>
      <c r="W238" s="691"/>
      <c r="X238" s="691"/>
      <c r="Y238" s="691"/>
      <c r="Z238" s="692"/>
      <c r="AD238" s="229"/>
      <c r="BX238" s="220"/>
      <c r="BY238" s="220"/>
      <c r="BZ238" s="220"/>
      <c r="CA238" s="220"/>
      <c r="CB238" s="220"/>
      <c r="CC238" s="220"/>
      <c r="CD238" s="220"/>
      <c r="CE238" s="47"/>
      <c r="CF238" s="47"/>
      <c r="CG238" s="47"/>
      <c r="CH238" s="47"/>
      <c r="CI238" s="47"/>
      <c r="CJ238" s="47"/>
      <c r="CK238" s="47"/>
      <c r="CL238" s="47"/>
      <c r="CM238" s="47"/>
      <c r="CN238" s="47"/>
      <c r="CO238" s="47"/>
      <c r="CP238" s="47"/>
      <c r="CQ238" s="47"/>
    </row>
    <row r="239" spans="1:95" ht="67.7" customHeight="1" x14ac:dyDescent="0.2">
      <c r="A239" s="385"/>
      <c r="B239" s="176" t="s">
        <v>905</v>
      </c>
      <c r="C239" s="145" t="s">
        <v>906</v>
      </c>
      <c r="D239" s="599"/>
      <c r="E239" s="600"/>
      <c r="F239" s="599"/>
      <c r="G239" s="600"/>
      <c r="H239" s="599"/>
      <c r="I239" s="600"/>
      <c r="J239" s="599"/>
      <c r="K239" s="600"/>
      <c r="L239" s="599"/>
      <c r="M239" s="600"/>
      <c r="N239" s="599"/>
      <c r="O239" s="600"/>
      <c r="P239" s="599"/>
      <c r="Q239" s="600"/>
      <c r="R239" s="599"/>
      <c r="S239" s="600"/>
      <c r="T239" s="599"/>
      <c r="U239" s="600"/>
      <c r="V239" s="599"/>
      <c r="W239" s="600"/>
      <c r="X239" s="495"/>
      <c r="Y239" s="545">
        <f>IF(OR(D239="s",F239="s",H239="s",J239="s",L239="s",N239="s",P239="s",R239="s",T239="s",V239="s"), 0, IF(OR(D239="a",F239="a",H239="a",J239="a",L239="a",N239="a",P239="a",R239="a",T239="a",V239="a"),Z239,0))</f>
        <v>0</v>
      </c>
      <c r="Z239" s="329">
        <f>IF(X239="na",0,10)</f>
        <v>10</v>
      </c>
      <c r="AA239" s="208">
        <f>COUNTIF(D239:W239,"a")+COUNTIF(D239:W239,"s")+COUNTIF(X239,"na")</f>
        <v>0</v>
      </c>
      <c r="AB239" s="390"/>
      <c r="AD239" s="229" t="s">
        <v>208</v>
      </c>
      <c r="BX239" s="220"/>
      <c r="BY239" s="220"/>
      <c r="BZ239" s="220"/>
      <c r="CA239" s="220"/>
      <c r="CB239" s="220"/>
      <c r="CC239" s="220"/>
      <c r="CD239" s="220"/>
      <c r="CE239" s="47"/>
      <c r="CF239" s="47"/>
      <c r="CG239" s="47"/>
      <c r="CH239" s="47"/>
      <c r="CI239" s="47"/>
      <c r="CJ239" s="47"/>
      <c r="CK239" s="47"/>
      <c r="CL239" s="47"/>
      <c r="CM239" s="47"/>
      <c r="CN239" s="47"/>
      <c r="CO239" s="47"/>
      <c r="CP239" s="47"/>
      <c r="CQ239" s="47"/>
    </row>
    <row r="240" spans="1:95" ht="150" customHeight="1" x14ac:dyDescent="0.2">
      <c r="A240" s="385"/>
      <c r="B240" s="177" t="s">
        <v>907</v>
      </c>
      <c r="C240" s="145" t="s">
        <v>908</v>
      </c>
      <c r="D240" s="593"/>
      <c r="E240" s="594"/>
      <c r="F240" s="593"/>
      <c r="G240" s="594"/>
      <c r="H240" s="593"/>
      <c r="I240" s="594"/>
      <c r="J240" s="593"/>
      <c r="K240" s="594"/>
      <c r="L240" s="593"/>
      <c r="M240" s="594"/>
      <c r="N240" s="593"/>
      <c r="O240" s="594"/>
      <c r="P240" s="593"/>
      <c r="Q240" s="594"/>
      <c r="R240" s="593"/>
      <c r="S240" s="594"/>
      <c r="T240" s="593"/>
      <c r="U240" s="594"/>
      <c r="V240" s="593"/>
      <c r="W240" s="594"/>
      <c r="X240" s="496" t="str">
        <f>IF(X239="na", "na"," ")</f>
        <v xml:space="preserve"> </v>
      </c>
      <c r="Y240" s="170">
        <f>IF(OR(D240="s",F240="s",H240="s",J240="s",L240="s",N240="s",P240="s",R240="s",T240="s",V240="s"), 0, IF(OR(D240="a",F240="a",H240="a",J240="a",L240="a",N240="a",P240="a",R240="a",T240="a",V240="a"),Z240,0))</f>
        <v>0</v>
      </c>
      <c r="Z240" s="329">
        <f>IF(X240="na",0,10)</f>
        <v>10</v>
      </c>
      <c r="AA240" s="208">
        <f>COUNTIF(D240:W240,"a")+COUNTIF(D240:W240,"s")+COUNTIF(X240,"na")</f>
        <v>0</v>
      </c>
      <c r="AB240" s="390"/>
      <c r="AD240" s="229"/>
      <c r="BX240" s="220"/>
      <c r="BY240" s="220"/>
      <c r="BZ240" s="220"/>
      <c r="CA240" s="220"/>
      <c r="CB240" s="220"/>
      <c r="CC240" s="220"/>
      <c r="CD240" s="220"/>
      <c r="CE240" s="47"/>
      <c r="CF240" s="47"/>
      <c r="CG240" s="47"/>
      <c r="CH240" s="47"/>
      <c r="CI240" s="47"/>
      <c r="CJ240" s="47"/>
      <c r="CK240" s="47"/>
      <c r="CL240" s="47"/>
      <c r="CM240" s="47"/>
      <c r="CN240" s="47"/>
      <c r="CO240" s="47"/>
      <c r="CP240" s="47"/>
      <c r="CQ240" s="47"/>
    </row>
    <row r="241" spans="1:95" ht="88.5" customHeight="1" thickBot="1" x14ac:dyDescent="0.25">
      <c r="A241" s="385"/>
      <c r="B241" s="177" t="s">
        <v>909</v>
      </c>
      <c r="C241" s="145" t="s">
        <v>910</v>
      </c>
      <c r="D241" s="593"/>
      <c r="E241" s="594"/>
      <c r="F241" s="593"/>
      <c r="G241" s="594"/>
      <c r="H241" s="593"/>
      <c r="I241" s="594"/>
      <c r="J241" s="593"/>
      <c r="K241" s="594"/>
      <c r="L241" s="593"/>
      <c r="M241" s="594"/>
      <c r="N241" s="593"/>
      <c r="O241" s="594"/>
      <c r="P241" s="593"/>
      <c r="Q241" s="594"/>
      <c r="R241" s="593"/>
      <c r="S241" s="594"/>
      <c r="T241" s="593"/>
      <c r="U241" s="594"/>
      <c r="V241" s="593"/>
      <c r="W241" s="594"/>
      <c r="X241" s="496" t="str">
        <f>IF(X239="na", "na"," ")</f>
        <v xml:space="preserve"> </v>
      </c>
      <c r="Y241" s="170">
        <f>IF(OR(D241="s",F241="s",H241="s",J241="s",L241="s",N241="s",P241="s",R241="s",T241="s",V241="s"), 0, IF(OR(D241="a",F241="a",H241="a",J241="a",L241="a",N241="a",P241="a",R241="a",T241="a",V241="a"),Z241,0))</f>
        <v>0</v>
      </c>
      <c r="Z241" s="329">
        <f>IF(X241="na",0,5)</f>
        <v>5</v>
      </c>
      <c r="AA241" s="208">
        <f>COUNTIF(D241:W241,"a")+COUNTIF(D241:W241,"s")+COUNTIF(X241,"na")</f>
        <v>0</v>
      </c>
      <c r="AB241" s="390"/>
      <c r="AD241" s="229" t="s">
        <v>208</v>
      </c>
      <c r="BX241" s="220"/>
      <c r="BY241" s="220"/>
      <c r="BZ241" s="220"/>
      <c r="CA241" s="220"/>
      <c r="CB241" s="220"/>
      <c r="CC241" s="220"/>
      <c r="CD241" s="220"/>
      <c r="CE241" s="47"/>
      <c r="CF241" s="47"/>
      <c r="CG241" s="47"/>
      <c r="CH241" s="47"/>
      <c r="CI241" s="47"/>
      <c r="CJ241" s="47"/>
      <c r="CK241" s="47"/>
      <c r="CL241" s="47"/>
      <c r="CM241" s="47"/>
      <c r="CN241" s="47"/>
      <c r="CO241" s="47"/>
      <c r="CP241" s="47"/>
      <c r="CQ241" s="47"/>
    </row>
    <row r="242" spans="1:95" ht="21" customHeight="1" thickTop="1" thickBot="1" x14ac:dyDescent="0.25">
      <c r="A242" s="327"/>
      <c r="B242" s="77"/>
      <c r="C242" s="109"/>
      <c r="D242" s="606" t="s">
        <v>441</v>
      </c>
      <c r="E242" s="607"/>
      <c r="F242" s="607"/>
      <c r="G242" s="607"/>
      <c r="H242" s="607"/>
      <c r="I242" s="607"/>
      <c r="J242" s="607"/>
      <c r="K242" s="607"/>
      <c r="L242" s="607"/>
      <c r="M242" s="607"/>
      <c r="N242" s="607"/>
      <c r="O242" s="607"/>
      <c r="P242" s="607"/>
      <c r="Q242" s="607"/>
      <c r="R242" s="607"/>
      <c r="S242" s="607"/>
      <c r="T242" s="607"/>
      <c r="U242" s="607"/>
      <c r="V242" s="607"/>
      <c r="W242" s="607"/>
      <c r="X242" s="608"/>
      <c r="Y242" s="272">
        <f>SUM(Y224:Y241)</f>
        <v>0</v>
      </c>
      <c r="Z242" s="332">
        <f>SUM(Z224:Z226)+Z232+SUM(Z235:Z241)</f>
        <v>95</v>
      </c>
      <c r="AD242" s="229"/>
      <c r="BX242" s="220"/>
      <c r="BY242" s="220"/>
      <c r="BZ242" s="220"/>
      <c r="CA242" s="220"/>
      <c r="CB242" s="220"/>
      <c r="CC242" s="220"/>
      <c r="CD242" s="220"/>
      <c r="CE242" s="47"/>
      <c r="CF242" s="47"/>
      <c r="CG242" s="47"/>
      <c r="CH242" s="47"/>
      <c r="CI242" s="47"/>
      <c r="CJ242" s="47"/>
      <c r="CK242" s="47"/>
      <c r="CL242" s="47"/>
      <c r="CM242" s="47"/>
      <c r="CN242" s="47"/>
      <c r="CO242" s="47"/>
      <c r="CP242" s="47"/>
      <c r="CQ242" s="47"/>
    </row>
    <row r="243" spans="1:95" ht="21" customHeight="1" thickBot="1" x14ac:dyDescent="0.25">
      <c r="A243" s="325"/>
      <c r="B243" s="238"/>
      <c r="C243" s="146"/>
      <c r="D243" s="601"/>
      <c r="E243" s="622"/>
      <c r="F243" s="685">
        <f>IF(AND(X235="na",X239="na"),0,IF(X235="na",15,IF(X239="na",20,35)))</f>
        <v>35</v>
      </c>
      <c r="G243" s="604"/>
      <c r="H243" s="604"/>
      <c r="I243" s="604"/>
      <c r="J243" s="604"/>
      <c r="K243" s="604"/>
      <c r="L243" s="604"/>
      <c r="M243" s="604"/>
      <c r="N243" s="604"/>
      <c r="O243" s="604"/>
      <c r="P243" s="604"/>
      <c r="Q243" s="604"/>
      <c r="R243" s="604"/>
      <c r="S243" s="604"/>
      <c r="T243" s="604"/>
      <c r="U243" s="604"/>
      <c r="V243" s="604"/>
      <c r="W243" s="604"/>
      <c r="X243" s="604"/>
      <c r="Y243" s="604"/>
      <c r="Z243" s="605"/>
      <c r="AD243" s="229"/>
      <c r="BX243" s="220"/>
      <c r="BY243" s="220"/>
      <c r="BZ243" s="220"/>
      <c r="CA243" s="220"/>
      <c r="CB243" s="220"/>
      <c r="CC243" s="220"/>
      <c r="CD243" s="220"/>
      <c r="CE243" s="47"/>
      <c r="CF243" s="47"/>
      <c r="CG243" s="47"/>
      <c r="CH243" s="47"/>
      <c r="CI243" s="47"/>
      <c r="CJ243" s="47"/>
      <c r="CK243" s="47"/>
      <c r="CL243" s="47"/>
      <c r="CM243" s="47"/>
      <c r="CN243" s="47"/>
      <c r="CO243" s="47"/>
      <c r="CP243" s="47"/>
      <c r="CQ243" s="47"/>
    </row>
    <row r="244" spans="1:95" ht="30" customHeight="1" thickBot="1" x14ac:dyDescent="0.25">
      <c r="A244" s="317"/>
      <c r="B244" s="190">
        <v>5420</v>
      </c>
      <c r="C244" s="143" t="s">
        <v>911</v>
      </c>
      <c r="D244" s="484"/>
      <c r="E244" s="485"/>
      <c r="F244" s="484" t="s">
        <v>440</v>
      </c>
      <c r="G244" s="485"/>
      <c r="H244" s="484" t="s">
        <v>440</v>
      </c>
      <c r="I244" s="485"/>
      <c r="J244" s="484"/>
      <c r="K244" s="485"/>
      <c r="L244" s="484"/>
      <c r="M244" s="485"/>
      <c r="N244" s="484"/>
      <c r="O244" s="485"/>
      <c r="P244" s="484" t="s">
        <v>440</v>
      </c>
      <c r="Q244" s="485"/>
      <c r="R244" s="484"/>
      <c r="S244" s="485"/>
      <c r="T244" s="484"/>
      <c r="U244" s="485"/>
      <c r="V244" s="484"/>
      <c r="W244" s="485"/>
      <c r="X244" s="274"/>
      <c r="Y244" s="274"/>
      <c r="Z244" s="328"/>
      <c r="AD244" s="229"/>
      <c r="BX244" s="220"/>
      <c r="BY244" s="220"/>
      <c r="BZ244" s="220"/>
      <c r="CA244" s="220"/>
      <c r="CB244" s="220"/>
      <c r="CC244" s="220"/>
      <c r="CD244" s="220"/>
      <c r="CE244" s="47"/>
      <c r="CF244" s="47"/>
      <c r="CG244" s="47"/>
      <c r="CH244" s="47"/>
      <c r="CI244" s="47"/>
      <c r="CJ244" s="47"/>
      <c r="CK244" s="47"/>
      <c r="CL244" s="47"/>
      <c r="CM244" s="47"/>
      <c r="CN244" s="47"/>
      <c r="CO244" s="47"/>
      <c r="CP244" s="47"/>
      <c r="CQ244" s="47"/>
    </row>
    <row r="245" spans="1:95" ht="30" customHeight="1" x14ac:dyDescent="0.2">
      <c r="A245" s="317"/>
      <c r="B245" s="43"/>
      <c r="C245" s="486" t="s">
        <v>882</v>
      </c>
      <c r="D245" s="686"/>
      <c r="E245" s="686"/>
      <c r="F245" s="686"/>
      <c r="G245" s="686"/>
      <c r="H245" s="686"/>
      <c r="I245" s="686"/>
      <c r="J245" s="686"/>
      <c r="K245" s="686"/>
      <c r="L245" s="686"/>
      <c r="M245" s="686"/>
      <c r="N245" s="686"/>
      <c r="O245" s="686"/>
      <c r="P245" s="686"/>
      <c r="Q245" s="686"/>
      <c r="R245" s="686"/>
      <c r="S245" s="686"/>
      <c r="T245" s="686"/>
      <c r="U245" s="686"/>
      <c r="V245" s="686"/>
      <c r="W245" s="686"/>
      <c r="X245" s="686"/>
      <c r="Y245" s="686"/>
      <c r="Z245" s="687"/>
      <c r="AD245" s="229"/>
      <c r="BX245" s="220"/>
      <c r="BY245" s="220"/>
      <c r="BZ245" s="220"/>
      <c r="CA245" s="220"/>
      <c r="CB245" s="220"/>
      <c r="CC245" s="220"/>
      <c r="CD245" s="220"/>
      <c r="CE245" s="47"/>
      <c r="CF245" s="47"/>
      <c r="CG245" s="47"/>
      <c r="CH245" s="47"/>
      <c r="CI245" s="47"/>
      <c r="CJ245" s="47"/>
      <c r="CK245" s="47"/>
      <c r="CL245" s="47"/>
      <c r="CM245" s="47"/>
      <c r="CN245" s="47"/>
      <c r="CO245" s="47"/>
      <c r="CP245" s="47"/>
      <c r="CQ245" s="47"/>
    </row>
    <row r="246" spans="1:95" ht="45" customHeight="1" x14ac:dyDescent="0.2">
      <c r="A246" s="497"/>
      <c r="B246" s="490" t="s">
        <v>912</v>
      </c>
      <c r="C246" s="487" t="s">
        <v>913</v>
      </c>
      <c r="D246" s="624"/>
      <c r="E246" s="625"/>
      <c r="F246" s="624"/>
      <c r="G246" s="625"/>
      <c r="H246" s="624"/>
      <c r="I246" s="625"/>
      <c r="J246" s="624"/>
      <c r="K246" s="625"/>
      <c r="L246" s="624"/>
      <c r="M246" s="625"/>
      <c r="N246" s="624"/>
      <c r="O246" s="625"/>
      <c r="P246" s="624"/>
      <c r="Q246" s="625"/>
      <c r="R246" s="624"/>
      <c r="S246" s="625"/>
      <c r="T246" s="624"/>
      <c r="U246" s="625"/>
      <c r="V246" s="624"/>
      <c r="W246" s="625"/>
      <c r="X246" s="498"/>
      <c r="Y246" s="89">
        <f t="shared" ref="Y246:Y248" si="37">IF(OR(D246="s",F246="s",H246="s",J246="s",L246="s",N246="s",P246="s",R246="s",T246="s",V246="s"), 0, IF(OR(D246="a",F246="a",H246="a",J246="a",L246="a",N246="a",P246="a",R246="a",T246="a",V246="a"),Z246,0))</f>
        <v>0</v>
      </c>
      <c r="Z246" s="489">
        <f>IF(X246="na",0,10)</f>
        <v>10</v>
      </c>
      <c r="AA246" s="208">
        <f>COUNTIF(D246:W246,"a")+COUNTIF(D246:W246,"s")+COUNTIF(X246,"na")</f>
        <v>0</v>
      </c>
      <c r="AB246" s="390"/>
      <c r="AD246" s="229"/>
      <c r="BX246" s="220"/>
      <c r="BY246" s="220"/>
      <c r="BZ246" s="220"/>
      <c r="CA246" s="220"/>
      <c r="CB246" s="220"/>
      <c r="CC246" s="220"/>
      <c r="CD246" s="220"/>
      <c r="CE246" s="47"/>
      <c r="CF246" s="47"/>
      <c r="CG246" s="47"/>
      <c r="CH246" s="47"/>
      <c r="CI246" s="47"/>
      <c r="CJ246" s="47"/>
      <c r="CK246" s="47"/>
      <c r="CL246" s="47"/>
      <c r="CM246" s="47"/>
      <c r="CN246" s="47"/>
      <c r="CO246" s="47"/>
      <c r="CP246" s="47"/>
      <c r="CQ246" s="47"/>
    </row>
    <row r="247" spans="1:95" ht="30" customHeight="1" x14ac:dyDescent="0.2">
      <c r="A247" s="317"/>
      <c r="B247" s="43"/>
      <c r="C247" s="313" t="s">
        <v>885</v>
      </c>
      <c r="D247" s="738"/>
      <c r="E247" s="738"/>
      <c r="F247" s="738"/>
      <c r="G247" s="738"/>
      <c r="H247" s="738"/>
      <c r="I247" s="738"/>
      <c r="J247" s="738"/>
      <c r="K247" s="738"/>
      <c r="L247" s="738"/>
      <c r="M247" s="738"/>
      <c r="N247" s="738"/>
      <c r="O247" s="738"/>
      <c r="P247" s="738"/>
      <c r="Q247" s="738"/>
      <c r="R247" s="738"/>
      <c r="S247" s="738"/>
      <c r="T247" s="738"/>
      <c r="U247" s="738"/>
      <c r="V247" s="738"/>
      <c r="W247" s="738"/>
      <c r="X247" s="738"/>
      <c r="Y247" s="738"/>
      <c r="Z247" s="739"/>
      <c r="AD247" s="229"/>
      <c r="BX247" s="220"/>
      <c r="BY247" s="220"/>
      <c r="BZ247" s="220"/>
      <c r="CA247" s="220"/>
      <c r="CB247" s="220"/>
      <c r="CC247" s="220"/>
      <c r="CD247" s="220"/>
      <c r="CE247" s="47"/>
      <c r="CF247" s="47"/>
      <c r="CG247" s="47"/>
      <c r="CH247" s="47"/>
      <c r="CI247" s="47"/>
      <c r="CJ247" s="47"/>
      <c r="CK247" s="47"/>
      <c r="CL247" s="47"/>
      <c r="CM247" s="47"/>
      <c r="CN247" s="47"/>
      <c r="CO247" s="47"/>
      <c r="CP247" s="47"/>
      <c r="CQ247" s="47"/>
    </row>
    <row r="248" spans="1:95" ht="106.5" customHeight="1" x14ac:dyDescent="0.2">
      <c r="A248" s="497"/>
      <c r="B248" s="490" t="s">
        <v>914</v>
      </c>
      <c r="C248" s="499" t="s">
        <v>1127</v>
      </c>
      <c r="D248" s="624"/>
      <c r="E248" s="625"/>
      <c r="F248" s="624"/>
      <c r="G248" s="625"/>
      <c r="H248" s="624"/>
      <c r="I248" s="625"/>
      <c r="J248" s="624"/>
      <c r="K248" s="625"/>
      <c r="L248" s="624"/>
      <c r="M248" s="625"/>
      <c r="N248" s="624"/>
      <c r="O248" s="625"/>
      <c r="P248" s="624"/>
      <c r="Q248" s="625"/>
      <c r="R248" s="624"/>
      <c r="S248" s="625"/>
      <c r="T248" s="624"/>
      <c r="U248" s="625"/>
      <c r="V248" s="624"/>
      <c r="W248" s="625"/>
      <c r="X248" s="500" t="str">
        <f>IF(X246="na","na","")</f>
        <v/>
      </c>
      <c r="Y248" s="89">
        <f t="shared" si="37"/>
        <v>0</v>
      </c>
      <c r="Z248" s="489">
        <f>IF(X248="na",0,50)</f>
        <v>50</v>
      </c>
      <c r="AA248" s="208">
        <f>COUNTIF(D248:W248,"a")+COUNTIF(D248:W248,"s")+COUNTIF(X248,"na")</f>
        <v>0</v>
      </c>
      <c r="AB248" s="390"/>
      <c r="AD248" s="229"/>
      <c r="BX248" s="220"/>
      <c r="BY248" s="220"/>
      <c r="BZ248" s="220"/>
      <c r="CA248" s="220"/>
      <c r="CB248" s="220"/>
      <c r="CC248" s="220"/>
      <c r="CD248" s="220"/>
      <c r="CE248" s="47"/>
      <c r="CF248" s="47"/>
      <c r="CG248" s="47"/>
      <c r="CH248" s="47"/>
      <c r="CI248" s="47"/>
      <c r="CJ248" s="47"/>
      <c r="CK248" s="47"/>
      <c r="CL248" s="47"/>
      <c r="CM248" s="47"/>
      <c r="CN248" s="47"/>
      <c r="CO248" s="47"/>
      <c r="CP248" s="47"/>
      <c r="CQ248" s="47"/>
    </row>
    <row r="249" spans="1:95" ht="30" customHeight="1" x14ac:dyDescent="0.2">
      <c r="A249" s="327"/>
      <c r="B249" s="43"/>
      <c r="C249" s="313" t="s">
        <v>896</v>
      </c>
      <c r="D249" s="691"/>
      <c r="E249" s="691"/>
      <c r="F249" s="691"/>
      <c r="G249" s="691"/>
      <c r="H249" s="691"/>
      <c r="I249" s="691"/>
      <c r="J249" s="691"/>
      <c r="K249" s="691"/>
      <c r="L249" s="691"/>
      <c r="M249" s="691"/>
      <c r="N249" s="691"/>
      <c r="O249" s="691"/>
      <c r="P249" s="691"/>
      <c r="Q249" s="691"/>
      <c r="R249" s="691"/>
      <c r="S249" s="691"/>
      <c r="T249" s="691"/>
      <c r="U249" s="691"/>
      <c r="V249" s="691"/>
      <c r="W249" s="691"/>
      <c r="X249" s="691"/>
      <c r="Y249" s="691"/>
      <c r="Z249" s="692"/>
      <c r="AD249" s="229"/>
      <c r="BX249" s="220"/>
      <c r="BY249" s="220"/>
      <c r="BZ249" s="220"/>
      <c r="CA249" s="220"/>
      <c r="CB249" s="220"/>
      <c r="CC249" s="220"/>
      <c r="CD249" s="220"/>
      <c r="CE249" s="47"/>
      <c r="CF249" s="47"/>
      <c r="CG249" s="47"/>
      <c r="CH249" s="47"/>
      <c r="CI249" s="47"/>
      <c r="CJ249" s="47"/>
      <c r="CK249" s="47"/>
      <c r="CL249" s="47"/>
      <c r="CM249" s="47"/>
      <c r="CN249" s="47"/>
      <c r="CO249" s="47"/>
      <c r="CP249" s="47"/>
      <c r="CQ249" s="47"/>
    </row>
    <row r="250" spans="1:95" ht="30" customHeight="1" x14ac:dyDescent="0.2">
      <c r="A250" s="327"/>
      <c r="B250" s="43"/>
      <c r="C250" s="313" t="s">
        <v>915</v>
      </c>
      <c r="D250" s="691"/>
      <c r="E250" s="691"/>
      <c r="F250" s="691"/>
      <c r="G250" s="691"/>
      <c r="H250" s="691"/>
      <c r="I250" s="691"/>
      <c r="J250" s="691"/>
      <c r="K250" s="691"/>
      <c r="L250" s="691"/>
      <c r="M250" s="691"/>
      <c r="N250" s="691"/>
      <c r="O250" s="691"/>
      <c r="P250" s="691"/>
      <c r="Q250" s="691"/>
      <c r="R250" s="691"/>
      <c r="S250" s="691"/>
      <c r="T250" s="691"/>
      <c r="U250" s="691"/>
      <c r="V250" s="691"/>
      <c r="W250" s="691"/>
      <c r="X250" s="691"/>
      <c r="Y250" s="691"/>
      <c r="Z250" s="692"/>
      <c r="AD250" s="229"/>
      <c r="BX250" s="220"/>
      <c r="BY250" s="220"/>
      <c r="BZ250" s="220"/>
      <c r="CA250" s="220"/>
      <c r="CB250" s="220"/>
      <c r="CC250" s="220"/>
      <c r="CD250" s="220"/>
      <c r="CE250" s="47"/>
      <c r="CF250" s="47"/>
      <c r="CG250" s="47"/>
      <c r="CH250" s="47"/>
      <c r="CI250" s="47"/>
      <c r="CJ250" s="47"/>
      <c r="CK250" s="47"/>
      <c r="CL250" s="47"/>
      <c r="CM250" s="47"/>
      <c r="CN250" s="47"/>
      <c r="CO250" s="47"/>
      <c r="CP250" s="47"/>
      <c r="CQ250" s="47"/>
    </row>
    <row r="251" spans="1:95" ht="180" customHeight="1" x14ac:dyDescent="0.2">
      <c r="A251" s="497"/>
      <c r="B251" s="176" t="s">
        <v>916</v>
      </c>
      <c r="C251" s="501" t="s">
        <v>917</v>
      </c>
      <c r="D251" s="599"/>
      <c r="E251" s="600"/>
      <c r="F251" s="599"/>
      <c r="G251" s="600"/>
      <c r="H251" s="599"/>
      <c r="I251" s="600"/>
      <c r="J251" s="599"/>
      <c r="K251" s="600"/>
      <c r="L251" s="599"/>
      <c r="M251" s="600"/>
      <c r="N251" s="599"/>
      <c r="O251" s="600"/>
      <c r="P251" s="599"/>
      <c r="Q251" s="600"/>
      <c r="R251" s="599"/>
      <c r="S251" s="600"/>
      <c r="T251" s="599"/>
      <c r="U251" s="600"/>
      <c r="V251" s="599"/>
      <c r="W251" s="600"/>
      <c r="X251" s="74"/>
      <c r="Y251" s="545">
        <f t="shared" ref="Y251:Y255" si="38">IF(OR(D251="s",F251="s",H251="s",J251="s",L251="s",N251="s",P251="s",R251="s",T251="s",V251="s"), 0, IF(OR(D251="a",F251="a",H251="a",J251="a",L251="a",N251="a",P251="a",R251="a",T251="a",V251="a"),Z251,0))</f>
        <v>0</v>
      </c>
      <c r="Z251" s="329">
        <f>IF(X251="na",0,20)</f>
        <v>20</v>
      </c>
      <c r="AA251" s="208">
        <f>COUNTIF(D251:W251,"a")+COUNTIF(D251:W251,"s")+COUNTIF(X251,"na")</f>
        <v>0</v>
      </c>
      <c r="AB251" s="390"/>
      <c r="AD251" s="229"/>
      <c r="BX251" s="220"/>
      <c r="BY251" s="220"/>
      <c r="BZ251" s="220"/>
      <c r="CA251" s="220"/>
      <c r="CB251" s="220"/>
      <c r="CC251" s="220"/>
      <c r="CD251" s="220"/>
      <c r="CE251" s="47"/>
      <c r="CF251" s="47"/>
      <c r="CG251" s="47"/>
      <c r="CH251" s="47"/>
      <c r="CI251" s="47"/>
      <c r="CJ251" s="47"/>
      <c r="CK251" s="47"/>
      <c r="CL251" s="47"/>
      <c r="CM251" s="47"/>
      <c r="CN251" s="47"/>
      <c r="CO251" s="47"/>
      <c r="CP251" s="47"/>
      <c r="CQ251" s="47"/>
    </row>
    <row r="252" spans="1:95" ht="67.7" customHeight="1" x14ac:dyDescent="0.2">
      <c r="A252" s="497"/>
      <c r="B252" s="176" t="s">
        <v>918</v>
      </c>
      <c r="C252" s="502" t="s">
        <v>919</v>
      </c>
      <c r="D252" s="593"/>
      <c r="E252" s="594"/>
      <c r="F252" s="593"/>
      <c r="G252" s="594"/>
      <c r="H252" s="593"/>
      <c r="I252" s="594"/>
      <c r="J252" s="593"/>
      <c r="K252" s="594"/>
      <c r="L252" s="593"/>
      <c r="M252" s="594"/>
      <c r="N252" s="593"/>
      <c r="O252" s="594"/>
      <c r="P252" s="593"/>
      <c r="Q252" s="594"/>
      <c r="R252" s="593"/>
      <c r="S252" s="594"/>
      <c r="T252" s="593"/>
      <c r="U252" s="594"/>
      <c r="V252" s="593"/>
      <c r="W252" s="594"/>
      <c r="X252" s="75" t="str">
        <f>IF(X251="na", "na"," ")</f>
        <v xml:space="preserve"> </v>
      </c>
      <c r="Y252" s="170">
        <f t="shared" si="38"/>
        <v>0</v>
      </c>
      <c r="Z252" s="330">
        <f>IF(X252="na",0,10)</f>
        <v>10</v>
      </c>
      <c r="AA252" s="208">
        <f>COUNTIF(D252:W252,"a")+COUNTIF(D252:W252,"s")+COUNTIF(X252,"na")</f>
        <v>0</v>
      </c>
      <c r="AB252" s="390"/>
      <c r="AD252" s="229" t="s">
        <v>208</v>
      </c>
      <c r="BX252" s="220"/>
      <c r="BY252" s="220"/>
      <c r="BZ252" s="220"/>
      <c r="CA252" s="220"/>
      <c r="CB252" s="220"/>
      <c r="CC252" s="220"/>
      <c r="CD252" s="220"/>
      <c r="CE252" s="47"/>
      <c r="CF252" s="47"/>
      <c r="CG252" s="47"/>
      <c r="CH252" s="47"/>
      <c r="CI252" s="47"/>
      <c r="CJ252" s="47"/>
      <c r="CK252" s="47"/>
      <c r="CL252" s="47"/>
      <c r="CM252" s="47"/>
      <c r="CN252" s="47"/>
      <c r="CO252" s="47"/>
      <c r="CP252" s="47"/>
      <c r="CQ252" s="47"/>
    </row>
    <row r="253" spans="1:95" ht="210" customHeight="1" x14ac:dyDescent="0.2">
      <c r="A253" s="497"/>
      <c r="B253" s="176" t="s">
        <v>920</v>
      </c>
      <c r="C253" s="502" t="s">
        <v>921</v>
      </c>
      <c r="D253" s="593"/>
      <c r="E253" s="594"/>
      <c r="F253" s="593"/>
      <c r="G253" s="594"/>
      <c r="H253" s="593"/>
      <c r="I253" s="594"/>
      <c r="J253" s="593"/>
      <c r="K253" s="594"/>
      <c r="L253" s="593"/>
      <c r="M253" s="594"/>
      <c r="N253" s="593"/>
      <c r="O253" s="594"/>
      <c r="P253" s="593"/>
      <c r="Q253" s="594"/>
      <c r="R253" s="593"/>
      <c r="S253" s="594"/>
      <c r="T253" s="593"/>
      <c r="U253" s="594"/>
      <c r="V253" s="593"/>
      <c r="W253" s="594"/>
      <c r="X253" s="75" t="str">
        <f>IF(X251="na", "na"," ")</f>
        <v xml:space="preserve"> </v>
      </c>
      <c r="Y253" s="170">
        <f t="shared" si="38"/>
        <v>0</v>
      </c>
      <c r="Z253" s="330">
        <f>IF(X253="na",0,20)</f>
        <v>20</v>
      </c>
      <c r="AA253" s="208">
        <f>COUNTIF(D253:W253,"a")+COUNTIF(D253:W253,"s")+COUNTIF(X253,"na")</f>
        <v>0</v>
      </c>
      <c r="AB253" s="390"/>
      <c r="AD253" s="229"/>
      <c r="BX253" s="220"/>
      <c r="BY253" s="220"/>
      <c r="BZ253" s="220"/>
      <c r="CA253" s="220"/>
      <c r="CB253" s="220"/>
      <c r="CC253" s="220"/>
      <c r="CD253" s="220"/>
      <c r="CE253" s="47"/>
      <c r="CF253" s="47"/>
      <c r="CG253" s="47"/>
      <c r="CH253" s="47"/>
      <c r="CI253" s="47"/>
      <c r="CJ253" s="47"/>
      <c r="CK253" s="47"/>
      <c r="CL253" s="47"/>
      <c r="CM253" s="47"/>
      <c r="CN253" s="47"/>
      <c r="CO253" s="47"/>
      <c r="CP253" s="47"/>
      <c r="CQ253" s="47"/>
    </row>
    <row r="254" spans="1:95" ht="27.95" customHeight="1" x14ac:dyDescent="0.2">
      <c r="A254" s="497"/>
      <c r="B254" s="176" t="s">
        <v>922</v>
      </c>
      <c r="C254" s="502" t="s">
        <v>923</v>
      </c>
      <c r="D254" s="593"/>
      <c r="E254" s="594"/>
      <c r="F254" s="593"/>
      <c r="G254" s="594"/>
      <c r="H254" s="593"/>
      <c r="I254" s="594"/>
      <c r="J254" s="593"/>
      <c r="K254" s="594"/>
      <c r="L254" s="593"/>
      <c r="M254" s="594"/>
      <c r="N254" s="593"/>
      <c r="O254" s="594"/>
      <c r="P254" s="593"/>
      <c r="Q254" s="594"/>
      <c r="R254" s="593"/>
      <c r="S254" s="594"/>
      <c r="T254" s="593"/>
      <c r="U254" s="594"/>
      <c r="V254" s="593"/>
      <c r="W254" s="594"/>
      <c r="X254" s="74"/>
      <c r="Y254" s="170">
        <f t="shared" si="38"/>
        <v>0</v>
      </c>
      <c r="Z254" s="330">
        <f>IF(X254="na",0,5)</f>
        <v>5</v>
      </c>
      <c r="AA254" s="208">
        <f>COUNTIF(D254:W254,"a")+COUNTIF(D254:W254,"s")+COUNTIF(X254,"na")</f>
        <v>0</v>
      </c>
      <c r="AB254" s="390"/>
      <c r="AD254" s="229" t="s">
        <v>208</v>
      </c>
      <c r="BX254" s="220"/>
      <c r="BY254" s="220"/>
      <c r="BZ254" s="220"/>
      <c r="CA254" s="220"/>
      <c r="CB254" s="220"/>
      <c r="CC254" s="220"/>
      <c r="CD254" s="220"/>
      <c r="CE254" s="47"/>
      <c r="CF254" s="47"/>
      <c r="CG254" s="47"/>
      <c r="CH254" s="47"/>
      <c r="CI254" s="47"/>
      <c r="CJ254" s="47"/>
      <c r="CK254" s="47"/>
      <c r="CL254" s="47"/>
      <c r="CM254" s="47"/>
      <c r="CN254" s="47"/>
      <c r="CO254" s="47"/>
      <c r="CP254" s="47"/>
      <c r="CQ254" s="47"/>
    </row>
    <row r="255" spans="1:95" ht="27.95" customHeight="1" thickBot="1" x14ac:dyDescent="0.25">
      <c r="A255" s="497"/>
      <c r="B255" s="176" t="s">
        <v>924</v>
      </c>
      <c r="C255" s="502" t="s">
        <v>925</v>
      </c>
      <c r="D255" s="593"/>
      <c r="E255" s="594"/>
      <c r="F255" s="593"/>
      <c r="G255" s="594"/>
      <c r="H255" s="593"/>
      <c r="I255" s="594"/>
      <c r="J255" s="593"/>
      <c r="K255" s="594"/>
      <c r="L255" s="593"/>
      <c r="M255" s="594"/>
      <c r="N255" s="593"/>
      <c r="O255" s="594"/>
      <c r="P255" s="593"/>
      <c r="Q255" s="594"/>
      <c r="R255" s="593"/>
      <c r="S255" s="594"/>
      <c r="T255" s="593"/>
      <c r="U255" s="594"/>
      <c r="V255" s="593"/>
      <c r="W255" s="594"/>
      <c r="X255" s="75" t="str">
        <f>IF(X251="na", "na"," ")</f>
        <v xml:space="preserve"> </v>
      </c>
      <c r="Y255" s="170">
        <f t="shared" si="38"/>
        <v>0</v>
      </c>
      <c r="Z255" s="330">
        <f>IF(X255="na",0,5)</f>
        <v>5</v>
      </c>
      <c r="AA255" s="208">
        <f>COUNTIF(D255:W255,"a")+COUNTIF(D255:W255,"s")+COUNTIF(X255,"na")</f>
        <v>0</v>
      </c>
      <c r="AB255" s="390"/>
      <c r="AD255" s="229" t="s">
        <v>208</v>
      </c>
      <c r="BX255" s="220"/>
      <c r="BY255" s="220"/>
      <c r="BZ255" s="220"/>
      <c r="CA255" s="220"/>
      <c r="CB255" s="220"/>
      <c r="CC255" s="220"/>
      <c r="CD255" s="220"/>
      <c r="CE255" s="47"/>
      <c r="CF255" s="47"/>
      <c r="CG255" s="47"/>
      <c r="CH255" s="47"/>
      <c r="CI255" s="47"/>
      <c r="CJ255" s="47"/>
      <c r="CK255" s="47"/>
      <c r="CL255" s="47"/>
      <c r="CM255" s="47"/>
      <c r="CN255" s="47"/>
      <c r="CO255" s="47"/>
      <c r="CP255" s="47"/>
      <c r="CQ255" s="47"/>
    </row>
    <row r="256" spans="1:95" ht="21" customHeight="1" thickTop="1" thickBot="1" x14ac:dyDescent="0.25">
      <c r="A256" s="327"/>
      <c r="B256" s="77"/>
      <c r="C256" s="109"/>
      <c r="D256" s="606" t="s">
        <v>441</v>
      </c>
      <c r="E256" s="757"/>
      <c r="F256" s="757"/>
      <c r="G256" s="757"/>
      <c r="H256" s="757"/>
      <c r="I256" s="757"/>
      <c r="J256" s="757"/>
      <c r="K256" s="757"/>
      <c r="L256" s="757"/>
      <c r="M256" s="757"/>
      <c r="N256" s="757"/>
      <c r="O256" s="757"/>
      <c r="P256" s="757"/>
      <c r="Q256" s="757"/>
      <c r="R256" s="757"/>
      <c r="S256" s="757"/>
      <c r="T256" s="757"/>
      <c r="U256" s="757"/>
      <c r="V256" s="757"/>
      <c r="W256" s="757"/>
      <c r="X256" s="758"/>
      <c r="Y256" s="272">
        <f>SUM(Y246:Y255)</f>
        <v>0</v>
      </c>
      <c r="Z256" s="332">
        <f>SUM(Z246:Z255)</f>
        <v>120</v>
      </c>
      <c r="AD256" s="229"/>
      <c r="BX256" s="220"/>
      <c r="BY256" s="220"/>
      <c r="BZ256" s="220"/>
      <c r="CA256" s="220"/>
      <c r="CB256" s="220"/>
      <c r="CC256" s="220"/>
      <c r="CD256" s="220"/>
      <c r="CE256" s="47"/>
      <c r="CF256" s="47"/>
      <c r="CG256" s="47"/>
      <c r="CH256" s="47"/>
      <c r="CI256" s="47"/>
      <c r="CJ256" s="47"/>
      <c r="CK256" s="47"/>
      <c r="CL256" s="47"/>
      <c r="CM256" s="47"/>
      <c r="CN256" s="47"/>
      <c r="CO256" s="47"/>
      <c r="CP256" s="47"/>
      <c r="CQ256" s="47"/>
    </row>
    <row r="257" spans="1:95" ht="21" customHeight="1" thickBot="1" x14ac:dyDescent="0.25">
      <c r="A257" s="325"/>
      <c r="B257" s="83"/>
      <c r="C257" s="137"/>
      <c r="D257" s="601"/>
      <c r="E257" s="622"/>
      <c r="F257" s="759">
        <f>IF(X251="na",0,IF(X254="na", 15, 20))</f>
        <v>20</v>
      </c>
      <c r="G257" s="604"/>
      <c r="H257" s="604"/>
      <c r="I257" s="604"/>
      <c r="J257" s="604"/>
      <c r="K257" s="604"/>
      <c r="L257" s="604"/>
      <c r="M257" s="604"/>
      <c r="N257" s="604"/>
      <c r="O257" s="604"/>
      <c r="P257" s="604"/>
      <c r="Q257" s="604"/>
      <c r="R257" s="604"/>
      <c r="S257" s="604"/>
      <c r="T257" s="604"/>
      <c r="U257" s="604"/>
      <c r="V257" s="604"/>
      <c r="W257" s="604"/>
      <c r="X257" s="604"/>
      <c r="Y257" s="604"/>
      <c r="Z257" s="605"/>
      <c r="AD257" s="229"/>
      <c r="BX257" s="220"/>
      <c r="BY257" s="220"/>
      <c r="BZ257" s="220"/>
      <c r="CA257" s="220"/>
      <c r="CB257" s="220"/>
      <c r="CC257" s="220"/>
      <c r="CD257" s="220"/>
      <c r="CE257" s="47"/>
      <c r="CF257" s="47"/>
      <c r="CG257" s="47"/>
      <c r="CH257" s="47"/>
      <c r="CI257" s="47"/>
      <c r="CJ257" s="47"/>
      <c r="CK257" s="47"/>
      <c r="CL257" s="47"/>
      <c r="CM257" s="47"/>
      <c r="CN257" s="47"/>
      <c r="CO257" s="47"/>
      <c r="CP257" s="47"/>
      <c r="CQ257" s="47"/>
    </row>
    <row r="258" spans="1:95" ht="30" customHeight="1" thickBot="1" x14ac:dyDescent="0.25">
      <c r="A258" s="317"/>
      <c r="B258" s="369">
        <v>5430</v>
      </c>
      <c r="C258" s="143" t="s">
        <v>926</v>
      </c>
      <c r="D258" s="484"/>
      <c r="E258" s="485"/>
      <c r="F258" s="484"/>
      <c r="G258" s="485"/>
      <c r="H258" s="484" t="s">
        <v>440</v>
      </c>
      <c r="I258" s="485"/>
      <c r="J258" s="484"/>
      <c r="K258" s="485"/>
      <c r="L258" s="484"/>
      <c r="M258" s="485"/>
      <c r="N258" s="484"/>
      <c r="O258" s="485"/>
      <c r="P258" s="484"/>
      <c r="Q258" s="485"/>
      <c r="R258" s="484"/>
      <c r="S258" s="485"/>
      <c r="T258" s="484"/>
      <c r="U258" s="485"/>
      <c r="V258" s="484"/>
      <c r="W258" s="485"/>
      <c r="X258" s="274"/>
      <c r="Y258" s="274"/>
      <c r="Z258" s="328"/>
      <c r="AD258" s="229"/>
      <c r="BX258" s="220"/>
      <c r="BY258" s="220"/>
      <c r="BZ258" s="220"/>
      <c r="CA258" s="220"/>
      <c r="CB258" s="220"/>
      <c r="CC258" s="220"/>
      <c r="CD258" s="220"/>
      <c r="CE258" s="47"/>
      <c r="CF258" s="47"/>
      <c r="CG258" s="47"/>
      <c r="CH258" s="47"/>
      <c r="CI258" s="47"/>
      <c r="CJ258" s="47"/>
      <c r="CK258" s="47"/>
      <c r="CL258" s="47"/>
      <c r="CM258" s="47"/>
      <c r="CN258" s="47"/>
      <c r="CO258" s="47"/>
      <c r="CP258" s="47"/>
      <c r="CQ258" s="47"/>
    </row>
    <row r="259" spans="1:95" ht="45" customHeight="1" x14ac:dyDescent="0.2">
      <c r="A259" s="385"/>
      <c r="B259" s="503" t="s">
        <v>927</v>
      </c>
      <c r="C259" s="132" t="s">
        <v>928</v>
      </c>
      <c r="D259" s="680"/>
      <c r="E259" s="680"/>
      <c r="F259" s="680"/>
      <c r="G259" s="680"/>
      <c r="H259" s="680"/>
      <c r="I259" s="680"/>
      <c r="J259" s="680"/>
      <c r="K259" s="680"/>
      <c r="L259" s="680"/>
      <c r="M259" s="680"/>
      <c r="N259" s="680"/>
      <c r="O259" s="680"/>
      <c r="P259" s="680"/>
      <c r="Q259" s="680"/>
      <c r="R259" s="680"/>
      <c r="S259" s="680"/>
      <c r="T259" s="680"/>
      <c r="U259" s="680"/>
      <c r="V259" s="680"/>
      <c r="W259" s="680"/>
      <c r="X259" s="504"/>
      <c r="Y259" s="434">
        <f>IF(COUNTIF(D259:W259,"s"),0,IF(COUNTIF(D259:W259,"a"),Z259,0))</f>
        <v>0</v>
      </c>
      <c r="Z259" s="338">
        <v>30</v>
      </c>
      <c r="AA259" s="208">
        <f>COUNTIF(D259:W259,"a")+COUNTIF(D259:W259,"s")</f>
        <v>0</v>
      </c>
      <c r="AB259" s="390"/>
      <c r="AD259" s="229"/>
      <c r="BX259" s="220"/>
      <c r="BY259" s="220"/>
      <c r="BZ259" s="220"/>
      <c r="CA259" s="220"/>
      <c r="CB259" s="220"/>
      <c r="CC259" s="220"/>
      <c r="CD259" s="220"/>
      <c r="CE259" s="47"/>
      <c r="CF259" s="47"/>
      <c r="CG259" s="47"/>
      <c r="CH259" s="47"/>
      <c r="CI259" s="47"/>
      <c r="CJ259" s="47"/>
      <c r="CK259" s="47"/>
      <c r="CL259" s="47"/>
      <c r="CM259" s="47"/>
      <c r="CN259" s="47"/>
      <c r="CO259" s="47"/>
      <c r="CP259" s="47"/>
      <c r="CQ259" s="47"/>
    </row>
    <row r="260" spans="1:95" ht="30" customHeight="1" x14ac:dyDescent="0.2">
      <c r="A260" s="327"/>
      <c r="B260" s="492"/>
      <c r="C260" s="394" t="s">
        <v>929</v>
      </c>
      <c r="D260" s="626" t="s">
        <v>889</v>
      </c>
      <c r="E260" s="627"/>
      <c r="F260" s="627"/>
      <c r="G260" s="627"/>
      <c r="H260" s="627"/>
      <c r="I260" s="627"/>
      <c r="J260" s="627"/>
      <c r="K260" s="627"/>
      <c r="L260" s="627"/>
      <c r="M260" s="627"/>
      <c r="N260" s="627"/>
      <c r="O260" s="627"/>
      <c r="P260" s="627"/>
      <c r="Q260" s="627"/>
      <c r="R260" s="627"/>
      <c r="S260" s="627"/>
      <c r="T260" s="627"/>
      <c r="U260" s="627"/>
      <c r="V260" s="627"/>
      <c r="W260" s="627"/>
      <c r="X260" s="627"/>
      <c r="Y260" s="627"/>
      <c r="Z260" s="628"/>
      <c r="AB260" s="390"/>
      <c r="AD260" s="229"/>
      <c r="BX260" s="220"/>
      <c r="BY260" s="220"/>
      <c r="BZ260" s="220"/>
      <c r="CA260" s="220"/>
      <c r="CB260" s="220"/>
      <c r="CC260" s="220"/>
      <c r="CD260" s="220"/>
      <c r="CE260" s="47"/>
      <c r="CF260" s="47"/>
      <c r="CG260" s="47"/>
      <c r="CH260" s="47"/>
      <c r="CI260" s="47"/>
      <c r="CJ260" s="47"/>
      <c r="CK260" s="47"/>
      <c r="CL260" s="47"/>
      <c r="CM260" s="47"/>
      <c r="CN260" s="47"/>
      <c r="CO260" s="47"/>
      <c r="CP260" s="47"/>
      <c r="CQ260" s="47"/>
    </row>
    <row r="261" spans="1:95" ht="27.95" customHeight="1" x14ac:dyDescent="0.2">
      <c r="A261" s="327"/>
      <c r="B261" s="176"/>
      <c r="C261" s="278" t="s">
        <v>930</v>
      </c>
      <c r="D261" s="599"/>
      <c r="E261" s="600"/>
      <c r="F261" s="599"/>
      <c r="G261" s="600"/>
      <c r="H261" s="599"/>
      <c r="I261" s="600"/>
      <c r="J261" s="599"/>
      <c r="K261" s="600"/>
      <c r="L261" s="599"/>
      <c r="M261" s="600"/>
      <c r="N261" s="599"/>
      <c r="O261" s="600"/>
      <c r="P261" s="599"/>
      <c r="Q261" s="600"/>
      <c r="R261" s="599"/>
      <c r="S261" s="600"/>
      <c r="T261" s="599"/>
      <c r="U261" s="600"/>
      <c r="V261" s="599"/>
      <c r="W261" s="600"/>
      <c r="X261" s="681"/>
      <c r="Y261" s="682"/>
      <c r="Z261" s="683"/>
      <c r="AA261" s="208">
        <f>IF(COUNTIF($D$259:$W$259,"s"),1,COUNTIF(D261:W261, "a"))</f>
        <v>0</v>
      </c>
      <c r="AB261" s="390"/>
      <c r="AD261" s="229"/>
      <c r="BX261" s="220"/>
      <c r="BY261" s="220"/>
      <c r="BZ261" s="220"/>
      <c r="CA261" s="220"/>
      <c r="CB261" s="220"/>
      <c r="CC261" s="220"/>
      <c r="CD261" s="220"/>
      <c r="CE261" s="47"/>
      <c r="CF261" s="47"/>
      <c r="CG261" s="47"/>
      <c r="CH261" s="47"/>
      <c r="CI261" s="47"/>
      <c r="CJ261" s="47"/>
      <c r="CK261" s="47"/>
      <c r="CL261" s="47"/>
      <c r="CM261" s="47"/>
      <c r="CN261" s="47"/>
      <c r="CO261" s="47"/>
      <c r="CP261" s="47"/>
      <c r="CQ261" s="47"/>
    </row>
    <row r="262" spans="1:95" ht="27.95" customHeight="1" x14ac:dyDescent="0.2">
      <c r="A262" s="327"/>
      <c r="B262" s="177"/>
      <c r="C262" s="278" t="s">
        <v>931</v>
      </c>
      <c r="D262" s="593"/>
      <c r="E262" s="594"/>
      <c r="F262" s="593"/>
      <c r="G262" s="594"/>
      <c r="H262" s="593"/>
      <c r="I262" s="594"/>
      <c r="J262" s="593"/>
      <c r="K262" s="594"/>
      <c r="L262" s="593"/>
      <c r="M262" s="594"/>
      <c r="N262" s="593"/>
      <c r="O262" s="594"/>
      <c r="P262" s="593"/>
      <c r="Q262" s="594"/>
      <c r="R262" s="593"/>
      <c r="S262" s="594"/>
      <c r="T262" s="593"/>
      <c r="U262" s="594"/>
      <c r="V262" s="593"/>
      <c r="W262" s="594"/>
      <c r="X262" s="684"/>
      <c r="Y262" s="682"/>
      <c r="Z262" s="683"/>
      <c r="AA262" s="208">
        <f t="shared" ref="AA262:AA263" si="39">IF(COUNTIF($D$259:$W$259,"s"),1,COUNTIF(D262:W262, "a"))</f>
        <v>0</v>
      </c>
      <c r="AB262" s="390"/>
      <c r="AD262" s="229"/>
      <c r="BX262" s="220"/>
      <c r="BY262" s="220"/>
      <c r="BZ262" s="220"/>
      <c r="CA262" s="220"/>
      <c r="CB262" s="220"/>
      <c r="CC262" s="220"/>
      <c r="CD262" s="220"/>
      <c r="CE262" s="47"/>
      <c r="CF262" s="47"/>
      <c r="CG262" s="47"/>
      <c r="CH262" s="47"/>
      <c r="CI262" s="47"/>
      <c r="CJ262" s="47"/>
      <c r="CK262" s="47"/>
      <c r="CL262" s="47"/>
      <c r="CM262" s="47"/>
      <c r="CN262" s="47"/>
      <c r="CO262" s="47"/>
      <c r="CP262" s="47"/>
      <c r="CQ262" s="47"/>
    </row>
    <row r="263" spans="1:95" ht="27.95" customHeight="1" thickBot="1" x14ac:dyDescent="0.25">
      <c r="A263" s="318"/>
      <c r="B263" s="178"/>
      <c r="C263" s="310" t="s">
        <v>932</v>
      </c>
      <c r="D263" s="674"/>
      <c r="E263" s="675"/>
      <c r="F263" s="674"/>
      <c r="G263" s="675"/>
      <c r="H263" s="674"/>
      <c r="I263" s="675"/>
      <c r="J263" s="674"/>
      <c r="K263" s="675"/>
      <c r="L263" s="674"/>
      <c r="M263" s="675"/>
      <c r="N263" s="674"/>
      <c r="O263" s="675"/>
      <c r="P263" s="674"/>
      <c r="Q263" s="675"/>
      <c r="R263" s="674"/>
      <c r="S263" s="675"/>
      <c r="T263" s="674"/>
      <c r="U263" s="675"/>
      <c r="V263" s="674"/>
      <c r="W263" s="675"/>
      <c r="X263" s="684"/>
      <c r="Y263" s="682"/>
      <c r="Z263" s="683"/>
      <c r="AA263" s="208">
        <f t="shared" si="39"/>
        <v>0</v>
      </c>
      <c r="AB263" s="390"/>
      <c r="AD263" s="229"/>
      <c r="BX263" s="220"/>
      <c r="BY263" s="220"/>
      <c r="BZ263" s="220"/>
      <c r="CA263" s="220"/>
      <c r="CB263" s="220"/>
      <c r="CC263" s="220"/>
      <c r="CD263" s="220"/>
      <c r="CE263" s="47"/>
      <c r="CF263" s="47"/>
      <c r="CG263" s="47"/>
      <c r="CH263" s="47"/>
      <c r="CI263" s="47"/>
      <c r="CJ263" s="47"/>
      <c r="CK263" s="47"/>
      <c r="CL263" s="47"/>
      <c r="CM263" s="47"/>
      <c r="CN263" s="47"/>
      <c r="CO263" s="47"/>
      <c r="CP263" s="47"/>
      <c r="CQ263" s="47"/>
    </row>
    <row r="264" spans="1:95" ht="21" customHeight="1" thickTop="1" thickBot="1" x14ac:dyDescent="0.25">
      <c r="A264" s="327"/>
      <c r="B264" s="77"/>
      <c r="C264" s="109"/>
      <c r="D264" s="606" t="s">
        <v>441</v>
      </c>
      <c r="E264" s="607"/>
      <c r="F264" s="607"/>
      <c r="G264" s="607"/>
      <c r="H264" s="607"/>
      <c r="I264" s="607"/>
      <c r="J264" s="607"/>
      <c r="K264" s="607"/>
      <c r="L264" s="607"/>
      <c r="M264" s="607"/>
      <c r="N264" s="607"/>
      <c r="O264" s="607"/>
      <c r="P264" s="607"/>
      <c r="Q264" s="607"/>
      <c r="R264" s="607"/>
      <c r="S264" s="607"/>
      <c r="T264" s="607"/>
      <c r="U264" s="607"/>
      <c r="V264" s="607"/>
      <c r="W264" s="607"/>
      <c r="X264" s="608"/>
      <c r="Y264" s="272">
        <f>SUM(Y259:Y259)</f>
        <v>0</v>
      </c>
      <c r="Z264" s="332">
        <f>SUM(Z259:Z259)</f>
        <v>30</v>
      </c>
      <c r="AD264" s="229"/>
      <c r="BX264" s="220"/>
      <c r="BY264" s="220"/>
      <c r="BZ264" s="220"/>
      <c r="CA264" s="220"/>
      <c r="CB264" s="220"/>
      <c r="CC264" s="220"/>
      <c r="CD264" s="220"/>
      <c r="CE264" s="47"/>
      <c r="CF264" s="47"/>
      <c r="CG264" s="47"/>
      <c r="CH264" s="47"/>
      <c r="CI264" s="47"/>
      <c r="CJ264" s="47"/>
      <c r="CK264" s="47"/>
      <c r="CL264" s="47"/>
      <c r="CM264" s="47"/>
      <c r="CN264" s="47"/>
      <c r="CO264" s="47"/>
      <c r="CP264" s="47"/>
      <c r="CQ264" s="47"/>
    </row>
    <row r="265" spans="1:95" ht="21" customHeight="1" thickBot="1" x14ac:dyDescent="0.25">
      <c r="A265" s="325"/>
      <c r="B265" s="238"/>
      <c r="C265" s="137"/>
      <c r="D265" s="601"/>
      <c r="E265" s="622"/>
      <c r="F265" s="760">
        <v>0</v>
      </c>
      <c r="G265" s="604"/>
      <c r="H265" s="604"/>
      <c r="I265" s="604"/>
      <c r="J265" s="604"/>
      <c r="K265" s="604"/>
      <c r="L265" s="604"/>
      <c r="M265" s="604"/>
      <c r="N265" s="604"/>
      <c r="O265" s="604"/>
      <c r="P265" s="604"/>
      <c r="Q265" s="604"/>
      <c r="R265" s="604"/>
      <c r="S265" s="604"/>
      <c r="T265" s="604"/>
      <c r="U265" s="604"/>
      <c r="V265" s="604"/>
      <c r="W265" s="604"/>
      <c r="X265" s="604"/>
      <c r="Y265" s="604"/>
      <c r="Z265" s="605"/>
      <c r="AD265" s="229"/>
      <c r="BX265" s="220"/>
      <c r="BY265" s="220"/>
      <c r="BZ265" s="220"/>
      <c r="CA265" s="220"/>
      <c r="CB265" s="220"/>
      <c r="CC265" s="220"/>
      <c r="CD265" s="220"/>
      <c r="CE265" s="47"/>
      <c r="CF265" s="47"/>
      <c r="CG265" s="47"/>
      <c r="CH265" s="47"/>
      <c r="CI265" s="47"/>
      <c r="CJ265" s="47"/>
      <c r="CK265" s="47"/>
      <c r="CL265" s="47"/>
      <c r="CM265" s="47"/>
      <c r="CN265" s="47"/>
      <c r="CO265" s="47"/>
      <c r="CP265" s="47"/>
      <c r="CQ265" s="47"/>
    </row>
    <row r="266" spans="1:95" ht="30" customHeight="1" x14ac:dyDescent="0.2">
      <c r="A266" s="317"/>
      <c r="B266" s="91">
        <v>5440</v>
      </c>
      <c r="C266" s="505" t="s">
        <v>1023</v>
      </c>
      <c r="D266" s="506"/>
      <c r="E266" s="507"/>
      <c r="F266" s="506"/>
      <c r="G266" s="507"/>
      <c r="H266" s="506"/>
      <c r="I266" s="507"/>
      <c r="J266" s="506"/>
      <c r="K266" s="507"/>
      <c r="L266" s="506"/>
      <c r="M266" s="507"/>
      <c r="N266" s="506"/>
      <c r="O266" s="507"/>
      <c r="P266" s="506"/>
      <c r="Q266" s="507"/>
      <c r="R266" s="506"/>
      <c r="S266" s="507"/>
      <c r="T266" s="506"/>
      <c r="U266" s="507"/>
      <c r="V266" s="506"/>
      <c r="W266" s="507"/>
      <c r="X266" s="508"/>
      <c r="Y266" s="508"/>
      <c r="Z266" s="509"/>
      <c r="AD266" s="229"/>
      <c r="BX266" s="220"/>
      <c r="BY266" s="220"/>
      <c r="BZ266" s="220"/>
      <c r="CA266" s="220"/>
      <c r="CB266" s="220"/>
      <c r="CC266" s="220"/>
      <c r="CD266" s="220"/>
      <c r="CE266" s="47"/>
      <c r="CF266" s="47"/>
      <c r="CG266" s="47"/>
      <c r="CH266" s="47"/>
      <c r="CI266" s="47"/>
      <c r="CJ266" s="47"/>
      <c r="CK266" s="47"/>
      <c r="CL266" s="47"/>
      <c r="CM266" s="47"/>
      <c r="CN266" s="47"/>
      <c r="CO266" s="47"/>
      <c r="CP266" s="47"/>
      <c r="CQ266" s="47"/>
    </row>
    <row r="267" spans="1:95" ht="30" customHeight="1" x14ac:dyDescent="0.2">
      <c r="A267" s="317"/>
      <c r="B267" s="43"/>
      <c r="C267" s="313" t="s">
        <v>882</v>
      </c>
      <c r="D267" s="691"/>
      <c r="E267" s="691"/>
      <c r="F267" s="691"/>
      <c r="G267" s="691"/>
      <c r="H267" s="691"/>
      <c r="I267" s="691"/>
      <c r="J267" s="691"/>
      <c r="K267" s="691"/>
      <c r="L267" s="691"/>
      <c r="M267" s="691"/>
      <c r="N267" s="691"/>
      <c r="O267" s="691"/>
      <c r="P267" s="691"/>
      <c r="Q267" s="691"/>
      <c r="R267" s="691"/>
      <c r="S267" s="691"/>
      <c r="T267" s="691"/>
      <c r="U267" s="691"/>
      <c r="V267" s="691"/>
      <c r="W267" s="691"/>
      <c r="X267" s="691"/>
      <c r="Y267" s="691"/>
      <c r="Z267" s="692"/>
      <c r="AD267" s="229"/>
      <c r="BX267" s="220"/>
      <c r="BY267" s="220"/>
      <c r="BZ267" s="220"/>
      <c r="CA267" s="220"/>
      <c r="CB267" s="220"/>
      <c r="CC267" s="220"/>
      <c r="CD267" s="220"/>
      <c r="CE267" s="47"/>
      <c r="CF267" s="47"/>
      <c r="CG267" s="47"/>
      <c r="CH267" s="47"/>
      <c r="CI267" s="47"/>
      <c r="CJ267" s="47"/>
      <c r="CK267" s="47"/>
      <c r="CL267" s="47"/>
      <c r="CM267" s="47"/>
      <c r="CN267" s="47"/>
      <c r="CO267" s="47"/>
      <c r="CP267" s="47"/>
      <c r="CQ267" s="47"/>
    </row>
    <row r="268" spans="1:95" ht="45" customHeight="1" x14ac:dyDescent="0.2">
      <c r="A268" s="327"/>
      <c r="B268" s="510" t="s">
        <v>933</v>
      </c>
      <c r="C268" s="278" t="s">
        <v>934</v>
      </c>
      <c r="D268" s="599"/>
      <c r="E268" s="600"/>
      <c r="F268" s="599"/>
      <c r="G268" s="600"/>
      <c r="H268" s="599"/>
      <c r="I268" s="600"/>
      <c r="J268" s="599"/>
      <c r="K268" s="600"/>
      <c r="L268" s="599"/>
      <c r="M268" s="600"/>
      <c r="N268" s="599"/>
      <c r="O268" s="600"/>
      <c r="P268" s="599"/>
      <c r="Q268" s="600"/>
      <c r="R268" s="599"/>
      <c r="S268" s="600"/>
      <c r="T268" s="599"/>
      <c r="U268" s="600"/>
      <c r="V268" s="599"/>
      <c r="W268" s="600"/>
      <c r="X268" s="511"/>
      <c r="Y268" s="545">
        <f t="shared" ref="Y268:Y273" si="40">IF(OR(D268="s",F268="s",H268="s",J268="s",L268="s",N268="s",P268="s",R268="s",T268="s",V268="s"), 0, IF(OR(D268="a",F268="a",H268="a",J268="a",L268="a",N268="a",P268="a",R268="a",T268="a",V268="a"),Z268,0))</f>
        <v>0</v>
      </c>
      <c r="Z268" s="329">
        <f>IF(X268="na",0,10)</f>
        <v>10</v>
      </c>
      <c r="AA268" s="208">
        <f>COUNTIF(D268:W268,"a")+COUNTIF(D268:W268,"s")+COUNTIF(X268,"na")</f>
        <v>0</v>
      </c>
      <c r="AB268" s="390"/>
      <c r="AD268" s="229"/>
      <c r="BX268" s="220"/>
      <c r="BY268" s="220"/>
      <c r="BZ268" s="220"/>
      <c r="CA268" s="220"/>
      <c r="CB268" s="220"/>
      <c r="CC268" s="220"/>
      <c r="CD268" s="220"/>
      <c r="CE268" s="47"/>
      <c r="CF268" s="47"/>
      <c r="CG268" s="47"/>
      <c r="CH268" s="47"/>
      <c r="CI268" s="47"/>
      <c r="CJ268" s="47"/>
      <c r="CK268" s="47"/>
      <c r="CL268" s="47"/>
      <c r="CM268" s="47"/>
      <c r="CN268" s="47"/>
      <c r="CO268" s="47"/>
      <c r="CP268" s="47"/>
      <c r="CQ268" s="47"/>
    </row>
    <row r="269" spans="1:95" ht="200.1" customHeight="1" x14ac:dyDescent="0.2">
      <c r="A269" s="327"/>
      <c r="B269" s="311" t="s">
        <v>937</v>
      </c>
      <c r="C269" s="153" t="s">
        <v>938</v>
      </c>
      <c r="D269" s="593"/>
      <c r="E269" s="594"/>
      <c r="F269" s="593"/>
      <c r="G269" s="594"/>
      <c r="H269" s="593"/>
      <c r="I269" s="594"/>
      <c r="J269" s="593"/>
      <c r="K269" s="594"/>
      <c r="L269" s="593"/>
      <c r="M269" s="594"/>
      <c r="N269" s="593"/>
      <c r="O269" s="594"/>
      <c r="P269" s="593"/>
      <c r="Q269" s="594"/>
      <c r="R269" s="593"/>
      <c r="S269" s="594"/>
      <c r="T269" s="593"/>
      <c r="U269" s="594"/>
      <c r="V269" s="593"/>
      <c r="W269" s="594"/>
      <c r="X269" s="511"/>
      <c r="Y269" s="170">
        <f t="shared" si="40"/>
        <v>0</v>
      </c>
      <c r="Z269" s="330">
        <f>IF(X269="na",0,5)</f>
        <v>5</v>
      </c>
      <c r="AA269" s="208">
        <f>COUNTIF(D269:W269,"a")+COUNTIF(D269:W269,"s")+COUNTIF(X269,"na")</f>
        <v>0</v>
      </c>
      <c r="AB269" s="276"/>
      <c r="AD269" s="229"/>
      <c r="BX269" s="220"/>
      <c r="BY269" s="220"/>
      <c r="BZ269" s="220"/>
      <c r="CA269" s="220"/>
      <c r="CB269" s="220"/>
      <c r="CC269" s="220"/>
      <c r="CD269" s="220"/>
      <c r="CE269" s="47"/>
      <c r="CF269" s="47"/>
      <c r="CG269" s="47"/>
      <c r="CH269" s="47"/>
      <c r="CI269" s="47"/>
      <c r="CJ269" s="47"/>
      <c r="CK269" s="47"/>
      <c r="CL269" s="47"/>
      <c r="CM269" s="47"/>
      <c r="CN269" s="47"/>
      <c r="CO269" s="47"/>
      <c r="CP269" s="47"/>
      <c r="CQ269" s="47"/>
    </row>
    <row r="270" spans="1:95" ht="45" customHeight="1" x14ac:dyDescent="0.2">
      <c r="A270" s="327"/>
      <c r="B270" s="512" t="s">
        <v>939</v>
      </c>
      <c r="C270" s="310" t="s">
        <v>940</v>
      </c>
      <c r="D270" s="674"/>
      <c r="E270" s="675"/>
      <c r="F270" s="674"/>
      <c r="G270" s="675"/>
      <c r="H270" s="674"/>
      <c r="I270" s="675"/>
      <c r="J270" s="674"/>
      <c r="K270" s="675"/>
      <c r="L270" s="674"/>
      <c r="M270" s="675"/>
      <c r="N270" s="674"/>
      <c r="O270" s="675"/>
      <c r="P270" s="674"/>
      <c r="Q270" s="675"/>
      <c r="R270" s="674"/>
      <c r="S270" s="675"/>
      <c r="T270" s="674"/>
      <c r="U270" s="675"/>
      <c r="V270" s="674"/>
      <c r="W270" s="675"/>
      <c r="X270" s="498"/>
      <c r="Y270" s="541">
        <f t="shared" si="40"/>
        <v>0</v>
      </c>
      <c r="Z270" s="330">
        <f>IF(X270="na",0,20)</f>
        <v>20</v>
      </c>
      <c r="AA270" s="208">
        <f>COUNTIF(D270:W270,"a")+COUNTIF(D270:W270,"s")+COUNTIF(X270,"na")</f>
        <v>0</v>
      </c>
      <c r="AB270" s="390"/>
      <c r="AD270" s="229"/>
      <c r="BX270" s="220"/>
      <c r="BY270" s="220"/>
      <c r="BZ270" s="220"/>
      <c r="CA270" s="220"/>
      <c r="CB270" s="220"/>
      <c r="CC270" s="220"/>
      <c r="CD270" s="220"/>
      <c r="CE270" s="47"/>
      <c r="CF270" s="47"/>
      <c r="CG270" s="47"/>
      <c r="CH270" s="47"/>
      <c r="CI270" s="47"/>
      <c r="CJ270" s="47"/>
      <c r="CK270" s="47"/>
      <c r="CL270" s="47"/>
      <c r="CM270" s="47"/>
      <c r="CN270" s="47"/>
      <c r="CO270" s="47"/>
      <c r="CP270" s="47"/>
      <c r="CQ270" s="47"/>
    </row>
    <row r="271" spans="1:95" ht="30" customHeight="1" x14ac:dyDescent="0.2">
      <c r="A271" s="317"/>
      <c r="B271" s="43"/>
      <c r="C271" s="313" t="s">
        <v>885</v>
      </c>
      <c r="D271" s="691"/>
      <c r="E271" s="691"/>
      <c r="F271" s="691"/>
      <c r="G271" s="691"/>
      <c r="H271" s="691"/>
      <c r="I271" s="691"/>
      <c r="J271" s="691"/>
      <c r="K271" s="691"/>
      <c r="L271" s="691"/>
      <c r="M271" s="691"/>
      <c r="N271" s="691"/>
      <c r="O271" s="691"/>
      <c r="P271" s="691"/>
      <c r="Q271" s="691"/>
      <c r="R271" s="691"/>
      <c r="S271" s="691"/>
      <c r="T271" s="691"/>
      <c r="U271" s="691"/>
      <c r="V271" s="691"/>
      <c r="W271" s="691"/>
      <c r="X271" s="691"/>
      <c r="Y271" s="691"/>
      <c r="Z271" s="692"/>
      <c r="AD271" s="229"/>
      <c r="BX271" s="220"/>
      <c r="BY271" s="220"/>
      <c r="BZ271" s="220"/>
      <c r="CA271" s="220"/>
      <c r="CB271" s="220"/>
      <c r="CC271" s="220"/>
      <c r="CD271" s="220"/>
      <c r="CE271" s="47"/>
      <c r="CF271" s="47"/>
      <c r="CG271" s="47"/>
      <c r="CH271" s="47"/>
      <c r="CI271" s="47"/>
      <c r="CJ271" s="47"/>
      <c r="CK271" s="47"/>
      <c r="CL271" s="47"/>
      <c r="CM271" s="47"/>
      <c r="CN271" s="47"/>
      <c r="CO271" s="47"/>
      <c r="CP271" s="47"/>
      <c r="CQ271" s="47"/>
    </row>
    <row r="272" spans="1:95" ht="30" customHeight="1" x14ac:dyDescent="0.2">
      <c r="A272" s="317"/>
      <c r="B272" s="85"/>
      <c r="C272" s="313" t="s">
        <v>941</v>
      </c>
      <c r="D272" s="691"/>
      <c r="E272" s="691"/>
      <c r="F272" s="691"/>
      <c r="G272" s="691"/>
      <c r="H272" s="691"/>
      <c r="I272" s="691"/>
      <c r="J272" s="691"/>
      <c r="K272" s="691"/>
      <c r="L272" s="691"/>
      <c r="M272" s="691"/>
      <c r="N272" s="691"/>
      <c r="O272" s="691"/>
      <c r="P272" s="691"/>
      <c r="Q272" s="691"/>
      <c r="R272" s="691"/>
      <c r="S272" s="691"/>
      <c r="T272" s="691"/>
      <c r="U272" s="691"/>
      <c r="V272" s="691"/>
      <c r="W272" s="691"/>
      <c r="X272" s="691"/>
      <c r="Y272" s="691"/>
      <c r="Z272" s="692"/>
      <c r="AD272" s="229"/>
      <c r="BX272" s="220"/>
      <c r="BY272" s="220"/>
      <c r="BZ272" s="220"/>
      <c r="CA272" s="220"/>
      <c r="CB272" s="220"/>
      <c r="CC272" s="220"/>
      <c r="CD272" s="220"/>
      <c r="CE272" s="47"/>
      <c r="CF272" s="47"/>
      <c r="CG272" s="47"/>
      <c r="CH272" s="47"/>
      <c r="CI272" s="47"/>
      <c r="CJ272" s="47"/>
      <c r="CK272" s="47"/>
      <c r="CL272" s="47"/>
      <c r="CM272" s="47"/>
      <c r="CN272" s="47"/>
      <c r="CO272" s="47"/>
      <c r="CP272" s="47"/>
      <c r="CQ272" s="47"/>
    </row>
    <row r="273" spans="1:95" ht="45" customHeight="1" x14ac:dyDescent="0.2">
      <c r="A273" s="327"/>
      <c r="B273" s="513" t="s">
        <v>942</v>
      </c>
      <c r="C273" s="310" t="s">
        <v>943</v>
      </c>
      <c r="D273" s="624"/>
      <c r="E273" s="625"/>
      <c r="F273" s="624"/>
      <c r="G273" s="625"/>
      <c r="H273" s="624"/>
      <c r="I273" s="625"/>
      <c r="J273" s="624"/>
      <c r="K273" s="625"/>
      <c r="L273" s="624"/>
      <c r="M273" s="625"/>
      <c r="N273" s="624"/>
      <c r="O273" s="625"/>
      <c r="P273" s="624"/>
      <c r="Q273" s="625"/>
      <c r="R273" s="624"/>
      <c r="S273" s="625"/>
      <c r="T273" s="624"/>
      <c r="U273" s="625"/>
      <c r="V273" s="624"/>
      <c r="W273" s="625"/>
      <c r="X273" s="498"/>
      <c r="Y273" s="393">
        <f t="shared" si="40"/>
        <v>0</v>
      </c>
      <c r="Z273" s="489">
        <f>IF(X273="na",0,20)</f>
        <v>20</v>
      </c>
      <c r="AA273" s="208">
        <f>COUNTIF(D273:W273,"a")+COUNTIF(D273:W273,"s")+COUNTIF(X273,"na")</f>
        <v>0</v>
      </c>
      <c r="AB273" s="390"/>
      <c r="AD273" s="229"/>
      <c r="BX273" s="220"/>
      <c r="BY273" s="220"/>
      <c r="BZ273" s="220"/>
      <c r="CA273" s="220"/>
      <c r="CB273" s="220"/>
      <c r="CC273" s="220"/>
      <c r="CD273" s="220"/>
      <c r="CE273" s="47"/>
      <c r="CF273" s="47"/>
      <c r="CG273" s="47"/>
      <c r="CH273" s="47"/>
      <c r="CI273" s="47"/>
      <c r="CJ273" s="47"/>
      <c r="CK273" s="47"/>
      <c r="CL273" s="47"/>
      <c r="CM273" s="47"/>
      <c r="CN273" s="47"/>
      <c r="CO273" s="47"/>
      <c r="CP273" s="47"/>
      <c r="CQ273" s="47"/>
    </row>
    <row r="274" spans="1:95" ht="48" customHeight="1" x14ac:dyDescent="0.2">
      <c r="A274" s="317"/>
      <c r="B274" s="492"/>
      <c r="C274" s="313" t="s">
        <v>944</v>
      </c>
      <c r="D274" s="761" t="s">
        <v>945</v>
      </c>
      <c r="E274" s="738"/>
      <c r="F274" s="738"/>
      <c r="G274" s="738"/>
      <c r="H274" s="738"/>
      <c r="I274" s="738"/>
      <c r="J274" s="738"/>
      <c r="K274" s="738"/>
      <c r="L274" s="738"/>
      <c r="M274" s="738"/>
      <c r="N274" s="738"/>
      <c r="O274" s="738"/>
      <c r="P274" s="738"/>
      <c r="Q274" s="738"/>
      <c r="R274" s="738"/>
      <c r="S274" s="738"/>
      <c r="T274" s="738"/>
      <c r="U274" s="738"/>
      <c r="V274" s="738"/>
      <c r="W274" s="738"/>
      <c r="X274" s="738"/>
      <c r="Y274" s="738"/>
      <c r="Z274" s="739"/>
      <c r="AD274" s="229"/>
      <c r="BX274" s="220"/>
      <c r="BY274" s="220"/>
      <c r="BZ274" s="220"/>
      <c r="CA274" s="220"/>
      <c r="CB274" s="220"/>
      <c r="CC274" s="220"/>
      <c r="CD274" s="220"/>
      <c r="CE274" s="47"/>
      <c r="CF274" s="47"/>
      <c r="CG274" s="47"/>
      <c r="CH274" s="47"/>
      <c r="CI274" s="47"/>
      <c r="CJ274" s="47"/>
      <c r="CK274" s="47"/>
      <c r="CL274" s="47"/>
      <c r="CM274" s="47"/>
      <c r="CN274" s="47"/>
      <c r="CO274" s="47"/>
      <c r="CP274" s="47"/>
      <c r="CQ274" s="47"/>
    </row>
    <row r="275" spans="1:95" ht="27.95" customHeight="1" x14ac:dyDescent="0.2">
      <c r="A275" s="327"/>
      <c r="B275" s="177"/>
      <c r="C275" s="278" t="s">
        <v>946</v>
      </c>
      <c r="D275" s="599"/>
      <c r="E275" s="600"/>
      <c r="F275" s="599"/>
      <c r="G275" s="600"/>
      <c r="H275" s="599"/>
      <c r="I275" s="600"/>
      <c r="J275" s="599"/>
      <c r="K275" s="600"/>
      <c r="L275" s="599"/>
      <c r="M275" s="600"/>
      <c r="N275" s="599"/>
      <c r="O275" s="600"/>
      <c r="P275" s="599"/>
      <c r="Q275" s="600"/>
      <c r="R275" s="599"/>
      <c r="S275" s="600"/>
      <c r="T275" s="599"/>
      <c r="U275" s="600"/>
      <c r="V275" s="599"/>
      <c r="W275" s="600"/>
      <c r="X275" s="681"/>
      <c r="Y275" s="682"/>
      <c r="Z275" s="683"/>
      <c r="AA275" s="208">
        <f>IF(OR(COUNTIF($D$273:$W$273,"s"),COUNTIF($X$273,"na")),1,COUNTIF(D275:W275, "a"))</f>
        <v>0</v>
      </c>
      <c r="AB275" s="390"/>
      <c r="AD275" s="229"/>
      <c r="BX275" s="220"/>
      <c r="BY275" s="220"/>
      <c r="BZ275" s="220"/>
      <c r="CA275" s="220"/>
      <c r="CB275" s="220"/>
      <c r="CC275" s="220"/>
      <c r="CD275" s="220"/>
      <c r="CE275" s="47"/>
      <c r="CF275" s="47"/>
      <c r="CG275" s="47"/>
      <c r="CH275" s="47"/>
      <c r="CI275" s="47"/>
      <c r="CJ275" s="47"/>
      <c r="CK275" s="47"/>
      <c r="CL275" s="47"/>
      <c r="CM275" s="47"/>
      <c r="CN275" s="47"/>
      <c r="CO275" s="47"/>
      <c r="CP275" s="47"/>
      <c r="CQ275" s="47"/>
    </row>
    <row r="276" spans="1:95" ht="27.95" customHeight="1" x14ac:dyDescent="0.2">
      <c r="A276" s="327"/>
      <c r="B276" s="177"/>
      <c r="C276" s="278" t="s">
        <v>947</v>
      </c>
      <c r="D276" s="593"/>
      <c r="E276" s="594"/>
      <c r="F276" s="593"/>
      <c r="G276" s="594"/>
      <c r="H276" s="593"/>
      <c r="I276" s="594"/>
      <c r="J276" s="593"/>
      <c r="K276" s="594"/>
      <c r="L276" s="593"/>
      <c r="M276" s="594"/>
      <c r="N276" s="593"/>
      <c r="O276" s="594"/>
      <c r="P276" s="593"/>
      <c r="Q276" s="594"/>
      <c r="R276" s="593"/>
      <c r="S276" s="594"/>
      <c r="T276" s="593"/>
      <c r="U276" s="594"/>
      <c r="V276" s="593"/>
      <c r="W276" s="594"/>
      <c r="X276" s="684"/>
      <c r="Y276" s="682"/>
      <c r="Z276" s="683"/>
      <c r="AA276" s="208">
        <f t="shared" ref="AA276:AA279" si="41">IF(OR(COUNTIF($D$273:$W$273,"s"),COUNTIF($X$273,"na")),1,COUNTIF(D276:W276, "a"))</f>
        <v>0</v>
      </c>
      <c r="AB276" s="390"/>
      <c r="AD276" s="229"/>
      <c r="BX276" s="220"/>
      <c r="BY276" s="220"/>
      <c r="BZ276" s="220"/>
      <c r="CA276" s="220"/>
      <c r="CB276" s="220"/>
      <c r="CC276" s="220"/>
      <c r="CD276" s="220"/>
      <c r="CE276" s="47"/>
      <c r="CF276" s="47"/>
      <c r="CG276" s="47"/>
      <c r="CH276" s="47"/>
      <c r="CI276" s="47"/>
      <c r="CJ276" s="47"/>
      <c r="CK276" s="47"/>
      <c r="CL276" s="47"/>
      <c r="CM276" s="47"/>
      <c r="CN276" s="47"/>
      <c r="CO276" s="47"/>
      <c r="CP276" s="47"/>
      <c r="CQ276" s="47"/>
    </row>
    <row r="277" spans="1:95" ht="27.95" customHeight="1" x14ac:dyDescent="0.2">
      <c r="A277" s="327"/>
      <c r="B277" s="177"/>
      <c r="C277" s="278" t="s">
        <v>948</v>
      </c>
      <c r="D277" s="593"/>
      <c r="E277" s="594"/>
      <c r="F277" s="593"/>
      <c r="G277" s="594"/>
      <c r="H277" s="593"/>
      <c r="I277" s="594"/>
      <c r="J277" s="593"/>
      <c r="K277" s="594"/>
      <c r="L277" s="593"/>
      <c r="M277" s="594"/>
      <c r="N277" s="593"/>
      <c r="O277" s="594"/>
      <c r="P277" s="593"/>
      <c r="Q277" s="594"/>
      <c r="R277" s="593"/>
      <c r="S277" s="594"/>
      <c r="T277" s="593"/>
      <c r="U277" s="594"/>
      <c r="V277" s="593"/>
      <c r="W277" s="594"/>
      <c r="X277" s="684"/>
      <c r="Y277" s="682"/>
      <c r="Z277" s="683"/>
      <c r="AA277" s="208">
        <f t="shared" si="41"/>
        <v>0</v>
      </c>
      <c r="AB277" s="390"/>
      <c r="AD277" s="229"/>
      <c r="BX277" s="220"/>
      <c r="BY277" s="220"/>
      <c r="BZ277" s="220"/>
      <c r="CA277" s="220"/>
      <c r="CB277" s="220"/>
      <c r="CC277" s="220"/>
      <c r="CD277" s="220"/>
      <c r="CE277" s="47"/>
      <c r="CF277" s="47"/>
      <c r="CG277" s="47"/>
      <c r="CH277" s="47"/>
      <c r="CI277" s="47"/>
      <c r="CJ277" s="47"/>
      <c r="CK277" s="47"/>
      <c r="CL277" s="47"/>
      <c r="CM277" s="47"/>
      <c r="CN277" s="47"/>
      <c r="CO277" s="47"/>
      <c r="CP277" s="47"/>
      <c r="CQ277" s="47"/>
    </row>
    <row r="278" spans="1:95" ht="27.95" customHeight="1" x14ac:dyDescent="0.2">
      <c r="A278" s="327"/>
      <c r="B278" s="177"/>
      <c r="C278" s="278" t="s">
        <v>949</v>
      </c>
      <c r="D278" s="593"/>
      <c r="E278" s="594"/>
      <c r="F278" s="593"/>
      <c r="G278" s="594"/>
      <c r="H278" s="593"/>
      <c r="I278" s="594"/>
      <c r="J278" s="593"/>
      <c r="K278" s="594"/>
      <c r="L278" s="593"/>
      <c r="M278" s="594"/>
      <c r="N278" s="593"/>
      <c r="O278" s="594"/>
      <c r="P278" s="593"/>
      <c r="Q278" s="594"/>
      <c r="R278" s="593"/>
      <c r="S278" s="594"/>
      <c r="T278" s="593"/>
      <c r="U278" s="594"/>
      <c r="V278" s="593"/>
      <c r="W278" s="594"/>
      <c r="X278" s="684"/>
      <c r="Y278" s="682"/>
      <c r="Z278" s="683"/>
      <c r="AA278" s="208">
        <f t="shared" si="41"/>
        <v>0</v>
      </c>
      <c r="AB278" s="390"/>
      <c r="AD278" s="229"/>
      <c r="BX278" s="220"/>
      <c r="BY278" s="220"/>
      <c r="BZ278" s="220"/>
      <c r="CA278" s="220"/>
      <c r="CB278" s="220"/>
      <c r="CC278" s="220"/>
      <c r="CD278" s="220"/>
      <c r="CE278" s="47"/>
      <c r="CF278" s="47"/>
      <c r="CG278" s="47"/>
      <c r="CH278" s="47"/>
      <c r="CI278" s="47"/>
      <c r="CJ278" s="47"/>
      <c r="CK278" s="47"/>
      <c r="CL278" s="47"/>
      <c r="CM278" s="47"/>
      <c r="CN278" s="47"/>
      <c r="CO278" s="47"/>
      <c r="CP278" s="47"/>
      <c r="CQ278" s="47"/>
    </row>
    <row r="279" spans="1:95" ht="27.95" customHeight="1" x14ac:dyDescent="0.2">
      <c r="A279" s="327"/>
      <c r="B279" s="174"/>
      <c r="C279" s="153" t="s">
        <v>1022</v>
      </c>
      <c r="D279" s="593"/>
      <c r="E279" s="594"/>
      <c r="F279" s="593"/>
      <c r="G279" s="594"/>
      <c r="H279" s="593"/>
      <c r="I279" s="594"/>
      <c r="J279" s="593"/>
      <c r="K279" s="594"/>
      <c r="L279" s="593"/>
      <c r="M279" s="594"/>
      <c r="N279" s="593"/>
      <c r="O279" s="594"/>
      <c r="P279" s="593"/>
      <c r="Q279" s="594"/>
      <c r="R279" s="593"/>
      <c r="S279" s="594"/>
      <c r="T279" s="593"/>
      <c r="U279" s="594"/>
      <c r="V279" s="593"/>
      <c r="W279" s="594"/>
      <c r="X279" s="762"/>
      <c r="Y279" s="763"/>
      <c r="Z279" s="764"/>
      <c r="AA279" s="208">
        <f t="shared" si="41"/>
        <v>0</v>
      </c>
      <c r="AB279" s="390"/>
      <c r="AD279" s="229"/>
      <c r="BX279" s="220"/>
      <c r="BY279" s="220"/>
      <c r="BZ279" s="220"/>
      <c r="CA279" s="220"/>
      <c r="CB279" s="220"/>
      <c r="CC279" s="220"/>
      <c r="CD279" s="220"/>
      <c r="CE279" s="47"/>
      <c r="CF279" s="47"/>
      <c r="CG279" s="47"/>
      <c r="CH279" s="47"/>
      <c r="CI279" s="47"/>
      <c r="CJ279" s="47"/>
      <c r="CK279" s="47"/>
      <c r="CL279" s="47"/>
      <c r="CM279" s="47"/>
      <c r="CN279" s="47"/>
      <c r="CO279" s="47"/>
      <c r="CP279" s="47"/>
      <c r="CQ279" s="47"/>
    </row>
    <row r="280" spans="1:95" ht="45" customHeight="1" x14ac:dyDescent="0.2">
      <c r="A280" s="327"/>
      <c r="B280" s="173" t="s">
        <v>950</v>
      </c>
      <c r="C280" s="132" t="s">
        <v>951</v>
      </c>
      <c r="D280" s="599"/>
      <c r="E280" s="600"/>
      <c r="F280" s="599"/>
      <c r="G280" s="600"/>
      <c r="H280" s="599"/>
      <c r="I280" s="600"/>
      <c r="J280" s="599"/>
      <c r="K280" s="600"/>
      <c r="L280" s="599"/>
      <c r="M280" s="600"/>
      <c r="N280" s="599"/>
      <c r="O280" s="600"/>
      <c r="P280" s="599"/>
      <c r="Q280" s="600"/>
      <c r="R280" s="599"/>
      <c r="S280" s="600"/>
      <c r="T280" s="599"/>
      <c r="U280" s="600"/>
      <c r="V280" s="599"/>
      <c r="W280" s="600"/>
      <c r="X280" s="511"/>
      <c r="Y280" s="33">
        <f t="shared" ref="Y280:Y281" si="42">IF(OR(D280="s",F280="s",H280="s",J280="s",L280="s",N280="s",P280="s",R280="s",T280="s",V280="s"), 0, IF(OR(D280="a",F280="a",H280="a",J280="a",L280="a",N280="a",P280="a",R280="a",T280="a",V280="a"),Z280,0))</f>
        <v>0</v>
      </c>
      <c r="Z280" s="334">
        <f>IF(X280="na",0,30)</f>
        <v>30</v>
      </c>
      <c r="AA280" s="39">
        <f>IF(OR(COUNTIF(D281:W281,"a")+COUNTIF(D281:W281,"s")+COUNTIF(X281:X281,"na")&gt;0),0,(COUNTIF(D280:W280,"a")+COUNTIF(D280:W280,"s")+COUNTIF(X280,"na")))</f>
        <v>0</v>
      </c>
      <c r="AB280" s="276"/>
      <c r="AD280" s="229"/>
      <c r="BX280" s="220"/>
      <c r="BY280" s="220"/>
      <c r="BZ280" s="220"/>
      <c r="CA280" s="220"/>
      <c r="CB280" s="220"/>
      <c r="CC280" s="220"/>
      <c r="CD280" s="220"/>
      <c r="CE280" s="220"/>
      <c r="CF280" s="220"/>
      <c r="CG280" s="47"/>
      <c r="CH280" s="47"/>
      <c r="CI280" s="47"/>
      <c r="CJ280" s="47"/>
      <c r="CK280" s="47"/>
      <c r="CL280" s="47"/>
      <c r="CM280" s="47"/>
    </row>
    <row r="281" spans="1:95" ht="45" customHeight="1" thickBot="1" x14ac:dyDescent="0.25">
      <c r="A281" s="325"/>
      <c r="B281" s="189" t="s">
        <v>952</v>
      </c>
      <c r="C281" s="514" t="s">
        <v>953</v>
      </c>
      <c r="D281" s="591"/>
      <c r="E281" s="592"/>
      <c r="F281" s="591"/>
      <c r="G281" s="592"/>
      <c r="H281" s="591"/>
      <c r="I281" s="592"/>
      <c r="J281" s="591"/>
      <c r="K281" s="592"/>
      <c r="L281" s="591"/>
      <c r="M281" s="592"/>
      <c r="N281" s="591"/>
      <c r="O281" s="592"/>
      <c r="P281" s="591"/>
      <c r="Q281" s="592"/>
      <c r="R281" s="591"/>
      <c r="S281" s="592"/>
      <c r="T281" s="591"/>
      <c r="U281" s="592"/>
      <c r="V281" s="591"/>
      <c r="W281" s="592"/>
      <c r="X281" s="515"/>
      <c r="Y281" s="516">
        <f t="shared" si="42"/>
        <v>0</v>
      </c>
      <c r="Z281" s="425">
        <f>IF(X280="na",0,15)</f>
        <v>15</v>
      </c>
      <c r="AA281" s="39">
        <f>IF(OR(COUNTIF(D280:W280,"a")+COUNTIF(D280:W280,"s")+COUNTIF(X280:X280,"na")&gt;0),0,(COUNTIF(D281:W281,"a")+COUNTIF(D281:W281,"s")+COUNTIF(X281,"na")))</f>
        <v>0</v>
      </c>
      <c r="AB281" s="276"/>
      <c r="AD281" s="229"/>
      <c r="BX281" s="220"/>
      <c r="BY281" s="220"/>
      <c r="BZ281" s="220"/>
      <c r="CA281" s="220"/>
      <c r="CB281" s="220"/>
      <c r="CC281" s="220"/>
      <c r="CD281" s="220"/>
      <c r="CE281" s="220"/>
      <c r="CF281" s="220"/>
      <c r="CG281" s="47"/>
      <c r="CH281" s="47"/>
      <c r="CI281" s="47"/>
      <c r="CJ281" s="47"/>
      <c r="CK281" s="47"/>
      <c r="CL281" s="47"/>
      <c r="CM281" s="47"/>
    </row>
    <row r="282" spans="1:95" ht="30" customHeight="1" x14ac:dyDescent="0.2">
      <c r="A282" s="317"/>
      <c r="B282" s="85"/>
      <c r="C282" s="517" t="s">
        <v>954</v>
      </c>
      <c r="D282" s="765"/>
      <c r="E282" s="765"/>
      <c r="F282" s="765"/>
      <c r="G282" s="765"/>
      <c r="H282" s="765"/>
      <c r="I282" s="765"/>
      <c r="J282" s="765"/>
      <c r="K282" s="765"/>
      <c r="L282" s="765"/>
      <c r="M282" s="765"/>
      <c r="N282" s="765"/>
      <c r="O282" s="765"/>
      <c r="P282" s="765"/>
      <c r="Q282" s="765"/>
      <c r="R282" s="765"/>
      <c r="S282" s="765"/>
      <c r="T282" s="765"/>
      <c r="U282" s="765"/>
      <c r="V282" s="765"/>
      <c r="W282" s="765"/>
      <c r="X282" s="765"/>
      <c r="Y282" s="765"/>
      <c r="Z282" s="766"/>
      <c r="AD282" s="229"/>
      <c r="BX282" s="220"/>
      <c r="BY282" s="220"/>
      <c r="BZ282" s="220"/>
      <c r="CA282" s="220"/>
      <c r="CB282" s="220"/>
      <c r="CC282" s="220"/>
      <c r="CD282" s="220"/>
      <c r="CE282" s="47"/>
      <c r="CF282" s="47"/>
      <c r="CG282" s="47"/>
      <c r="CH282" s="47"/>
      <c r="CI282" s="47"/>
      <c r="CJ282" s="47"/>
      <c r="CK282" s="47"/>
      <c r="CL282" s="47"/>
      <c r="CM282" s="47"/>
      <c r="CN282" s="47"/>
      <c r="CO282" s="47"/>
      <c r="CP282" s="47"/>
      <c r="CQ282" s="47"/>
    </row>
    <row r="283" spans="1:95" ht="45" customHeight="1" x14ac:dyDescent="0.2">
      <c r="A283" s="327"/>
      <c r="B283" s="513" t="s">
        <v>955</v>
      </c>
      <c r="C283" s="278" t="s">
        <v>956</v>
      </c>
      <c r="D283" s="624"/>
      <c r="E283" s="625"/>
      <c r="F283" s="624"/>
      <c r="G283" s="625"/>
      <c r="H283" s="624"/>
      <c r="I283" s="625"/>
      <c r="J283" s="624"/>
      <c r="K283" s="625"/>
      <c r="L283" s="624"/>
      <c r="M283" s="625"/>
      <c r="N283" s="624"/>
      <c r="O283" s="625"/>
      <c r="P283" s="624"/>
      <c r="Q283" s="625"/>
      <c r="R283" s="624"/>
      <c r="S283" s="625"/>
      <c r="T283" s="624"/>
      <c r="U283" s="625"/>
      <c r="V283" s="624"/>
      <c r="W283" s="625"/>
      <c r="X283" s="392"/>
      <c r="Y283" s="393">
        <f t="shared" ref="Y283" si="43">IF(OR(D283="s",F283="s",H283="s",J283="s",L283="s",N283="s",P283="s",R283="s",T283="s",V283="s"), 0, IF(OR(D283="a",F283="a",H283="a",J283="a",L283="a",N283="a",P283="a",R283="a",T283="a",V283="a"),Z283,0))</f>
        <v>0</v>
      </c>
      <c r="Z283" s="489">
        <v>15</v>
      </c>
      <c r="AA283" s="208">
        <f>COUNTIF(D283:W283,"a")+COUNTIF(D283:W283,"s")</f>
        <v>0</v>
      </c>
      <c r="AB283" s="390"/>
      <c r="AD283" s="229"/>
      <c r="BX283" s="220"/>
      <c r="BY283" s="220"/>
      <c r="BZ283" s="220"/>
      <c r="CA283" s="220"/>
      <c r="CB283" s="220"/>
      <c r="CC283" s="220"/>
      <c r="CD283" s="220"/>
      <c r="CE283" s="47"/>
      <c r="CF283" s="47"/>
      <c r="CG283" s="47"/>
      <c r="CH283" s="47"/>
      <c r="CI283" s="47"/>
      <c r="CJ283" s="47"/>
      <c r="CK283" s="47"/>
      <c r="CL283" s="47"/>
      <c r="CM283" s="47"/>
      <c r="CN283" s="47"/>
      <c r="CO283" s="47"/>
      <c r="CP283" s="47"/>
      <c r="CQ283" s="47"/>
    </row>
    <row r="284" spans="1:95" ht="30" customHeight="1" x14ac:dyDescent="0.2">
      <c r="A284" s="327"/>
      <c r="B284" s="492"/>
      <c r="C284" s="394" t="s">
        <v>957</v>
      </c>
      <c r="D284" s="626" t="s">
        <v>889</v>
      </c>
      <c r="E284" s="627"/>
      <c r="F284" s="627"/>
      <c r="G284" s="627"/>
      <c r="H284" s="627"/>
      <c r="I284" s="627"/>
      <c r="J284" s="627"/>
      <c r="K284" s="627"/>
      <c r="L284" s="627"/>
      <c r="M284" s="627"/>
      <c r="N284" s="627"/>
      <c r="O284" s="627"/>
      <c r="P284" s="627"/>
      <c r="Q284" s="627"/>
      <c r="R284" s="627"/>
      <c r="S284" s="627"/>
      <c r="T284" s="627"/>
      <c r="U284" s="627"/>
      <c r="V284" s="627"/>
      <c r="W284" s="627"/>
      <c r="X284" s="627"/>
      <c r="Y284" s="627"/>
      <c r="Z284" s="628"/>
      <c r="AD284" s="229"/>
      <c r="BX284" s="220"/>
      <c r="BY284" s="220"/>
      <c r="BZ284" s="220"/>
      <c r="CA284" s="220"/>
      <c r="CB284" s="220"/>
      <c r="CC284" s="220"/>
      <c r="CD284" s="220"/>
      <c r="CE284" s="47"/>
      <c r="CF284" s="47"/>
      <c r="CG284" s="47"/>
      <c r="CH284" s="47"/>
      <c r="CI284" s="47"/>
      <c r="CJ284" s="47"/>
      <c r="CK284" s="47"/>
      <c r="CL284" s="47"/>
      <c r="CM284" s="47"/>
      <c r="CN284" s="47"/>
      <c r="CO284" s="47"/>
      <c r="CP284" s="47"/>
      <c r="CQ284" s="47"/>
    </row>
    <row r="285" spans="1:95" ht="27.95" customHeight="1" x14ac:dyDescent="0.2">
      <c r="A285" s="327"/>
      <c r="B285" s="493"/>
      <c r="C285" s="278" t="s">
        <v>958</v>
      </c>
      <c r="D285" s="599"/>
      <c r="E285" s="600"/>
      <c r="F285" s="593"/>
      <c r="G285" s="594"/>
      <c r="H285" s="593"/>
      <c r="I285" s="594"/>
      <c r="J285" s="593"/>
      <c r="K285" s="594"/>
      <c r="L285" s="593"/>
      <c r="M285" s="594"/>
      <c r="N285" s="593"/>
      <c r="O285" s="594"/>
      <c r="P285" s="593"/>
      <c r="Q285" s="594"/>
      <c r="R285" s="593"/>
      <c r="S285" s="594"/>
      <c r="T285" s="593"/>
      <c r="U285" s="594"/>
      <c r="V285" s="593"/>
      <c r="W285" s="594"/>
      <c r="X285" s="767"/>
      <c r="Y285" s="768"/>
      <c r="Z285" s="769"/>
      <c r="AA285" s="208">
        <f>IF(COUNTIF($D$283:$W$283,"s"),1,COUNTIF(D285:W285, "a"))</f>
        <v>0</v>
      </c>
      <c r="AB285" s="390"/>
      <c r="AD285" s="229"/>
      <c r="BX285" s="220"/>
      <c r="BY285" s="220"/>
      <c r="BZ285" s="220"/>
      <c r="CA285" s="220"/>
      <c r="CB285" s="220"/>
      <c r="CC285" s="220"/>
      <c r="CD285" s="220"/>
      <c r="CE285" s="47"/>
      <c r="CF285" s="47"/>
      <c r="CG285" s="47"/>
      <c r="CH285" s="47"/>
      <c r="CI285" s="47"/>
      <c r="CJ285" s="47"/>
      <c r="CK285" s="47"/>
      <c r="CL285" s="47"/>
      <c r="CM285" s="47"/>
      <c r="CN285" s="47"/>
      <c r="CO285" s="47"/>
      <c r="CP285" s="47"/>
      <c r="CQ285" s="47"/>
    </row>
    <row r="286" spans="1:95" ht="27.95" customHeight="1" x14ac:dyDescent="0.2">
      <c r="A286" s="327"/>
      <c r="B286" s="494"/>
      <c r="C286" s="278" t="s">
        <v>959</v>
      </c>
      <c r="D286" s="593"/>
      <c r="E286" s="594"/>
      <c r="F286" s="593"/>
      <c r="G286" s="594"/>
      <c r="H286" s="593"/>
      <c r="I286" s="594"/>
      <c r="J286" s="593"/>
      <c r="K286" s="594"/>
      <c r="L286" s="593"/>
      <c r="M286" s="594"/>
      <c r="N286" s="593"/>
      <c r="O286" s="594"/>
      <c r="P286" s="593"/>
      <c r="Q286" s="594"/>
      <c r="R286" s="593"/>
      <c r="S286" s="594"/>
      <c r="T286" s="593"/>
      <c r="U286" s="594"/>
      <c r="V286" s="593"/>
      <c r="W286" s="594"/>
      <c r="X286" s="681"/>
      <c r="Y286" s="770"/>
      <c r="Z286" s="771"/>
      <c r="AA286" s="208">
        <f t="shared" ref="AA286:AA293" si="44">IF(COUNTIF($D$283:$W$283,"s"),1,COUNTIF(D286:W286, "a"))</f>
        <v>0</v>
      </c>
      <c r="AB286" s="390"/>
      <c r="AD286" s="229"/>
      <c r="BX286" s="220"/>
      <c r="BY286" s="220"/>
      <c r="BZ286" s="220"/>
      <c r="CA286" s="220"/>
      <c r="CB286" s="220"/>
      <c r="CC286" s="220"/>
      <c r="CD286" s="220"/>
      <c r="CE286" s="47"/>
      <c r="CF286" s="47"/>
      <c r="CG286" s="47"/>
      <c r="CH286" s="47"/>
      <c r="CI286" s="47"/>
      <c r="CJ286" s="47"/>
      <c r="CK286" s="47"/>
      <c r="CL286" s="47"/>
      <c r="CM286" s="47"/>
      <c r="CN286" s="47"/>
      <c r="CO286" s="47"/>
      <c r="CP286" s="47"/>
      <c r="CQ286" s="47"/>
    </row>
    <row r="287" spans="1:95" ht="27.95" customHeight="1" x14ac:dyDescent="0.2">
      <c r="A287" s="318"/>
      <c r="B287" s="43"/>
      <c r="C287" s="153" t="s">
        <v>960</v>
      </c>
      <c r="D287" s="593"/>
      <c r="E287" s="594"/>
      <c r="F287" s="593"/>
      <c r="G287" s="594"/>
      <c r="H287" s="593"/>
      <c r="I287" s="594"/>
      <c r="J287" s="593"/>
      <c r="K287" s="594"/>
      <c r="L287" s="593"/>
      <c r="M287" s="594"/>
      <c r="N287" s="593"/>
      <c r="O287" s="594"/>
      <c r="P287" s="593"/>
      <c r="Q287" s="594"/>
      <c r="R287" s="593"/>
      <c r="S287" s="594"/>
      <c r="T287" s="593"/>
      <c r="U287" s="594"/>
      <c r="V287" s="593"/>
      <c r="W287" s="594"/>
      <c r="X287" s="681"/>
      <c r="Y287" s="770"/>
      <c r="Z287" s="771"/>
      <c r="AA287" s="208">
        <f t="shared" si="44"/>
        <v>0</v>
      </c>
      <c r="AB287" s="390"/>
      <c r="AD287" s="229"/>
      <c r="BX287" s="220"/>
      <c r="BY287" s="220"/>
      <c r="BZ287" s="220"/>
      <c r="CA287" s="220"/>
      <c r="CB287" s="220"/>
      <c r="CC287" s="220"/>
      <c r="CD287" s="220"/>
      <c r="CE287" s="47"/>
      <c r="CF287" s="47"/>
      <c r="CG287" s="47"/>
      <c r="CH287" s="47"/>
      <c r="CI287" s="47"/>
      <c r="CJ287" s="47"/>
      <c r="CK287" s="47"/>
      <c r="CL287" s="47"/>
      <c r="CM287" s="47"/>
      <c r="CN287" s="47"/>
      <c r="CO287" s="47"/>
      <c r="CP287" s="47"/>
      <c r="CQ287" s="47"/>
    </row>
    <row r="288" spans="1:95" ht="27.95" customHeight="1" x14ac:dyDescent="0.2">
      <c r="A288" s="327"/>
      <c r="B288" s="493"/>
      <c r="C288" s="153" t="s">
        <v>961</v>
      </c>
      <c r="D288" s="593"/>
      <c r="E288" s="594"/>
      <c r="F288" s="593"/>
      <c r="G288" s="594"/>
      <c r="H288" s="593"/>
      <c r="I288" s="594"/>
      <c r="J288" s="593"/>
      <c r="K288" s="594"/>
      <c r="L288" s="593"/>
      <c r="M288" s="594"/>
      <c r="N288" s="593"/>
      <c r="O288" s="594"/>
      <c r="P288" s="593"/>
      <c r="Q288" s="594"/>
      <c r="R288" s="593"/>
      <c r="S288" s="594"/>
      <c r="T288" s="593"/>
      <c r="U288" s="594"/>
      <c r="V288" s="593"/>
      <c r="W288" s="594"/>
      <c r="X288" s="681"/>
      <c r="Y288" s="770"/>
      <c r="Z288" s="771"/>
      <c r="AA288" s="208">
        <f t="shared" si="44"/>
        <v>0</v>
      </c>
      <c r="AB288" s="390"/>
      <c r="AD288" s="229"/>
      <c r="BX288" s="220"/>
      <c r="BY288" s="220"/>
      <c r="BZ288" s="220"/>
      <c r="CA288" s="220"/>
      <c r="CB288" s="220"/>
      <c r="CC288" s="220"/>
      <c r="CD288" s="220"/>
      <c r="CE288" s="47"/>
      <c r="CF288" s="47"/>
      <c r="CG288" s="47"/>
      <c r="CH288" s="47"/>
      <c r="CI288" s="47"/>
      <c r="CJ288" s="47"/>
      <c r="CK288" s="47"/>
      <c r="CL288" s="47"/>
      <c r="CM288" s="47"/>
      <c r="CN288" s="47"/>
      <c r="CO288" s="47"/>
      <c r="CP288" s="47"/>
      <c r="CQ288" s="47"/>
    </row>
    <row r="289" spans="1:95" ht="27.95" customHeight="1" x14ac:dyDescent="0.2">
      <c r="A289" s="327"/>
      <c r="B289" s="494"/>
      <c r="C289" s="278" t="s">
        <v>962</v>
      </c>
      <c r="D289" s="593"/>
      <c r="E289" s="594"/>
      <c r="F289" s="593"/>
      <c r="G289" s="594"/>
      <c r="H289" s="593"/>
      <c r="I289" s="594"/>
      <c r="J289" s="593"/>
      <c r="K289" s="594"/>
      <c r="L289" s="593"/>
      <c r="M289" s="594"/>
      <c r="N289" s="593"/>
      <c r="O289" s="594"/>
      <c r="P289" s="593"/>
      <c r="Q289" s="594"/>
      <c r="R289" s="593"/>
      <c r="S289" s="594"/>
      <c r="T289" s="593"/>
      <c r="U289" s="594"/>
      <c r="V289" s="593"/>
      <c r="W289" s="594"/>
      <c r="X289" s="681"/>
      <c r="Y289" s="770"/>
      <c r="Z289" s="771"/>
      <c r="AA289" s="208">
        <f t="shared" si="44"/>
        <v>0</v>
      </c>
      <c r="AB289" s="390"/>
      <c r="AD289" s="229"/>
      <c r="BX289" s="220"/>
      <c r="BY289" s="220"/>
      <c r="BZ289" s="220"/>
      <c r="CA289" s="220"/>
      <c r="CB289" s="220"/>
      <c r="CC289" s="220"/>
      <c r="CD289" s="220"/>
      <c r="CE289" s="47"/>
      <c r="CF289" s="47"/>
      <c r="CG289" s="47"/>
      <c r="CH289" s="47"/>
      <c r="CI289" s="47"/>
      <c r="CJ289" s="47"/>
      <c r="CK289" s="47"/>
      <c r="CL289" s="47"/>
      <c r="CM289" s="47"/>
      <c r="CN289" s="47"/>
      <c r="CO289" s="47"/>
      <c r="CP289" s="47"/>
      <c r="CQ289" s="47"/>
    </row>
    <row r="290" spans="1:95" ht="27.95" customHeight="1" x14ac:dyDescent="0.2">
      <c r="A290" s="318"/>
      <c r="B290" s="43"/>
      <c r="C290" s="278" t="s">
        <v>963</v>
      </c>
      <c r="D290" s="593"/>
      <c r="E290" s="594"/>
      <c r="F290" s="593"/>
      <c r="G290" s="594"/>
      <c r="H290" s="593"/>
      <c r="I290" s="594"/>
      <c r="J290" s="593"/>
      <c r="K290" s="594"/>
      <c r="L290" s="593"/>
      <c r="M290" s="594"/>
      <c r="N290" s="593"/>
      <c r="O290" s="594"/>
      <c r="P290" s="593"/>
      <c r="Q290" s="594"/>
      <c r="R290" s="593"/>
      <c r="S290" s="594"/>
      <c r="T290" s="593"/>
      <c r="U290" s="594"/>
      <c r="V290" s="593"/>
      <c r="W290" s="594"/>
      <c r="X290" s="681"/>
      <c r="Y290" s="770"/>
      <c r="Z290" s="771"/>
      <c r="AA290" s="208">
        <f t="shared" si="44"/>
        <v>0</v>
      </c>
      <c r="AB290" s="390"/>
      <c r="AD290" s="229"/>
      <c r="BX290" s="220"/>
      <c r="BY290" s="220"/>
      <c r="BZ290" s="220"/>
      <c r="CA290" s="220"/>
      <c r="CB290" s="220"/>
      <c r="CC290" s="220"/>
      <c r="CD290" s="220"/>
      <c r="CE290" s="47"/>
      <c r="CF290" s="47"/>
      <c r="CG290" s="47"/>
      <c r="CH290" s="47"/>
      <c r="CI290" s="47"/>
      <c r="CJ290" s="47"/>
      <c r="CK290" s="47"/>
      <c r="CL290" s="47"/>
      <c r="CM290" s="47"/>
      <c r="CN290" s="47"/>
      <c r="CO290" s="47"/>
      <c r="CP290" s="47"/>
      <c r="CQ290" s="47"/>
    </row>
    <row r="291" spans="1:95" ht="27.95" customHeight="1" x14ac:dyDescent="0.2">
      <c r="A291" s="327"/>
      <c r="B291" s="493"/>
      <c r="C291" s="278" t="s">
        <v>964</v>
      </c>
      <c r="D291" s="599"/>
      <c r="E291" s="600"/>
      <c r="F291" s="593"/>
      <c r="G291" s="594"/>
      <c r="H291" s="593"/>
      <c r="I291" s="594"/>
      <c r="J291" s="593"/>
      <c r="K291" s="594"/>
      <c r="L291" s="593"/>
      <c r="M291" s="594"/>
      <c r="N291" s="593"/>
      <c r="O291" s="594"/>
      <c r="P291" s="593"/>
      <c r="Q291" s="594"/>
      <c r="R291" s="593"/>
      <c r="S291" s="594"/>
      <c r="T291" s="593"/>
      <c r="U291" s="594"/>
      <c r="V291" s="593"/>
      <c r="W291" s="594"/>
      <c r="X291" s="681"/>
      <c r="Y291" s="770"/>
      <c r="Z291" s="771"/>
      <c r="AA291" s="208">
        <f t="shared" si="44"/>
        <v>0</v>
      </c>
      <c r="AB291" s="390"/>
      <c r="AD291" s="229"/>
      <c r="BX291" s="220"/>
      <c r="BY291" s="220"/>
      <c r="BZ291" s="220"/>
      <c r="CA291" s="220"/>
      <c r="CB291" s="220"/>
      <c r="CC291" s="220"/>
      <c r="CD291" s="220"/>
      <c r="CE291" s="47"/>
      <c r="CF291" s="47"/>
      <c r="CG291" s="47"/>
      <c r="CH291" s="47"/>
      <c r="CI291" s="47"/>
      <c r="CJ291" s="47"/>
      <c r="CK291" s="47"/>
      <c r="CL291" s="47"/>
      <c r="CM291" s="47"/>
      <c r="CN291" s="47"/>
      <c r="CO291" s="47"/>
      <c r="CP291" s="47"/>
      <c r="CQ291" s="47"/>
    </row>
    <row r="292" spans="1:95" ht="27.95" customHeight="1" x14ac:dyDescent="0.2">
      <c r="A292" s="327"/>
      <c r="B292" s="494"/>
      <c r="C292" s="278" t="s">
        <v>965</v>
      </c>
      <c r="D292" s="593"/>
      <c r="E292" s="594"/>
      <c r="F292" s="593"/>
      <c r="G292" s="594"/>
      <c r="H292" s="593"/>
      <c r="I292" s="594"/>
      <c r="J292" s="593"/>
      <c r="K292" s="594"/>
      <c r="L292" s="593"/>
      <c r="M292" s="594"/>
      <c r="N292" s="593"/>
      <c r="O292" s="594"/>
      <c r="P292" s="593"/>
      <c r="Q292" s="594"/>
      <c r="R292" s="593"/>
      <c r="S292" s="594"/>
      <c r="T292" s="593"/>
      <c r="U292" s="594"/>
      <c r="V292" s="593"/>
      <c r="W292" s="594"/>
      <c r="X292" s="681"/>
      <c r="Y292" s="770"/>
      <c r="Z292" s="771"/>
      <c r="AA292" s="208">
        <f t="shared" si="44"/>
        <v>0</v>
      </c>
      <c r="AB292" s="390"/>
      <c r="AD292" s="229"/>
      <c r="BX292" s="220"/>
      <c r="BY292" s="220"/>
      <c r="BZ292" s="220"/>
      <c r="CA292" s="220"/>
      <c r="CB292" s="220"/>
      <c r="CC292" s="220"/>
      <c r="CD292" s="220"/>
      <c r="CE292" s="47"/>
      <c r="CF292" s="47"/>
      <c r="CG292" s="47"/>
      <c r="CH292" s="47"/>
      <c r="CI292" s="47"/>
      <c r="CJ292" s="47"/>
      <c r="CK292" s="47"/>
      <c r="CL292" s="47"/>
      <c r="CM292" s="47"/>
      <c r="CN292" s="47"/>
      <c r="CO292" s="47"/>
      <c r="CP292" s="47"/>
      <c r="CQ292" s="47"/>
    </row>
    <row r="293" spans="1:95" ht="27.95" customHeight="1" x14ac:dyDescent="0.2">
      <c r="A293" s="327"/>
      <c r="B293" s="43"/>
      <c r="C293" s="278" t="s">
        <v>966</v>
      </c>
      <c r="D293" s="593"/>
      <c r="E293" s="594"/>
      <c r="F293" s="593"/>
      <c r="G293" s="594"/>
      <c r="H293" s="593"/>
      <c r="I293" s="594"/>
      <c r="J293" s="593"/>
      <c r="K293" s="594"/>
      <c r="L293" s="593"/>
      <c r="M293" s="594"/>
      <c r="N293" s="593"/>
      <c r="O293" s="594"/>
      <c r="P293" s="593"/>
      <c r="Q293" s="594"/>
      <c r="R293" s="593"/>
      <c r="S293" s="594"/>
      <c r="T293" s="593"/>
      <c r="U293" s="594"/>
      <c r="V293" s="593"/>
      <c r="W293" s="594"/>
      <c r="X293" s="681"/>
      <c r="Y293" s="770"/>
      <c r="Z293" s="771"/>
      <c r="AA293" s="208">
        <f t="shared" si="44"/>
        <v>0</v>
      </c>
      <c r="AB293" s="390"/>
      <c r="AD293" s="229"/>
      <c r="BX293" s="220"/>
      <c r="BY293" s="220"/>
      <c r="BZ293" s="220"/>
      <c r="CA293" s="220"/>
      <c r="CB293" s="220"/>
      <c r="CC293" s="220"/>
      <c r="CD293" s="220"/>
      <c r="CE293" s="47"/>
      <c r="CF293" s="47"/>
      <c r="CG293" s="47"/>
      <c r="CH293" s="47"/>
      <c r="CI293" s="47"/>
      <c r="CJ293" s="47"/>
      <c r="CK293" s="47"/>
      <c r="CL293" s="47"/>
      <c r="CM293" s="47"/>
      <c r="CN293" s="47"/>
      <c r="CO293" s="47"/>
      <c r="CP293" s="47"/>
      <c r="CQ293" s="47"/>
    </row>
    <row r="294" spans="1:95" ht="27.95" customHeight="1" x14ac:dyDescent="0.2">
      <c r="A294" s="327"/>
      <c r="B294" s="43"/>
      <c r="C294" s="422" t="s">
        <v>734</v>
      </c>
      <c r="D294" s="775"/>
      <c r="E294" s="776"/>
      <c r="F294" s="776"/>
      <c r="G294" s="776"/>
      <c r="H294" s="776"/>
      <c r="I294" s="776"/>
      <c r="J294" s="776"/>
      <c r="K294" s="776"/>
      <c r="L294" s="776"/>
      <c r="M294" s="776"/>
      <c r="N294" s="776"/>
      <c r="O294" s="776"/>
      <c r="P294" s="776"/>
      <c r="Q294" s="776"/>
      <c r="R294" s="776"/>
      <c r="S294" s="776"/>
      <c r="T294" s="776"/>
      <c r="U294" s="776"/>
      <c r="V294" s="776"/>
      <c r="W294" s="777"/>
      <c r="X294" s="772"/>
      <c r="Y294" s="773"/>
      <c r="Z294" s="774"/>
      <c r="AA294" s="39" t="str">
        <f>IF(AND(ISTEXT(D294),COUNTIF(D293:W293,"a")),1,IF(COUNTIF(D293:W293,"a"),0,""))</f>
        <v/>
      </c>
      <c r="AB294" s="390"/>
      <c r="AD294" s="229"/>
      <c r="BX294" s="220"/>
      <c r="BY294" s="220"/>
      <c r="BZ294" s="220"/>
      <c r="CA294" s="220"/>
      <c r="CB294" s="220"/>
      <c r="CC294" s="220"/>
      <c r="CD294" s="220"/>
      <c r="CE294" s="220"/>
      <c r="CF294" s="220"/>
      <c r="CG294" s="47"/>
      <c r="CH294" s="47"/>
      <c r="CI294" s="47"/>
      <c r="CJ294" s="47"/>
      <c r="CK294" s="47"/>
      <c r="CL294" s="47"/>
      <c r="CM294" s="47"/>
    </row>
    <row r="295" spans="1:95" ht="45" customHeight="1" x14ac:dyDescent="0.2">
      <c r="A295" s="327"/>
      <c r="B295" s="513" t="s">
        <v>967</v>
      </c>
      <c r="C295" s="278" t="s">
        <v>968</v>
      </c>
      <c r="D295" s="624"/>
      <c r="E295" s="625"/>
      <c r="F295" s="624"/>
      <c r="G295" s="625"/>
      <c r="H295" s="624"/>
      <c r="I295" s="625"/>
      <c r="J295" s="624"/>
      <c r="K295" s="625"/>
      <c r="L295" s="624"/>
      <c r="M295" s="625"/>
      <c r="N295" s="624"/>
      <c r="O295" s="625"/>
      <c r="P295" s="624"/>
      <c r="Q295" s="625"/>
      <c r="R295" s="624"/>
      <c r="S295" s="625"/>
      <c r="T295" s="624"/>
      <c r="U295" s="625"/>
      <c r="V295" s="624"/>
      <c r="W295" s="625"/>
      <c r="X295" s="392"/>
      <c r="Y295" s="393">
        <f t="shared" ref="Y295" si="45">IF(OR(D295="s",F295="s",H295="s",J295="s",L295="s",N295="s",P295="s",R295="s",T295="s",V295="s"), 0, IF(OR(D295="a",F295="a",H295="a",J295="a",L295="a",N295="a",P295="a",R295="a",T295="a",V295="a"),Z295,0))</f>
        <v>0</v>
      </c>
      <c r="Z295" s="489">
        <v>15</v>
      </c>
      <c r="AA295" s="208">
        <f>COUNTIF(D295:W295,"a")+COUNTIF(D295:W295,"s")</f>
        <v>0</v>
      </c>
      <c r="AB295" s="390"/>
      <c r="AD295" s="229"/>
      <c r="BX295" s="220"/>
      <c r="BY295" s="220"/>
      <c r="BZ295" s="220"/>
      <c r="CA295" s="220"/>
      <c r="CB295" s="220"/>
      <c r="CC295" s="220"/>
      <c r="CD295" s="220"/>
      <c r="CE295" s="47"/>
      <c r="CF295" s="47"/>
      <c r="CG295" s="47"/>
      <c r="CH295" s="47"/>
      <c r="CI295" s="47"/>
      <c r="CJ295" s="47"/>
      <c r="CK295" s="47"/>
      <c r="CL295" s="47"/>
      <c r="CM295" s="47"/>
      <c r="CN295" s="47"/>
      <c r="CO295" s="47"/>
      <c r="CP295" s="47"/>
      <c r="CQ295" s="47"/>
    </row>
    <row r="296" spans="1:95" ht="30" customHeight="1" x14ac:dyDescent="0.2">
      <c r="A296" s="327"/>
      <c r="B296" s="492"/>
      <c r="C296" s="394" t="s">
        <v>957</v>
      </c>
      <c r="D296" s="626" t="s">
        <v>889</v>
      </c>
      <c r="E296" s="627"/>
      <c r="F296" s="627"/>
      <c r="G296" s="627"/>
      <c r="H296" s="627"/>
      <c r="I296" s="627"/>
      <c r="J296" s="627"/>
      <c r="K296" s="627"/>
      <c r="L296" s="627"/>
      <c r="M296" s="627"/>
      <c r="N296" s="627"/>
      <c r="O296" s="627"/>
      <c r="P296" s="627"/>
      <c r="Q296" s="627"/>
      <c r="R296" s="627"/>
      <c r="S296" s="627"/>
      <c r="T296" s="627"/>
      <c r="U296" s="627"/>
      <c r="V296" s="627"/>
      <c r="W296" s="627"/>
      <c r="X296" s="627"/>
      <c r="Y296" s="627"/>
      <c r="Z296" s="628"/>
      <c r="AD296" s="229"/>
      <c r="BX296" s="220"/>
      <c r="BY296" s="220"/>
      <c r="BZ296" s="220"/>
      <c r="CA296" s="220"/>
      <c r="CB296" s="220"/>
      <c r="CC296" s="220"/>
      <c r="CD296" s="220"/>
      <c r="CE296" s="47"/>
      <c r="CF296" s="47"/>
      <c r="CG296" s="47"/>
      <c r="CH296" s="47"/>
      <c r="CI296" s="47"/>
      <c r="CJ296" s="47"/>
      <c r="CK296" s="47"/>
      <c r="CL296" s="47"/>
      <c r="CM296" s="47"/>
      <c r="CN296" s="47"/>
      <c r="CO296" s="47"/>
      <c r="CP296" s="47"/>
      <c r="CQ296" s="47"/>
    </row>
    <row r="297" spans="1:95" ht="27.95" customHeight="1" x14ac:dyDescent="0.2">
      <c r="A297" s="327"/>
      <c r="B297" s="493"/>
      <c r="C297" s="278" t="s">
        <v>958</v>
      </c>
      <c r="D297" s="599"/>
      <c r="E297" s="600"/>
      <c r="F297" s="599"/>
      <c r="G297" s="600"/>
      <c r="H297" s="599"/>
      <c r="I297" s="600"/>
      <c r="J297" s="599"/>
      <c r="K297" s="600"/>
      <c r="L297" s="599"/>
      <c r="M297" s="600"/>
      <c r="N297" s="599"/>
      <c r="O297" s="600"/>
      <c r="P297" s="599"/>
      <c r="Q297" s="600"/>
      <c r="R297" s="599"/>
      <c r="S297" s="600"/>
      <c r="T297" s="599"/>
      <c r="U297" s="600"/>
      <c r="V297" s="599"/>
      <c r="W297" s="778"/>
      <c r="X297" s="767"/>
      <c r="Y297" s="768"/>
      <c r="Z297" s="769"/>
      <c r="AA297" s="208">
        <f>IF(COUNTIF($D$295:$W$295,"s"),1,COUNTIF(D297:W297, "a"))</f>
        <v>0</v>
      </c>
      <c r="AB297" s="390"/>
      <c r="AD297" s="229"/>
      <c r="BX297" s="220"/>
      <c r="BY297" s="220"/>
      <c r="BZ297" s="220"/>
      <c r="CA297" s="220"/>
      <c r="CB297" s="220"/>
      <c r="CC297" s="220"/>
      <c r="CD297" s="220"/>
      <c r="CE297" s="47"/>
      <c r="CF297" s="47"/>
      <c r="CG297" s="47"/>
      <c r="CH297" s="47"/>
      <c r="CI297" s="47"/>
      <c r="CJ297" s="47"/>
      <c r="CK297" s="47"/>
      <c r="CL297" s="47"/>
      <c r="CM297" s="47"/>
      <c r="CN297" s="47"/>
      <c r="CO297" s="47"/>
      <c r="CP297" s="47"/>
      <c r="CQ297" s="47"/>
    </row>
    <row r="298" spans="1:95" ht="27.95" customHeight="1" x14ac:dyDescent="0.2">
      <c r="A298" s="327"/>
      <c r="B298" s="494"/>
      <c r="C298" s="278" t="s">
        <v>959</v>
      </c>
      <c r="D298" s="593"/>
      <c r="E298" s="594"/>
      <c r="F298" s="593"/>
      <c r="G298" s="594"/>
      <c r="H298" s="593"/>
      <c r="I298" s="594"/>
      <c r="J298" s="593"/>
      <c r="K298" s="594"/>
      <c r="L298" s="593"/>
      <c r="M298" s="594"/>
      <c r="N298" s="593"/>
      <c r="O298" s="594"/>
      <c r="P298" s="593"/>
      <c r="Q298" s="594"/>
      <c r="R298" s="593"/>
      <c r="S298" s="594"/>
      <c r="T298" s="593"/>
      <c r="U298" s="594"/>
      <c r="V298" s="593"/>
      <c r="W298" s="782"/>
      <c r="X298" s="681"/>
      <c r="Y298" s="770"/>
      <c r="Z298" s="771"/>
      <c r="AA298" s="208">
        <f t="shared" ref="AA298:AA305" si="46">IF(COUNTIF($D$295:$W$295,"s"),1,COUNTIF(D298:W298, "a"))</f>
        <v>0</v>
      </c>
      <c r="AB298" s="390"/>
      <c r="AD298" s="229"/>
      <c r="BX298" s="220"/>
      <c r="BY298" s="220"/>
      <c r="BZ298" s="220"/>
      <c r="CA298" s="220"/>
      <c r="CB298" s="220"/>
      <c r="CC298" s="220"/>
      <c r="CD298" s="220"/>
      <c r="CE298" s="47"/>
      <c r="CF298" s="47"/>
      <c r="CG298" s="47"/>
      <c r="CH298" s="47"/>
      <c r="CI298" s="47"/>
      <c r="CJ298" s="47"/>
      <c r="CK298" s="47"/>
      <c r="CL298" s="47"/>
      <c r="CM298" s="47"/>
      <c r="CN298" s="47"/>
      <c r="CO298" s="47"/>
      <c r="CP298" s="47"/>
      <c r="CQ298" s="47"/>
    </row>
    <row r="299" spans="1:95" ht="27.95" customHeight="1" x14ac:dyDescent="0.2">
      <c r="A299" s="318"/>
      <c r="B299" s="43"/>
      <c r="C299" s="153" t="s">
        <v>960</v>
      </c>
      <c r="D299" s="593"/>
      <c r="E299" s="594"/>
      <c r="F299" s="593"/>
      <c r="G299" s="594"/>
      <c r="H299" s="593"/>
      <c r="I299" s="594"/>
      <c r="J299" s="593"/>
      <c r="K299" s="594"/>
      <c r="L299" s="593"/>
      <c r="M299" s="594"/>
      <c r="N299" s="593"/>
      <c r="O299" s="594"/>
      <c r="P299" s="593"/>
      <c r="Q299" s="594"/>
      <c r="R299" s="593"/>
      <c r="S299" s="594"/>
      <c r="T299" s="593"/>
      <c r="U299" s="594"/>
      <c r="V299" s="593"/>
      <c r="W299" s="782"/>
      <c r="X299" s="681"/>
      <c r="Y299" s="770"/>
      <c r="Z299" s="771"/>
      <c r="AA299" s="208">
        <f t="shared" si="46"/>
        <v>0</v>
      </c>
      <c r="AB299" s="390"/>
      <c r="AD299" s="229"/>
      <c r="BX299" s="220"/>
      <c r="BY299" s="220"/>
      <c r="BZ299" s="220"/>
      <c r="CA299" s="220"/>
      <c r="CB299" s="220"/>
      <c r="CC299" s="220"/>
      <c r="CD299" s="220"/>
      <c r="CE299" s="47"/>
      <c r="CF299" s="47"/>
      <c r="CG299" s="47"/>
      <c r="CH299" s="47"/>
      <c r="CI299" s="47"/>
      <c r="CJ299" s="47"/>
      <c r="CK299" s="47"/>
      <c r="CL299" s="47"/>
      <c r="CM299" s="47"/>
      <c r="CN299" s="47"/>
      <c r="CO299" s="47"/>
      <c r="CP299" s="47"/>
      <c r="CQ299" s="47"/>
    </row>
    <row r="300" spans="1:95" ht="27.95" customHeight="1" x14ac:dyDescent="0.2">
      <c r="A300" s="327"/>
      <c r="B300" s="493"/>
      <c r="C300" s="153" t="s">
        <v>961</v>
      </c>
      <c r="D300" s="593"/>
      <c r="E300" s="594"/>
      <c r="F300" s="593"/>
      <c r="G300" s="594"/>
      <c r="H300" s="593"/>
      <c r="I300" s="594"/>
      <c r="J300" s="593"/>
      <c r="K300" s="594"/>
      <c r="L300" s="593"/>
      <c r="M300" s="594"/>
      <c r="N300" s="593"/>
      <c r="O300" s="594"/>
      <c r="P300" s="593"/>
      <c r="Q300" s="594"/>
      <c r="R300" s="593"/>
      <c r="S300" s="594"/>
      <c r="T300" s="593"/>
      <c r="U300" s="594"/>
      <c r="V300" s="593"/>
      <c r="W300" s="782"/>
      <c r="X300" s="681"/>
      <c r="Y300" s="770"/>
      <c r="Z300" s="771"/>
      <c r="AA300" s="208">
        <f t="shared" si="46"/>
        <v>0</v>
      </c>
      <c r="AB300" s="390"/>
      <c r="AD300" s="229"/>
      <c r="BX300" s="220"/>
      <c r="BY300" s="220"/>
      <c r="BZ300" s="220"/>
      <c r="CA300" s="220"/>
      <c r="CB300" s="220"/>
      <c r="CC300" s="220"/>
      <c r="CD300" s="220"/>
      <c r="CE300" s="47"/>
      <c r="CF300" s="47"/>
      <c r="CG300" s="47"/>
      <c r="CH300" s="47"/>
      <c r="CI300" s="47"/>
      <c r="CJ300" s="47"/>
      <c r="CK300" s="47"/>
      <c r="CL300" s="47"/>
      <c r="CM300" s="47"/>
      <c r="CN300" s="47"/>
      <c r="CO300" s="47"/>
      <c r="CP300" s="47"/>
      <c r="CQ300" s="47"/>
    </row>
    <row r="301" spans="1:95" ht="27.95" customHeight="1" x14ac:dyDescent="0.2">
      <c r="A301" s="327"/>
      <c r="B301" s="494"/>
      <c r="C301" s="278" t="s">
        <v>962</v>
      </c>
      <c r="D301" s="593"/>
      <c r="E301" s="594"/>
      <c r="F301" s="593"/>
      <c r="G301" s="594"/>
      <c r="H301" s="593"/>
      <c r="I301" s="594"/>
      <c r="J301" s="593"/>
      <c r="K301" s="594"/>
      <c r="L301" s="593"/>
      <c r="M301" s="594"/>
      <c r="N301" s="593"/>
      <c r="O301" s="594"/>
      <c r="P301" s="593"/>
      <c r="Q301" s="594"/>
      <c r="R301" s="593"/>
      <c r="S301" s="594"/>
      <c r="T301" s="593"/>
      <c r="U301" s="594"/>
      <c r="V301" s="593"/>
      <c r="W301" s="782"/>
      <c r="X301" s="681"/>
      <c r="Y301" s="770"/>
      <c r="Z301" s="771"/>
      <c r="AA301" s="208">
        <f t="shared" si="46"/>
        <v>0</v>
      </c>
      <c r="AB301" s="390"/>
      <c r="AD301" s="229"/>
      <c r="BX301" s="220"/>
      <c r="BY301" s="220"/>
      <c r="BZ301" s="220"/>
      <c r="CA301" s="220"/>
      <c r="CB301" s="220"/>
      <c r="CC301" s="220"/>
      <c r="CD301" s="220"/>
      <c r="CE301" s="47"/>
      <c r="CF301" s="47"/>
      <c r="CG301" s="47"/>
      <c r="CH301" s="47"/>
      <c r="CI301" s="47"/>
      <c r="CJ301" s="47"/>
      <c r="CK301" s="47"/>
      <c r="CL301" s="47"/>
      <c r="CM301" s="47"/>
      <c r="CN301" s="47"/>
      <c r="CO301" s="47"/>
      <c r="CP301" s="47"/>
      <c r="CQ301" s="47"/>
    </row>
    <row r="302" spans="1:95" ht="27.95" customHeight="1" x14ac:dyDescent="0.2">
      <c r="A302" s="318"/>
      <c r="B302" s="43"/>
      <c r="C302" s="278" t="s">
        <v>963</v>
      </c>
      <c r="D302" s="593"/>
      <c r="E302" s="594"/>
      <c r="F302" s="593"/>
      <c r="G302" s="594"/>
      <c r="H302" s="593"/>
      <c r="I302" s="594"/>
      <c r="J302" s="593"/>
      <c r="K302" s="594"/>
      <c r="L302" s="593"/>
      <c r="M302" s="594"/>
      <c r="N302" s="593"/>
      <c r="O302" s="594"/>
      <c r="P302" s="593"/>
      <c r="Q302" s="594"/>
      <c r="R302" s="593"/>
      <c r="S302" s="594"/>
      <c r="T302" s="593"/>
      <c r="U302" s="594"/>
      <c r="V302" s="593"/>
      <c r="W302" s="782"/>
      <c r="X302" s="681"/>
      <c r="Y302" s="770"/>
      <c r="Z302" s="771"/>
      <c r="AA302" s="208">
        <f t="shared" si="46"/>
        <v>0</v>
      </c>
      <c r="AB302" s="390"/>
      <c r="AD302" s="229"/>
      <c r="BX302" s="220"/>
      <c r="BY302" s="220"/>
      <c r="BZ302" s="220"/>
      <c r="CA302" s="220"/>
      <c r="CB302" s="220"/>
      <c r="CC302" s="220"/>
      <c r="CD302" s="220"/>
      <c r="CE302" s="47"/>
      <c r="CF302" s="47"/>
      <c r="CG302" s="47"/>
      <c r="CH302" s="47"/>
      <c r="CI302" s="47"/>
      <c r="CJ302" s="47"/>
      <c r="CK302" s="47"/>
      <c r="CL302" s="47"/>
      <c r="CM302" s="47"/>
      <c r="CN302" s="47"/>
      <c r="CO302" s="47"/>
      <c r="CP302" s="47"/>
      <c r="CQ302" s="47"/>
    </row>
    <row r="303" spans="1:95" ht="27.95" customHeight="1" x14ac:dyDescent="0.2">
      <c r="A303" s="327"/>
      <c r="B303" s="493"/>
      <c r="C303" s="278" t="s">
        <v>964</v>
      </c>
      <c r="D303" s="599"/>
      <c r="E303" s="600"/>
      <c r="F303" s="599"/>
      <c r="G303" s="600"/>
      <c r="H303" s="599"/>
      <c r="I303" s="600"/>
      <c r="J303" s="599"/>
      <c r="K303" s="600"/>
      <c r="L303" s="599"/>
      <c r="M303" s="600"/>
      <c r="N303" s="599"/>
      <c r="O303" s="600"/>
      <c r="P303" s="599"/>
      <c r="Q303" s="600"/>
      <c r="R303" s="599"/>
      <c r="S303" s="600"/>
      <c r="T303" s="599"/>
      <c r="U303" s="600"/>
      <c r="V303" s="599"/>
      <c r="W303" s="778"/>
      <c r="X303" s="681"/>
      <c r="Y303" s="770"/>
      <c r="Z303" s="771"/>
      <c r="AA303" s="208">
        <f t="shared" si="46"/>
        <v>0</v>
      </c>
      <c r="AB303" s="390"/>
      <c r="AD303" s="229"/>
      <c r="BX303" s="220"/>
      <c r="BY303" s="220"/>
      <c r="BZ303" s="220"/>
      <c r="CA303" s="220"/>
      <c r="CB303" s="220"/>
      <c r="CC303" s="220"/>
      <c r="CD303" s="220"/>
      <c r="CE303" s="47"/>
      <c r="CF303" s="47"/>
      <c r="CG303" s="47"/>
      <c r="CH303" s="47"/>
      <c r="CI303" s="47"/>
      <c r="CJ303" s="47"/>
      <c r="CK303" s="47"/>
      <c r="CL303" s="47"/>
      <c r="CM303" s="47"/>
      <c r="CN303" s="47"/>
      <c r="CO303" s="47"/>
      <c r="CP303" s="47"/>
      <c r="CQ303" s="47"/>
    </row>
    <row r="304" spans="1:95" ht="27.95" customHeight="1" x14ac:dyDescent="0.2">
      <c r="A304" s="327"/>
      <c r="B304" s="494"/>
      <c r="C304" s="278" t="s">
        <v>965</v>
      </c>
      <c r="D304" s="593"/>
      <c r="E304" s="594"/>
      <c r="F304" s="593"/>
      <c r="G304" s="594"/>
      <c r="H304" s="593"/>
      <c r="I304" s="594"/>
      <c r="J304" s="593"/>
      <c r="K304" s="594"/>
      <c r="L304" s="593"/>
      <c r="M304" s="594"/>
      <c r="N304" s="593"/>
      <c r="O304" s="594"/>
      <c r="P304" s="593"/>
      <c r="Q304" s="594"/>
      <c r="R304" s="593"/>
      <c r="S304" s="594"/>
      <c r="T304" s="593"/>
      <c r="U304" s="594"/>
      <c r="V304" s="593"/>
      <c r="W304" s="782"/>
      <c r="X304" s="681"/>
      <c r="Y304" s="770"/>
      <c r="Z304" s="771"/>
      <c r="AA304" s="208">
        <f t="shared" si="46"/>
        <v>0</v>
      </c>
      <c r="AB304" s="390"/>
      <c r="AD304" s="229"/>
      <c r="BX304" s="220"/>
      <c r="BY304" s="220"/>
      <c r="BZ304" s="220"/>
      <c r="CA304" s="220"/>
      <c r="CB304" s="220"/>
      <c r="CC304" s="220"/>
      <c r="CD304" s="220"/>
      <c r="CE304" s="47"/>
      <c r="CF304" s="47"/>
      <c r="CG304" s="47"/>
      <c r="CH304" s="47"/>
      <c r="CI304" s="47"/>
      <c r="CJ304" s="47"/>
      <c r="CK304" s="47"/>
      <c r="CL304" s="47"/>
      <c r="CM304" s="47"/>
      <c r="CN304" s="47"/>
      <c r="CO304" s="47"/>
      <c r="CP304" s="47"/>
      <c r="CQ304" s="47"/>
    </row>
    <row r="305" spans="1:95" ht="27.95" customHeight="1" x14ac:dyDescent="0.2">
      <c r="A305" s="327"/>
      <c r="B305" s="43"/>
      <c r="C305" s="310" t="s">
        <v>966</v>
      </c>
      <c r="D305" s="674"/>
      <c r="E305" s="675"/>
      <c r="F305" s="674"/>
      <c r="G305" s="675"/>
      <c r="H305" s="674"/>
      <c r="I305" s="675"/>
      <c r="J305" s="674"/>
      <c r="K305" s="675"/>
      <c r="L305" s="674"/>
      <c r="M305" s="675"/>
      <c r="N305" s="674"/>
      <c r="O305" s="675"/>
      <c r="P305" s="674"/>
      <c r="Q305" s="675"/>
      <c r="R305" s="674"/>
      <c r="S305" s="675"/>
      <c r="T305" s="674"/>
      <c r="U305" s="675"/>
      <c r="V305" s="674"/>
      <c r="W305" s="783"/>
      <c r="X305" s="681"/>
      <c r="Y305" s="770"/>
      <c r="Z305" s="771"/>
      <c r="AA305" s="208">
        <f t="shared" si="46"/>
        <v>0</v>
      </c>
      <c r="AB305" s="390"/>
      <c r="AD305" s="229"/>
      <c r="BX305" s="220"/>
      <c r="BY305" s="220"/>
      <c r="BZ305" s="220"/>
      <c r="CA305" s="220"/>
      <c r="CB305" s="220"/>
      <c r="CC305" s="220"/>
      <c r="CD305" s="220"/>
      <c r="CE305" s="47"/>
      <c r="CF305" s="47"/>
      <c r="CG305" s="47"/>
      <c r="CH305" s="47"/>
      <c r="CI305" s="47"/>
      <c r="CJ305" s="47"/>
      <c r="CK305" s="47"/>
      <c r="CL305" s="47"/>
      <c r="CM305" s="47"/>
      <c r="CN305" s="47"/>
      <c r="CO305" s="47"/>
      <c r="CP305" s="47"/>
      <c r="CQ305" s="47"/>
    </row>
    <row r="306" spans="1:95" ht="27.95" customHeight="1" thickBot="1" x14ac:dyDescent="0.25">
      <c r="A306" s="325"/>
      <c r="B306" s="83"/>
      <c r="C306" s="518" t="s">
        <v>734</v>
      </c>
      <c r="D306" s="784"/>
      <c r="E306" s="785"/>
      <c r="F306" s="785"/>
      <c r="G306" s="785"/>
      <c r="H306" s="785"/>
      <c r="I306" s="785"/>
      <c r="J306" s="785"/>
      <c r="K306" s="785"/>
      <c r="L306" s="785"/>
      <c r="M306" s="785"/>
      <c r="N306" s="785"/>
      <c r="O306" s="785"/>
      <c r="P306" s="785"/>
      <c r="Q306" s="785"/>
      <c r="R306" s="785"/>
      <c r="S306" s="785"/>
      <c r="T306" s="785"/>
      <c r="U306" s="785"/>
      <c r="V306" s="785"/>
      <c r="W306" s="785"/>
      <c r="X306" s="779"/>
      <c r="Y306" s="780"/>
      <c r="Z306" s="781"/>
      <c r="AA306" s="39" t="str">
        <f>IF(AND(ISTEXT(D306),COUNTIF(D305:W305,"a")),1,IF(COUNTIF(D305:W305,"a"),0,""))</f>
        <v/>
      </c>
      <c r="AB306" s="390"/>
      <c r="AD306" s="229"/>
      <c r="BX306" s="220"/>
      <c r="BY306" s="220"/>
      <c r="BZ306" s="220"/>
      <c r="CA306" s="220"/>
      <c r="CB306" s="220"/>
      <c r="CC306" s="220"/>
      <c r="CD306" s="220"/>
      <c r="CE306" s="220"/>
      <c r="CF306" s="220"/>
      <c r="CG306" s="47"/>
      <c r="CH306" s="47"/>
      <c r="CI306" s="47"/>
      <c r="CJ306" s="47"/>
      <c r="CK306" s="47"/>
      <c r="CL306" s="47"/>
      <c r="CM306" s="47"/>
    </row>
    <row r="307" spans="1:95" ht="30" customHeight="1" x14ac:dyDescent="0.2">
      <c r="A307" s="317"/>
      <c r="B307" s="85"/>
      <c r="C307" s="517" t="s">
        <v>969</v>
      </c>
      <c r="D307" s="765"/>
      <c r="E307" s="765"/>
      <c r="F307" s="765"/>
      <c r="G307" s="765"/>
      <c r="H307" s="765"/>
      <c r="I307" s="765"/>
      <c r="J307" s="765"/>
      <c r="K307" s="765"/>
      <c r="L307" s="765"/>
      <c r="M307" s="765"/>
      <c r="N307" s="765"/>
      <c r="O307" s="765"/>
      <c r="P307" s="765"/>
      <c r="Q307" s="765"/>
      <c r="R307" s="765"/>
      <c r="S307" s="765"/>
      <c r="T307" s="765"/>
      <c r="U307" s="765"/>
      <c r="V307" s="765"/>
      <c r="W307" s="765"/>
      <c r="X307" s="765"/>
      <c r="Y307" s="765"/>
      <c r="Z307" s="766"/>
      <c r="AD307" s="229"/>
      <c r="BX307" s="220"/>
      <c r="BY307" s="220"/>
      <c r="BZ307" s="220"/>
      <c r="CA307" s="220"/>
      <c r="CB307" s="220"/>
      <c r="CC307" s="220"/>
      <c r="CD307" s="220"/>
      <c r="CE307" s="47"/>
      <c r="CF307" s="47"/>
      <c r="CG307" s="47"/>
      <c r="CH307" s="47"/>
      <c r="CI307" s="47"/>
      <c r="CJ307" s="47"/>
      <c r="CK307" s="47"/>
      <c r="CL307" s="47"/>
      <c r="CM307" s="47"/>
      <c r="CN307" s="47"/>
      <c r="CO307" s="47"/>
      <c r="CP307" s="47"/>
      <c r="CQ307" s="47"/>
    </row>
    <row r="308" spans="1:95" ht="45" customHeight="1" x14ac:dyDescent="0.2">
      <c r="A308" s="327"/>
      <c r="B308" s="513" t="s">
        <v>970</v>
      </c>
      <c r="C308" s="278" t="s">
        <v>971</v>
      </c>
      <c r="D308" s="624"/>
      <c r="E308" s="625"/>
      <c r="F308" s="624"/>
      <c r="G308" s="625"/>
      <c r="H308" s="624"/>
      <c r="I308" s="625"/>
      <c r="J308" s="624"/>
      <c r="K308" s="625"/>
      <c r="L308" s="624"/>
      <c r="M308" s="625"/>
      <c r="N308" s="624"/>
      <c r="O308" s="625"/>
      <c r="P308" s="624"/>
      <c r="Q308" s="625"/>
      <c r="R308" s="624"/>
      <c r="S308" s="625"/>
      <c r="T308" s="624"/>
      <c r="U308" s="625"/>
      <c r="V308" s="624"/>
      <c r="W308" s="625"/>
      <c r="X308" s="392"/>
      <c r="Y308" s="393">
        <f t="shared" ref="Y308:Y317" si="47">IF(OR(D308="s",F308="s",H308="s",J308="s",L308="s",N308="s",P308="s",R308="s",T308="s",V308="s"), 0, IF(OR(D308="a",F308="a",H308="a",J308="a",L308="a",N308="a",P308="a",R308="a",T308="a",V308="a"),Z308,0))</f>
        <v>0</v>
      </c>
      <c r="Z308" s="489">
        <v>25</v>
      </c>
      <c r="AA308" s="208">
        <f>COUNTIF(D308:W308,"a")+COUNTIF(D308:W308,"s")</f>
        <v>0</v>
      </c>
      <c r="AB308" s="390"/>
      <c r="AD308" s="229"/>
      <c r="BX308" s="220"/>
      <c r="BY308" s="220"/>
      <c r="BZ308" s="220"/>
      <c r="CA308" s="220"/>
      <c r="CB308" s="220"/>
      <c r="CC308" s="220"/>
      <c r="CD308" s="220"/>
      <c r="CE308" s="47"/>
      <c r="CF308" s="47"/>
      <c r="CG308" s="47"/>
      <c r="CH308" s="47"/>
      <c r="CI308" s="47"/>
      <c r="CJ308" s="47"/>
      <c r="CK308" s="47"/>
      <c r="CL308" s="47"/>
      <c r="CM308" s="47"/>
      <c r="CN308" s="47"/>
      <c r="CO308" s="47"/>
      <c r="CP308" s="47"/>
      <c r="CQ308" s="47"/>
    </row>
    <row r="309" spans="1:95" ht="30" customHeight="1" x14ac:dyDescent="0.2">
      <c r="A309" s="327"/>
      <c r="B309" s="492"/>
      <c r="C309" s="394" t="s">
        <v>972</v>
      </c>
      <c r="D309" s="626" t="s">
        <v>889</v>
      </c>
      <c r="E309" s="627"/>
      <c r="F309" s="627"/>
      <c r="G309" s="627"/>
      <c r="H309" s="627"/>
      <c r="I309" s="627"/>
      <c r="J309" s="627"/>
      <c r="K309" s="627"/>
      <c r="L309" s="627"/>
      <c r="M309" s="627"/>
      <c r="N309" s="627"/>
      <c r="O309" s="627"/>
      <c r="P309" s="627"/>
      <c r="Q309" s="627"/>
      <c r="R309" s="627"/>
      <c r="S309" s="627"/>
      <c r="T309" s="627"/>
      <c r="U309" s="627"/>
      <c r="V309" s="627"/>
      <c r="W309" s="627"/>
      <c r="X309" s="627"/>
      <c r="Y309" s="627"/>
      <c r="Z309" s="628"/>
      <c r="AD309" s="229"/>
      <c r="BX309" s="220"/>
      <c r="BY309" s="220"/>
      <c r="BZ309" s="220"/>
      <c r="CA309" s="220"/>
      <c r="CB309" s="220"/>
      <c r="CC309" s="220"/>
      <c r="CD309" s="220"/>
      <c r="CE309" s="47"/>
      <c r="CF309" s="47"/>
      <c r="CG309" s="47"/>
      <c r="CH309" s="47"/>
      <c r="CI309" s="47"/>
      <c r="CJ309" s="47"/>
      <c r="CK309" s="47"/>
      <c r="CL309" s="47"/>
      <c r="CM309" s="47"/>
      <c r="CN309" s="47"/>
      <c r="CO309" s="47"/>
      <c r="CP309" s="47"/>
      <c r="CQ309" s="47"/>
    </row>
    <row r="310" spans="1:95" ht="27.95" customHeight="1" x14ac:dyDescent="0.2">
      <c r="A310" s="327"/>
      <c r="B310" s="493"/>
      <c r="C310" s="278" t="s">
        <v>973</v>
      </c>
      <c r="D310" s="599"/>
      <c r="E310" s="600"/>
      <c r="F310" s="599"/>
      <c r="G310" s="600"/>
      <c r="H310" s="599"/>
      <c r="I310" s="600"/>
      <c r="J310" s="599"/>
      <c r="K310" s="600"/>
      <c r="L310" s="599"/>
      <c r="M310" s="600"/>
      <c r="N310" s="599"/>
      <c r="O310" s="600"/>
      <c r="P310" s="599"/>
      <c r="Q310" s="600"/>
      <c r="R310" s="599"/>
      <c r="S310" s="600"/>
      <c r="T310" s="599"/>
      <c r="U310" s="600"/>
      <c r="V310" s="599"/>
      <c r="W310" s="778"/>
      <c r="X310" s="767"/>
      <c r="Y310" s="768"/>
      <c r="Z310" s="769"/>
      <c r="AA310" s="208">
        <f>IF(COUNTIF($D$308:$W$308,"s"),1,COUNTIF(D310:W310, "a"))</f>
        <v>0</v>
      </c>
      <c r="AB310" s="390"/>
      <c r="AD310" s="229"/>
      <c r="BX310" s="220"/>
      <c r="BY310" s="220"/>
      <c r="BZ310" s="220"/>
      <c r="CA310" s="220"/>
      <c r="CB310" s="220"/>
      <c r="CC310" s="220"/>
      <c r="CD310" s="220"/>
      <c r="CE310" s="47"/>
      <c r="CF310" s="47"/>
      <c r="CG310" s="47"/>
      <c r="CH310" s="47"/>
      <c r="CI310" s="47"/>
      <c r="CJ310" s="47"/>
      <c r="CK310" s="47"/>
      <c r="CL310" s="47"/>
      <c r="CM310" s="47"/>
      <c r="CN310" s="47"/>
      <c r="CO310" s="47"/>
      <c r="CP310" s="47"/>
      <c r="CQ310" s="47"/>
    </row>
    <row r="311" spans="1:95" ht="27.95" customHeight="1" x14ac:dyDescent="0.2">
      <c r="A311" s="327"/>
      <c r="B311" s="494"/>
      <c r="C311" s="278" t="s">
        <v>974</v>
      </c>
      <c r="D311" s="593"/>
      <c r="E311" s="594"/>
      <c r="F311" s="593"/>
      <c r="G311" s="594"/>
      <c r="H311" s="593"/>
      <c r="I311" s="594"/>
      <c r="J311" s="593"/>
      <c r="K311" s="594"/>
      <c r="L311" s="593"/>
      <c r="M311" s="594"/>
      <c r="N311" s="593"/>
      <c r="O311" s="594"/>
      <c r="P311" s="593"/>
      <c r="Q311" s="594"/>
      <c r="R311" s="593"/>
      <c r="S311" s="594"/>
      <c r="T311" s="593"/>
      <c r="U311" s="594"/>
      <c r="V311" s="593"/>
      <c r="W311" s="782"/>
      <c r="X311" s="681"/>
      <c r="Y311" s="770"/>
      <c r="Z311" s="771"/>
      <c r="AA311" s="208">
        <f t="shared" ref="AA311:AA315" si="48">IF(COUNTIF($D$308:$W$308,"s"),1,COUNTIF(D311:W311, "a"))</f>
        <v>0</v>
      </c>
      <c r="AB311" s="390"/>
      <c r="AD311" s="229"/>
      <c r="BX311" s="220"/>
      <c r="BY311" s="220"/>
      <c r="BZ311" s="220"/>
      <c r="CA311" s="220"/>
      <c r="CB311" s="220"/>
      <c r="CC311" s="220"/>
      <c r="CD311" s="220"/>
      <c r="CE311" s="47"/>
      <c r="CF311" s="47"/>
      <c r="CG311" s="47"/>
      <c r="CH311" s="47"/>
      <c r="CI311" s="47"/>
      <c r="CJ311" s="47"/>
      <c r="CK311" s="47"/>
      <c r="CL311" s="47"/>
      <c r="CM311" s="47"/>
      <c r="CN311" s="47"/>
      <c r="CO311" s="47"/>
      <c r="CP311" s="47"/>
      <c r="CQ311" s="47"/>
    </row>
    <row r="312" spans="1:95" ht="27.95" customHeight="1" x14ac:dyDescent="0.2">
      <c r="A312" s="318"/>
      <c r="B312" s="43"/>
      <c r="C312" s="153" t="s">
        <v>975</v>
      </c>
      <c r="D312" s="593"/>
      <c r="E312" s="594"/>
      <c r="F312" s="593"/>
      <c r="G312" s="594"/>
      <c r="H312" s="593"/>
      <c r="I312" s="594"/>
      <c r="J312" s="593"/>
      <c r="K312" s="594"/>
      <c r="L312" s="593"/>
      <c r="M312" s="594"/>
      <c r="N312" s="593"/>
      <c r="O312" s="594"/>
      <c r="P312" s="593"/>
      <c r="Q312" s="594"/>
      <c r="R312" s="593"/>
      <c r="S312" s="594"/>
      <c r="T312" s="593"/>
      <c r="U312" s="594"/>
      <c r="V312" s="593"/>
      <c r="W312" s="782"/>
      <c r="X312" s="681"/>
      <c r="Y312" s="770"/>
      <c r="Z312" s="771"/>
      <c r="AA312" s="208">
        <f t="shared" si="48"/>
        <v>0</v>
      </c>
      <c r="AB312" s="390"/>
      <c r="AD312" s="229"/>
      <c r="BX312" s="220"/>
      <c r="BY312" s="220"/>
      <c r="BZ312" s="220"/>
      <c r="CA312" s="220"/>
      <c r="CB312" s="220"/>
      <c r="CC312" s="220"/>
      <c r="CD312" s="220"/>
      <c r="CE312" s="47"/>
      <c r="CF312" s="47"/>
      <c r="CG312" s="47"/>
      <c r="CH312" s="47"/>
      <c r="CI312" s="47"/>
      <c r="CJ312" s="47"/>
      <c r="CK312" s="47"/>
      <c r="CL312" s="47"/>
      <c r="CM312" s="47"/>
      <c r="CN312" s="47"/>
      <c r="CO312" s="47"/>
      <c r="CP312" s="47"/>
      <c r="CQ312" s="47"/>
    </row>
    <row r="313" spans="1:95" ht="27.95" customHeight="1" x14ac:dyDescent="0.2">
      <c r="A313" s="327"/>
      <c r="B313" s="493"/>
      <c r="C313" s="153" t="s">
        <v>976</v>
      </c>
      <c r="D313" s="593"/>
      <c r="E313" s="594"/>
      <c r="F313" s="593"/>
      <c r="G313" s="594"/>
      <c r="H313" s="593"/>
      <c r="I313" s="594"/>
      <c r="J313" s="593"/>
      <c r="K313" s="594"/>
      <c r="L313" s="593"/>
      <c r="M313" s="594"/>
      <c r="N313" s="593"/>
      <c r="O313" s="594"/>
      <c r="P313" s="593"/>
      <c r="Q313" s="594"/>
      <c r="R313" s="593"/>
      <c r="S313" s="594"/>
      <c r="T313" s="593"/>
      <c r="U313" s="594"/>
      <c r="V313" s="593"/>
      <c r="W313" s="782"/>
      <c r="X313" s="681"/>
      <c r="Y313" s="770"/>
      <c r="Z313" s="771"/>
      <c r="AA313" s="208">
        <f t="shared" si="48"/>
        <v>0</v>
      </c>
      <c r="AB313" s="390"/>
      <c r="AD313" s="229"/>
      <c r="BX313" s="220"/>
      <c r="BY313" s="220"/>
      <c r="BZ313" s="220"/>
      <c r="CA313" s="220"/>
      <c r="CB313" s="220"/>
      <c r="CC313" s="220"/>
      <c r="CD313" s="220"/>
      <c r="CE313" s="47"/>
      <c r="CF313" s="47"/>
      <c r="CG313" s="47"/>
      <c r="CH313" s="47"/>
      <c r="CI313" s="47"/>
      <c r="CJ313" s="47"/>
      <c r="CK313" s="47"/>
      <c r="CL313" s="47"/>
      <c r="CM313" s="47"/>
      <c r="CN313" s="47"/>
      <c r="CO313" s="47"/>
      <c r="CP313" s="47"/>
      <c r="CQ313" s="47"/>
    </row>
    <row r="314" spans="1:95" ht="27.95" customHeight="1" x14ac:dyDescent="0.2">
      <c r="A314" s="327"/>
      <c r="B314" s="494"/>
      <c r="C314" s="278" t="s">
        <v>977</v>
      </c>
      <c r="D314" s="593"/>
      <c r="E314" s="594"/>
      <c r="F314" s="593"/>
      <c r="G314" s="594"/>
      <c r="H314" s="593"/>
      <c r="I314" s="594"/>
      <c r="J314" s="593"/>
      <c r="K314" s="594"/>
      <c r="L314" s="593"/>
      <c r="M314" s="594"/>
      <c r="N314" s="593"/>
      <c r="O314" s="594"/>
      <c r="P314" s="593"/>
      <c r="Q314" s="594"/>
      <c r="R314" s="593"/>
      <c r="S314" s="594"/>
      <c r="T314" s="593"/>
      <c r="U314" s="594"/>
      <c r="V314" s="593"/>
      <c r="W314" s="782"/>
      <c r="X314" s="681"/>
      <c r="Y314" s="770"/>
      <c r="Z314" s="771"/>
      <c r="AA314" s="208">
        <f t="shared" si="48"/>
        <v>0</v>
      </c>
      <c r="AB314" s="390"/>
      <c r="AD314" s="229"/>
      <c r="BX314" s="220"/>
      <c r="BY314" s="220"/>
      <c r="BZ314" s="220"/>
      <c r="CA314" s="220"/>
      <c r="CB314" s="220"/>
      <c r="CC314" s="220"/>
      <c r="CD314" s="220"/>
      <c r="CE314" s="47"/>
      <c r="CF314" s="47"/>
      <c r="CG314" s="47"/>
      <c r="CH314" s="47"/>
      <c r="CI314" s="47"/>
      <c r="CJ314" s="47"/>
      <c r="CK314" s="47"/>
      <c r="CL314" s="47"/>
      <c r="CM314" s="47"/>
      <c r="CN314" s="47"/>
      <c r="CO314" s="47"/>
      <c r="CP314" s="47"/>
      <c r="CQ314" s="47"/>
    </row>
    <row r="315" spans="1:95" ht="27.95" customHeight="1" x14ac:dyDescent="0.2">
      <c r="A315" s="318"/>
      <c r="B315" s="78"/>
      <c r="C315" s="153" t="s">
        <v>966</v>
      </c>
      <c r="D315" s="593"/>
      <c r="E315" s="594"/>
      <c r="F315" s="593"/>
      <c r="G315" s="594"/>
      <c r="H315" s="593"/>
      <c r="I315" s="594"/>
      <c r="J315" s="593"/>
      <c r="K315" s="594"/>
      <c r="L315" s="593"/>
      <c r="M315" s="594"/>
      <c r="N315" s="593"/>
      <c r="O315" s="594"/>
      <c r="P315" s="593"/>
      <c r="Q315" s="594"/>
      <c r="R315" s="593"/>
      <c r="S315" s="594"/>
      <c r="T315" s="593"/>
      <c r="U315" s="594"/>
      <c r="V315" s="593"/>
      <c r="W315" s="782"/>
      <c r="X315" s="681"/>
      <c r="Y315" s="770"/>
      <c r="Z315" s="771"/>
      <c r="AA315" s="208">
        <f t="shared" si="48"/>
        <v>0</v>
      </c>
      <c r="AB315" s="390"/>
      <c r="AD315" s="229"/>
      <c r="BX315" s="220"/>
      <c r="BY315" s="220"/>
      <c r="BZ315" s="220"/>
      <c r="CA315" s="220"/>
      <c r="CB315" s="220"/>
      <c r="CC315" s="220"/>
      <c r="CD315" s="220"/>
      <c r="CE315" s="47"/>
      <c r="CF315" s="47"/>
      <c r="CG315" s="47"/>
      <c r="CH315" s="47"/>
      <c r="CI315" s="47"/>
      <c r="CJ315" s="47"/>
      <c r="CK315" s="47"/>
      <c r="CL315" s="47"/>
      <c r="CM315" s="47"/>
      <c r="CN315" s="47"/>
      <c r="CO315" s="47"/>
      <c r="CP315" s="47"/>
      <c r="CQ315" s="47"/>
    </row>
    <row r="316" spans="1:95" ht="27.95" customHeight="1" x14ac:dyDescent="0.2">
      <c r="A316" s="327"/>
      <c r="B316" s="43"/>
      <c r="C316" s="422" t="s">
        <v>734</v>
      </c>
      <c r="D316" s="775"/>
      <c r="E316" s="776"/>
      <c r="F316" s="776"/>
      <c r="G316" s="776"/>
      <c r="H316" s="776"/>
      <c r="I316" s="776"/>
      <c r="J316" s="776"/>
      <c r="K316" s="776"/>
      <c r="L316" s="776"/>
      <c r="M316" s="776"/>
      <c r="N316" s="776"/>
      <c r="O316" s="776"/>
      <c r="P316" s="776"/>
      <c r="Q316" s="776"/>
      <c r="R316" s="776"/>
      <c r="S316" s="776"/>
      <c r="T316" s="776"/>
      <c r="U316" s="776"/>
      <c r="V316" s="776"/>
      <c r="W316" s="776"/>
      <c r="X316" s="772"/>
      <c r="Y316" s="773"/>
      <c r="Z316" s="774"/>
      <c r="AA316" s="39" t="str">
        <f>IF(AND(ISTEXT(D316),COUNTIF(D315:W315,"a")),1,IF(COUNTIF(D315:W315,"a"),0,""))</f>
        <v/>
      </c>
      <c r="AB316" s="390"/>
      <c r="AD316" s="229"/>
      <c r="BX316" s="220"/>
      <c r="BY316" s="220"/>
      <c r="BZ316" s="220"/>
      <c r="CA316" s="220"/>
      <c r="CB316" s="220"/>
      <c r="CC316" s="220"/>
      <c r="CD316" s="220"/>
      <c r="CE316" s="220"/>
      <c r="CF316" s="220"/>
      <c r="CG316" s="47"/>
      <c r="CH316" s="47"/>
      <c r="CI316" s="47"/>
      <c r="CJ316" s="47"/>
      <c r="CK316" s="47"/>
      <c r="CL316" s="47"/>
      <c r="CM316" s="47"/>
    </row>
    <row r="317" spans="1:95" ht="45" customHeight="1" x14ac:dyDescent="0.2">
      <c r="A317" s="327"/>
      <c r="B317" s="513" t="s">
        <v>978</v>
      </c>
      <c r="C317" s="278" t="s">
        <v>979</v>
      </c>
      <c r="D317" s="624"/>
      <c r="E317" s="625"/>
      <c r="F317" s="624"/>
      <c r="G317" s="625"/>
      <c r="H317" s="624"/>
      <c r="I317" s="625"/>
      <c r="J317" s="624"/>
      <c r="K317" s="625"/>
      <c r="L317" s="624"/>
      <c r="M317" s="625"/>
      <c r="N317" s="624"/>
      <c r="O317" s="625"/>
      <c r="P317" s="624"/>
      <c r="Q317" s="625"/>
      <c r="R317" s="624"/>
      <c r="S317" s="625"/>
      <c r="T317" s="624"/>
      <c r="U317" s="625"/>
      <c r="V317" s="624"/>
      <c r="W317" s="625"/>
      <c r="X317" s="392"/>
      <c r="Y317" s="393">
        <f t="shared" si="47"/>
        <v>0</v>
      </c>
      <c r="Z317" s="489">
        <v>25</v>
      </c>
      <c r="AA317" s="208">
        <f>COUNTIF(D317:W317,"a")+COUNTIF(D317:W317,"s")</f>
        <v>0</v>
      </c>
      <c r="AB317" s="390"/>
      <c r="AD317" s="229"/>
      <c r="BX317" s="220"/>
      <c r="BY317" s="220"/>
      <c r="BZ317" s="220"/>
      <c r="CA317" s="220"/>
      <c r="CB317" s="220"/>
      <c r="CC317" s="220"/>
      <c r="CD317" s="220"/>
      <c r="CE317" s="47"/>
      <c r="CF317" s="47"/>
      <c r="CG317" s="47"/>
      <c r="CH317" s="47"/>
      <c r="CI317" s="47"/>
      <c r="CJ317" s="47"/>
      <c r="CK317" s="47"/>
      <c r="CL317" s="47"/>
      <c r="CM317" s="47"/>
      <c r="CN317" s="47"/>
      <c r="CO317" s="47"/>
      <c r="CP317" s="47"/>
      <c r="CQ317" s="47"/>
    </row>
    <row r="318" spans="1:95" ht="30" customHeight="1" x14ac:dyDescent="0.2">
      <c r="A318" s="327"/>
      <c r="B318" s="492"/>
      <c r="C318" s="394" t="s">
        <v>972</v>
      </c>
      <c r="D318" s="626" t="s">
        <v>889</v>
      </c>
      <c r="E318" s="627"/>
      <c r="F318" s="627"/>
      <c r="G318" s="627"/>
      <c r="H318" s="627"/>
      <c r="I318" s="627"/>
      <c r="J318" s="627"/>
      <c r="K318" s="627"/>
      <c r="L318" s="627"/>
      <c r="M318" s="627"/>
      <c r="N318" s="627"/>
      <c r="O318" s="627"/>
      <c r="P318" s="627"/>
      <c r="Q318" s="627"/>
      <c r="R318" s="627"/>
      <c r="S318" s="627"/>
      <c r="T318" s="627"/>
      <c r="U318" s="627"/>
      <c r="V318" s="627"/>
      <c r="W318" s="627"/>
      <c r="X318" s="627"/>
      <c r="Y318" s="627"/>
      <c r="Z318" s="628"/>
      <c r="AD318" s="229"/>
      <c r="BX318" s="220"/>
      <c r="BY318" s="220"/>
      <c r="BZ318" s="220"/>
      <c r="CA318" s="220"/>
      <c r="CB318" s="220"/>
      <c r="CC318" s="220"/>
      <c r="CD318" s="220"/>
      <c r="CE318" s="47"/>
      <c r="CF318" s="47"/>
      <c r="CG318" s="47"/>
      <c r="CH318" s="47"/>
      <c r="CI318" s="47"/>
      <c r="CJ318" s="47"/>
      <c r="CK318" s="47"/>
      <c r="CL318" s="47"/>
      <c r="CM318" s="47"/>
      <c r="CN318" s="47"/>
      <c r="CO318" s="47"/>
      <c r="CP318" s="47"/>
      <c r="CQ318" s="47"/>
    </row>
    <row r="319" spans="1:95" ht="27.95" customHeight="1" x14ac:dyDescent="0.2">
      <c r="A319" s="327"/>
      <c r="B319" s="493"/>
      <c r="C319" s="278" t="s">
        <v>973</v>
      </c>
      <c r="D319" s="599"/>
      <c r="E319" s="600"/>
      <c r="F319" s="599"/>
      <c r="G319" s="600"/>
      <c r="H319" s="599"/>
      <c r="I319" s="600"/>
      <c r="J319" s="599"/>
      <c r="K319" s="600"/>
      <c r="L319" s="599"/>
      <c r="M319" s="600"/>
      <c r="N319" s="599"/>
      <c r="O319" s="600"/>
      <c r="P319" s="599"/>
      <c r="Q319" s="600"/>
      <c r="R319" s="599"/>
      <c r="S319" s="600"/>
      <c r="T319" s="599"/>
      <c r="U319" s="600"/>
      <c r="V319" s="599"/>
      <c r="W319" s="778"/>
      <c r="X319" s="767"/>
      <c r="Y319" s="768"/>
      <c r="Z319" s="769"/>
      <c r="AA319" s="208">
        <f>IF(COUNTIF($D$317:$W$317,"s"),1,COUNTIF(D319:W319, "a"))</f>
        <v>0</v>
      </c>
      <c r="AB319" s="390"/>
      <c r="AD319" s="229"/>
      <c r="BX319" s="220"/>
      <c r="BY319" s="220"/>
      <c r="BZ319" s="220"/>
      <c r="CA319" s="220"/>
      <c r="CB319" s="220"/>
      <c r="CC319" s="220"/>
      <c r="CD319" s="220"/>
      <c r="CE319" s="47"/>
      <c r="CF319" s="47"/>
      <c r="CG319" s="47"/>
      <c r="CH319" s="47"/>
      <c r="CI319" s="47"/>
      <c r="CJ319" s="47"/>
      <c r="CK319" s="47"/>
      <c r="CL319" s="47"/>
      <c r="CM319" s="47"/>
      <c r="CN319" s="47"/>
      <c r="CO319" s="47"/>
      <c r="CP319" s="47"/>
      <c r="CQ319" s="47"/>
    </row>
    <row r="320" spans="1:95" ht="27.95" customHeight="1" x14ac:dyDescent="0.2">
      <c r="A320" s="327"/>
      <c r="B320" s="494"/>
      <c r="C320" s="278" t="s">
        <v>974</v>
      </c>
      <c r="D320" s="593"/>
      <c r="E320" s="594"/>
      <c r="F320" s="593"/>
      <c r="G320" s="594"/>
      <c r="H320" s="593"/>
      <c r="I320" s="594"/>
      <c r="J320" s="593"/>
      <c r="K320" s="594"/>
      <c r="L320" s="593"/>
      <c r="M320" s="594"/>
      <c r="N320" s="593"/>
      <c r="O320" s="594"/>
      <c r="P320" s="593"/>
      <c r="Q320" s="594"/>
      <c r="R320" s="593"/>
      <c r="S320" s="594"/>
      <c r="T320" s="593"/>
      <c r="U320" s="594"/>
      <c r="V320" s="593"/>
      <c r="W320" s="782"/>
      <c r="X320" s="681"/>
      <c r="Y320" s="770"/>
      <c r="Z320" s="771"/>
      <c r="AA320" s="208">
        <f t="shared" ref="AA320:AA324" si="49">IF(COUNTIF($D$317:$W$317,"s"),1,COUNTIF(D320:W320, "a"))</f>
        <v>0</v>
      </c>
      <c r="AB320" s="390"/>
      <c r="AD320" s="229"/>
      <c r="BX320" s="220"/>
      <c r="BY320" s="220"/>
      <c r="BZ320" s="220"/>
      <c r="CA320" s="220"/>
      <c r="CB320" s="220"/>
      <c r="CC320" s="220"/>
      <c r="CD320" s="220"/>
      <c r="CE320" s="47"/>
      <c r="CF320" s="47"/>
      <c r="CG320" s="47"/>
      <c r="CH320" s="47"/>
      <c r="CI320" s="47"/>
      <c r="CJ320" s="47"/>
      <c r="CK320" s="47"/>
      <c r="CL320" s="47"/>
      <c r="CM320" s="47"/>
      <c r="CN320" s="47"/>
      <c r="CO320" s="47"/>
      <c r="CP320" s="47"/>
      <c r="CQ320" s="47"/>
    </row>
    <row r="321" spans="1:95" ht="27.95" customHeight="1" x14ac:dyDescent="0.2">
      <c r="A321" s="318"/>
      <c r="B321" s="43"/>
      <c r="C321" s="153" t="s">
        <v>975</v>
      </c>
      <c r="D321" s="593"/>
      <c r="E321" s="594"/>
      <c r="F321" s="593"/>
      <c r="G321" s="594"/>
      <c r="H321" s="593"/>
      <c r="I321" s="594"/>
      <c r="J321" s="593"/>
      <c r="K321" s="594"/>
      <c r="L321" s="593"/>
      <c r="M321" s="594"/>
      <c r="N321" s="593"/>
      <c r="O321" s="594"/>
      <c r="P321" s="593"/>
      <c r="Q321" s="594"/>
      <c r="R321" s="593"/>
      <c r="S321" s="594"/>
      <c r="T321" s="593"/>
      <c r="U321" s="594"/>
      <c r="V321" s="593"/>
      <c r="W321" s="782"/>
      <c r="X321" s="681"/>
      <c r="Y321" s="770"/>
      <c r="Z321" s="771"/>
      <c r="AA321" s="208">
        <f t="shared" si="49"/>
        <v>0</v>
      </c>
      <c r="AB321" s="390"/>
      <c r="AD321" s="229"/>
      <c r="BX321" s="220"/>
      <c r="BY321" s="220"/>
      <c r="BZ321" s="220"/>
      <c r="CA321" s="220"/>
      <c r="CB321" s="220"/>
      <c r="CC321" s="220"/>
      <c r="CD321" s="220"/>
      <c r="CE321" s="47"/>
      <c r="CF321" s="47"/>
      <c r="CG321" s="47"/>
      <c r="CH321" s="47"/>
      <c r="CI321" s="47"/>
      <c r="CJ321" s="47"/>
      <c r="CK321" s="47"/>
      <c r="CL321" s="47"/>
      <c r="CM321" s="47"/>
      <c r="CN321" s="47"/>
      <c r="CO321" s="47"/>
      <c r="CP321" s="47"/>
      <c r="CQ321" s="47"/>
    </row>
    <row r="322" spans="1:95" ht="27.95" customHeight="1" x14ac:dyDescent="0.2">
      <c r="A322" s="327"/>
      <c r="B322" s="493"/>
      <c r="C322" s="153" t="s">
        <v>976</v>
      </c>
      <c r="D322" s="593"/>
      <c r="E322" s="594"/>
      <c r="F322" s="593"/>
      <c r="G322" s="594"/>
      <c r="H322" s="593"/>
      <c r="I322" s="594"/>
      <c r="J322" s="593"/>
      <c r="K322" s="594"/>
      <c r="L322" s="593"/>
      <c r="M322" s="594"/>
      <c r="N322" s="593"/>
      <c r="O322" s="594"/>
      <c r="P322" s="593"/>
      <c r="Q322" s="594"/>
      <c r="R322" s="593"/>
      <c r="S322" s="594"/>
      <c r="T322" s="593"/>
      <c r="U322" s="594"/>
      <c r="V322" s="593"/>
      <c r="W322" s="782"/>
      <c r="X322" s="681"/>
      <c r="Y322" s="770"/>
      <c r="Z322" s="771"/>
      <c r="AA322" s="208">
        <f t="shared" si="49"/>
        <v>0</v>
      </c>
      <c r="AB322" s="390"/>
      <c r="AD322" s="229"/>
      <c r="BX322" s="220"/>
      <c r="BY322" s="220"/>
      <c r="BZ322" s="220"/>
      <c r="CA322" s="220"/>
      <c r="CB322" s="220"/>
      <c r="CC322" s="220"/>
      <c r="CD322" s="220"/>
      <c r="CE322" s="47"/>
      <c r="CF322" s="47"/>
      <c r="CG322" s="47"/>
      <c r="CH322" s="47"/>
      <c r="CI322" s="47"/>
      <c r="CJ322" s="47"/>
      <c r="CK322" s="47"/>
      <c r="CL322" s="47"/>
      <c r="CM322" s="47"/>
      <c r="CN322" s="47"/>
      <c r="CO322" s="47"/>
      <c r="CP322" s="47"/>
      <c r="CQ322" s="47"/>
    </row>
    <row r="323" spans="1:95" ht="27.95" customHeight="1" x14ac:dyDescent="0.2">
      <c r="A323" s="327"/>
      <c r="B323" s="494"/>
      <c r="C323" s="278" t="s">
        <v>977</v>
      </c>
      <c r="D323" s="593"/>
      <c r="E323" s="594"/>
      <c r="F323" s="593"/>
      <c r="G323" s="594"/>
      <c r="H323" s="593"/>
      <c r="I323" s="594"/>
      <c r="J323" s="593"/>
      <c r="K323" s="594"/>
      <c r="L323" s="593"/>
      <c r="M323" s="594"/>
      <c r="N323" s="593"/>
      <c r="O323" s="594"/>
      <c r="P323" s="593"/>
      <c r="Q323" s="594"/>
      <c r="R323" s="593"/>
      <c r="S323" s="594"/>
      <c r="T323" s="593"/>
      <c r="U323" s="594"/>
      <c r="V323" s="593"/>
      <c r="W323" s="782"/>
      <c r="X323" s="681"/>
      <c r="Y323" s="770"/>
      <c r="Z323" s="771"/>
      <c r="AA323" s="208">
        <f t="shared" si="49"/>
        <v>0</v>
      </c>
      <c r="AB323" s="390"/>
      <c r="AD323" s="229"/>
      <c r="BX323" s="220"/>
      <c r="BY323" s="220"/>
      <c r="BZ323" s="220"/>
      <c r="CA323" s="220"/>
      <c r="CB323" s="220"/>
      <c r="CC323" s="220"/>
      <c r="CD323" s="220"/>
      <c r="CE323" s="47"/>
      <c r="CF323" s="47"/>
      <c r="CG323" s="47"/>
      <c r="CH323" s="47"/>
      <c r="CI323" s="47"/>
      <c r="CJ323" s="47"/>
      <c r="CK323" s="47"/>
      <c r="CL323" s="47"/>
      <c r="CM323" s="47"/>
      <c r="CN323" s="47"/>
      <c r="CO323" s="47"/>
      <c r="CP323" s="47"/>
      <c r="CQ323" s="47"/>
    </row>
    <row r="324" spans="1:95" ht="27.95" customHeight="1" x14ac:dyDescent="0.2">
      <c r="A324" s="318"/>
      <c r="B324" s="78"/>
      <c r="C324" s="153" t="s">
        <v>966</v>
      </c>
      <c r="D324" s="674"/>
      <c r="E324" s="675"/>
      <c r="F324" s="674"/>
      <c r="G324" s="675"/>
      <c r="H324" s="674"/>
      <c r="I324" s="675"/>
      <c r="J324" s="674"/>
      <c r="K324" s="675"/>
      <c r="L324" s="674"/>
      <c r="M324" s="675"/>
      <c r="N324" s="674"/>
      <c r="O324" s="675"/>
      <c r="P324" s="674"/>
      <c r="Q324" s="675"/>
      <c r="R324" s="674"/>
      <c r="S324" s="675"/>
      <c r="T324" s="674"/>
      <c r="U324" s="675"/>
      <c r="V324" s="674"/>
      <c r="W324" s="783"/>
      <c r="X324" s="681"/>
      <c r="Y324" s="770"/>
      <c r="Z324" s="771"/>
      <c r="AA324" s="208">
        <f t="shared" si="49"/>
        <v>0</v>
      </c>
      <c r="AB324" s="390"/>
      <c r="AD324" s="229"/>
      <c r="BX324" s="220"/>
      <c r="BY324" s="220"/>
      <c r="BZ324" s="220"/>
      <c r="CA324" s="220"/>
      <c r="CB324" s="220"/>
      <c r="CC324" s="220"/>
      <c r="CD324" s="220"/>
      <c r="CE324" s="47"/>
      <c r="CF324" s="47"/>
      <c r="CG324" s="47"/>
      <c r="CH324" s="47"/>
      <c r="CI324" s="47"/>
      <c r="CJ324" s="47"/>
      <c r="CK324" s="47"/>
      <c r="CL324" s="47"/>
      <c r="CM324" s="47"/>
      <c r="CN324" s="47"/>
      <c r="CO324" s="47"/>
      <c r="CP324" s="47"/>
      <c r="CQ324" s="47"/>
    </row>
    <row r="325" spans="1:95" ht="27.95" customHeight="1" x14ac:dyDescent="0.2">
      <c r="A325" s="327"/>
      <c r="B325" s="43"/>
      <c r="C325" s="422" t="s">
        <v>734</v>
      </c>
      <c r="D325" s="775"/>
      <c r="E325" s="776"/>
      <c r="F325" s="776"/>
      <c r="G325" s="776"/>
      <c r="H325" s="776"/>
      <c r="I325" s="776"/>
      <c r="J325" s="776"/>
      <c r="K325" s="776"/>
      <c r="L325" s="776"/>
      <c r="M325" s="776"/>
      <c r="N325" s="776"/>
      <c r="O325" s="776"/>
      <c r="P325" s="776"/>
      <c r="Q325" s="776"/>
      <c r="R325" s="776"/>
      <c r="S325" s="776"/>
      <c r="T325" s="776"/>
      <c r="U325" s="776"/>
      <c r="V325" s="776"/>
      <c r="W325" s="776"/>
      <c r="X325" s="772"/>
      <c r="Y325" s="773"/>
      <c r="Z325" s="774"/>
      <c r="AA325" s="39" t="str">
        <f>IF(AND(ISTEXT(D325),COUNTIF(D324:W324,"a")),1,IF(COUNTIF(D324:W324,"a"),0,""))</f>
        <v/>
      </c>
      <c r="AB325" s="390"/>
      <c r="AD325" s="229"/>
      <c r="BX325" s="220"/>
      <c r="BY325" s="220"/>
      <c r="BZ325" s="220"/>
      <c r="CA325" s="220"/>
      <c r="CB325" s="220"/>
      <c r="CC325" s="220"/>
      <c r="CD325" s="220"/>
      <c r="CE325" s="220"/>
      <c r="CF325" s="220"/>
      <c r="CG325" s="47"/>
      <c r="CH325" s="47"/>
      <c r="CI325" s="47"/>
      <c r="CJ325" s="47"/>
      <c r="CK325" s="47"/>
      <c r="CL325" s="47"/>
      <c r="CM325" s="47"/>
    </row>
    <row r="326" spans="1:95" ht="45" customHeight="1" x14ac:dyDescent="0.2">
      <c r="A326" s="327"/>
      <c r="B326" s="513" t="s">
        <v>980</v>
      </c>
      <c r="C326" s="278" t="s">
        <v>981</v>
      </c>
      <c r="D326" s="593"/>
      <c r="E326" s="594"/>
      <c r="F326" s="593"/>
      <c r="G326" s="594"/>
      <c r="H326" s="593"/>
      <c r="I326" s="594"/>
      <c r="J326" s="593"/>
      <c r="K326" s="594"/>
      <c r="L326" s="593"/>
      <c r="M326" s="594"/>
      <c r="N326" s="593"/>
      <c r="O326" s="594"/>
      <c r="P326" s="593"/>
      <c r="Q326" s="594"/>
      <c r="R326" s="593"/>
      <c r="S326" s="594"/>
      <c r="T326" s="593"/>
      <c r="U326" s="594"/>
      <c r="V326" s="593"/>
      <c r="W326" s="594"/>
      <c r="X326" s="519"/>
      <c r="Y326" s="30">
        <f t="shared" ref="Y326" si="50">IF(OR(D326="s",F326="s",H326="s",J326="s",L326="s",N326="s",P326="s",R326="s",T326="s",V326="s"), 0, IF(OR(D326="a",F326="a",H326="a",J326="a",L326="a",N326="a",P326="a",R326="a",T326="a",V326="a"),Z326,0))</f>
        <v>0</v>
      </c>
      <c r="Z326" s="330">
        <v>25</v>
      </c>
      <c r="AA326" s="208">
        <f>COUNTIF(D326:W326,"a")+COUNTIF(D326:W326,"s")</f>
        <v>0</v>
      </c>
      <c r="AB326" s="390"/>
      <c r="AD326" s="229"/>
      <c r="BX326" s="220"/>
      <c r="BY326" s="220"/>
      <c r="BZ326" s="220"/>
      <c r="CA326" s="220"/>
      <c r="CB326" s="220"/>
      <c r="CC326" s="220"/>
      <c r="CD326" s="220"/>
      <c r="CE326" s="47"/>
      <c r="CF326" s="47"/>
      <c r="CG326" s="47"/>
      <c r="CH326" s="47"/>
      <c r="CI326" s="47"/>
      <c r="CJ326" s="47"/>
      <c r="CK326" s="47"/>
      <c r="CL326" s="47"/>
      <c r="CM326" s="47"/>
      <c r="CN326" s="47"/>
      <c r="CO326" s="47"/>
      <c r="CP326" s="47"/>
      <c r="CQ326" s="47"/>
    </row>
    <row r="327" spans="1:95" ht="30" customHeight="1" x14ac:dyDescent="0.2">
      <c r="A327" s="327"/>
      <c r="B327" s="492"/>
      <c r="C327" s="394" t="s">
        <v>982</v>
      </c>
      <c r="D327" s="626" t="s">
        <v>889</v>
      </c>
      <c r="E327" s="627"/>
      <c r="F327" s="627"/>
      <c r="G327" s="627"/>
      <c r="H327" s="627"/>
      <c r="I327" s="627"/>
      <c r="J327" s="627"/>
      <c r="K327" s="627"/>
      <c r="L327" s="627"/>
      <c r="M327" s="627"/>
      <c r="N327" s="627"/>
      <c r="O327" s="627"/>
      <c r="P327" s="627"/>
      <c r="Q327" s="627"/>
      <c r="R327" s="627"/>
      <c r="S327" s="627"/>
      <c r="T327" s="627"/>
      <c r="U327" s="627"/>
      <c r="V327" s="627"/>
      <c r="W327" s="627"/>
      <c r="X327" s="627"/>
      <c r="Y327" s="627"/>
      <c r="Z327" s="628"/>
      <c r="AD327" s="229"/>
      <c r="BX327" s="220"/>
      <c r="BY327" s="220"/>
      <c r="BZ327" s="220"/>
      <c r="CA327" s="220"/>
      <c r="CB327" s="220"/>
      <c r="CC327" s="220"/>
      <c r="CD327" s="220"/>
      <c r="CE327" s="47"/>
      <c r="CF327" s="47"/>
      <c r="CG327" s="47"/>
      <c r="CH327" s="47"/>
      <c r="CI327" s="47"/>
      <c r="CJ327" s="47"/>
      <c r="CK327" s="47"/>
      <c r="CL327" s="47"/>
      <c r="CM327" s="47"/>
      <c r="CN327" s="47"/>
      <c r="CO327" s="47"/>
      <c r="CP327" s="47"/>
      <c r="CQ327" s="47"/>
    </row>
    <row r="328" spans="1:95" ht="27.95" customHeight="1" x14ac:dyDescent="0.2">
      <c r="A328" s="327"/>
      <c r="B328" s="493"/>
      <c r="C328" s="278" t="s">
        <v>983</v>
      </c>
      <c r="D328" s="599"/>
      <c r="E328" s="600"/>
      <c r="F328" s="599"/>
      <c r="G328" s="600"/>
      <c r="H328" s="599"/>
      <c r="I328" s="600"/>
      <c r="J328" s="599"/>
      <c r="K328" s="600"/>
      <c r="L328" s="599"/>
      <c r="M328" s="600"/>
      <c r="N328" s="599"/>
      <c r="O328" s="600"/>
      <c r="P328" s="599"/>
      <c r="Q328" s="600"/>
      <c r="R328" s="599"/>
      <c r="S328" s="600"/>
      <c r="T328" s="599"/>
      <c r="U328" s="600"/>
      <c r="V328" s="599"/>
      <c r="W328" s="778"/>
      <c r="X328" s="767"/>
      <c r="Y328" s="768"/>
      <c r="Z328" s="769"/>
      <c r="AA328" s="208">
        <f>IF(COUNTIF($D$326:$W$326,"s"),1,COUNTIF(D328:W328, "a"))</f>
        <v>0</v>
      </c>
      <c r="AB328" s="390"/>
      <c r="AD328" s="229"/>
      <c r="BX328" s="220"/>
      <c r="BY328" s="220"/>
      <c r="BZ328" s="220"/>
      <c r="CA328" s="220"/>
      <c r="CB328" s="220"/>
      <c r="CC328" s="220"/>
      <c r="CD328" s="220"/>
      <c r="CE328" s="47"/>
      <c r="CF328" s="47"/>
      <c r="CG328" s="47"/>
      <c r="CH328" s="47"/>
      <c r="CI328" s="47"/>
      <c r="CJ328" s="47"/>
      <c r="CK328" s="47"/>
      <c r="CL328" s="47"/>
      <c r="CM328" s="47"/>
      <c r="CN328" s="47"/>
      <c r="CO328" s="47"/>
      <c r="CP328" s="47"/>
      <c r="CQ328" s="47"/>
    </row>
    <row r="329" spans="1:95" ht="27.95" customHeight="1" x14ac:dyDescent="0.2">
      <c r="A329" s="327"/>
      <c r="B329" s="494"/>
      <c r="C329" s="278" t="s">
        <v>984</v>
      </c>
      <c r="D329" s="593"/>
      <c r="E329" s="594"/>
      <c r="F329" s="593"/>
      <c r="G329" s="594"/>
      <c r="H329" s="593"/>
      <c r="I329" s="594"/>
      <c r="J329" s="593"/>
      <c r="K329" s="594"/>
      <c r="L329" s="593"/>
      <c r="M329" s="594"/>
      <c r="N329" s="593"/>
      <c r="O329" s="594"/>
      <c r="P329" s="593"/>
      <c r="Q329" s="594"/>
      <c r="R329" s="593"/>
      <c r="S329" s="594"/>
      <c r="T329" s="593"/>
      <c r="U329" s="594"/>
      <c r="V329" s="593"/>
      <c r="W329" s="782"/>
      <c r="X329" s="681"/>
      <c r="Y329" s="770"/>
      <c r="Z329" s="771"/>
      <c r="AA329" s="208">
        <f t="shared" ref="AA329:AA330" si="51">IF(COUNTIF($D$326:$W$326,"s"),1,COUNTIF(D329:W329, "a"))</f>
        <v>0</v>
      </c>
      <c r="AB329" s="390"/>
      <c r="AD329" s="229"/>
      <c r="BX329" s="220"/>
      <c r="BY329" s="220"/>
      <c r="BZ329" s="220"/>
      <c r="CA329" s="220"/>
      <c r="CB329" s="220"/>
      <c r="CC329" s="220"/>
      <c r="CD329" s="220"/>
      <c r="CE329" s="47"/>
      <c r="CF329" s="47"/>
      <c r="CG329" s="47"/>
      <c r="CH329" s="47"/>
      <c r="CI329" s="47"/>
      <c r="CJ329" s="47"/>
      <c r="CK329" s="47"/>
      <c r="CL329" s="47"/>
      <c r="CM329" s="47"/>
      <c r="CN329" s="47"/>
      <c r="CO329" s="47"/>
      <c r="CP329" s="47"/>
      <c r="CQ329" s="47"/>
    </row>
    <row r="330" spans="1:95" ht="27.95" customHeight="1" x14ac:dyDescent="0.2">
      <c r="A330" s="318"/>
      <c r="B330" s="78"/>
      <c r="C330" s="153" t="s">
        <v>966</v>
      </c>
      <c r="D330" s="593"/>
      <c r="E330" s="594"/>
      <c r="F330" s="593"/>
      <c r="G330" s="594"/>
      <c r="H330" s="593"/>
      <c r="I330" s="594"/>
      <c r="J330" s="593"/>
      <c r="K330" s="594"/>
      <c r="L330" s="593"/>
      <c r="M330" s="594"/>
      <c r="N330" s="593"/>
      <c r="O330" s="594"/>
      <c r="P330" s="593"/>
      <c r="Q330" s="594"/>
      <c r="R330" s="593"/>
      <c r="S330" s="594"/>
      <c r="T330" s="593"/>
      <c r="U330" s="594"/>
      <c r="V330" s="593"/>
      <c r="W330" s="782"/>
      <c r="X330" s="681"/>
      <c r="Y330" s="770"/>
      <c r="Z330" s="771"/>
      <c r="AA330" s="208">
        <f t="shared" si="51"/>
        <v>0</v>
      </c>
      <c r="AB330" s="390"/>
      <c r="AD330" s="229"/>
      <c r="BX330" s="220"/>
      <c r="BY330" s="220"/>
      <c r="BZ330" s="220"/>
      <c r="CA330" s="220"/>
      <c r="CB330" s="220"/>
      <c r="CC330" s="220"/>
      <c r="CD330" s="220"/>
      <c r="CE330" s="47"/>
      <c r="CF330" s="47"/>
      <c r="CG330" s="47"/>
      <c r="CH330" s="47"/>
      <c r="CI330" s="47"/>
      <c r="CJ330" s="47"/>
      <c r="CK330" s="47"/>
      <c r="CL330" s="47"/>
      <c r="CM330" s="47"/>
      <c r="CN330" s="47"/>
      <c r="CO330" s="47"/>
      <c r="CP330" s="47"/>
      <c r="CQ330" s="47"/>
    </row>
    <row r="331" spans="1:95" ht="27.95" customHeight="1" x14ac:dyDescent="0.2">
      <c r="A331" s="327"/>
      <c r="B331" s="43"/>
      <c r="C331" s="422" t="s">
        <v>985</v>
      </c>
      <c r="D331" s="775"/>
      <c r="E331" s="776"/>
      <c r="F331" s="776"/>
      <c r="G331" s="776"/>
      <c r="H331" s="776"/>
      <c r="I331" s="776"/>
      <c r="J331" s="776"/>
      <c r="K331" s="776"/>
      <c r="L331" s="776"/>
      <c r="M331" s="776"/>
      <c r="N331" s="776"/>
      <c r="O331" s="776"/>
      <c r="P331" s="776"/>
      <c r="Q331" s="776"/>
      <c r="R331" s="776"/>
      <c r="S331" s="776"/>
      <c r="T331" s="776"/>
      <c r="U331" s="776"/>
      <c r="V331" s="776"/>
      <c r="W331" s="776"/>
      <c r="X331" s="681"/>
      <c r="Y331" s="770"/>
      <c r="Z331" s="771"/>
      <c r="AA331" s="39" t="str">
        <f>IF(AND(ISTEXT(D331),COUNTIF(D328:W328,"a")),1,IF(COUNTIF(D328:W328,"a"),0,""))</f>
        <v/>
      </c>
      <c r="AB331" s="390"/>
      <c r="AD331" s="229"/>
      <c r="BX331" s="220"/>
      <c r="BY331" s="220"/>
      <c r="BZ331" s="220"/>
      <c r="CA331" s="220"/>
      <c r="CB331" s="220"/>
      <c r="CC331" s="220"/>
      <c r="CD331" s="220"/>
      <c r="CE331" s="220"/>
      <c r="CF331" s="220"/>
      <c r="CG331" s="47"/>
      <c r="CH331" s="47"/>
      <c r="CI331" s="47"/>
      <c r="CJ331" s="47"/>
      <c r="CK331" s="47"/>
      <c r="CL331" s="47"/>
      <c r="CM331" s="47"/>
    </row>
    <row r="332" spans="1:95" ht="27.95" customHeight="1" x14ac:dyDescent="0.2">
      <c r="A332" s="327"/>
      <c r="B332" s="43"/>
      <c r="C332" s="422" t="s">
        <v>734</v>
      </c>
      <c r="D332" s="775"/>
      <c r="E332" s="776"/>
      <c r="F332" s="776"/>
      <c r="G332" s="776"/>
      <c r="H332" s="776"/>
      <c r="I332" s="776"/>
      <c r="J332" s="776"/>
      <c r="K332" s="776"/>
      <c r="L332" s="776"/>
      <c r="M332" s="776"/>
      <c r="N332" s="776"/>
      <c r="O332" s="776"/>
      <c r="P332" s="776"/>
      <c r="Q332" s="776"/>
      <c r="R332" s="776"/>
      <c r="S332" s="776"/>
      <c r="T332" s="776"/>
      <c r="U332" s="776"/>
      <c r="V332" s="776"/>
      <c r="W332" s="777"/>
      <c r="X332" s="681"/>
      <c r="Y332" s="770"/>
      <c r="Z332" s="771"/>
      <c r="AA332" s="39" t="str">
        <f>IF(AND(ISTEXT(D332),COUNTIF(D330:W330,"a")),1,IF(COUNTIF(D330:W330,"a"),0,""))</f>
        <v/>
      </c>
      <c r="AB332" s="390"/>
      <c r="AD332" s="229"/>
      <c r="BX332" s="220"/>
      <c r="BY332" s="220"/>
      <c r="BZ332" s="220"/>
      <c r="CA332" s="220"/>
      <c r="CB332" s="220"/>
      <c r="CC332" s="220"/>
      <c r="CD332" s="220"/>
      <c r="CE332" s="220"/>
      <c r="CF332" s="220"/>
      <c r="CG332" s="47"/>
      <c r="CH332" s="47"/>
      <c r="CI332" s="47"/>
      <c r="CJ332" s="47"/>
      <c r="CK332" s="47"/>
      <c r="CL332" s="47"/>
      <c r="CM332" s="47"/>
    </row>
    <row r="333" spans="1:95" ht="88.5" customHeight="1" thickBot="1" x14ac:dyDescent="0.25">
      <c r="A333" s="327"/>
      <c r="B333" s="513" t="s">
        <v>1137</v>
      </c>
      <c r="C333" s="278" t="s">
        <v>1138</v>
      </c>
      <c r="D333" s="599"/>
      <c r="E333" s="600"/>
      <c r="F333" s="599"/>
      <c r="G333" s="600"/>
      <c r="H333" s="599"/>
      <c r="I333" s="600"/>
      <c r="J333" s="599"/>
      <c r="K333" s="600"/>
      <c r="L333" s="599"/>
      <c r="M333" s="600"/>
      <c r="N333" s="599"/>
      <c r="O333" s="600"/>
      <c r="P333" s="599"/>
      <c r="Q333" s="600"/>
      <c r="R333" s="599"/>
      <c r="S333" s="600"/>
      <c r="T333" s="599"/>
      <c r="U333" s="600"/>
      <c r="V333" s="599"/>
      <c r="W333" s="600"/>
      <c r="X333" s="519"/>
      <c r="Y333" s="30">
        <f t="shared" ref="Y333" si="52">IF(OR(D333="s",F333="s",H333="s",J333="s",L333="s",N333="s",P333="s",R333="s",T333="s",V333="s"), 0, IF(OR(D333="a",F333="a",H333="a",J333="a",L333="a",N333="a",P333="a",R333="a",T333="a",V333="a"),Z333,0))</f>
        <v>0</v>
      </c>
      <c r="Z333" s="330">
        <v>10</v>
      </c>
      <c r="AA333" s="208">
        <f>COUNTIF(D333:W333,"a")+COUNTIF(D333:W333,"s")</f>
        <v>0</v>
      </c>
      <c r="AB333" s="390"/>
      <c r="AD333" s="229"/>
      <c r="BX333" s="220"/>
      <c r="BY333" s="220"/>
      <c r="BZ333" s="220"/>
      <c r="CA333" s="220"/>
      <c r="CB333" s="220"/>
      <c r="CC333" s="220"/>
      <c r="CD333" s="220"/>
      <c r="CE333" s="47"/>
      <c r="CF333" s="47"/>
      <c r="CG333" s="47"/>
      <c r="CH333" s="47"/>
      <c r="CI333" s="47"/>
      <c r="CJ333" s="47"/>
      <c r="CK333" s="47"/>
      <c r="CL333" s="47"/>
      <c r="CM333" s="47"/>
      <c r="CN333" s="47"/>
      <c r="CO333" s="47"/>
      <c r="CP333" s="47"/>
      <c r="CQ333" s="47"/>
    </row>
    <row r="334" spans="1:95" ht="21" customHeight="1" thickTop="1" thickBot="1" x14ac:dyDescent="0.25">
      <c r="A334" s="327"/>
      <c r="B334" s="77"/>
      <c r="C334" s="132"/>
      <c r="D334" s="606" t="s">
        <v>441</v>
      </c>
      <c r="E334" s="607"/>
      <c r="F334" s="607"/>
      <c r="G334" s="607"/>
      <c r="H334" s="607"/>
      <c r="I334" s="607"/>
      <c r="J334" s="607"/>
      <c r="K334" s="607"/>
      <c r="L334" s="607"/>
      <c r="M334" s="607"/>
      <c r="N334" s="607"/>
      <c r="O334" s="607"/>
      <c r="P334" s="607"/>
      <c r="Q334" s="607"/>
      <c r="R334" s="607"/>
      <c r="S334" s="607"/>
      <c r="T334" s="607"/>
      <c r="U334" s="607"/>
      <c r="V334" s="607"/>
      <c r="W334" s="607"/>
      <c r="X334" s="608"/>
      <c r="Y334" s="272">
        <f>SUM(Y268:Y333)</f>
        <v>0</v>
      </c>
      <c r="Z334" s="332">
        <f>SUM(Z268:Z273)+Z280+SUM(Z283:Z333)</f>
        <v>200</v>
      </c>
      <c r="AD334" s="229"/>
      <c r="BX334" s="220"/>
      <c r="BY334" s="220"/>
      <c r="BZ334" s="220"/>
      <c r="CA334" s="220"/>
      <c r="CB334" s="220"/>
      <c r="CC334" s="220"/>
      <c r="CD334" s="220"/>
      <c r="CE334" s="47"/>
      <c r="CF334" s="47"/>
      <c r="CG334" s="47"/>
      <c r="CH334" s="47"/>
      <c r="CI334" s="47"/>
      <c r="CJ334" s="47"/>
      <c r="CK334" s="47"/>
      <c r="CL334" s="47"/>
      <c r="CM334" s="47"/>
      <c r="CN334" s="47"/>
      <c r="CO334" s="47"/>
      <c r="CP334" s="47"/>
      <c r="CQ334" s="47"/>
    </row>
    <row r="335" spans="1:95" ht="21" customHeight="1" thickBot="1" x14ac:dyDescent="0.25">
      <c r="A335" s="325"/>
      <c r="B335" s="238"/>
      <c r="C335" s="137"/>
      <c r="D335" s="601"/>
      <c r="E335" s="622"/>
      <c r="F335" s="815">
        <v>0</v>
      </c>
      <c r="G335" s="604"/>
      <c r="H335" s="604"/>
      <c r="I335" s="604"/>
      <c r="J335" s="604"/>
      <c r="K335" s="604"/>
      <c r="L335" s="604"/>
      <c r="M335" s="604"/>
      <c r="N335" s="604"/>
      <c r="O335" s="604"/>
      <c r="P335" s="604"/>
      <c r="Q335" s="604"/>
      <c r="R335" s="604"/>
      <c r="S335" s="604"/>
      <c r="T335" s="604"/>
      <c r="U335" s="604"/>
      <c r="V335" s="604"/>
      <c r="W335" s="604"/>
      <c r="X335" s="604"/>
      <c r="Y335" s="604"/>
      <c r="Z335" s="605"/>
      <c r="AD335" s="229"/>
      <c r="BX335" s="220"/>
      <c r="BY335" s="220"/>
      <c r="BZ335" s="220"/>
      <c r="CA335" s="220"/>
      <c r="CB335" s="220"/>
      <c r="CC335" s="220"/>
      <c r="CD335" s="220"/>
      <c r="CE335" s="47"/>
      <c r="CF335" s="47"/>
      <c r="CG335" s="47"/>
      <c r="CH335" s="47"/>
      <c r="CI335" s="47"/>
      <c r="CJ335" s="47"/>
      <c r="CK335" s="47"/>
      <c r="CL335" s="47"/>
      <c r="CM335" s="47"/>
      <c r="CN335" s="47"/>
      <c r="CO335" s="47"/>
      <c r="CP335" s="47"/>
      <c r="CQ335" s="47"/>
    </row>
    <row r="336" spans="1:95" ht="30" customHeight="1" thickBot="1" x14ac:dyDescent="0.25">
      <c r="A336" s="317"/>
      <c r="B336" s="241" t="s">
        <v>1095</v>
      </c>
      <c r="C336" s="143" t="s">
        <v>1096</v>
      </c>
      <c r="D336" s="242"/>
      <c r="E336" s="243"/>
      <c r="F336" s="244"/>
      <c r="G336" s="245"/>
      <c r="H336" s="161"/>
      <c r="I336" s="243"/>
      <c r="J336" s="164"/>
      <c r="K336" s="245"/>
      <c r="L336" s="242"/>
      <c r="M336" s="243"/>
      <c r="N336" s="244"/>
      <c r="O336" s="245"/>
      <c r="P336" s="242"/>
      <c r="Q336" s="243"/>
      <c r="R336" s="244"/>
      <c r="S336" s="245"/>
      <c r="T336" s="242"/>
      <c r="U336" s="243"/>
      <c r="V336" s="244"/>
      <c r="W336" s="243"/>
      <c r="X336" s="256"/>
      <c r="Y336" s="355"/>
      <c r="Z336" s="341"/>
      <c r="AA336" s="39"/>
      <c r="AD336" s="229"/>
      <c r="BX336" s="220"/>
      <c r="BY336" s="220"/>
      <c r="BZ336" s="220"/>
      <c r="CA336" s="220"/>
      <c r="CB336" s="220"/>
      <c r="CC336" s="220"/>
      <c r="CD336" s="220"/>
      <c r="CE336" s="220"/>
      <c r="CF336" s="220"/>
      <c r="CG336" s="47"/>
      <c r="CH336" s="47"/>
      <c r="CI336" s="47"/>
      <c r="CJ336" s="47"/>
      <c r="CK336" s="47"/>
      <c r="CL336" s="47"/>
      <c r="CM336" s="47"/>
    </row>
    <row r="337" spans="1:95" ht="30" customHeight="1" x14ac:dyDescent="0.2">
      <c r="A337" s="317"/>
      <c r="B337" s="40"/>
      <c r="C337" s="313" t="s">
        <v>885</v>
      </c>
      <c r="D337" s="697"/>
      <c r="E337" s="691"/>
      <c r="F337" s="691"/>
      <c r="G337" s="691"/>
      <c r="H337" s="691"/>
      <c r="I337" s="691"/>
      <c r="J337" s="691"/>
      <c r="K337" s="691"/>
      <c r="L337" s="691"/>
      <c r="M337" s="691"/>
      <c r="N337" s="691"/>
      <c r="O337" s="691"/>
      <c r="P337" s="691"/>
      <c r="Q337" s="691"/>
      <c r="R337" s="691"/>
      <c r="S337" s="691"/>
      <c r="T337" s="691"/>
      <c r="U337" s="691"/>
      <c r="V337" s="691"/>
      <c r="W337" s="691"/>
      <c r="X337" s="691"/>
      <c r="Y337" s="691"/>
      <c r="Z337" s="692"/>
      <c r="AD337" s="229"/>
      <c r="BX337" s="220"/>
      <c r="BY337" s="220"/>
      <c r="BZ337" s="220"/>
      <c r="CA337" s="220"/>
      <c r="CB337" s="220"/>
      <c r="CC337" s="220"/>
      <c r="CD337" s="220"/>
      <c r="CE337" s="47"/>
      <c r="CF337" s="47"/>
      <c r="CG337" s="47"/>
      <c r="CH337" s="47"/>
      <c r="CI337" s="47"/>
      <c r="CJ337" s="47"/>
      <c r="CK337" s="47"/>
      <c r="CL337" s="47"/>
      <c r="CM337" s="47"/>
      <c r="CN337" s="47"/>
      <c r="CO337" s="47"/>
      <c r="CP337" s="47"/>
      <c r="CQ337" s="47"/>
    </row>
    <row r="338" spans="1:95" ht="30" customHeight="1" x14ac:dyDescent="0.2">
      <c r="A338" s="317"/>
      <c r="B338" s="40"/>
      <c r="C338" s="313" t="s">
        <v>1097</v>
      </c>
      <c r="D338" s="697"/>
      <c r="E338" s="691"/>
      <c r="F338" s="691"/>
      <c r="G338" s="691"/>
      <c r="H338" s="691"/>
      <c r="I338" s="691"/>
      <c r="J338" s="691"/>
      <c r="K338" s="691"/>
      <c r="L338" s="691"/>
      <c r="M338" s="691"/>
      <c r="N338" s="691"/>
      <c r="O338" s="691"/>
      <c r="P338" s="691"/>
      <c r="Q338" s="691"/>
      <c r="R338" s="691"/>
      <c r="S338" s="691"/>
      <c r="T338" s="691"/>
      <c r="U338" s="691"/>
      <c r="V338" s="691"/>
      <c r="W338" s="691"/>
      <c r="X338" s="691"/>
      <c r="Y338" s="691"/>
      <c r="Z338" s="692"/>
      <c r="AD338" s="229"/>
      <c r="BX338" s="220"/>
      <c r="BY338" s="220"/>
      <c r="BZ338" s="220"/>
      <c r="CA338" s="220"/>
      <c r="CB338" s="220"/>
      <c r="CC338" s="220"/>
      <c r="CD338" s="220"/>
      <c r="CE338" s="47"/>
      <c r="CF338" s="47"/>
      <c r="CG338" s="47"/>
      <c r="CH338" s="47"/>
      <c r="CI338" s="47"/>
      <c r="CJ338" s="47"/>
      <c r="CK338" s="47"/>
      <c r="CL338" s="47"/>
      <c r="CM338" s="47"/>
      <c r="CN338" s="47"/>
      <c r="CO338" s="47"/>
      <c r="CP338" s="47"/>
      <c r="CQ338" s="47"/>
    </row>
    <row r="339" spans="1:95" s="281" customFormat="1" ht="67.7" customHeight="1" x14ac:dyDescent="0.2">
      <c r="A339" s="327"/>
      <c r="B339" s="173" t="s">
        <v>1098</v>
      </c>
      <c r="C339" s="136" t="s">
        <v>1099</v>
      </c>
      <c r="D339" s="674"/>
      <c r="E339" s="675"/>
      <c r="F339" s="674"/>
      <c r="G339" s="675"/>
      <c r="H339" s="674"/>
      <c r="I339" s="675"/>
      <c r="J339" s="674"/>
      <c r="K339" s="675"/>
      <c r="L339" s="674"/>
      <c r="M339" s="675"/>
      <c r="N339" s="674"/>
      <c r="O339" s="675"/>
      <c r="P339" s="674"/>
      <c r="Q339" s="675"/>
      <c r="R339" s="674"/>
      <c r="S339" s="675"/>
      <c r="T339" s="674"/>
      <c r="U339" s="675"/>
      <c r="V339" s="674"/>
      <c r="W339" s="675"/>
      <c r="X339" s="304"/>
      <c r="Y339" s="541">
        <f>IF(OR(D339="s",F339="s",H339="s",J339="s",L339="s",N339="s",P339="s",R339="s",T339="s",V339="s"), 0, IF(OR(D339="a",F339="a",H339="a",J339="a",L339="a",N339="a",P339="a",R339="a",T339="a",V339="a"),Z339,0))</f>
        <v>0</v>
      </c>
      <c r="Z339" s="335">
        <f>IF(X339="na",0,20)</f>
        <v>20</v>
      </c>
      <c r="AA339" s="208">
        <f>IF(AND(COUNTIF(D339:W339,"s"),X341="na"),0,COUNTIF(D339:W339,"a")+COUNTIF(D339:W339,"s")+COUNTIF(X339,"na"))</f>
        <v>0</v>
      </c>
      <c r="AB339" s="390"/>
      <c r="AC339" s="280"/>
      <c r="AD339" s="229"/>
      <c r="AE339" s="280"/>
      <c r="AF339" s="280"/>
      <c r="AG339" s="280"/>
      <c r="AH339" s="280"/>
      <c r="AI339" s="280"/>
      <c r="AJ339" s="280"/>
      <c r="AK339" s="280"/>
      <c r="AL339" s="280"/>
      <c r="AM339" s="280"/>
      <c r="AN339" s="280"/>
      <c r="AO339" s="280"/>
      <c r="AP339" s="280"/>
      <c r="AQ339" s="280"/>
      <c r="AR339" s="280"/>
      <c r="AS339" s="280"/>
      <c r="AT339" s="280"/>
      <c r="AU339" s="280"/>
      <c r="AV339" s="280"/>
      <c r="AW339" s="280"/>
      <c r="AX339" s="280"/>
      <c r="AY339" s="280"/>
      <c r="AZ339" s="280"/>
      <c r="BA339" s="280"/>
      <c r="BB339" s="280"/>
      <c r="BC339" s="280"/>
      <c r="BD339" s="280"/>
      <c r="BE339" s="280"/>
      <c r="BF339" s="280"/>
      <c r="BG339" s="280"/>
      <c r="BH339" s="280"/>
      <c r="BI339" s="280"/>
      <c r="BJ339" s="280"/>
      <c r="BK339" s="280"/>
      <c r="BL339" s="280"/>
      <c r="BM339" s="280"/>
      <c r="BN339" s="280"/>
      <c r="BO339" s="280"/>
      <c r="BP339" s="280"/>
      <c r="BQ339" s="280"/>
      <c r="BR339" s="280"/>
      <c r="BS339" s="280"/>
      <c r="BT339" s="280"/>
      <c r="BU339" s="280"/>
      <c r="BV339" s="280"/>
      <c r="BW339" s="280"/>
      <c r="BX339" s="280"/>
      <c r="BY339" s="280"/>
      <c r="BZ339" s="280"/>
      <c r="CA339" s="280"/>
      <c r="CB339" s="280"/>
      <c r="CC339" s="280"/>
      <c r="CD339" s="280"/>
      <c r="CE339" s="279"/>
      <c r="CF339" s="279"/>
      <c r="CG339" s="279"/>
      <c r="CH339" s="279"/>
      <c r="CI339" s="279"/>
      <c r="CJ339" s="279"/>
      <c r="CK339" s="279"/>
      <c r="CL339" s="279"/>
      <c r="CM339" s="279"/>
      <c r="CN339" s="279"/>
      <c r="CO339" s="279"/>
      <c r="CP339" s="279"/>
      <c r="CQ339" s="279"/>
    </row>
    <row r="340" spans="1:95" ht="30" customHeight="1" x14ac:dyDescent="0.2">
      <c r="A340" s="317"/>
      <c r="B340" s="40"/>
      <c r="C340" s="313" t="s">
        <v>1100</v>
      </c>
      <c r="D340" s="697"/>
      <c r="E340" s="691"/>
      <c r="F340" s="691"/>
      <c r="G340" s="691"/>
      <c r="H340" s="691"/>
      <c r="I340" s="691"/>
      <c r="J340" s="691"/>
      <c r="K340" s="691"/>
      <c r="L340" s="691"/>
      <c r="M340" s="691"/>
      <c r="N340" s="691"/>
      <c r="O340" s="691"/>
      <c r="P340" s="691"/>
      <c r="Q340" s="691"/>
      <c r="R340" s="691"/>
      <c r="S340" s="691"/>
      <c r="T340" s="691"/>
      <c r="U340" s="691"/>
      <c r="V340" s="691"/>
      <c r="W340" s="691"/>
      <c r="X340" s="691"/>
      <c r="Y340" s="691"/>
      <c r="Z340" s="692"/>
      <c r="AD340" s="229"/>
      <c r="BX340" s="220"/>
      <c r="BY340" s="220"/>
      <c r="BZ340" s="220"/>
      <c r="CA340" s="220"/>
      <c r="CB340" s="220"/>
      <c r="CC340" s="220"/>
      <c r="CD340" s="220"/>
      <c r="CE340" s="47"/>
      <c r="CF340" s="47"/>
      <c r="CG340" s="47"/>
      <c r="CH340" s="47"/>
      <c r="CI340" s="47"/>
      <c r="CJ340" s="47"/>
      <c r="CK340" s="47"/>
      <c r="CL340" s="47"/>
      <c r="CM340" s="47"/>
      <c r="CN340" s="47"/>
      <c r="CO340" s="47"/>
      <c r="CP340" s="47"/>
      <c r="CQ340" s="47"/>
    </row>
    <row r="341" spans="1:95" s="281" customFormat="1" ht="45" customHeight="1" x14ac:dyDescent="0.2">
      <c r="A341" s="327"/>
      <c r="B341" s="174" t="s">
        <v>1101</v>
      </c>
      <c r="C341" s="136" t="s">
        <v>1102</v>
      </c>
      <c r="D341" s="593"/>
      <c r="E341" s="594"/>
      <c r="F341" s="593"/>
      <c r="G341" s="594"/>
      <c r="H341" s="593"/>
      <c r="I341" s="594"/>
      <c r="J341" s="593"/>
      <c r="K341" s="594"/>
      <c r="L341" s="593"/>
      <c r="M341" s="594"/>
      <c r="N341" s="593"/>
      <c r="O341" s="594"/>
      <c r="P341" s="593"/>
      <c r="Q341" s="594"/>
      <c r="R341" s="593"/>
      <c r="S341" s="594"/>
      <c r="T341" s="593"/>
      <c r="U341" s="594"/>
      <c r="V341" s="593"/>
      <c r="W341" s="594"/>
      <c r="X341" s="304"/>
      <c r="Y341" s="541">
        <f>IF(OR(D341="s",F341="s",H341="s",J341="s",L341="s",N341="s",P341="s",R341="s",T341="s",V341="s"), 0, IF(OR(D341="a",F341="a",H341="a",J341="a",L341="a",N341="a",P341="a",R341="a",T341="a",V341="a"),Z341,0))</f>
        <v>0</v>
      </c>
      <c r="Z341" s="335">
        <f>IF(X341="na",0,10)</f>
        <v>10</v>
      </c>
      <c r="AA341" s="208">
        <f>IF(AND(COUNTIF(D339:W339,"s"),X341="na"),0,COUNTIF(D341:W341,"a")+COUNTIF(D341:W341,"s")+COUNTIF(X341,"na"))</f>
        <v>0</v>
      </c>
      <c r="AB341" s="390"/>
      <c r="AC341" s="280"/>
      <c r="AD341" s="229"/>
      <c r="AE341" s="280"/>
      <c r="AF341" s="280"/>
      <c r="AG341" s="280"/>
      <c r="AH341" s="280"/>
      <c r="AI341" s="280"/>
      <c r="AJ341" s="280"/>
      <c r="AK341" s="280"/>
      <c r="AL341" s="280"/>
      <c r="AM341" s="280"/>
      <c r="AN341" s="280"/>
      <c r="AO341" s="280"/>
      <c r="AP341" s="280"/>
      <c r="AQ341" s="280"/>
      <c r="AR341" s="280"/>
      <c r="AS341" s="280"/>
      <c r="AT341" s="280"/>
      <c r="AU341" s="280"/>
      <c r="AV341" s="280"/>
      <c r="AW341" s="280"/>
      <c r="AX341" s="280"/>
      <c r="AY341" s="280"/>
      <c r="AZ341" s="280"/>
      <c r="BA341" s="280"/>
      <c r="BB341" s="280"/>
      <c r="BC341" s="280"/>
      <c r="BD341" s="280"/>
      <c r="BE341" s="280"/>
      <c r="BF341" s="280"/>
      <c r="BG341" s="280"/>
      <c r="BH341" s="280"/>
      <c r="BI341" s="280"/>
      <c r="BJ341" s="280"/>
      <c r="BK341" s="280"/>
      <c r="BL341" s="280"/>
      <c r="BM341" s="280"/>
      <c r="BN341" s="280"/>
      <c r="BO341" s="280"/>
      <c r="BP341" s="280"/>
      <c r="BQ341" s="280"/>
      <c r="BR341" s="280"/>
      <c r="BS341" s="280"/>
      <c r="BT341" s="280"/>
      <c r="BU341" s="280"/>
      <c r="BV341" s="280"/>
      <c r="BW341" s="280"/>
      <c r="BX341" s="280"/>
      <c r="BY341" s="280"/>
      <c r="BZ341" s="280"/>
      <c r="CA341" s="280"/>
      <c r="CB341" s="280"/>
      <c r="CC341" s="280"/>
      <c r="CD341" s="280"/>
      <c r="CE341" s="279"/>
      <c r="CF341" s="279"/>
      <c r="CG341" s="279"/>
      <c r="CH341" s="279"/>
      <c r="CI341" s="279"/>
      <c r="CJ341" s="279"/>
      <c r="CK341" s="279"/>
      <c r="CL341" s="279"/>
      <c r="CM341" s="279"/>
      <c r="CN341" s="279"/>
      <c r="CO341" s="279"/>
      <c r="CP341" s="279"/>
      <c r="CQ341" s="279"/>
    </row>
    <row r="342" spans="1:95" ht="30" customHeight="1" x14ac:dyDescent="0.2">
      <c r="A342" s="317"/>
      <c r="B342" s="40"/>
      <c r="C342" s="313" t="s">
        <v>882</v>
      </c>
      <c r="D342" s="697"/>
      <c r="E342" s="691"/>
      <c r="F342" s="691"/>
      <c r="G342" s="691"/>
      <c r="H342" s="691"/>
      <c r="I342" s="691"/>
      <c r="J342" s="691"/>
      <c r="K342" s="691"/>
      <c r="L342" s="691"/>
      <c r="M342" s="691"/>
      <c r="N342" s="691"/>
      <c r="O342" s="691"/>
      <c r="P342" s="691"/>
      <c r="Q342" s="691"/>
      <c r="R342" s="691"/>
      <c r="S342" s="691"/>
      <c r="T342" s="691"/>
      <c r="U342" s="691"/>
      <c r="V342" s="691"/>
      <c r="W342" s="691"/>
      <c r="X342" s="691"/>
      <c r="Y342" s="691"/>
      <c r="Z342" s="692"/>
      <c r="AD342" s="229"/>
      <c r="BX342" s="220"/>
      <c r="BY342" s="220"/>
      <c r="BZ342" s="220"/>
      <c r="CA342" s="220"/>
      <c r="CB342" s="220"/>
      <c r="CC342" s="220"/>
      <c r="CD342" s="220"/>
      <c r="CE342" s="47"/>
      <c r="CF342" s="47"/>
      <c r="CG342" s="47"/>
      <c r="CH342" s="47"/>
      <c r="CI342" s="47"/>
      <c r="CJ342" s="47"/>
      <c r="CK342" s="47"/>
      <c r="CL342" s="47"/>
      <c r="CM342" s="47"/>
      <c r="CN342" s="47"/>
      <c r="CO342" s="47"/>
      <c r="CP342" s="47"/>
      <c r="CQ342" s="47"/>
    </row>
    <row r="343" spans="1:95" s="281" customFormat="1" ht="45" customHeight="1" x14ac:dyDescent="0.2">
      <c r="A343" s="327"/>
      <c r="B343" s="173" t="s">
        <v>1103</v>
      </c>
      <c r="C343" s="136" t="s">
        <v>1104</v>
      </c>
      <c r="D343" s="593"/>
      <c r="E343" s="594"/>
      <c r="F343" s="593"/>
      <c r="G343" s="594"/>
      <c r="H343" s="593"/>
      <c r="I343" s="594"/>
      <c r="J343" s="593"/>
      <c r="K343" s="594"/>
      <c r="L343" s="593"/>
      <c r="M343" s="594"/>
      <c r="N343" s="593"/>
      <c r="O343" s="594"/>
      <c r="P343" s="593"/>
      <c r="Q343" s="594"/>
      <c r="R343" s="593"/>
      <c r="S343" s="594"/>
      <c r="T343" s="593"/>
      <c r="U343" s="594"/>
      <c r="V343" s="593"/>
      <c r="W343" s="594"/>
      <c r="X343" s="532" t="str">
        <f>IF(OR(AND(X341="na",COUNTIF(D339:W339,"a")),AND(X339="na",X341="na")),"na","")</f>
        <v/>
      </c>
      <c r="Y343" s="541">
        <f>IF(OR(D343="s",F343="s",H343="s",J343="s",L343="s",N343="s",P343="s",R343="s",T343="s",V343="s"), 0, IF(OR(D343="a",F343="a",H343="a",J343="a",L343="a",N343="a",P343="a",R343="a",T343="a",V343="a"),Z343,0))</f>
        <v>0</v>
      </c>
      <c r="Z343" s="335">
        <f>IF(X343="na",0,10)</f>
        <v>10</v>
      </c>
      <c r="AA343" s="208">
        <f>COUNTIF(D343:W343,"a")+COUNTIF(D343:W343,"s")+COUNTIF(X343,"na")</f>
        <v>0</v>
      </c>
      <c r="AB343" s="390"/>
      <c r="AC343" s="280"/>
      <c r="AD343" s="229"/>
      <c r="AE343" s="280"/>
      <c r="AF343" s="280"/>
      <c r="AG343" s="280"/>
      <c r="AH343" s="280"/>
      <c r="AI343" s="280"/>
      <c r="AJ343" s="280"/>
      <c r="AK343" s="280"/>
      <c r="AL343" s="280"/>
      <c r="AM343" s="280"/>
      <c r="AN343" s="280"/>
      <c r="AO343" s="280"/>
      <c r="AP343" s="280"/>
      <c r="AQ343" s="280"/>
      <c r="AR343" s="280"/>
      <c r="AS343" s="280"/>
      <c r="AT343" s="280"/>
      <c r="AU343" s="280"/>
      <c r="AV343" s="280"/>
      <c r="AW343" s="280"/>
      <c r="AX343" s="280"/>
      <c r="AY343" s="280"/>
      <c r="AZ343" s="280"/>
      <c r="BA343" s="280"/>
      <c r="BB343" s="280"/>
      <c r="BC343" s="280"/>
      <c r="BD343" s="280"/>
      <c r="BE343" s="280"/>
      <c r="BF343" s="280"/>
      <c r="BG343" s="280"/>
      <c r="BH343" s="280"/>
      <c r="BI343" s="280"/>
      <c r="BJ343" s="280"/>
      <c r="BK343" s="280"/>
      <c r="BL343" s="280"/>
      <c r="BM343" s="280"/>
      <c r="BN343" s="280"/>
      <c r="BO343" s="280"/>
      <c r="BP343" s="280"/>
      <c r="BQ343" s="280"/>
      <c r="BR343" s="280"/>
      <c r="BS343" s="280"/>
      <c r="BT343" s="280"/>
      <c r="BU343" s="280"/>
      <c r="BV343" s="280"/>
      <c r="BW343" s="280"/>
      <c r="BX343" s="280"/>
      <c r="BY343" s="280"/>
      <c r="BZ343" s="280"/>
      <c r="CA343" s="280"/>
      <c r="CB343" s="280"/>
      <c r="CC343" s="280"/>
      <c r="CD343" s="280"/>
      <c r="CE343" s="279"/>
      <c r="CF343" s="279"/>
      <c r="CG343" s="279"/>
      <c r="CH343" s="279"/>
      <c r="CI343" s="279"/>
      <c r="CJ343" s="279"/>
      <c r="CK343" s="279"/>
      <c r="CL343" s="279"/>
      <c r="CM343" s="279"/>
      <c r="CN343" s="279"/>
      <c r="CO343" s="279"/>
      <c r="CP343" s="279"/>
      <c r="CQ343" s="279"/>
    </row>
    <row r="344" spans="1:95" ht="30" customHeight="1" x14ac:dyDescent="0.2">
      <c r="A344" s="317"/>
      <c r="B344" s="40"/>
      <c r="C344" s="313" t="s">
        <v>1092</v>
      </c>
      <c r="D344" s="816"/>
      <c r="E344" s="765"/>
      <c r="F344" s="765"/>
      <c r="G344" s="765"/>
      <c r="H344" s="765"/>
      <c r="I344" s="765"/>
      <c r="J344" s="765"/>
      <c r="K344" s="765"/>
      <c r="L344" s="765"/>
      <c r="M344" s="765"/>
      <c r="N344" s="765"/>
      <c r="O344" s="765"/>
      <c r="P344" s="765"/>
      <c r="Q344" s="765"/>
      <c r="R344" s="765"/>
      <c r="S344" s="765"/>
      <c r="T344" s="765"/>
      <c r="U344" s="765"/>
      <c r="V344" s="765"/>
      <c r="W344" s="765"/>
      <c r="X344" s="691"/>
      <c r="Y344" s="691"/>
      <c r="Z344" s="692"/>
      <c r="AD344" s="229"/>
      <c r="BX344" s="220"/>
      <c r="BY344" s="220"/>
      <c r="BZ344" s="220"/>
      <c r="CA344" s="220"/>
      <c r="CB344" s="220"/>
      <c r="CC344" s="220"/>
      <c r="CD344" s="220"/>
      <c r="CE344" s="47"/>
      <c r="CF344" s="47"/>
      <c r="CG344" s="47"/>
      <c r="CH344" s="47"/>
      <c r="CI344" s="47"/>
      <c r="CJ344" s="47"/>
      <c r="CK344" s="47"/>
      <c r="CL344" s="47"/>
      <c r="CM344" s="47"/>
      <c r="CN344" s="47"/>
      <c r="CO344" s="47"/>
      <c r="CP344" s="47"/>
      <c r="CQ344" s="47"/>
    </row>
    <row r="345" spans="1:95" s="281" customFormat="1" ht="45" customHeight="1" x14ac:dyDescent="0.2">
      <c r="A345" s="327"/>
      <c r="B345" s="173" t="s">
        <v>1105</v>
      </c>
      <c r="C345" s="136" t="s">
        <v>1106</v>
      </c>
      <c r="D345" s="674"/>
      <c r="E345" s="675"/>
      <c r="F345" s="674"/>
      <c r="G345" s="675"/>
      <c r="H345" s="674"/>
      <c r="I345" s="675"/>
      <c r="J345" s="674"/>
      <c r="K345" s="675"/>
      <c r="L345" s="674"/>
      <c r="M345" s="675"/>
      <c r="N345" s="674"/>
      <c r="O345" s="675"/>
      <c r="P345" s="674"/>
      <c r="Q345" s="675"/>
      <c r="R345" s="674"/>
      <c r="S345" s="675"/>
      <c r="T345" s="674"/>
      <c r="U345" s="675"/>
      <c r="V345" s="674"/>
      <c r="W345" s="675"/>
      <c r="X345" s="323" t="str">
        <f>IF(AND(X339="na",X341="na"),"na","")</f>
        <v/>
      </c>
      <c r="Y345" s="541">
        <f>IF(OR(D345="s",F345="s",H345="s",J345="s",L345="s",N345="s",P345="s",R345="s",T345="s",V345="s"), 0, IF(OR(D345="a",F345="a",H345="a",J345="a",L345="a",N345="a",P345="a",R345="a",T345="a",V345="a"),Z345,0))</f>
        <v>0</v>
      </c>
      <c r="Z345" s="335">
        <f>IF(X345="na",0,5)</f>
        <v>5</v>
      </c>
      <c r="AA345" s="208">
        <f>COUNTIF(D345:W345,"a")+COUNTIF(D345:W345,"s")+COUNTIF(X345,"na")</f>
        <v>0</v>
      </c>
      <c r="AB345" s="390"/>
      <c r="AC345" s="280"/>
      <c r="AD345" s="229"/>
      <c r="AE345" s="280"/>
      <c r="AF345" s="280"/>
      <c r="AG345" s="280"/>
      <c r="AH345" s="280"/>
      <c r="AI345" s="280"/>
      <c r="AJ345" s="280"/>
      <c r="AK345" s="280"/>
      <c r="AL345" s="280"/>
      <c r="AM345" s="280"/>
      <c r="AN345" s="280"/>
      <c r="AO345" s="280"/>
      <c r="AP345" s="280"/>
      <c r="AQ345" s="280"/>
      <c r="AR345" s="280"/>
      <c r="AS345" s="280"/>
      <c r="AT345" s="280"/>
      <c r="AU345" s="280"/>
      <c r="AV345" s="280"/>
      <c r="AW345" s="280"/>
      <c r="AX345" s="280"/>
      <c r="AY345" s="280"/>
      <c r="AZ345" s="280"/>
      <c r="BA345" s="280"/>
      <c r="BB345" s="280"/>
      <c r="BC345" s="280"/>
      <c r="BD345" s="280"/>
      <c r="BE345" s="280"/>
      <c r="BF345" s="280"/>
      <c r="BG345" s="280"/>
      <c r="BH345" s="280"/>
      <c r="BI345" s="280"/>
      <c r="BJ345" s="280"/>
      <c r="BK345" s="280"/>
      <c r="BL345" s="280"/>
      <c r="BM345" s="280"/>
      <c r="BN345" s="280"/>
      <c r="BO345" s="280"/>
      <c r="BP345" s="280"/>
      <c r="BQ345" s="280"/>
      <c r="BR345" s="280"/>
      <c r="BS345" s="280"/>
      <c r="BT345" s="280"/>
      <c r="BU345" s="280"/>
      <c r="BV345" s="280"/>
      <c r="BW345" s="280"/>
      <c r="BX345" s="280"/>
      <c r="BY345" s="280"/>
      <c r="BZ345" s="280"/>
      <c r="CA345" s="280"/>
      <c r="CB345" s="280"/>
      <c r="CC345" s="280"/>
      <c r="CD345" s="280"/>
      <c r="CE345" s="279"/>
      <c r="CF345" s="279"/>
      <c r="CG345" s="279"/>
      <c r="CH345" s="279"/>
      <c r="CI345" s="279"/>
      <c r="CJ345" s="279"/>
      <c r="CK345" s="279"/>
      <c r="CL345" s="279"/>
      <c r="CM345" s="279"/>
      <c r="CN345" s="279"/>
      <c r="CO345" s="279"/>
      <c r="CP345" s="279"/>
      <c r="CQ345" s="279"/>
    </row>
    <row r="346" spans="1:95" s="281" customFormat="1" ht="45" customHeight="1" thickBot="1" x14ac:dyDescent="0.25">
      <c r="A346" s="327"/>
      <c r="B346" s="173" t="s">
        <v>1107</v>
      </c>
      <c r="C346" s="136" t="s">
        <v>1108</v>
      </c>
      <c r="D346" s="674"/>
      <c r="E346" s="675"/>
      <c r="F346" s="674"/>
      <c r="G346" s="675"/>
      <c r="H346" s="674"/>
      <c r="I346" s="675"/>
      <c r="J346" s="674"/>
      <c r="K346" s="675"/>
      <c r="L346" s="674"/>
      <c r="M346" s="675"/>
      <c r="N346" s="674"/>
      <c r="O346" s="675"/>
      <c r="P346" s="674"/>
      <c r="Q346" s="675"/>
      <c r="R346" s="674"/>
      <c r="S346" s="675"/>
      <c r="T346" s="674"/>
      <c r="U346" s="675"/>
      <c r="V346" s="674"/>
      <c r="W346" s="675"/>
      <c r="X346" s="532" t="str">
        <f>IF(OR(AND(X341="na",COUNTIF(D339:W339,"a")),AND(X339="na",X341="na")),"na","")</f>
        <v/>
      </c>
      <c r="Y346" s="541">
        <f>IF(OR(D346="s",F346="s",H346="s",J346="s",L346="s",N346="s",P346="s",R346="s",T346="s",V346="s"), 0, IF(OR(D346="a",F346="a",H346="a",J346="a",L346="a",N346="a",P346="a",R346="a",T346="a",V346="a"),Z346,0))</f>
        <v>0</v>
      </c>
      <c r="Z346" s="335">
        <f>IF(X346="na",0,10)</f>
        <v>10</v>
      </c>
      <c r="AA346" s="208">
        <f>COUNTIF(D346:W346,"a")+COUNTIF(D346:W346,"s")+COUNTIF(X346,"na")</f>
        <v>0</v>
      </c>
      <c r="AB346" s="390"/>
      <c r="AC346" s="280"/>
      <c r="AD346" s="229"/>
      <c r="AE346" s="280"/>
      <c r="AF346" s="280"/>
      <c r="AG346" s="280"/>
      <c r="AH346" s="280"/>
      <c r="AI346" s="280"/>
      <c r="AJ346" s="280"/>
      <c r="AK346" s="280"/>
      <c r="AL346" s="280"/>
      <c r="AM346" s="280"/>
      <c r="AN346" s="280"/>
      <c r="AO346" s="280"/>
      <c r="AP346" s="280"/>
      <c r="AQ346" s="280"/>
      <c r="AR346" s="280"/>
      <c r="AS346" s="280"/>
      <c r="AT346" s="280"/>
      <c r="AU346" s="280"/>
      <c r="AV346" s="280"/>
      <c r="AW346" s="280"/>
      <c r="AX346" s="280"/>
      <c r="AY346" s="280"/>
      <c r="AZ346" s="280"/>
      <c r="BA346" s="280"/>
      <c r="BB346" s="280"/>
      <c r="BC346" s="280"/>
      <c r="BD346" s="280"/>
      <c r="BE346" s="280"/>
      <c r="BF346" s="280"/>
      <c r="BG346" s="280"/>
      <c r="BH346" s="280"/>
      <c r="BI346" s="280"/>
      <c r="BJ346" s="280"/>
      <c r="BK346" s="280"/>
      <c r="BL346" s="280"/>
      <c r="BM346" s="280"/>
      <c r="BN346" s="280"/>
      <c r="BO346" s="280"/>
      <c r="BP346" s="280"/>
      <c r="BQ346" s="280"/>
      <c r="BR346" s="280"/>
      <c r="BS346" s="280"/>
      <c r="BT346" s="280"/>
      <c r="BU346" s="280"/>
      <c r="BV346" s="280"/>
      <c r="BW346" s="280"/>
      <c r="BX346" s="280"/>
      <c r="BY346" s="280"/>
      <c r="BZ346" s="280"/>
      <c r="CA346" s="280"/>
      <c r="CB346" s="280"/>
      <c r="CC346" s="280"/>
      <c r="CD346" s="280"/>
      <c r="CE346" s="279"/>
      <c r="CF346" s="279"/>
      <c r="CG346" s="279"/>
      <c r="CH346" s="279"/>
      <c r="CI346" s="279"/>
      <c r="CJ346" s="279"/>
      <c r="CK346" s="279"/>
      <c r="CL346" s="279"/>
      <c r="CM346" s="279"/>
      <c r="CN346" s="279"/>
      <c r="CO346" s="279"/>
      <c r="CP346" s="279"/>
      <c r="CQ346" s="279"/>
    </row>
    <row r="347" spans="1:95" ht="21" customHeight="1" thickTop="1" thickBot="1" x14ac:dyDescent="0.25">
      <c r="A347" s="327"/>
      <c r="B347" s="40"/>
      <c r="C347" s="115"/>
      <c r="D347" s="606" t="s">
        <v>441</v>
      </c>
      <c r="E347" s="607"/>
      <c r="F347" s="607"/>
      <c r="G347" s="607"/>
      <c r="H347" s="607"/>
      <c r="I347" s="607"/>
      <c r="J347" s="607"/>
      <c r="K347" s="607"/>
      <c r="L347" s="607"/>
      <c r="M347" s="607"/>
      <c r="N347" s="607"/>
      <c r="O347" s="607"/>
      <c r="P347" s="607"/>
      <c r="Q347" s="607"/>
      <c r="R347" s="607"/>
      <c r="S347" s="607"/>
      <c r="T347" s="607"/>
      <c r="U347" s="607"/>
      <c r="V347" s="607"/>
      <c r="W347" s="607"/>
      <c r="X347" s="608"/>
      <c r="Y347" s="272">
        <f>SUM(Y339:Y346)</f>
        <v>0</v>
      </c>
      <c r="Z347" s="332">
        <f>SUM(Z339:Z346)</f>
        <v>55</v>
      </c>
      <c r="AA347" s="39"/>
      <c r="AD347" s="229"/>
      <c r="BX347" s="220"/>
      <c r="BY347" s="220"/>
      <c r="BZ347" s="220"/>
      <c r="CA347" s="220"/>
      <c r="CB347" s="220"/>
      <c r="CC347" s="220"/>
      <c r="CD347" s="220"/>
      <c r="CE347" s="220"/>
      <c r="CF347" s="220"/>
      <c r="CG347" s="47"/>
      <c r="CH347" s="47"/>
      <c r="CI347" s="47"/>
      <c r="CJ347" s="47"/>
      <c r="CK347" s="47"/>
      <c r="CL347" s="47"/>
      <c r="CM347" s="47"/>
    </row>
    <row r="348" spans="1:95" ht="21" customHeight="1" thickBot="1" x14ac:dyDescent="0.25">
      <c r="A348" s="327"/>
      <c r="B348" s="83"/>
      <c r="C348" s="137"/>
      <c r="D348" s="601"/>
      <c r="E348" s="622"/>
      <c r="F348" s="819">
        <v>0</v>
      </c>
      <c r="G348" s="820"/>
      <c r="H348" s="820"/>
      <c r="I348" s="820"/>
      <c r="J348" s="820"/>
      <c r="K348" s="820"/>
      <c r="L348" s="820"/>
      <c r="M348" s="820"/>
      <c r="N348" s="820"/>
      <c r="O348" s="820"/>
      <c r="P348" s="820"/>
      <c r="Q348" s="820"/>
      <c r="R348" s="820"/>
      <c r="S348" s="820"/>
      <c r="T348" s="820"/>
      <c r="U348" s="820"/>
      <c r="V348" s="820"/>
      <c r="W348" s="820"/>
      <c r="X348" s="820"/>
      <c r="Y348" s="820"/>
      <c r="Z348" s="821"/>
      <c r="AA348" s="39"/>
      <c r="AD348" s="229"/>
      <c r="BX348" s="220"/>
      <c r="BY348" s="220"/>
      <c r="BZ348" s="220"/>
      <c r="CA348" s="220"/>
      <c r="CB348" s="220"/>
      <c r="CC348" s="220"/>
      <c r="CD348" s="220"/>
      <c r="CE348" s="220"/>
      <c r="CF348" s="220"/>
      <c r="CG348" s="47"/>
      <c r="CH348" s="47"/>
      <c r="CI348" s="47"/>
      <c r="CJ348" s="47"/>
      <c r="CK348" s="47"/>
      <c r="CL348" s="47"/>
      <c r="CM348" s="47"/>
    </row>
    <row r="349" spans="1:95" ht="30" customHeight="1" thickBot="1" x14ac:dyDescent="0.25">
      <c r="A349" s="317"/>
      <c r="B349" s="184" t="s">
        <v>549</v>
      </c>
      <c r="C349" s="273" t="s">
        <v>521</v>
      </c>
      <c r="D349" s="484"/>
      <c r="E349" s="485"/>
      <c r="F349" s="484" t="s">
        <v>440</v>
      </c>
      <c r="G349" s="485"/>
      <c r="H349" s="484" t="s">
        <v>440</v>
      </c>
      <c r="I349" s="485"/>
      <c r="J349" s="484"/>
      <c r="K349" s="485"/>
      <c r="L349" s="484"/>
      <c r="M349" s="485"/>
      <c r="N349" s="484"/>
      <c r="O349" s="485"/>
      <c r="P349" s="484"/>
      <c r="Q349" s="485"/>
      <c r="R349" s="484"/>
      <c r="S349" s="485"/>
      <c r="T349" s="484"/>
      <c r="U349" s="485"/>
      <c r="V349" s="484"/>
      <c r="W349" s="485"/>
      <c r="X349" s="274"/>
      <c r="Y349" s="274"/>
      <c r="Z349" s="328"/>
      <c r="AD349" s="229"/>
      <c r="BX349" s="220"/>
      <c r="BY349" s="220"/>
      <c r="BZ349" s="220"/>
      <c r="CA349" s="220"/>
      <c r="CB349" s="220"/>
      <c r="CC349" s="220"/>
      <c r="CD349" s="220"/>
      <c r="CE349" s="47"/>
      <c r="CF349" s="47"/>
      <c r="CG349" s="47"/>
      <c r="CH349" s="47"/>
      <c r="CI349" s="47"/>
      <c r="CJ349" s="47"/>
      <c r="CK349" s="47"/>
      <c r="CL349" s="47"/>
      <c r="CM349" s="47"/>
      <c r="CN349" s="47"/>
      <c r="CO349" s="47"/>
      <c r="CP349" s="47"/>
      <c r="CQ349" s="47"/>
    </row>
    <row r="350" spans="1:95" ht="88.5" customHeight="1" thickBot="1" x14ac:dyDescent="0.25">
      <c r="A350" s="327"/>
      <c r="B350" s="176" t="s">
        <v>550</v>
      </c>
      <c r="C350" s="278" t="s">
        <v>57</v>
      </c>
      <c r="D350" s="599"/>
      <c r="E350" s="600"/>
      <c r="F350" s="599"/>
      <c r="G350" s="600"/>
      <c r="H350" s="599"/>
      <c r="I350" s="600"/>
      <c r="J350" s="599"/>
      <c r="K350" s="600"/>
      <c r="L350" s="599"/>
      <c r="M350" s="600"/>
      <c r="N350" s="599"/>
      <c r="O350" s="600"/>
      <c r="P350" s="599"/>
      <c r="Q350" s="600"/>
      <c r="R350" s="599"/>
      <c r="S350" s="600"/>
      <c r="T350" s="599"/>
      <c r="U350" s="600"/>
      <c r="V350" s="599"/>
      <c r="W350" s="600"/>
      <c r="X350" s="38"/>
      <c r="Y350" s="545">
        <f>IF(OR(D350="s",F350="s",H350="s",J350="s",L350="s",N350="s",P350="s",R350="s",T350="s",V350="s"), 0, IF(OR(D350="a",F350="a",H350="a",J350="a",L350="a",N350="a",P350="a",R350="a",T350="a",V350="a"),Z350,0))</f>
        <v>0</v>
      </c>
      <c r="Z350" s="334">
        <v>50</v>
      </c>
      <c r="AA350" s="208">
        <f>COUNTIF(D350:W350,"a")+COUNTIF(D350:W350,"s")</f>
        <v>0</v>
      </c>
      <c r="AB350" s="275"/>
      <c r="AD350" s="229"/>
      <c r="BX350" s="220"/>
      <c r="BY350" s="220"/>
      <c r="BZ350" s="220"/>
      <c r="CA350" s="220"/>
      <c r="CB350" s="220"/>
      <c r="CC350" s="220"/>
      <c r="CD350" s="220"/>
      <c r="CE350" s="47"/>
      <c r="CF350" s="47"/>
      <c r="CG350" s="47"/>
      <c r="CH350" s="47"/>
      <c r="CI350" s="47"/>
      <c r="CJ350" s="47"/>
      <c r="CK350" s="47"/>
      <c r="CL350" s="47"/>
      <c r="CM350" s="47"/>
      <c r="CN350" s="47"/>
      <c r="CO350" s="47"/>
      <c r="CP350" s="47"/>
      <c r="CQ350" s="47"/>
    </row>
    <row r="351" spans="1:95" ht="21" customHeight="1" thickTop="1" thickBot="1" x14ac:dyDescent="0.25">
      <c r="A351" s="327"/>
      <c r="B351" s="77"/>
      <c r="C351" s="109"/>
      <c r="D351" s="606" t="s">
        <v>441</v>
      </c>
      <c r="E351" s="607"/>
      <c r="F351" s="607"/>
      <c r="G351" s="607"/>
      <c r="H351" s="607"/>
      <c r="I351" s="607"/>
      <c r="J351" s="607"/>
      <c r="K351" s="607"/>
      <c r="L351" s="607"/>
      <c r="M351" s="607"/>
      <c r="N351" s="607"/>
      <c r="O351" s="607"/>
      <c r="P351" s="607"/>
      <c r="Q351" s="607"/>
      <c r="R351" s="607"/>
      <c r="S351" s="607"/>
      <c r="T351" s="607"/>
      <c r="U351" s="607"/>
      <c r="V351" s="607"/>
      <c r="W351" s="607"/>
      <c r="X351" s="608"/>
      <c r="Y351" s="272">
        <f>SUM(Y350:Y350)</f>
        <v>0</v>
      </c>
      <c r="Z351" s="332">
        <f>SUM(Z350:Z350)</f>
        <v>50</v>
      </c>
      <c r="AD351" s="229"/>
      <c r="BX351" s="220"/>
      <c r="BY351" s="220"/>
      <c r="BZ351" s="220"/>
      <c r="CA351" s="220"/>
      <c r="CB351" s="220"/>
      <c r="CC351" s="220"/>
      <c r="CD351" s="220"/>
      <c r="CE351" s="47"/>
      <c r="CF351" s="47"/>
      <c r="CG351" s="47"/>
      <c r="CH351" s="47"/>
      <c r="CI351" s="47"/>
      <c r="CJ351" s="47"/>
      <c r="CK351" s="47"/>
      <c r="CL351" s="47"/>
      <c r="CM351" s="47"/>
      <c r="CN351" s="47"/>
      <c r="CO351" s="47"/>
      <c r="CP351" s="47"/>
      <c r="CQ351" s="47"/>
    </row>
    <row r="352" spans="1:95" ht="21" customHeight="1" thickBot="1" x14ac:dyDescent="0.25">
      <c r="A352" s="325"/>
      <c r="B352" s="238"/>
      <c r="C352" s="146"/>
      <c r="D352" s="601"/>
      <c r="E352" s="622"/>
      <c r="F352" s="652">
        <v>0</v>
      </c>
      <c r="G352" s="604"/>
      <c r="H352" s="604"/>
      <c r="I352" s="604"/>
      <c r="J352" s="604"/>
      <c r="K352" s="604"/>
      <c r="L352" s="604"/>
      <c r="M352" s="604"/>
      <c r="N352" s="604"/>
      <c r="O352" s="604"/>
      <c r="P352" s="604"/>
      <c r="Q352" s="604"/>
      <c r="R352" s="604"/>
      <c r="S352" s="604"/>
      <c r="T352" s="604"/>
      <c r="U352" s="604"/>
      <c r="V352" s="604"/>
      <c r="W352" s="604"/>
      <c r="X352" s="604"/>
      <c r="Y352" s="604"/>
      <c r="Z352" s="605"/>
      <c r="AD352" s="229"/>
      <c r="BX352" s="220"/>
      <c r="BY352" s="220"/>
      <c r="BZ352" s="220"/>
      <c r="CA352" s="220"/>
      <c r="CB352" s="220"/>
      <c r="CC352" s="220"/>
      <c r="CD352" s="220"/>
      <c r="CE352" s="47"/>
      <c r="CF352" s="47"/>
      <c r="CG352" s="47"/>
      <c r="CH352" s="47"/>
      <c r="CI352" s="47"/>
      <c r="CJ352" s="47"/>
      <c r="CK352" s="47"/>
      <c r="CL352" s="47"/>
      <c r="CM352" s="47"/>
      <c r="CN352" s="47"/>
      <c r="CO352" s="47"/>
      <c r="CP352" s="47"/>
      <c r="CQ352" s="47"/>
    </row>
    <row r="353" spans="1:108" s="281" customFormat="1" ht="30" customHeight="1" thickBot="1" x14ac:dyDescent="0.25">
      <c r="A353" s="317"/>
      <c r="B353" s="193" t="s">
        <v>688</v>
      </c>
      <c r="C353" s="273" t="s">
        <v>689</v>
      </c>
      <c r="D353" s="291"/>
      <c r="E353" s="292"/>
      <c r="F353" s="293"/>
      <c r="G353" s="294"/>
      <c r="H353" s="161"/>
      <c r="I353" s="292"/>
      <c r="J353" s="295"/>
      <c r="K353" s="294"/>
      <c r="L353" s="291"/>
      <c r="M353" s="292"/>
      <c r="N353" s="293"/>
      <c r="O353" s="294"/>
      <c r="P353" s="161"/>
      <c r="Q353" s="292"/>
      <c r="R353" s="293"/>
      <c r="S353" s="294"/>
      <c r="T353" s="291"/>
      <c r="U353" s="292"/>
      <c r="V353" s="293"/>
      <c r="W353" s="294"/>
      <c r="X353" s="296"/>
      <c r="Y353" s="296"/>
      <c r="Z353" s="328"/>
      <c r="AA353" s="208"/>
      <c r="AB353" s="279"/>
      <c r="AC353" s="280"/>
      <c r="AD353" s="229"/>
      <c r="AE353" s="280"/>
      <c r="AF353" s="280"/>
      <c r="AG353" s="280"/>
      <c r="AH353" s="280"/>
      <c r="AI353" s="280"/>
      <c r="AJ353" s="280"/>
      <c r="AK353" s="280"/>
      <c r="AL353" s="280"/>
      <c r="AM353" s="280"/>
      <c r="AN353" s="280"/>
      <c r="AO353" s="280"/>
      <c r="AP353" s="280"/>
      <c r="AQ353" s="280"/>
      <c r="AR353" s="280"/>
      <c r="AS353" s="280"/>
      <c r="AT353" s="280"/>
      <c r="AU353" s="280"/>
      <c r="AV353" s="280"/>
      <c r="AW353" s="280"/>
      <c r="AX353" s="280"/>
      <c r="AY353" s="280"/>
      <c r="AZ353" s="280"/>
      <c r="BA353" s="280"/>
      <c r="BB353" s="280"/>
      <c r="BC353" s="280"/>
      <c r="BD353" s="280"/>
      <c r="BE353" s="280"/>
      <c r="BF353" s="280"/>
      <c r="BG353" s="280"/>
      <c r="BH353" s="280"/>
      <c r="BI353" s="280"/>
      <c r="BJ353" s="280"/>
      <c r="BK353" s="280"/>
      <c r="BL353" s="280"/>
      <c r="BM353" s="280"/>
      <c r="BN353" s="280"/>
      <c r="BO353" s="280"/>
      <c r="BP353" s="280"/>
      <c r="BQ353" s="280"/>
      <c r="BR353" s="280"/>
      <c r="BS353" s="280"/>
      <c r="BT353" s="280"/>
      <c r="BU353" s="280"/>
      <c r="BV353" s="280"/>
      <c r="BW353" s="280"/>
      <c r="BX353" s="280"/>
      <c r="BY353" s="280"/>
      <c r="BZ353" s="280"/>
      <c r="CA353" s="280"/>
      <c r="CB353" s="280"/>
      <c r="CC353" s="280"/>
      <c r="CD353" s="280"/>
      <c r="CE353" s="279"/>
      <c r="CF353" s="279"/>
      <c r="CG353" s="279"/>
      <c r="CH353" s="279"/>
      <c r="CI353" s="279"/>
      <c r="CJ353" s="279"/>
      <c r="CK353" s="279"/>
      <c r="CL353" s="279"/>
      <c r="CM353" s="279"/>
      <c r="CN353" s="279"/>
      <c r="CO353" s="279"/>
      <c r="CP353" s="279"/>
      <c r="CQ353" s="279"/>
    </row>
    <row r="354" spans="1:108" ht="27.95" customHeight="1" x14ac:dyDescent="0.2">
      <c r="A354" s="327"/>
      <c r="B354" s="197"/>
      <c r="C354" s="520" t="s">
        <v>986</v>
      </c>
      <c r="D354" s="629"/>
      <c r="E354" s="630"/>
      <c r="F354" s="631"/>
      <c r="G354" s="631"/>
      <c r="H354" s="631"/>
      <c r="I354" s="631"/>
      <c r="J354" s="631"/>
      <c r="K354" s="631"/>
      <c r="L354" s="631"/>
      <c r="M354" s="631"/>
      <c r="N354" s="631"/>
      <c r="O354" s="631"/>
      <c r="P354" s="631"/>
      <c r="Q354" s="631"/>
      <c r="R354" s="631"/>
      <c r="S354" s="631"/>
      <c r="T354" s="631"/>
      <c r="U354" s="631"/>
      <c r="V354" s="631"/>
      <c r="W354" s="631"/>
      <c r="X354" s="631"/>
      <c r="Y354" s="631"/>
      <c r="Z354" s="632"/>
      <c r="AA354" s="39"/>
      <c r="AD354" s="229"/>
      <c r="BX354" s="220"/>
      <c r="BY354" s="220"/>
      <c r="BZ354" s="220"/>
      <c r="CA354" s="220"/>
      <c r="CB354" s="220"/>
      <c r="CC354" s="220"/>
      <c r="CD354" s="220"/>
      <c r="CE354" s="220"/>
      <c r="CF354" s="220"/>
      <c r="CG354" s="47"/>
      <c r="CH354" s="47"/>
      <c r="CI354" s="47"/>
      <c r="CJ354" s="47"/>
      <c r="CK354" s="47"/>
      <c r="CL354" s="47"/>
      <c r="CM354" s="47"/>
    </row>
    <row r="355" spans="1:108" s="281" customFormat="1" ht="45" customHeight="1" x14ac:dyDescent="0.2">
      <c r="A355" s="327"/>
      <c r="B355" s="173" t="s">
        <v>690</v>
      </c>
      <c r="C355" s="100" t="s">
        <v>987</v>
      </c>
      <c r="D355" s="599"/>
      <c r="E355" s="600"/>
      <c r="F355" s="599"/>
      <c r="G355" s="600"/>
      <c r="H355" s="599"/>
      <c r="I355" s="600"/>
      <c r="J355" s="599"/>
      <c r="K355" s="600"/>
      <c r="L355" s="599"/>
      <c r="M355" s="600"/>
      <c r="N355" s="599"/>
      <c r="O355" s="600"/>
      <c r="P355" s="599"/>
      <c r="Q355" s="600"/>
      <c r="R355" s="599"/>
      <c r="S355" s="600"/>
      <c r="T355" s="599"/>
      <c r="U355" s="600"/>
      <c r="V355" s="599"/>
      <c r="W355" s="600"/>
      <c r="X355" s="304"/>
      <c r="Y355" s="170">
        <f>IF(OR(D355="s",F355="s",H355="s",J355="s",L355="s",N355="s",P355="s",R355="s",T355="s",V355="s"), 0, IF(OR(D355="a",F355="a",H355="a",J355="a",L355="a",N355="a",P355="a",R355="a",T355="a",V355="a"),Z355,0))</f>
        <v>0</v>
      </c>
      <c r="Z355" s="334">
        <f>IF(X355="na",0,10)</f>
        <v>10</v>
      </c>
      <c r="AA355" s="208">
        <f>IF((COUNTIF(D355:W355,"a")+COUNTIF(D355:W355,"s")+COUNTIF(X355,"na"))&gt;0,IF((COUNTIF(D358:W358,"a")+COUNTIF(D358:W358,"s")),0,COUNTIF(D355:W355,"a")+COUNTIF(D355:W355,"s")+COUNTIF(X355,"na")),COUNTIF(D355:W355,"a")+COUNTIF(D355:W355,"s"))</f>
        <v>0</v>
      </c>
      <c r="AB355" s="276"/>
      <c r="AC355" s="280"/>
      <c r="AD355" s="229" t="s">
        <v>208</v>
      </c>
      <c r="AE355" s="280"/>
      <c r="AF355" s="280"/>
      <c r="AG355" s="280"/>
      <c r="AH355" s="280"/>
      <c r="AI355" s="280"/>
      <c r="AJ355" s="280"/>
      <c r="AK355" s="280"/>
      <c r="AL355" s="280"/>
      <c r="AM355" s="280"/>
      <c r="AN355" s="280"/>
      <c r="AO355" s="280"/>
      <c r="AP355" s="280"/>
      <c r="AQ355" s="280"/>
      <c r="AR355" s="280"/>
      <c r="AS355" s="280"/>
      <c r="AT355" s="280"/>
      <c r="AU355" s="280"/>
      <c r="AV355" s="280"/>
      <c r="AW355" s="280"/>
      <c r="AX355" s="280"/>
      <c r="AY355" s="280"/>
      <c r="AZ355" s="280"/>
      <c r="BA355" s="280"/>
      <c r="BB355" s="280"/>
      <c r="BC355" s="280"/>
      <c r="BD355" s="280"/>
      <c r="BE355" s="280"/>
      <c r="BF355" s="280"/>
      <c r="BG355" s="280"/>
      <c r="BH355" s="280"/>
      <c r="BI355" s="280"/>
      <c r="BJ355" s="280"/>
      <c r="BK355" s="280"/>
      <c r="BL355" s="280"/>
      <c r="BM355" s="280"/>
      <c r="BN355" s="280"/>
      <c r="BO355" s="280"/>
      <c r="BP355" s="280"/>
      <c r="BQ355" s="280"/>
      <c r="BR355" s="280"/>
      <c r="BS355" s="280"/>
      <c r="BT355" s="280"/>
      <c r="BU355" s="280"/>
      <c r="BV355" s="280"/>
      <c r="BW355" s="280"/>
      <c r="BX355" s="280"/>
      <c r="BY355" s="280"/>
      <c r="BZ355" s="280"/>
      <c r="CA355" s="280"/>
      <c r="CB355" s="280"/>
      <c r="CC355" s="280"/>
      <c r="CD355" s="280"/>
      <c r="CE355" s="279"/>
      <c r="CF355" s="279"/>
      <c r="CG355" s="279"/>
      <c r="CH355" s="279"/>
      <c r="CI355" s="279"/>
      <c r="CJ355" s="279"/>
      <c r="CK355" s="279"/>
      <c r="CL355" s="279"/>
      <c r="CM355" s="279"/>
      <c r="CN355" s="279"/>
      <c r="CO355" s="279"/>
      <c r="CP355" s="279"/>
      <c r="CQ355" s="279"/>
    </row>
    <row r="356" spans="1:108" s="281" customFormat="1" ht="88.5" customHeight="1" x14ac:dyDescent="0.2">
      <c r="A356" s="327"/>
      <c r="B356" s="174" t="s">
        <v>691</v>
      </c>
      <c r="C356" s="136" t="s">
        <v>988</v>
      </c>
      <c r="D356" s="593"/>
      <c r="E356" s="594"/>
      <c r="F356" s="593"/>
      <c r="G356" s="594"/>
      <c r="H356" s="593"/>
      <c r="I356" s="594"/>
      <c r="J356" s="593"/>
      <c r="K356" s="594"/>
      <c r="L356" s="593"/>
      <c r="M356" s="594"/>
      <c r="N356" s="593"/>
      <c r="O356" s="594"/>
      <c r="P356" s="593"/>
      <c r="Q356" s="594"/>
      <c r="R356" s="593"/>
      <c r="S356" s="594"/>
      <c r="T356" s="593"/>
      <c r="U356" s="594"/>
      <c r="V356" s="593"/>
      <c r="W356" s="594"/>
      <c r="X356" s="521"/>
      <c r="Y356" s="170">
        <f>IF(OR(D356="s",F356="s",H356="s",J356="s",L356="s",N356="s",P356="s",R356="s",T356="s",V356="s"), 0, IF(OR(D356="a",F356="a",H356="a",J356="a",L356="a",N356="a",P356="a",R356="a",T356="a",V356="a"),Z356,0))</f>
        <v>0</v>
      </c>
      <c r="Z356" s="334">
        <f>IF(X355="na",0,10)</f>
        <v>10</v>
      </c>
      <c r="AA356" s="208">
        <f>IF((COUNTIF(D356:W356,"a")+COUNTIF(D356:W356,"s")+COUNTIF(X355,"na"))&gt;0,IF((COUNTIF(D358:W358,"a")+COUNTIF(D358:W358,"s")),0,COUNTIF(D356:W356,"a")+COUNTIF(D356:W356,"s")+COUNTIF(X355,"na")),COUNTIF(D356:W356,"a")+COUNTIF(D356:W356,"s"))</f>
        <v>0</v>
      </c>
      <c r="AB356" s="276"/>
      <c r="AC356" s="280"/>
      <c r="AD356" s="229" t="s">
        <v>208</v>
      </c>
      <c r="AE356" s="280"/>
      <c r="AF356" s="280"/>
      <c r="AG356" s="280"/>
      <c r="AH356" s="280"/>
      <c r="AI356" s="280"/>
      <c r="AJ356" s="280"/>
      <c r="AK356" s="280"/>
      <c r="AL356" s="280"/>
      <c r="AM356" s="280"/>
      <c r="AN356" s="280"/>
      <c r="AO356" s="280"/>
      <c r="AP356" s="280"/>
      <c r="AQ356" s="280"/>
      <c r="AR356" s="280"/>
      <c r="AS356" s="280"/>
      <c r="AT356" s="280"/>
      <c r="AU356" s="280"/>
      <c r="AV356" s="280"/>
      <c r="AW356" s="280"/>
      <c r="AX356" s="280"/>
      <c r="AY356" s="280"/>
      <c r="AZ356" s="280"/>
      <c r="BA356" s="280"/>
      <c r="BB356" s="280"/>
      <c r="BC356" s="280"/>
      <c r="BD356" s="280"/>
      <c r="BE356" s="280"/>
      <c r="BF356" s="280"/>
      <c r="BG356" s="280"/>
      <c r="BH356" s="280"/>
      <c r="BI356" s="280"/>
      <c r="BJ356" s="280"/>
      <c r="BK356" s="280"/>
      <c r="BL356" s="280"/>
      <c r="BM356" s="280"/>
      <c r="BN356" s="280"/>
      <c r="BO356" s="280"/>
      <c r="BP356" s="280"/>
      <c r="BQ356" s="280"/>
      <c r="BR356" s="280"/>
      <c r="BS356" s="280"/>
      <c r="BT356" s="280"/>
      <c r="BU356" s="280"/>
      <c r="BV356" s="280"/>
      <c r="BW356" s="280"/>
      <c r="BX356" s="280"/>
      <c r="BY356" s="280"/>
      <c r="BZ356" s="280"/>
      <c r="CA356" s="280"/>
      <c r="CB356" s="280"/>
      <c r="CC356" s="280"/>
      <c r="CD356" s="280"/>
      <c r="CE356" s="279"/>
      <c r="CF356" s="279"/>
      <c r="CG356" s="279"/>
      <c r="CH356" s="279"/>
      <c r="CI356" s="279"/>
      <c r="CJ356" s="279"/>
      <c r="CK356" s="279"/>
      <c r="CL356" s="279"/>
      <c r="CM356" s="279"/>
      <c r="CN356" s="279"/>
      <c r="CO356" s="279"/>
      <c r="CP356" s="279"/>
      <c r="CQ356" s="279"/>
    </row>
    <row r="357" spans="1:108" s="281" customFormat="1" ht="45" customHeight="1" x14ac:dyDescent="0.15">
      <c r="A357" s="327"/>
      <c r="B357" s="174" t="s">
        <v>692</v>
      </c>
      <c r="C357" s="136" t="s">
        <v>693</v>
      </c>
      <c r="D357" s="548"/>
      <c r="E357" s="549"/>
      <c r="F357" s="548"/>
      <c r="G357" s="549"/>
      <c r="H357" s="548"/>
      <c r="I357" s="549"/>
      <c r="J357" s="548"/>
      <c r="K357" s="549"/>
      <c r="L357" s="548"/>
      <c r="M357" s="549"/>
      <c r="N357" s="548"/>
      <c r="O357" s="549"/>
      <c r="P357" s="548"/>
      <c r="Q357" s="549"/>
      <c r="R357" s="548"/>
      <c r="S357" s="549"/>
      <c r="T357" s="548"/>
      <c r="U357" s="549"/>
      <c r="V357" s="548"/>
      <c r="W357" s="549"/>
      <c r="X357" s="521"/>
      <c r="Y357" s="170">
        <f>IF(OR(D357="s",F357="s",H357="s",J357="s",L357="s",N357="s",P357="s",R357="s",T357="s",V357="s"), 0, IF(OR(D357="a",F357="a",H357="a",J357="a",L357="a",N357="a",P357="a",R357="a",T357="a",V357="a"),Z357,0))</f>
        <v>0</v>
      </c>
      <c r="Z357" s="334">
        <f>IF(X355="na",0,10)</f>
        <v>10</v>
      </c>
      <c r="AA357" s="208">
        <f>IF((COUNTIF(D357:W357,"a")+COUNTIF(D357:W357,"s")+COUNTIF(X355,"na"))&gt;0,IF((COUNTIF(D358:W358,"a")+COUNTIF(D358:W358,"s")),0,COUNTIF(D357:W357,"a")+COUNTIF(D357:W357,"s")+COUNTIF(X355,"na")),COUNTIF(D357:W357,"a")+COUNTIF(D357:W357,"s"))</f>
        <v>0</v>
      </c>
      <c r="AB357" s="276"/>
      <c r="AC357" s="280"/>
      <c r="AD357" s="229"/>
      <c r="AE357" s="280"/>
      <c r="AF357" s="280"/>
      <c r="AG357" s="280"/>
      <c r="AH357" s="280"/>
      <c r="AI357" s="280"/>
      <c r="AJ357" s="280"/>
      <c r="AK357" s="280"/>
      <c r="AL357" s="280"/>
      <c r="AM357" s="280"/>
      <c r="AN357" s="280"/>
      <c r="AO357" s="280"/>
      <c r="AP357" s="280"/>
      <c r="AQ357" s="280"/>
      <c r="AR357" s="280"/>
      <c r="AS357" s="280"/>
      <c r="AT357" s="280"/>
      <c r="AU357" s="280"/>
      <c r="AV357" s="280"/>
      <c r="AW357" s="280"/>
      <c r="AX357" s="280"/>
      <c r="AY357" s="280"/>
      <c r="AZ357" s="280"/>
      <c r="BA357" s="280"/>
      <c r="BB357" s="280"/>
      <c r="BC357" s="280"/>
      <c r="BD357" s="280"/>
      <c r="BE357" s="280"/>
      <c r="BF357" s="280"/>
      <c r="BG357" s="280"/>
      <c r="BH357" s="280"/>
      <c r="BI357" s="280"/>
      <c r="BJ357" s="280"/>
      <c r="BK357" s="280"/>
      <c r="BL357" s="280"/>
      <c r="BM357" s="280"/>
      <c r="BN357" s="280"/>
      <c r="BO357" s="280"/>
      <c r="BP357" s="280"/>
      <c r="BQ357" s="280"/>
      <c r="BR357" s="280"/>
      <c r="BS357" s="280"/>
      <c r="BT357" s="280"/>
      <c r="BU357" s="280"/>
      <c r="BV357" s="280"/>
      <c r="BW357" s="280"/>
      <c r="BX357" s="280"/>
      <c r="BY357" s="280"/>
      <c r="BZ357" s="280"/>
      <c r="CA357" s="280"/>
      <c r="CB357" s="280"/>
      <c r="CC357" s="280"/>
      <c r="CD357" s="280"/>
      <c r="CE357" s="279"/>
      <c r="CF357" s="279"/>
      <c r="CG357" s="279"/>
      <c r="CH357" s="279"/>
      <c r="CI357" s="279"/>
      <c r="CJ357" s="279"/>
      <c r="CK357" s="279"/>
      <c r="CL357" s="279"/>
      <c r="CM357" s="279"/>
      <c r="CN357" s="279"/>
      <c r="CO357" s="279"/>
      <c r="CP357" s="279"/>
      <c r="CQ357" s="279"/>
    </row>
    <row r="358" spans="1:108" s="281" customFormat="1" ht="67.5" customHeight="1" x14ac:dyDescent="0.15">
      <c r="A358" s="327" t="s">
        <v>207</v>
      </c>
      <c r="B358" s="420" t="s">
        <v>1167</v>
      </c>
      <c r="C358" s="421" t="s">
        <v>1168</v>
      </c>
      <c r="D358" s="548"/>
      <c r="E358" s="549"/>
      <c r="F358" s="548"/>
      <c r="G358" s="549"/>
      <c r="H358" s="548"/>
      <c r="I358" s="549"/>
      <c r="J358" s="548"/>
      <c r="K358" s="549"/>
      <c r="L358" s="548"/>
      <c r="M358" s="549"/>
      <c r="N358" s="548"/>
      <c r="O358" s="549"/>
      <c r="P358" s="548"/>
      <c r="Q358" s="549"/>
      <c r="R358" s="548"/>
      <c r="S358" s="549"/>
      <c r="T358" s="548"/>
      <c r="U358" s="549"/>
      <c r="V358" s="548"/>
      <c r="W358" s="549"/>
      <c r="X358" s="521"/>
      <c r="Y358" s="522">
        <f>IF(OR(D358="s",F358="s",H358="s",J358="s",L358="s",N358="s",P358="s",R358="s",T358="s",V358="s"), 0, IF(OR(D358="a",F358="a",H358="a",J358="a",L358="a",N358="a",P358="a",R358="a",T358="a",V358="a"),Z358,0))</f>
        <v>0</v>
      </c>
      <c r="Z358" s="334">
        <f>IF(X355="na",0,30)</f>
        <v>30</v>
      </c>
      <c r="AA358" s="208">
        <f>IF((COUNTIF(D358:W358,"a")+COUNTIF(D358:W358,"s"))&gt;0,IF((COUNTIF(D355:W357,"a")+COUNTIF(D355:W357,"s")+COUNTIF(X355,"na")),0,COUNTIF(D358:W358,"a")+COUNTIF(D358:W358,"s")),COUNTIF(D358:W358,"a")+COUNTIF(D358:W358,"s"))</f>
        <v>0</v>
      </c>
      <c r="AB358" s="276"/>
      <c r="AC358" s="280"/>
      <c r="AD358" s="229"/>
      <c r="AE358" s="280"/>
      <c r="AF358" s="280"/>
      <c r="AG358" s="280"/>
      <c r="AH358" s="280"/>
      <c r="AI358" s="280"/>
      <c r="AJ358" s="280"/>
      <c r="AK358" s="280"/>
      <c r="AL358" s="280"/>
      <c r="AM358" s="280"/>
      <c r="AN358" s="280"/>
      <c r="AO358" s="280"/>
      <c r="AP358" s="280"/>
      <c r="AQ358" s="280"/>
      <c r="AR358" s="280"/>
      <c r="AS358" s="280"/>
      <c r="AT358" s="280"/>
      <c r="AU358" s="280"/>
      <c r="AV358" s="280"/>
      <c r="AW358" s="280"/>
      <c r="AX358" s="280"/>
      <c r="AY358" s="280"/>
      <c r="AZ358" s="280"/>
      <c r="BA358" s="280"/>
      <c r="BB358" s="280"/>
      <c r="BC358" s="280"/>
      <c r="BD358" s="280"/>
      <c r="BE358" s="280"/>
      <c r="BF358" s="280"/>
      <c r="BG358" s="280"/>
      <c r="BH358" s="280"/>
      <c r="BI358" s="280"/>
      <c r="BJ358" s="280"/>
      <c r="BK358" s="280"/>
      <c r="BL358" s="280"/>
      <c r="BM358" s="280"/>
      <c r="BN358" s="280"/>
      <c r="BO358" s="280"/>
      <c r="BP358" s="280"/>
      <c r="BQ358" s="280"/>
      <c r="BR358" s="280"/>
      <c r="BS358" s="280"/>
      <c r="BT358" s="280"/>
      <c r="BU358" s="280"/>
      <c r="BV358" s="280"/>
      <c r="BW358" s="280"/>
      <c r="BX358" s="280"/>
      <c r="BY358" s="280"/>
      <c r="BZ358" s="280"/>
      <c r="CA358" s="280"/>
      <c r="CB358" s="280"/>
      <c r="CC358" s="280"/>
      <c r="CD358" s="280"/>
      <c r="CE358" s="279"/>
      <c r="CF358" s="279"/>
      <c r="CG358" s="279"/>
      <c r="CH358" s="279"/>
      <c r="CI358" s="279"/>
      <c r="CJ358" s="279"/>
      <c r="CK358" s="279"/>
      <c r="CL358" s="279"/>
      <c r="CM358" s="279"/>
      <c r="CN358" s="279"/>
      <c r="CO358" s="279"/>
      <c r="CP358" s="279"/>
      <c r="CQ358" s="279"/>
    </row>
    <row r="359" spans="1:108" ht="27.75" customHeight="1" x14ac:dyDescent="0.2">
      <c r="A359" s="327"/>
      <c r="B359" s="176"/>
      <c r="C359" s="547" t="s">
        <v>694</v>
      </c>
      <c r="D359" s="595"/>
      <c r="E359" s="596"/>
      <c r="F359" s="597"/>
      <c r="G359" s="597"/>
      <c r="H359" s="597"/>
      <c r="I359" s="597"/>
      <c r="J359" s="597"/>
      <c r="K359" s="597"/>
      <c r="L359" s="597"/>
      <c r="M359" s="597"/>
      <c r="N359" s="597"/>
      <c r="O359" s="597"/>
      <c r="P359" s="597"/>
      <c r="Q359" s="597"/>
      <c r="R359" s="597"/>
      <c r="S359" s="597"/>
      <c r="T359" s="597"/>
      <c r="U359" s="597"/>
      <c r="V359" s="597"/>
      <c r="W359" s="597"/>
      <c r="X359" s="597"/>
      <c r="Y359" s="597"/>
      <c r="Z359" s="598"/>
      <c r="AA359" s="39"/>
      <c r="AD359" s="229"/>
      <c r="BX359" s="220"/>
      <c r="BY359" s="220"/>
      <c r="BZ359" s="220"/>
      <c r="CA359" s="220"/>
      <c r="CB359" s="220"/>
      <c r="CC359" s="220"/>
      <c r="CD359" s="220"/>
      <c r="CE359" s="220"/>
      <c r="CF359" s="220"/>
      <c r="CG359" s="47"/>
      <c r="CH359" s="47"/>
      <c r="CI359" s="47"/>
      <c r="CJ359" s="47"/>
      <c r="CK359" s="47"/>
      <c r="CL359" s="47"/>
      <c r="CM359" s="47"/>
    </row>
    <row r="360" spans="1:108" s="281" customFormat="1" ht="27.95" customHeight="1" thickBot="1" x14ac:dyDescent="0.25">
      <c r="A360" s="327"/>
      <c r="B360" s="174" t="s">
        <v>695</v>
      </c>
      <c r="C360" s="136" t="s">
        <v>696</v>
      </c>
      <c r="D360" s="593"/>
      <c r="E360" s="594"/>
      <c r="F360" s="593"/>
      <c r="G360" s="594"/>
      <c r="H360" s="593"/>
      <c r="I360" s="594"/>
      <c r="J360" s="593"/>
      <c r="K360" s="594"/>
      <c r="L360" s="593"/>
      <c r="M360" s="594"/>
      <c r="N360" s="593"/>
      <c r="O360" s="594"/>
      <c r="P360" s="593"/>
      <c r="Q360" s="594"/>
      <c r="R360" s="593"/>
      <c r="S360" s="594"/>
      <c r="T360" s="593"/>
      <c r="U360" s="594"/>
      <c r="V360" s="593"/>
      <c r="W360" s="594"/>
      <c r="X360" s="44"/>
      <c r="Y360" s="170">
        <f>IF(OR(D360="s",F360="s",H360="s",J360="s",L360="s",N360="s",P360="s",R360="s",T360="s",V360="s"), 0, IF(OR(D360="a",F360="a",H360="a",J360="a",L360="a",N360="a",P360="a",R360="a",T360="a",V360="a"),Z360,0))</f>
        <v>0</v>
      </c>
      <c r="Z360" s="331">
        <v>20</v>
      </c>
      <c r="AA360" s="208">
        <f>COUNTIF(D360:W360,"a")+COUNTIF(D360:W360,"s")</f>
        <v>0</v>
      </c>
      <c r="AB360" s="390"/>
      <c r="AC360" s="280"/>
      <c r="AD360" s="229" t="s">
        <v>208</v>
      </c>
      <c r="AE360" s="280"/>
      <c r="AF360" s="280"/>
      <c r="AG360" s="280"/>
      <c r="AH360" s="280"/>
      <c r="AI360" s="280"/>
      <c r="AJ360" s="280"/>
      <c r="AK360" s="280"/>
      <c r="AL360" s="280"/>
      <c r="AM360" s="280"/>
      <c r="AN360" s="280"/>
      <c r="AO360" s="280"/>
      <c r="AP360" s="280"/>
      <c r="AQ360" s="280"/>
      <c r="AR360" s="280"/>
      <c r="AS360" s="280"/>
      <c r="AT360" s="280"/>
      <c r="AU360" s="280"/>
      <c r="AV360" s="280"/>
      <c r="AW360" s="280"/>
      <c r="AX360" s="280"/>
      <c r="AY360" s="280"/>
      <c r="AZ360" s="280"/>
      <c r="BA360" s="280"/>
      <c r="BB360" s="280"/>
      <c r="BC360" s="280"/>
      <c r="BD360" s="280"/>
      <c r="BE360" s="280"/>
      <c r="BF360" s="280"/>
      <c r="BG360" s="280"/>
      <c r="BH360" s="280"/>
      <c r="BI360" s="280"/>
      <c r="BJ360" s="280"/>
      <c r="BK360" s="280"/>
      <c r="BL360" s="280"/>
      <c r="BM360" s="280"/>
      <c r="BN360" s="280"/>
      <c r="BO360" s="280"/>
      <c r="BP360" s="280"/>
      <c r="BQ360" s="280"/>
      <c r="BR360" s="280"/>
      <c r="BS360" s="280"/>
      <c r="BT360" s="280"/>
      <c r="BU360" s="280"/>
      <c r="BV360" s="280"/>
      <c r="BW360" s="280"/>
      <c r="BX360" s="280"/>
      <c r="BY360" s="280"/>
      <c r="BZ360" s="280"/>
      <c r="CA360" s="280"/>
      <c r="CB360" s="280"/>
      <c r="CC360" s="280"/>
      <c r="CD360" s="280"/>
      <c r="CE360" s="279"/>
      <c r="CF360" s="279"/>
      <c r="CG360" s="279"/>
      <c r="CH360" s="279"/>
      <c r="CI360" s="279"/>
      <c r="CJ360" s="279"/>
      <c r="CK360" s="279"/>
      <c r="CL360" s="279"/>
      <c r="CM360" s="279"/>
      <c r="CN360" s="279"/>
      <c r="CO360" s="279"/>
      <c r="CP360" s="279"/>
      <c r="CQ360" s="279"/>
    </row>
    <row r="361" spans="1:108" s="281" customFormat="1" ht="17.45" customHeight="1" thickTop="1" thickBot="1" x14ac:dyDescent="0.25">
      <c r="A361" s="327"/>
      <c r="B361" s="178"/>
      <c r="C361" s="110"/>
      <c r="D361" s="606" t="s">
        <v>441</v>
      </c>
      <c r="E361" s="607"/>
      <c r="F361" s="607"/>
      <c r="G361" s="607"/>
      <c r="H361" s="607"/>
      <c r="I361" s="607"/>
      <c r="J361" s="607"/>
      <c r="K361" s="607"/>
      <c r="L361" s="607"/>
      <c r="M361" s="607"/>
      <c r="N361" s="607"/>
      <c r="O361" s="607"/>
      <c r="P361" s="607"/>
      <c r="Q361" s="607"/>
      <c r="R361" s="607"/>
      <c r="S361" s="607"/>
      <c r="T361" s="607"/>
      <c r="U361" s="607"/>
      <c r="V361" s="607"/>
      <c r="W361" s="607"/>
      <c r="X361" s="661"/>
      <c r="Y361" s="289">
        <f>SUM(Y355:Y360)</f>
        <v>0</v>
      </c>
      <c r="Z361" s="332">
        <f>SUM(Z355:Z357,Z360)</f>
        <v>50</v>
      </c>
      <c r="AA361" s="208"/>
      <c r="AB361" s="279"/>
      <c r="AC361" s="280"/>
      <c r="AD361" s="229"/>
      <c r="AE361" s="280"/>
      <c r="AF361" s="280"/>
      <c r="AG361" s="280"/>
      <c r="AH361" s="280"/>
      <c r="AI361" s="280"/>
      <c r="AJ361" s="280"/>
      <c r="AK361" s="280"/>
      <c r="AL361" s="280"/>
      <c r="AM361" s="280"/>
      <c r="AN361" s="280"/>
      <c r="AO361" s="280"/>
      <c r="AP361" s="280"/>
      <c r="AQ361" s="280"/>
      <c r="AR361" s="280"/>
      <c r="AS361" s="280"/>
      <c r="AT361" s="280"/>
      <c r="AU361" s="280"/>
      <c r="AV361" s="280"/>
      <c r="AW361" s="280"/>
      <c r="AX361" s="280"/>
      <c r="AY361" s="280"/>
      <c r="AZ361" s="280"/>
      <c r="BA361" s="280"/>
      <c r="BB361" s="280"/>
      <c r="BC361" s="280"/>
      <c r="BD361" s="280"/>
      <c r="BE361" s="280"/>
      <c r="BF361" s="280"/>
      <c r="BG361" s="280"/>
      <c r="BH361" s="280"/>
      <c r="BI361" s="280"/>
      <c r="BJ361" s="280"/>
      <c r="BK361" s="280"/>
      <c r="BL361" s="280"/>
      <c r="BM361" s="280"/>
      <c r="BN361" s="280"/>
      <c r="BO361" s="280"/>
      <c r="BP361" s="280"/>
      <c r="BQ361" s="280"/>
      <c r="BR361" s="280"/>
      <c r="BS361" s="280"/>
      <c r="BT361" s="280"/>
      <c r="BU361" s="280"/>
      <c r="BV361" s="280"/>
      <c r="BW361" s="280"/>
      <c r="BX361" s="280"/>
      <c r="BY361" s="280"/>
      <c r="BZ361" s="280"/>
      <c r="CA361" s="280"/>
      <c r="CB361" s="280"/>
      <c r="CC361" s="280"/>
      <c r="CD361" s="280"/>
      <c r="CE361" s="279"/>
      <c r="CF361" s="279"/>
      <c r="CG361" s="279"/>
      <c r="CH361" s="279"/>
      <c r="CI361" s="279"/>
      <c r="CJ361" s="279"/>
      <c r="CK361" s="279"/>
      <c r="CL361" s="279"/>
      <c r="CM361" s="279"/>
      <c r="CN361" s="279"/>
      <c r="CO361" s="279"/>
      <c r="CP361" s="279"/>
      <c r="CQ361" s="279"/>
    </row>
    <row r="362" spans="1:108" s="281" customFormat="1" ht="21.6" customHeight="1" thickBot="1" x14ac:dyDescent="0.25">
      <c r="A362" s="327"/>
      <c r="B362" s="178"/>
      <c r="C362" s="110"/>
      <c r="D362" s="662"/>
      <c r="E362" s="663"/>
      <c r="F362" s="664">
        <v>20</v>
      </c>
      <c r="G362" s="665"/>
      <c r="H362" s="665"/>
      <c r="I362" s="665"/>
      <c r="J362" s="665"/>
      <c r="K362" s="665"/>
      <c r="L362" s="665"/>
      <c r="M362" s="665"/>
      <c r="N362" s="665"/>
      <c r="O362" s="665"/>
      <c r="P362" s="665"/>
      <c r="Q362" s="665"/>
      <c r="R362" s="665"/>
      <c r="S362" s="665"/>
      <c r="T362" s="665"/>
      <c r="U362" s="665"/>
      <c r="V362" s="665"/>
      <c r="W362" s="665"/>
      <c r="X362" s="665"/>
      <c r="Y362" s="665"/>
      <c r="Z362" s="666"/>
      <c r="AA362" s="208"/>
      <c r="AB362" s="279"/>
      <c r="AC362" s="280"/>
      <c r="AD362" s="229"/>
      <c r="AE362" s="280"/>
      <c r="AF362" s="280"/>
      <c r="AG362" s="280"/>
      <c r="AH362" s="280"/>
      <c r="AI362" s="280"/>
      <c r="AJ362" s="280"/>
      <c r="AK362" s="280"/>
      <c r="AL362" s="280"/>
      <c r="AM362" s="280"/>
      <c r="AN362" s="280"/>
      <c r="AO362" s="280"/>
      <c r="AP362" s="280"/>
      <c r="AQ362" s="280"/>
      <c r="AR362" s="280"/>
      <c r="AS362" s="280"/>
      <c r="AT362" s="280"/>
      <c r="AU362" s="280"/>
      <c r="AV362" s="280"/>
      <c r="AW362" s="280"/>
      <c r="AX362" s="280"/>
      <c r="AY362" s="280"/>
      <c r="AZ362" s="280"/>
      <c r="BA362" s="280"/>
      <c r="BB362" s="280"/>
      <c r="BC362" s="280"/>
      <c r="BD362" s="280"/>
      <c r="BE362" s="280"/>
      <c r="BF362" s="280"/>
      <c r="BG362" s="280"/>
      <c r="BH362" s="280"/>
      <c r="BI362" s="280"/>
      <c r="BJ362" s="280"/>
      <c r="BK362" s="280"/>
      <c r="BL362" s="280"/>
      <c r="BM362" s="280"/>
      <c r="BN362" s="280"/>
      <c r="BO362" s="280"/>
      <c r="BP362" s="280"/>
      <c r="BQ362" s="280"/>
      <c r="BR362" s="280"/>
      <c r="BS362" s="280"/>
      <c r="BT362" s="280"/>
      <c r="BU362" s="280"/>
      <c r="BV362" s="280"/>
      <c r="BW362" s="280"/>
      <c r="BX362" s="280"/>
      <c r="BY362" s="280"/>
      <c r="BZ362" s="280"/>
      <c r="CA362" s="280"/>
      <c r="CB362" s="280"/>
      <c r="CC362" s="280"/>
      <c r="CD362" s="280"/>
      <c r="CE362" s="279"/>
      <c r="CF362" s="279"/>
      <c r="CG362" s="279"/>
      <c r="CH362" s="279"/>
      <c r="CI362" s="279"/>
      <c r="CJ362" s="279"/>
      <c r="CK362" s="279"/>
      <c r="CL362" s="279"/>
      <c r="CM362" s="279"/>
      <c r="CN362" s="279"/>
      <c r="CO362" s="279"/>
      <c r="CP362" s="279"/>
      <c r="CQ362" s="279"/>
    </row>
    <row r="363" spans="1:108" s="281" customFormat="1" ht="30" customHeight="1" thickBot="1" x14ac:dyDescent="0.25">
      <c r="A363" s="327"/>
      <c r="B363" s="191" t="s">
        <v>697</v>
      </c>
      <c r="C363" s="135" t="s">
        <v>698</v>
      </c>
      <c r="D363" s="282"/>
      <c r="E363" s="283"/>
      <c r="F363" s="284"/>
      <c r="G363" s="285"/>
      <c r="H363" s="12"/>
      <c r="I363" s="283"/>
      <c r="J363" s="286"/>
      <c r="K363" s="285"/>
      <c r="L363" s="282"/>
      <c r="M363" s="283"/>
      <c r="N363" s="284"/>
      <c r="O363" s="285"/>
      <c r="P363" s="12"/>
      <c r="Q363" s="283"/>
      <c r="R363" s="284"/>
      <c r="S363" s="285"/>
      <c r="T363" s="282"/>
      <c r="U363" s="283"/>
      <c r="V363" s="284"/>
      <c r="W363" s="285"/>
      <c r="X363" s="287"/>
      <c r="Y363" s="287"/>
      <c r="Z363" s="333"/>
      <c r="AA363" s="208"/>
      <c r="AB363" s="279"/>
      <c r="AC363" s="280"/>
      <c r="AD363" s="229"/>
      <c r="AE363" s="280"/>
      <c r="AF363" s="280"/>
      <c r="AG363" s="280"/>
      <c r="AH363" s="280"/>
      <c r="AI363" s="280"/>
      <c r="AJ363" s="280"/>
      <c r="AK363" s="280"/>
      <c r="AL363" s="280"/>
      <c r="AM363" s="280"/>
      <c r="AN363" s="280"/>
      <c r="AO363" s="280"/>
      <c r="AP363" s="280"/>
      <c r="AQ363" s="280"/>
      <c r="AR363" s="280"/>
      <c r="AS363" s="280"/>
      <c r="AT363" s="280"/>
      <c r="AU363" s="280"/>
      <c r="AV363" s="280"/>
      <c r="AW363" s="280"/>
      <c r="AX363" s="280"/>
      <c r="AY363" s="280"/>
      <c r="AZ363" s="280"/>
      <c r="BA363" s="280"/>
      <c r="BB363" s="280"/>
      <c r="BC363" s="280"/>
      <c r="BD363" s="280"/>
      <c r="BE363" s="280"/>
      <c r="BF363" s="280"/>
      <c r="BG363" s="280"/>
      <c r="BH363" s="280"/>
      <c r="BI363" s="280"/>
      <c r="BJ363" s="280"/>
      <c r="BK363" s="280"/>
      <c r="BL363" s="280"/>
      <c r="BM363" s="280"/>
      <c r="BN363" s="280"/>
      <c r="BO363" s="280"/>
      <c r="BP363" s="280"/>
      <c r="BQ363" s="280"/>
      <c r="BR363" s="280"/>
      <c r="BS363" s="280"/>
      <c r="BT363" s="280"/>
      <c r="BU363" s="280"/>
      <c r="BV363" s="280"/>
      <c r="BW363" s="280"/>
      <c r="BX363" s="280"/>
      <c r="BY363" s="280"/>
      <c r="BZ363" s="280"/>
      <c r="CA363" s="280"/>
      <c r="CB363" s="280"/>
      <c r="CC363" s="280"/>
      <c r="CD363" s="280"/>
      <c r="CE363" s="279"/>
      <c r="CF363" s="279"/>
      <c r="CG363" s="279"/>
      <c r="CH363" s="279"/>
      <c r="CI363" s="279"/>
      <c r="CJ363" s="279"/>
      <c r="CK363" s="279"/>
      <c r="CL363" s="279"/>
      <c r="CM363" s="279"/>
      <c r="CN363" s="279"/>
      <c r="CO363" s="279"/>
      <c r="CP363" s="279"/>
      <c r="CQ363" s="279"/>
    </row>
    <row r="364" spans="1:108" s="281" customFormat="1" ht="27.95" customHeight="1" x14ac:dyDescent="0.2">
      <c r="A364" s="327"/>
      <c r="B364" s="174" t="s">
        <v>699</v>
      </c>
      <c r="C364" s="136" t="s">
        <v>700</v>
      </c>
      <c r="D364" s="593"/>
      <c r="E364" s="594"/>
      <c r="F364" s="593"/>
      <c r="G364" s="594"/>
      <c r="H364" s="593"/>
      <c r="I364" s="594"/>
      <c r="J364" s="593"/>
      <c r="K364" s="594"/>
      <c r="L364" s="593"/>
      <c r="M364" s="594"/>
      <c r="N364" s="593"/>
      <c r="O364" s="594"/>
      <c r="P364" s="593"/>
      <c r="Q364" s="594"/>
      <c r="R364" s="593"/>
      <c r="S364" s="594"/>
      <c r="T364" s="593"/>
      <c r="U364" s="594"/>
      <c r="V364" s="593"/>
      <c r="W364" s="594"/>
      <c r="X364" s="44"/>
      <c r="Y364" s="170">
        <f>IF(OR(D364="s",F364="s",H364="s",J364="s",L364="s",N364="s",P364="s",R364="s",T364="s",V364="s"), 0, IF(OR(D364="a",F364="a",H364="a",J364="a",L364="a",N364="a",P364="a",R364="a",T364="a",V364="a"),Z364,0))</f>
        <v>0</v>
      </c>
      <c r="Z364" s="331">
        <v>15</v>
      </c>
      <c r="AA364" s="208">
        <f>COUNTIF(D364:W364,"a")+COUNTIF(D364:W364,"s")</f>
        <v>0</v>
      </c>
      <c r="AB364" s="390"/>
      <c r="AC364" s="280"/>
      <c r="AD364" s="229"/>
      <c r="AE364" s="280"/>
      <c r="AF364" s="280"/>
      <c r="AG364" s="280"/>
      <c r="AH364" s="280"/>
      <c r="AI364" s="280"/>
      <c r="AJ364" s="280"/>
      <c r="AK364" s="280"/>
      <c r="AL364" s="280"/>
      <c r="AM364" s="280"/>
      <c r="AN364" s="280"/>
      <c r="AO364" s="280"/>
      <c r="AP364" s="280"/>
      <c r="AQ364" s="280"/>
      <c r="AR364" s="280"/>
      <c r="AS364" s="280"/>
      <c r="AT364" s="280"/>
      <c r="AU364" s="280"/>
      <c r="AV364" s="280"/>
      <c r="AW364" s="280"/>
      <c r="AX364" s="280"/>
      <c r="AY364" s="280"/>
      <c r="AZ364" s="280"/>
      <c r="BA364" s="280"/>
      <c r="BB364" s="280"/>
      <c r="BC364" s="280"/>
      <c r="BD364" s="280"/>
      <c r="BE364" s="280"/>
      <c r="BF364" s="280"/>
      <c r="BG364" s="280"/>
      <c r="BH364" s="280"/>
      <c r="BI364" s="280"/>
      <c r="BJ364" s="280"/>
      <c r="BK364" s="280"/>
      <c r="BL364" s="280"/>
      <c r="BM364" s="280"/>
      <c r="BN364" s="280"/>
      <c r="BO364" s="280"/>
      <c r="BP364" s="280"/>
      <c r="BQ364" s="280"/>
      <c r="BR364" s="280"/>
      <c r="BS364" s="280"/>
      <c r="BT364" s="280"/>
      <c r="BU364" s="280"/>
      <c r="BV364" s="280"/>
      <c r="BW364" s="280"/>
      <c r="BX364" s="280"/>
      <c r="BY364" s="280"/>
      <c r="BZ364" s="280"/>
      <c r="CA364" s="280"/>
      <c r="CB364" s="280"/>
      <c r="CC364" s="280"/>
      <c r="CD364" s="280"/>
      <c r="CE364" s="279"/>
      <c r="CF364" s="279"/>
      <c r="CG364" s="279"/>
      <c r="CH364" s="279"/>
      <c r="CI364" s="279"/>
      <c r="CJ364" s="279"/>
      <c r="CK364" s="279"/>
      <c r="CL364" s="279"/>
      <c r="CM364" s="279"/>
      <c r="CN364" s="279"/>
      <c r="CO364" s="279"/>
      <c r="CP364" s="279"/>
      <c r="CQ364" s="279"/>
    </row>
    <row r="365" spans="1:108" s="281" customFormat="1" ht="27.95" customHeight="1" thickBot="1" x14ac:dyDescent="0.25">
      <c r="A365" s="327"/>
      <c r="B365" s="174" t="s">
        <v>701</v>
      </c>
      <c r="C365" s="136" t="s">
        <v>702</v>
      </c>
      <c r="D365" s="593"/>
      <c r="E365" s="594"/>
      <c r="F365" s="593"/>
      <c r="G365" s="594"/>
      <c r="H365" s="593"/>
      <c r="I365" s="594"/>
      <c r="J365" s="593"/>
      <c r="K365" s="594"/>
      <c r="L365" s="593"/>
      <c r="M365" s="594"/>
      <c r="N365" s="593"/>
      <c r="O365" s="594"/>
      <c r="P365" s="593"/>
      <c r="Q365" s="594"/>
      <c r="R365" s="593"/>
      <c r="S365" s="594"/>
      <c r="T365" s="593"/>
      <c r="U365" s="594"/>
      <c r="V365" s="593"/>
      <c r="W365" s="594"/>
      <c r="X365" s="44"/>
      <c r="Y365" s="170">
        <f>IF(OR(D365="s",F365="s",H365="s",J365="s",L365="s",N365="s",P365="s",R365="s",T365="s",V365="s"), 0, IF(OR(D365="a",F365="a",H365="a",J365="a",L365="a",N365="a",P365="a",R365="a",T365="a",V365="a"),Z365,0))</f>
        <v>0</v>
      </c>
      <c r="Z365" s="331">
        <v>10</v>
      </c>
      <c r="AA365" s="208">
        <f>COUNTIF(D365:W365,"a")+COUNTIF(D365:W365,"s")</f>
        <v>0</v>
      </c>
      <c r="AB365" s="390"/>
      <c r="AC365" s="280"/>
      <c r="AD365" s="229"/>
      <c r="AE365" s="280"/>
      <c r="AF365" s="280"/>
      <c r="AG365" s="280"/>
      <c r="AH365" s="280"/>
      <c r="AI365" s="280"/>
      <c r="AJ365" s="280"/>
      <c r="AK365" s="280"/>
      <c r="AL365" s="280"/>
      <c r="AM365" s="280"/>
      <c r="AN365" s="280"/>
      <c r="AO365" s="280"/>
      <c r="AP365" s="280"/>
      <c r="AQ365" s="280"/>
      <c r="AR365" s="280"/>
      <c r="AS365" s="280"/>
      <c r="AT365" s="280"/>
      <c r="AU365" s="280"/>
      <c r="AV365" s="280"/>
      <c r="AW365" s="280"/>
      <c r="AX365" s="280"/>
      <c r="AY365" s="280"/>
      <c r="AZ365" s="280"/>
      <c r="BA365" s="280"/>
      <c r="BB365" s="280"/>
      <c r="BC365" s="280"/>
      <c r="BD365" s="280"/>
      <c r="BE365" s="280"/>
      <c r="BF365" s="280"/>
      <c r="BG365" s="280"/>
      <c r="BH365" s="280"/>
      <c r="BI365" s="280"/>
      <c r="BJ365" s="280"/>
      <c r="BK365" s="280"/>
      <c r="BL365" s="280"/>
      <c r="BM365" s="280"/>
      <c r="BN365" s="280"/>
      <c r="BO365" s="280"/>
      <c r="BP365" s="280"/>
      <c r="BQ365" s="280"/>
      <c r="BR365" s="280"/>
      <c r="BS365" s="280"/>
      <c r="BT365" s="280"/>
      <c r="BU365" s="280"/>
      <c r="BV365" s="280"/>
      <c r="BW365" s="280"/>
      <c r="BX365" s="280"/>
      <c r="BY365" s="280"/>
      <c r="BZ365" s="280"/>
      <c r="CA365" s="280"/>
      <c r="CB365" s="280"/>
      <c r="CC365" s="280"/>
      <c r="CD365" s="280"/>
      <c r="CE365" s="279"/>
      <c r="CF365" s="279"/>
      <c r="CG365" s="279"/>
      <c r="CH365" s="279"/>
      <c r="CI365" s="279"/>
      <c r="CJ365" s="279"/>
      <c r="CK365" s="279"/>
      <c r="CL365" s="279"/>
      <c r="CM365" s="279"/>
      <c r="CN365" s="279"/>
      <c r="CO365" s="279"/>
      <c r="CP365" s="279"/>
      <c r="CQ365" s="279"/>
    </row>
    <row r="366" spans="1:108" s="281" customFormat="1" ht="17.45" customHeight="1" thickTop="1" thickBot="1" x14ac:dyDescent="0.25">
      <c r="A366" s="327"/>
      <c r="B366" s="178"/>
      <c r="C366" s="110"/>
      <c r="D366" s="606" t="s">
        <v>441</v>
      </c>
      <c r="E366" s="607"/>
      <c r="F366" s="607"/>
      <c r="G366" s="607"/>
      <c r="H366" s="607"/>
      <c r="I366" s="607"/>
      <c r="J366" s="607"/>
      <c r="K366" s="607"/>
      <c r="L366" s="607"/>
      <c r="M366" s="607"/>
      <c r="N366" s="607"/>
      <c r="O366" s="607"/>
      <c r="P366" s="607"/>
      <c r="Q366" s="607"/>
      <c r="R366" s="607"/>
      <c r="S366" s="607"/>
      <c r="T366" s="607"/>
      <c r="U366" s="607"/>
      <c r="V366" s="607"/>
      <c r="W366" s="607"/>
      <c r="X366" s="661"/>
      <c r="Y366" s="289">
        <f>SUM(Y364:Y365)</f>
        <v>0</v>
      </c>
      <c r="Z366" s="332">
        <f>SUM(Z364:Z365)</f>
        <v>25</v>
      </c>
      <c r="AA366" s="208"/>
      <c r="AB366" s="279"/>
      <c r="AC366" s="280"/>
      <c r="AD366" s="229"/>
      <c r="AE366" s="280"/>
      <c r="AF366" s="280"/>
      <c r="AG366" s="280"/>
      <c r="AH366" s="280"/>
      <c r="AI366" s="280"/>
      <c r="AJ366" s="280"/>
      <c r="AK366" s="280"/>
      <c r="AL366" s="280"/>
      <c r="AM366" s="280"/>
      <c r="AN366" s="280"/>
      <c r="AO366" s="280"/>
      <c r="AP366" s="280"/>
      <c r="AQ366" s="280"/>
      <c r="AR366" s="280"/>
      <c r="AS366" s="280"/>
      <c r="AT366" s="280"/>
      <c r="AU366" s="280"/>
      <c r="AV366" s="280"/>
      <c r="AW366" s="280"/>
      <c r="AX366" s="280"/>
      <c r="AY366" s="280"/>
      <c r="AZ366" s="280"/>
      <c r="BA366" s="280"/>
      <c r="BB366" s="280"/>
      <c r="BC366" s="280"/>
      <c r="BD366" s="280"/>
      <c r="BE366" s="280"/>
      <c r="BF366" s="280"/>
      <c r="BG366" s="280"/>
      <c r="BH366" s="280"/>
      <c r="BI366" s="280"/>
      <c r="BJ366" s="280"/>
      <c r="BK366" s="280"/>
      <c r="BL366" s="280"/>
      <c r="BM366" s="280"/>
      <c r="BN366" s="280"/>
      <c r="BO366" s="280"/>
      <c r="BP366" s="280"/>
      <c r="BQ366" s="280"/>
      <c r="BR366" s="280"/>
      <c r="BS366" s="280"/>
      <c r="BT366" s="280"/>
      <c r="BU366" s="280"/>
      <c r="BV366" s="280"/>
      <c r="BW366" s="280"/>
      <c r="BX366" s="280"/>
      <c r="BY366" s="280"/>
      <c r="BZ366" s="280"/>
      <c r="CA366" s="280"/>
      <c r="CB366" s="280"/>
      <c r="CC366" s="280"/>
      <c r="CD366" s="280"/>
      <c r="CE366" s="279"/>
      <c r="CF366" s="279"/>
      <c r="CG366" s="279"/>
      <c r="CH366" s="279"/>
      <c r="CI366" s="279"/>
      <c r="CJ366" s="279"/>
      <c r="CK366" s="279"/>
      <c r="CL366" s="279"/>
      <c r="CM366" s="279"/>
      <c r="CN366" s="279"/>
      <c r="CO366" s="279"/>
      <c r="CP366" s="279"/>
      <c r="CQ366" s="279"/>
    </row>
    <row r="367" spans="1:108" s="281" customFormat="1" ht="21.6" customHeight="1" thickBot="1" x14ac:dyDescent="0.25">
      <c r="A367" s="327"/>
      <c r="B367" s="290"/>
      <c r="C367" s="137"/>
      <c r="D367" s="601"/>
      <c r="E367" s="622"/>
      <c r="F367" s="667">
        <v>0</v>
      </c>
      <c r="G367" s="668"/>
      <c r="H367" s="668"/>
      <c r="I367" s="668"/>
      <c r="J367" s="668"/>
      <c r="K367" s="668"/>
      <c r="L367" s="668"/>
      <c r="M367" s="668"/>
      <c r="N367" s="668"/>
      <c r="O367" s="668"/>
      <c r="P367" s="668"/>
      <c r="Q367" s="668"/>
      <c r="R367" s="668"/>
      <c r="S367" s="668"/>
      <c r="T367" s="668"/>
      <c r="U367" s="668"/>
      <c r="V367" s="668"/>
      <c r="W367" s="668"/>
      <c r="X367" s="668"/>
      <c r="Y367" s="668"/>
      <c r="Z367" s="669"/>
      <c r="AA367" s="208"/>
      <c r="AB367" s="279"/>
      <c r="AC367" s="280"/>
      <c r="AD367" s="229"/>
      <c r="AE367" s="280"/>
      <c r="AF367" s="280"/>
      <c r="AG367" s="280"/>
      <c r="AH367" s="280"/>
      <c r="AI367" s="280"/>
      <c r="AJ367" s="280"/>
      <c r="AK367" s="280"/>
      <c r="AL367" s="280"/>
      <c r="AM367" s="280"/>
      <c r="AN367" s="280"/>
      <c r="AO367" s="280"/>
      <c r="AP367" s="280"/>
      <c r="AQ367" s="280"/>
      <c r="AR367" s="280"/>
      <c r="AS367" s="280"/>
      <c r="AT367" s="280"/>
      <c r="AU367" s="280"/>
      <c r="AV367" s="280"/>
      <c r="AW367" s="280"/>
      <c r="AX367" s="280"/>
      <c r="AY367" s="280"/>
      <c r="AZ367" s="280"/>
      <c r="BA367" s="280"/>
      <c r="BB367" s="280"/>
      <c r="BC367" s="280"/>
      <c r="BD367" s="280"/>
      <c r="BE367" s="280"/>
      <c r="BF367" s="280"/>
      <c r="BG367" s="280"/>
      <c r="BH367" s="280"/>
      <c r="BI367" s="280"/>
      <c r="BJ367" s="280"/>
      <c r="BK367" s="280"/>
      <c r="BL367" s="280"/>
      <c r="BM367" s="280"/>
      <c r="BN367" s="280"/>
      <c r="BO367" s="280"/>
      <c r="BP367" s="280"/>
      <c r="BQ367" s="280"/>
      <c r="BR367" s="280"/>
      <c r="BS367" s="280"/>
      <c r="BT367" s="280"/>
      <c r="BU367" s="280"/>
      <c r="BV367" s="280"/>
      <c r="BW367" s="280"/>
      <c r="BX367" s="280"/>
      <c r="BY367" s="280"/>
      <c r="BZ367" s="280"/>
      <c r="CA367" s="280"/>
      <c r="CB367" s="280"/>
      <c r="CC367" s="280"/>
      <c r="CD367" s="280"/>
      <c r="CE367" s="279"/>
      <c r="CF367" s="279"/>
      <c r="CG367" s="279"/>
      <c r="CH367" s="279"/>
      <c r="CI367" s="279"/>
      <c r="CJ367" s="279"/>
      <c r="CK367" s="279"/>
      <c r="CL367" s="279"/>
      <c r="CM367" s="279"/>
      <c r="CN367" s="279"/>
      <c r="CO367" s="279"/>
      <c r="CP367" s="279"/>
      <c r="CQ367" s="279"/>
    </row>
    <row r="368" spans="1:108" ht="27.95" customHeight="1" thickBot="1" x14ac:dyDescent="0.25">
      <c r="A368" s="327"/>
      <c r="B368" s="241" t="s">
        <v>9</v>
      </c>
      <c r="C368" s="143" t="s">
        <v>384</v>
      </c>
      <c r="D368" s="244"/>
      <c r="E368" s="243"/>
      <c r="F368" s="244"/>
      <c r="G368" s="245"/>
      <c r="H368" s="161" t="s">
        <v>440</v>
      </c>
      <c r="I368" s="251"/>
      <c r="J368" s="164" t="s">
        <v>440</v>
      </c>
      <c r="K368" s="253"/>
      <c r="L368" s="242"/>
      <c r="M368" s="243"/>
      <c r="N368" s="244"/>
      <c r="O368" s="245"/>
      <c r="P368" s="242"/>
      <c r="Q368" s="243"/>
      <c r="R368" s="244"/>
      <c r="S368" s="245"/>
      <c r="T368" s="242"/>
      <c r="U368" s="243"/>
      <c r="V368" s="244"/>
      <c r="W368" s="245"/>
      <c r="X368" s="168"/>
      <c r="Y368" s="168"/>
      <c r="Z368" s="328"/>
      <c r="AD368" s="229"/>
      <c r="BX368" s="47"/>
      <c r="BY368" s="47"/>
      <c r="BZ368" s="47"/>
      <c r="CA368" s="47"/>
      <c r="CB368" s="47"/>
      <c r="CC368" s="47"/>
      <c r="CD368" s="47"/>
      <c r="CE368" s="47"/>
      <c r="CF368" s="47"/>
      <c r="CG368" s="47"/>
      <c r="CH368" s="47"/>
      <c r="CI368" s="47"/>
      <c r="CJ368" s="47"/>
      <c r="CK368" s="47"/>
      <c r="CL368" s="47"/>
      <c r="CM368" s="47"/>
      <c r="CN368" s="47"/>
      <c r="CO368" s="47"/>
      <c r="CP368" s="47"/>
      <c r="CQ368" s="47"/>
      <c r="CR368" s="47"/>
      <c r="CS368" s="47"/>
      <c r="CT368" s="47"/>
      <c r="CU368" s="47"/>
      <c r="CV368" s="47"/>
      <c r="CW368" s="47"/>
      <c r="CX368" s="47"/>
      <c r="CY368" s="47"/>
      <c r="CZ368" s="47"/>
      <c r="DA368" s="47"/>
      <c r="DB368" s="47"/>
      <c r="DC368" s="47"/>
      <c r="DD368" s="47"/>
    </row>
    <row r="369" spans="1:200" ht="48" customHeight="1" thickBot="1" x14ac:dyDescent="0.25">
      <c r="A369" s="317"/>
      <c r="B369" s="179"/>
      <c r="C369" s="121" t="s">
        <v>1139</v>
      </c>
      <c r="D369" s="651"/>
      <c r="E369" s="612"/>
      <c r="F369" s="612"/>
      <c r="G369" s="612"/>
      <c r="H369" s="612"/>
      <c r="I369" s="612"/>
      <c r="J369" s="612"/>
      <c r="K369" s="612"/>
      <c r="L369" s="612"/>
      <c r="M369" s="612"/>
      <c r="N369" s="612"/>
      <c r="O369" s="612"/>
      <c r="P369" s="612"/>
      <c r="Q369" s="612"/>
      <c r="R369" s="612"/>
      <c r="S369" s="612"/>
      <c r="T369" s="612"/>
      <c r="U369" s="612"/>
      <c r="V369" s="612"/>
      <c r="W369" s="612"/>
      <c r="X369" s="612"/>
      <c r="Y369" s="612"/>
      <c r="Z369" s="613"/>
      <c r="AA369" s="39"/>
      <c r="AD369" s="229"/>
      <c r="BX369" s="220"/>
      <c r="BY369" s="220"/>
      <c r="BZ369" s="220"/>
      <c r="CA369" s="220"/>
      <c r="CB369" s="220"/>
      <c r="CC369" s="220"/>
      <c r="CD369" s="220"/>
      <c r="CE369" s="220"/>
      <c r="CF369" s="220"/>
      <c r="CG369" s="47"/>
      <c r="CH369" s="47"/>
      <c r="CI369" s="47"/>
      <c r="CJ369" s="47"/>
      <c r="CK369" s="47"/>
      <c r="CL369" s="47"/>
      <c r="CM369" s="47"/>
    </row>
    <row r="370" spans="1:200" ht="45" customHeight="1" x14ac:dyDescent="0.2">
      <c r="A370" s="327"/>
      <c r="B370" s="176" t="s">
        <v>492</v>
      </c>
      <c r="C370" s="132" t="s">
        <v>206</v>
      </c>
      <c r="D370" s="599"/>
      <c r="E370" s="600"/>
      <c r="F370" s="599"/>
      <c r="G370" s="600"/>
      <c r="H370" s="599"/>
      <c r="I370" s="600"/>
      <c r="J370" s="599"/>
      <c r="K370" s="600"/>
      <c r="L370" s="599"/>
      <c r="M370" s="600"/>
      <c r="N370" s="599"/>
      <c r="O370" s="600"/>
      <c r="P370" s="599"/>
      <c r="Q370" s="600"/>
      <c r="R370" s="599"/>
      <c r="S370" s="600"/>
      <c r="T370" s="599"/>
      <c r="U370" s="600"/>
      <c r="V370" s="599"/>
      <c r="W370" s="600"/>
      <c r="X370" s="535"/>
      <c r="Y370" s="545">
        <f t="shared" ref="Y370:Y378" si="53">IF(OR(D370="s",F370="s",H370="s",J370="s",L370="s",N370="s",P370="s",R370="s",T370="s",V370="s"), 0, IF(OR(D370="a",F370="a",H370="a",J370="a",L370="a",N370="a",P370="a",R370="a",T370="a",V370="a"),Z370,0))</f>
        <v>0</v>
      </c>
      <c r="Z370" s="334">
        <f>IF(X370="na",0,5)</f>
        <v>5</v>
      </c>
      <c r="AA370" s="39">
        <f>COUNTIF(D370:W370,"a")+COUNTIF(D370:W370,"s")+COUNTIF(X370,"na")</f>
        <v>0</v>
      </c>
      <c r="AB370" s="390"/>
      <c r="AD370" s="229" t="s">
        <v>208</v>
      </c>
      <c r="BX370" s="220"/>
      <c r="BY370" s="220"/>
      <c r="BZ370" s="220"/>
      <c r="CA370" s="220"/>
      <c r="CB370" s="220"/>
      <c r="CC370" s="220"/>
      <c r="CD370" s="220"/>
      <c r="CE370" s="220"/>
      <c r="CF370" s="220"/>
      <c r="CG370" s="47"/>
      <c r="CH370" s="47"/>
      <c r="CI370" s="47"/>
      <c r="CJ370" s="47"/>
      <c r="CK370" s="47"/>
      <c r="CL370" s="47"/>
      <c r="CM370" s="47"/>
    </row>
    <row r="371" spans="1:200" ht="45" customHeight="1" x14ac:dyDescent="0.2">
      <c r="A371" s="327"/>
      <c r="B371" s="178" t="s">
        <v>493</v>
      </c>
      <c r="C371" s="109" t="s">
        <v>430</v>
      </c>
      <c r="D371" s="593"/>
      <c r="E371" s="594"/>
      <c r="F371" s="593"/>
      <c r="G371" s="594"/>
      <c r="H371" s="593"/>
      <c r="I371" s="594"/>
      <c r="J371" s="593"/>
      <c r="K371" s="594"/>
      <c r="L371" s="593"/>
      <c r="M371" s="594"/>
      <c r="N371" s="593"/>
      <c r="O371" s="594"/>
      <c r="P371" s="593"/>
      <c r="Q371" s="594"/>
      <c r="R371" s="593"/>
      <c r="S371" s="594"/>
      <c r="T371" s="593"/>
      <c r="U371" s="594"/>
      <c r="V371" s="593"/>
      <c r="W371" s="594"/>
      <c r="X371" s="323" t="str">
        <f>IF(X370="na", "na", "")</f>
        <v/>
      </c>
      <c r="Y371" s="170">
        <f t="shared" si="53"/>
        <v>0</v>
      </c>
      <c r="Z371" s="331">
        <f>IF(X371="na",0,5)</f>
        <v>5</v>
      </c>
      <c r="AA371" s="39">
        <f>COUNTIF(D371:W371,"a")+COUNTIF(D371:W371,"s")+COUNTIF(X371,"na")</f>
        <v>0</v>
      </c>
      <c r="AB371" s="390"/>
      <c r="AD371" s="229" t="s">
        <v>208</v>
      </c>
      <c r="BX371" s="220"/>
      <c r="BY371" s="220"/>
      <c r="BZ371" s="220"/>
      <c r="CA371" s="220"/>
      <c r="CB371" s="220"/>
      <c r="CC371" s="220"/>
      <c r="CD371" s="220"/>
      <c r="CE371" s="220"/>
      <c r="CF371" s="220"/>
      <c r="CG371" s="47"/>
      <c r="CH371" s="47"/>
      <c r="CI371" s="47"/>
      <c r="CJ371" s="47"/>
      <c r="CK371" s="47"/>
      <c r="CL371" s="47"/>
      <c r="CM371" s="47"/>
    </row>
    <row r="372" spans="1:200" ht="45" customHeight="1" x14ac:dyDescent="0.2">
      <c r="A372" s="327"/>
      <c r="B372" s="177" t="s">
        <v>1140</v>
      </c>
      <c r="C372" s="109" t="s">
        <v>1141</v>
      </c>
      <c r="D372" s="593"/>
      <c r="E372" s="594"/>
      <c r="F372" s="593"/>
      <c r="G372" s="594"/>
      <c r="H372" s="593"/>
      <c r="I372" s="594"/>
      <c r="J372" s="593"/>
      <c r="K372" s="594"/>
      <c r="L372" s="593"/>
      <c r="M372" s="594"/>
      <c r="N372" s="593"/>
      <c r="O372" s="594"/>
      <c r="P372" s="593"/>
      <c r="Q372" s="594"/>
      <c r="R372" s="593"/>
      <c r="S372" s="594"/>
      <c r="T372" s="593"/>
      <c r="U372" s="594"/>
      <c r="V372" s="593"/>
      <c r="W372" s="594"/>
      <c r="X372" s="323" t="str">
        <f>IF(X371="na", "na", "")</f>
        <v/>
      </c>
      <c r="Y372" s="170">
        <f t="shared" si="53"/>
        <v>0</v>
      </c>
      <c r="Z372" s="331">
        <f>IF(X372="na",0,10)</f>
        <v>10</v>
      </c>
      <c r="AA372" s="39">
        <f>COUNTIF(D372:W372,"a")+COUNTIF(D372:W372,"s")+COUNTIF(X372,"na")</f>
        <v>0</v>
      </c>
      <c r="AB372" s="390"/>
      <c r="AD372" s="229"/>
      <c r="BX372" s="220"/>
      <c r="BY372" s="220"/>
      <c r="BZ372" s="220"/>
      <c r="CA372" s="220"/>
      <c r="CB372" s="220"/>
      <c r="CC372" s="220"/>
      <c r="CD372" s="220"/>
      <c r="CE372" s="220"/>
      <c r="CF372" s="220"/>
      <c r="CG372" s="47"/>
      <c r="CH372" s="47"/>
      <c r="CI372" s="47"/>
      <c r="CJ372" s="47"/>
      <c r="CK372" s="47"/>
      <c r="CL372" s="47"/>
      <c r="CM372" s="47"/>
    </row>
    <row r="373" spans="1:200" ht="48" customHeight="1" x14ac:dyDescent="0.2">
      <c r="A373" s="317"/>
      <c r="B373" s="176"/>
      <c r="C373" s="536" t="s">
        <v>1142</v>
      </c>
      <c r="D373" s="670"/>
      <c r="E373" s="671"/>
      <c r="F373" s="671"/>
      <c r="G373" s="671"/>
      <c r="H373" s="671"/>
      <c r="I373" s="671"/>
      <c r="J373" s="671"/>
      <c r="K373" s="671"/>
      <c r="L373" s="671"/>
      <c r="M373" s="671"/>
      <c r="N373" s="671"/>
      <c r="O373" s="671"/>
      <c r="P373" s="671"/>
      <c r="Q373" s="671"/>
      <c r="R373" s="671"/>
      <c r="S373" s="671"/>
      <c r="T373" s="671"/>
      <c r="U373" s="671"/>
      <c r="V373" s="671"/>
      <c r="W373" s="671"/>
      <c r="X373" s="671"/>
      <c r="Y373" s="671"/>
      <c r="Z373" s="672"/>
      <c r="AA373" s="39"/>
      <c r="AD373" s="229"/>
      <c r="BX373" s="220"/>
      <c r="BY373" s="220"/>
      <c r="BZ373" s="220"/>
      <c r="CA373" s="220"/>
      <c r="CB373" s="220"/>
      <c r="CC373" s="220"/>
      <c r="CD373" s="220"/>
      <c r="CE373" s="220"/>
      <c r="CF373" s="220"/>
      <c r="CG373" s="47"/>
      <c r="CH373" s="47"/>
      <c r="CI373" s="47"/>
      <c r="CJ373" s="47"/>
      <c r="CK373" s="47"/>
      <c r="CL373" s="47"/>
      <c r="CM373" s="47"/>
    </row>
    <row r="374" spans="1:200" ht="106.5" customHeight="1" x14ac:dyDescent="0.2">
      <c r="A374" s="327"/>
      <c r="B374" s="490" t="s">
        <v>1143</v>
      </c>
      <c r="C374" s="132" t="s">
        <v>1144</v>
      </c>
      <c r="D374" s="599"/>
      <c r="E374" s="600"/>
      <c r="F374" s="599"/>
      <c r="G374" s="600"/>
      <c r="H374" s="599"/>
      <c r="I374" s="600"/>
      <c r="J374" s="599"/>
      <c r="K374" s="600"/>
      <c r="L374" s="599"/>
      <c r="M374" s="600"/>
      <c r="N374" s="599"/>
      <c r="O374" s="600"/>
      <c r="P374" s="599"/>
      <c r="Q374" s="600"/>
      <c r="R374" s="599"/>
      <c r="S374" s="600"/>
      <c r="T374" s="599"/>
      <c r="U374" s="600"/>
      <c r="V374" s="599"/>
      <c r="W374" s="600"/>
      <c r="X374" s="34"/>
      <c r="Y374" s="545">
        <f t="shared" si="53"/>
        <v>0</v>
      </c>
      <c r="Z374" s="334">
        <f>IF(X374="na",0,10)</f>
        <v>10</v>
      </c>
      <c r="AA374" s="39">
        <f>COUNTIF(D374:W374,"a")+COUNTIF(D374:W374,"s")+COUNTIF(X374,"na")</f>
        <v>0</v>
      </c>
      <c r="AB374" s="390"/>
      <c r="AD374" s="229"/>
      <c r="BX374" s="220"/>
      <c r="BY374" s="220"/>
      <c r="BZ374" s="220"/>
      <c r="CA374" s="220"/>
      <c r="CB374" s="220"/>
      <c r="CC374" s="220"/>
      <c r="CD374" s="220"/>
      <c r="CE374" s="220"/>
      <c r="CF374" s="220"/>
      <c r="CG374" s="47"/>
      <c r="CH374" s="47"/>
      <c r="CI374" s="47"/>
      <c r="CJ374" s="47"/>
      <c r="CK374" s="47"/>
      <c r="CL374" s="47"/>
      <c r="CM374" s="47"/>
    </row>
    <row r="375" spans="1:200" ht="106.5" customHeight="1" x14ac:dyDescent="0.15">
      <c r="A375" s="327"/>
      <c r="B375" s="178" t="s">
        <v>1145</v>
      </c>
      <c r="C375" s="109" t="s">
        <v>1146</v>
      </c>
      <c r="D375" s="551"/>
      <c r="E375" s="552"/>
      <c r="F375" s="551"/>
      <c r="G375" s="552"/>
      <c r="H375" s="551"/>
      <c r="I375" s="552"/>
      <c r="J375" s="551"/>
      <c r="K375" s="552"/>
      <c r="L375" s="551"/>
      <c r="M375" s="552"/>
      <c r="N375" s="551"/>
      <c r="O375" s="552"/>
      <c r="P375" s="551"/>
      <c r="Q375" s="552"/>
      <c r="R375" s="551"/>
      <c r="S375" s="552"/>
      <c r="T375" s="551"/>
      <c r="U375" s="552"/>
      <c r="V375" s="551"/>
      <c r="W375" s="552"/>
      <c r="X375" s="323" t="str">
        <f>IF(X374="na", "na", "")</f>
        <v/>
      </c>
      <c r="Y375" s="170">
        <f t="shared" si="53"/>
        <v>0</v>
      </c>
      <c r="Z375" s="334">
        <f>IF(X375="na",0,5)</f>
        <v>5</v>
      </c>
      <c r="AA375" s="39">
        <f>COUNTIF(D375:W375,"a")+COUNTIF(D375:W375,"s")+COUNTIF(X375,"na")</f>
        <v>0</v>
      </c>
      <c r="AB375" s="390"/>
      <c r="AD375" s="229"/>
      <c r="BX375" s="220"/>
      <c r="BY375" s="220"/>
      <c r="BZ375" s="220"/>
      <c r="CA375" s="220"/>
      <c r="CB375" s="220"/>
      <c r="CC375" s="220"/>
      <c r="CD375" s="220"/>
      <c r="CE375" s="220"/>
      <c r="CF375" s="220"/>
      <c r="CG375" s="47"/>
      <c r="CH375" s="47"/>
      <c r="CI375" s="47"/>
      <c r="CJ375" s="47"/>
      <c r="CK375" s="47"/>
      <c r="CL375" s="47"/>
      <c r="CM375" s="47"/>
    </row>
    <row r="376" spans="1:200" ht="67.5" customHeight="1" x14ac:dyDescent="0.15">
      <c r="A376" s="327"/>
      <c r="B376" s="178" t="s">
        <v>1147</v>
      </c>
      <c r="C376" s="109" t="s">
        <v>1148</v>
      </c>
      <c r="D376" s="551"/>
      <c r="E376" s="552"/>
      <c r="F376" s="551"/>
      <c r="G376" s="552"/>
      <c r="H376" s="551"/>
      <c r="I376" s="552"/>
      <c r="J376" s="551"/>
      <c r="K376" s="552"/>
      <c r="L376" s="551"/>
      <c r="M376" s="552"/>
      <c r="N376" s="551"/>
      <c r="O376" s="552"/>
      <c r="P376" s="551"/>
      <c r="Q376" s="552"/>
      <c r="R376" s="551"/>
      <c r="S376" s="552"/>
      <c r="T376" s="551"/>
      <c r="U376" s="552"/>
      <c r="V376" s="551"/>
      <c r="W376" s="552"/>
      <c r="X376" s="323" t="str">
        <f>IF(X375="na", "na", "")</f>
        <v/>
      </c>
      <c r="Y376" s="170">
        <f t="shared" si="53"/>
        <v>0</v>
      </c>
      <c r="Z376" s="334">
        <f>IF(X376="na",0,10)</f>
        <v>10</v>
      </c>
      <c r="AA376" s="39">
        <f>COUNTIF(D376:W376,"a")+COUNTIF(D376:W376,"s")+COUNTIF(X376,"na")</f>
        <v>0</v>
      </c>
      <c r="AB376" s="390"/>
      <c r="AD376" s="229" t="s">
        <v>208</v>
      </c>
      <c r="BX376" s="220"/>
      <c r="BY376" s="220"/>
      <c r="BZ376" s="220"/>
      <c r="CA376" s="220"/>
      <c r="CB376" s="220"/>
      <c r="CC376" s="220"/>
      <c r="CD376" s="220"/>
      <c r="CE376" s="220"/>
      <c r="CF376" s="220"/>
      <c r="CG376" s="47"/>
      <c r="CH376" s="47"/>
      <c r="CI376" s="47"/>
      <c r="CJ376" s="47"/>
      <c r="CK376" s="47"/>
      <c r="CL376" s="47"/>
      <c r="CM376" s="47"/>
    </row>
    <row r="377" spans="1:200" ht="45" customHeight="1" x14ac:dyDescent="0.15">
      <c r="A377" s="327"/>
      <c r="B377" s="178" t="s">
        <v>1149</v>
      </c>
      <c r="C377" s="109" t="s">
        <v>1150</v>
      </c>
      <c r="D377" s="551"/>
      <c r="E377" s="552"/>
      <c r="F377" s="551"/>
      <c r="G377" s="552"/>
      <c r="H377" s="551"/>
      <c r="I377" s="552"/>
      <c r="J377" s="551"/>
      <c r="K377" s="552"/>
      <c r="L377" s="551"/>
      <c r="M377" s="552"/>
      <c r="N377" s="551"/>
      <c r="O377" s="552"/>
      <c r="P377" s="551"/>
      <c r="Q377" s="552"/>
      <c r="R377" s="551"/>
      <c r="S377" s="552"/>
      <c r="T377" s="551"/>
      <c r="U377" s="552"/>
      <c r="V377" s="551"/>
      <c r="W377" s="552"/>
      <c r="X377" s="323" t="str">
        <f>IF(X376="na", "na", "")</f>
        <v/>
      </c>
      <c r="Y377" s="170">
        <f t="shared" si="53"/>
        <v>0</v>
      </c>
      <c r="Z377" s="334">
        <f>IF(X377="na",0,10)</f>
        <v>10</v>
      </c>
      <c r="AA377" s="39">
        <f>COUNTIF(D377:W377,"a")+COUNTIF(D377:W377,"s")+COUNTIF(X377,"na")</f>
        <v>0</v>
      </c>
      <c r="AB377" s="390"/>
      <c r="AD377" s="229" t="s">
        <v>208</v>
      </c>
      <c r="BX377" s="220"/>
      <c r="BY377" s="220"/>
      <c r="BZ377" s="220"/>
      <c r="CA377" s="220"/>
      <c r="CB377" s="220"/>
      <c r="CC377" s="220"/>
      <c r="CD377" s="220"/>
      <c r="CE377" s="220"/>
      <c r="CF377" s="220"/>
      <c r="CG377" s="47"/>
      <c r="CH377" s="47"/>
      <c r="CI377" s="47"/>
      <c r="CJ377" s="47"/>
      <c r="CK377" s="47"/>
      <c r="CL377" s="47"/>
      <c r="CM377" s="47"/>
    </row>
    <row r="378" spans="1:200" ht="45" customHeight="1" thickBot="1" x14ac:dyDescent="0.25">
      <c r="A378" s="327"/>
      <c r="B378" s="178" t="s">
        <v>1151</v>
      </c>
      <c r="C378" s="109" t="s">
        <v>1152</v>
      </c>
      <c r="D378" s="591"/>
      <c r="E378" s="592"/>
      <c r="F378" s="591"/>
      <c r="G378" s="592"/>
      <c r="H378" s="591"/>
      <c r="I378" s="592"/>
      <c r="J378" s="591"/>
      <c r="K378" s="592"/>
      <c r="L378" s="591"/>
      <c r="M378" s="592"/>
      <c r="N378" s="591"/>
      <c r="O378" s="592"/>
      <c r="P378" s="591"/>
      <c r="Q378" s="592"/>
      <c r="R378" s="591"/>
      <c r="S378" s="592"/>
      <c r="T378" s="591"/>
      <c r="U378" s="592"/>
      <c r="V378" s="591"/>
      <c r="W378" s="592"/>
      <c r="X378" s="323" t="str">
        <f>IF(X374="na", "na", "")</f>
        <v/>
      </c>
      <c r="Y378" s="170">
        <f t="shared" si="53"/>
        <v>0</v>
      </c>
      <c r="Z378" s="331">
        <f>IF(X378="na",0,5)</f>
        <v>5</v>
      </c>
      <c r="AA378" s="39">
        <f>COUNTIF(D378:W378,"a")+COUNTIF(D378:W378,"s")+COUNTIF(X378,"na")</f>
        <v>0</v>
      </c>
      <c r="AB378" s="390"/>
      <c r="AD378" s="229"/>
      <c r="BX378" s="220"/>
      <c r="BY378" s="220"/>
      <c r="BZ378" s="220"/>
      <c r="CA378" s="220"/>
      <c r="CB378" s="220"/>
      <c r="CC378" s="220"/>
      <c r="CD378" s="220"/>
      <c r="CE378" s="220"/>
      <c r="CF378" s="220"/>
      <c r="CG378" s="47"/>
      <c r="CH378" s="47"/>
      <c r="CI378" s="47"/>
      <c r="CJ378" s="47"/>
      <c r="CK378" s="47"/>
      <c r="CL378" s="47"/>
      <c r="CM378" s="47"/>
    </row>
    <row r="379" spans="1:200" ht="21" customHeight="1" thickTop="1" thickBot="1" x14ac:dyDescent="0.25">
      <c r="A379" s="327"/>
      <c r="B379" s="35"/>
      <c r="C379" s="110"/>
      <c r="D379" s="606" t="s">
        <v>441</v>
      </c>
      <c r="E379" s="607"/>
      <c r="F379" s="607"/>
      <c r="G379" s="607"/>
      <c r="H379" s="607"/>
      <c r="I379" s="607"/>
      <c r="J379" s="607"/>
      <c r="K379" s="607"/>
      <c r="L379" s="607"/>
      <c r="M379" s="607"/>
      <c r="N379" s="607"/>
      <c r="O379" s="607"/>
      <c r="P379" s="607"/>
      <c r="Q379" s="607"/>
      <c r="R379" s="607"/>
      <c r="S379" s="607"/>
      <c r="T379" s="607"/>
      <c r="U379" s="607"/>
      <c r="V379" s="607"/>
      <c r="W379" s="607"/>
      <c r="X379" s="608"/>
      <c r="Y379" s="158">
        <f>SUM(Y370:Y378)</f>
        <v>0</v>
      </c>
      <c r="Z379" s="332">
        <f>SUM(Z370:Z378)</f>
        <v>60</v>
      </c>
      <c r="AD379" s="229"/>
      <c r="BX379" s="47"/>
      <c r="BY379" s="47"/>
      <c r="BZ379" s="47"/>
      <c r="CA379" s="47"/>
      <c r="CB379" s="47"/>
      <c r="CC379" s="47"/>
      <c r="CD379" s="47"/>
      <c r="CE379" s="47"/>
      <c r="CF379" s="47"/>
      <c r="CG379" s="47"/>
      <c r="CH379" s="47"/>
      <c r="CI379" s="47"/>
      <c r="CJ379" s="47"/>
      <c r="CK379" s="47"/>
      <c r="CL379" s="47"/>
      <c r="CM379" s="47"/>
      <c r="CN379" s="47"/>
      <c r="CO379" s="47"/>
      <c r="CP379" s="47"/>
      <c r="CQ379" s="47"/>
      <c r="CR379" s="47"/>
      <c r="CS379" s="47"/>
      <c r="CT379" s="47"/>
      <c r="CU379" s="47"/>
      <c r="CV379" s="47"/>
      <c r="CW379" s="47"/>
      <c r="CX379" s="47"/>
      <c r="CY379" s="47"/>
      <c r="CZ379" s="47"/>
      <c r="DA379" s="47"/>
      <c r="DB379" s="47"/>
      <c r="DC379" s="47"/>
      <c r="DD379" s="47"/>
    </row>
    <row r="380" spans="1:200" s="37" customFormat="1" ht="21" customHeight="1" thickBot="1" x14ac:dyDescent="0.25">
      <c r="A380" s="325"/>
      <c r="B380" s="544"/>
      <c r="C380" s="262"/>
      <c r="D380" s="601"/>
      <c r="E380" s="602"/>
      <c r="F380" s="676">
        <f xml:space="preserve"> IF(AND(X370="na",X374="na"), 0, IF(X370="na",10, IF(X374="na", 10,20)))</f>
        <v>20</v>
      </c>
      <c r="G380" s="677"/>
      <c r="H380" s="677"/>
      <c r="I380" s="677"/>
      <c r="J380" s="677"/>
      <c r="K380" s="677"/>
      <c r="L380" s="677"/>
      <c r="M380" s="677"/>
      <c r="N380" s="677"/>
      <c r="O380" s="677"/>
      <c r="P380" s="677"/>
      <c r="Q380" s="677"/>
      <c r="R380" s="677"/>
      <c r="S380" s="677"/>
      <c r="T380" s="677"/>
      <c r="U380" s="677"/>
      <c r="V380" s="677"/>
      <c r="W380" s="677"/>
      <c r="X380" s="677"/>
      <c r="Y380" s="677"/>
      <c r="Z380" s="678"/>
      <c r="AA380" s="208"/>
      <c r="AB380" s="47"/>
      <c r="AC380" s="220"/>
      <c r="AD380" s="229"/>
      <c r="AE380" s="220"/>
      <c r="AF380" s="220"/>
      <c r="AG380" s="220"/>
      <c r="AH380" s="220"/>
      <c r="AI380" s="220"/>
      <c r="AJ380" s="220"/>
      <c r="AK380" s="220"/>
      <c r="AL380" s="220"/>
      <c r="AM380" s="220"/>
      <c r="AN380" s="220"/>
      <c r="AO380" s="220"/>
      <c r="AP380" s="220"/>
      <c r="AQ380" s="220"/>
      <c r="AR380" s="220"/>
      <c r="AS380" s="220"/>
      <c r="AT380" s="220"/>
      <c r="AU380" s="220"/>
      <c r="AV380" s="220"/>
      <c r="AW380" s="220"/>
      <c r="AX380" s="220"/>
      <c r="AY380" s="220"/>
      <c r="AZ380" s="220"/>
      <c r="BA380" s="220"/>
      <c r="BB380" s="220"/>
      <c r="BC380" s="220"/>
      <c r="BD380" s="220"/>
      <c r="BE380" s="220"/>
      <c r="BF380" s="220"/>
      <c r="BG380" s="220"/>
      <c r="BH380" s="220"/>
      <c r="BI380" s="220"/>
      <c r="BJ380" s="220"/>
      <c r="BK380" s="220"/>
      <c r="BL380" s="220"/>
      <c r="BM380" s="220"/>
      <c r="BN380" s="220"/>
      <c r="BO380" s="220"/>
      <c r="BP380" s="220"/>
      <c r="BQ380" s="220"/>
      <c r="BR380" s="220"/>
      <c r="BS380" s="220"/>
      <c r="BT380" s="220"/>
      <c r="BU380" s="220"/>
      <c r="BV380" s="220"/>
      <c r="BW380" s="220"/>
      <c r="BX380" s="47"/>
      <c r="BY380" s="47"/>
      <c r="BZ380" s="47"/>
      <c r="CA380" s="47"/>
      <c r="CB380" s="47"/>
      <c r="CC380" s="47"/>
      <c r="CD380" s="47"/>
      <c r="CE380" s="47"/>
      <c r="CF380" s="47"/>
      <c r="CG380" s="47"/>
      <c r="CH380" s="47"/>
      <c r="CI380" s="47"/>
      <c r="CJ380" s="47"/>
      <c r="CK380" s="47"/>
      <c r="CL380" s="47"/>
      <c r="CM380" s="47"/>
      <c r="CN380" s="47"/>
      <c r="CO380" s="47"/>
      <c r="CP380" s="47"/>
      <c r="CQ380" s="47"/>
      <c r="CR380" s="47"/>
      <c r="CS380" s="47"/>
      <c r="CT380" s="47"/>
      <c r="CU380" s="47"/>
      <c r="CV380" s="47"/>
      <c r="CW380" s="47"/>
      <c r="CX380" s="47"/>
      <c r="CY380" s="47"/>
      <c r="CZ380" s="47"/>
      <c r="DA380" s="47"/>
      <c r="DB380" s="47"/>
      <c r="DC380" s="47"/>
      <c r="DD380" s="47"/>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row>
    <row r="381" spans="1:200" s="281" customFormat="1" ht="30" customHeight="1" thickBot="1" x14ac:dyDescent="0.25">
      <c r="A381" s="317"/>
      <c r="B381" s="193" t="s">
        <v>273</v>
      </c>
      <c r="C381" s="273" t="s">
        <v>1109</v>
      </c>
      <c r="D381" s="291"/>
      <c r="E381" s="292"/>
      <c r="F381" s="293"/>
      <c r="G381" s="294"/>
      <c r="H381" s="161"/>
      <c r="I381" s="292"/>
      <c r="J381" s="295"/>
      <c r="K381" s="294"/>
      <c r="L381" s="291"/>
      <c r="M381" s="292"/>
      <c r="N381" s="293"/>
      <c r="O381" s="294"/>
      <c r="P381" s="161"/>
      <c r="Q381" s="292"/>
      <c r="R381" s="293"/>
      <c r="S381" s="294"/>
      <c r="T381" s="291"/>
      <c r="U381" s="292"/>
      <c r="V381" s="293"/>
      <c r="W381" s="294"/>
      <c r="X381" s="296"/>
      <c r="Y381" s="296"/>
      <c r="Z381" s="328"/>
      <c r="AA381" s="208"/>
      <c r="AB381" s="279"/>
      <c r="AC381" s="280"/>
      <c r="AD381" s="229"/>
      <c r="AE381" s="280"/>
      <c r="AF381" s="280"/>
      <c r="AG381" s="280"/>
      <c r="AH381" s="280"/>
      <c r="AI381" s="280"/>
      <c r="AJ381" s="280"/>
      <c r="AK381" s="280"/>
      <c r="AL381" s="280"/>
      <c r="AM381" s="280"/>
      <c r="AN381" s="280"/>
      <c r="AO381" s="280"/>
      <c r="AP381" s="280"/>
      <c r="AQ381" s="280"/>
      <c r="AR381" s="280"/>
      <c r="AS381" s="280"/>
      <c r="AT381" s="280"/>
      <c r="AU381" s="280"/>
      <c r="AV381" s="280"/>
      <c r="AW381" s="280"/>
      <c r="AX381" s="280"/>
      <c r="AY381" s="280"/>
      <c r="AZ381" s="280"/>
      <c r="BA381" s="280"/>
      <c r="BB381" s="280"/>
      <c r="BC381" s="280"/>
      <c r="BD381" s="280"/>
      <c r="BE381" s="280"/>
      <c r="BF381" s="280"/>
      <c r="BG381" s="280"/>
      <c r="BH381" s="280"/>
      <c r="BI381" s="280"/>
      <c r="BJ381" s="280"/>
      <c r="BK381" s="280"/>
      <c r="BL381" s="280"/>
      <c r="BM381" s="280"/>
      <c r="BN381" s="280"/>
      <c r="BO381" s="280"/>
      <c r="BP381" s="280"/>
      <c r="BQ381" s="280"/>
      <c r="BR381" s="280"/>
      <c r="BS381" s="280"/>
      <c r="BT381" s="280"/>
      <c r="BU381" s="280"/>
      <c r="BV381" s="280"/>
      <c r="BW381" s="280"/>
      <c r="BX381" s="280"/>
      <c r="BY381" s="280"/>
      <c r="BZ381" s="280"/>
      <c r="CA381" s="280"/>
      <c r="CB381" s="280"/>
      <c r="CC381" s="280"/>
      <c r="CD381" s="280"/>
      <c r="CE381" s="279"/>
      <c r="CF381" s="279"/>
      <c r="CG381" s="279"/>
      <c r="CH381" s="279"/>
      <c r="CI381" s="279"/>
      <c r="CJ381" s="279"/>
      <c r="CK381" s="279"/>
      <c r="CL381" s="279"/>
      <c r="CM381" s="279"/>
      <c r="CN381" s="279"/>
      <c r="CO381" s="279"/>
      <c r="CP381" s="279"/>
      <c r="CQ381" s="279"/>
    </row>
    <row r="382" spans="1:200" ht="30" customHeight="1" thickBot="1" x14ac:dyDescent="0.25">
      <c r="A382" s="327"/>
      <c r="B382" s="175"/>
      <c r="C382" s="135" t="s">
        <v>481</v>
      </c>
      <c r="D382" s="800"/>
      <c r="E382" s="716"/>
      <c r="F382" s="716"/>
      <c r="G382" s="716"/>
      <c r="H382" s="716"/>
      <c r="I382" s="716"/>
      <c r="J382" s="716"/>
      <c r="K382" s="716"/>
      <c r="L382" s="716"/>
      <c r="M382" s="716"/>
      <c r="N382" s="716"/>
      <c r="O382" s="716"/>
      <c r="P382" s="716"/>
      <c r="Q382" s="716"/>
      <c r="R382" s="716"/>
      <c r="S382" s="716"/>
      <c r="T382" s="716"/>
      <c r="U382" s="716"/>
      <c r="V382" s="716"/>
      <c r="W382" s="716"/>
      <c r="X382" s="716"/>
      <c r="Y382" s="716"/>
      <c r="Z382" s="717"/>
      <c r="AD382" s="229"/>
      <c r="BX382" s="220"/>
      <c r="BY382" s="220"/>
      <c r="BZ382" s="220"/>
      <c r="CA382" s="220"/>
      <c r="CB382" s="220"/>
      <c r="CC382" s="220"/>
      <c r="CD382" s="220"/>
      <c r="CE382" s="47"/>
      <c r="CF382" s="47"/>
      <c r="CG382" s="47"/>
      <c r="CH382" s="47"/>
      <c r="CI382" s="47"/>
      <c r="CJ382" s="47"/>
      <c r="CK382" s="47"/>
      <c r="CL382" s="47"/>
      <c r="CM382" s="47"/>
      <c r="CN382" s="47"/>
      <c r="CO382" s="47"/>
      <c r="CP382" s="47"/>
      <c r="CQ382" s="47"/>
    </row>
    <row r="383" spans="1:200" s="281" customFormat="1" ht="67.7" customHeight="1" thickBot="1" x14ac:dyDescent="0.25">
      <c r="A383" s="327"/>
      <c r="B383" s="173" t="s">
        <v>1110</v>
      </c>
      <c r="C383" s="100" t="s">
        <v>1111</v>
      </c>
      <c r="D383" s="609"/>
      <c r="E383" s="610"/>
      <c r="F383" s="609"/>
      <c r="G383" s="610"/>
      <c r="H383" s="609"/>
      <c r="I383" s="610"/>
      <c r="J383" s="609"/>
      <c r="K383" s="610"/>
      <c r="L383" s="609"/>
      <c r="M383" s="610"/>
      <c r="N383" s="609"/>
      <c r="O383" s="610"/>
      <c r="P383" s="609"/>
      <c r="Q383" s="610"/>
      <c r="R383" s="609"/>
      <c r="S383" s="610"/>
      <c r="T383" s="609"/>
      <c r="U383" s="610"/>
      <c r="V383" s="609"/>
      <c r="W383" s="610"/>
      <c r="X383" s="156"/>
      <c r="Y383" s="170">
        <f>IF(OR(D383="s",F383="s",H383="s",J383="s",L383="s",N383="s",P383="s",R383="s",T383="s",V383="s"), 0, IF(OR(D383="a",F383="a",H383="a",J383="a",L383="a",N383="a",P383="a",R383="a",T383="a",V383="a",X383="na"),Z383,0))</f>
        <v>0</v>
      </c>
      <c r="Z383" s="337">
        <v>30</v>
      </c>
      <c r="AA383" s="208">
        <f>COUNTIF(D383:W383,"a")+COUNTIF(D383:W383,"s")+COUNTIF(X383,"na")</f>
        <v>0</v>
      </c>
      <c r="AB383" s="390"/>
      <c r="AC383" s="280"/>
      <c r="AD383" s="229"/>
      <c r="AE383" s="280"/>
      <c r="AF383" s="280"/>
      <c r="AG383" s="280"/>
      <c r="AH383" s="280"/>
      <c r="AI383" s="280"/>
      <c r="AJ383" s="280"/>
      <c r="AK383" s="280"/>
      <c r="AL383" s="280"/>
      <c r="AM383" s="280"/>
      <c r="AN383" s="280"/>
      <c r="AO383" s="280"/>
      <c r="AP383" s="280"/>
      <c r="AQ383" s="280"/>
      <c r="AR383" s="280"/>
      <c r="AS383" s="280"/>
      <c r="AT383" s="280"/>
      <c r="AU383" s="280"/>
      <c r="AV383" s="280"/>
      <c r="AW383" s="280"/>
      <c r="AX383" s="280"/>
      <c r="AY383" s="280"/>
      <c r="AZ383" s="280"/>
      <c r="BA383" s="280"/>
      <c r="BB383" s="280"/>
      <c r="BC383" s="280"/>
      <c r="BD383" s="280"/>
      <c r="BE383" s="280"/>
      <c r="BF383" s="280"/>
      <c r="BG383" s="280"/>
      <c r="BH383" s="280"/>
      <c r="BI383" s="280"/>
      <c r="BJ383" s="280"/>
      <c r="BK383" s="280"/>
      <c r="BL383" s="280"/>
      <c r="BM383" s="280"/>
      <c r="BN383" s="280"/>
      <c r="BO383" s="280"/>
      <c r="BP383" s="280"/>
      <c r="BQ383" s="280"/>
      <c r="BR383" s="280"/>
      <c r="BS383" s="280"/>
      <c r="BT383" s="280"/>
      <c r="BU383" s="280"/>
      <c r="BV383" s="280"/>
      <c r="BW383" s="280"/>
      <c r="BX383" s="280"/>
      <c r="BY383" s="280"/>
      <c r="BZ383" s="280"/>
      <c r="CA383" s="280"/>
      <c r="CB383" s="280"/>
      <c r="CC383" s="280"/>
      <c r="CD383" s="280"/>
      <c r="CE383" s="279"/>
      <c r="CF383" s="279"/>
      <c r="CG383" s="279"/>
      <c r="CH383" s="279"/>
      <c r="CI383" s="279"/>
      <c r="CJ383" s="279"/>
      <c r="CK383" s="279"/>
      <c r="CL383" s="279"/>
      <c r="CM383" s="279"/>
      <c r="CN383" s="279"/>
      <c r="CO383" s="279"/>
      <c r="CP383" s="279"/>
      <c r="CQ383" s="279"/>
    </row>
    <row r="384" spans="1:200" s="281" customFormat="1" ht="21" customHeight="1" thickTop="1" thickBot="1" x14ac:dyDescent="0.25">
      <c r="A384" s="327"/>
      <c r="B384" s="178"/>
      <c r="C384" s="110"/>
      <c r="D384" s="606" t="s">
        <v>441</v>
      </c>
      <c r="E384" s="607"/>
      <c r="F384" s="607"/>
      <c r="G384" s="607"/>
      <c r="H384" s="607"/>
      <c r="I384" s="607"/>
      <c r="J384" s="607"/>
      <c r="K384" s="607"/>
      <c r="L384" s="607"/>
      <c r="M384" s="607"/>
      <c r="N384" s="607"/>
      <c r="O384" s="607"/>
      <c r="P384" s="607"/>
      <c r="Q384" s="607"/>
      <c r="R384" s="607"/>
      <c r="S384" s="607"/>
      <c r="T384" s="607"/>
      <c r="U384" s="607"/>
      <c r="V384" s="607"/>
      <c r="W384" s="607"/>
      <c r="X384" s="661"/>
      <c r="Y384" s="289">
        <f>SUM(Y383:Y383)</f>
        <v>0</v>
      </c>
      <c r="Z384" s="332">
        <f>SUM(Z383:Z383)</f>
        <v>30</v>
      </c>
      <c r="AA384" s="208"/>
      <c r="AB384" s="279"/>
      <c r="AC384" s="280"/>
      <c r="AD384" s="229"/>
      <c r="AE384" s="280"/>
      <c r="AF384" s="280"/>
      <c r="AG384" s="280"/>
      <c r="AH384" s="280"/>
      <c r="AI384" s="280"/>
      <c r="AJ384" s="280"/>
      <c r="AK384" s="280"/>
      <c r="AL384" s="280"/>
      <c r="AM384" s="280"/>
      <c r="AN384" s="280"/>
      <c r="AO384" s="280"/>
      <c r="AP384" s="280"/>
      <c r="AQ384" s="280"/>
      <c r="AR384" s="280"/>
      <c r="AS384" s="280"/>
      <c r="AT384" s="280"/>
      <c r="AU384" s="280"/>
      <c r="AV384" s="280"/>
      <c r="AW384" s="280"/>
      <c r="AX384" s="280"/>
      <c r="AY384" s="280"/>
      <c r="AZ384" s="280"/>
      <c r="BA384" s="280"/>
      <c r="BB384" s="280"/>
      <c r="BC384" s="280"/>
      <c r="BD384" s="280"/>
      <c r="BE384" s="280"/>
      <c r="BF384" s="280"/>
      <c r="BG384" s="280"/>
      <c r="BH384" s="280"/>
      <c r="BI384" s="280"/>
      <c r="BJ384" s="280"/>
      <c r="BK384" s="280"/>
      <c r="BL384" s="280"/>
      <c r="BM384" s="280"/>
      <c r="BN384" s="280"/>
      <c r="BO384" s="280"/>
      <c r="BP384" s="280"/>
      <c r="BQ384" s="280"/>
      <c r="BR384" s="280"/>
      <c r="BS384" s="280"/>
      <c r="BT384" s="280"/>
      <c r="BU384" s="280"/>
      <c r="BV384" s="280"/>
      <c r="BW384" s="280"/>
      <c r="BX384" s="280"/>
      <c r="BY384" s="280"/>
      <c r="BZ384" s="280"/>
      <c r="CA384" s="280"/>
      <c r="CB384" s="280"/>
      <c r="CC384" s="280"/>
      <c r="CD384" s="280"/>
      <c r="CE384" s="279"/>
      <c r="CF384" s="279"/>
      <c r="CG384" s="279"/>
      <c r="CH384" s="279"/>
      <c r="CI384" s="279"/>
      <c r="CJ384" s="279"/>
      <c r="CK384" s="279"/>
      <c r="CL384" s="279"/>
      <c r="CM384" s="279"/>
      <c r="CN384" s="279"/>
      <c r="CO384" s="279"/>
      <c r="CP384" s="279"/>
      <c r="CQ384" s="279"/>
    </row>
    <row r="385" spans="1:95" s="281" customFormat="1" ht="21" customHeight="1" thickBot="1" x14ac:dyDescent="0.25">
      <c r="A385" s="327"/>
      <c r="B385" s="290"/>
      <c r="C385" s="146"/>
      <c r="D385" s="601"/>
      <c r="E385" s="622"/>
      <c r="F385" s="786">
        <v>0</v>
      </c>
      <c r="G385" s="787"/>
      <c r="H385" s="787"/>
      <c r="I385" s="787"/>
      <c r="J385" s="787"/>
      <c r="K385" s="787"/>
      <c r="L385" s="787"/>
      <c r="M385" s="787"/>
      <c r="N385" s="787"/>
      <c r="O385" s="787"/>
      <c r="P385" s="787"/>
      <c r="Q385" s="787"/>
      <c r="R385" s="787"/>
      <c r="S385" s="787"/>
      <c r="T385" s="787"/>
      <c r="U385" s="787"/>
      <c r="V385" s="787"/>
      <c r="W385" s="787"/>
      <c r="X385" s="787"/>
      <c r="Y385" s="787"/>
      <c r="Z385" s="788"/>
      <c r="AA385" s="208"/>
      <c r="AB385" s="279"/>
      <c r="AC385" s="280"/>
      <c r="AD385" s="229"/>
      <c r="AE385" s="280"/>
      <c r="AF385" s="280"/>
      <c r="AG385" s="280"/>
      <c r="AH385" s="280"/>
      <c r="AI385" s="280"/>
      <c r="AJ385" s="280"/>
      <c r="AK385" s="280"/>
      <c r="AL385" s="280"/>
      <c r="AM385" s="280"/>
      <c r="AN385" s="280"/>
      <c r="AO385" s="280"/>
      <c r="AP385" s="280"/>
      <c r="AQ385" s="280"/>
      <c r="AR385" s="280"/>
      <c r="AS385" s="280"/>
      <c r="AT385" s="280"/>
      <c r="AU385" s="280"/>
      <c r="AV385" s="280"/>
      <c r="AW385" s="280"/>
      <c r="AX385" s="280"/>
      <c r="AY385" s="280"/>
      <c r="AZ385" s="280"/>
      <c r="BA385" s="280"/>
      <c r="BB385" s="280"/>
      <c r="BC385" s="280"/>
      <c r="BD385" s="280"/>
      <c r="BE385" s="280"/>
      <c r="BF385" s="280"/>
      <c r="BG385" s="280"/>
      <c r="BH385" s="280"/>
      <c r="BI385" s="280"/>
      <c r="BJ385" s="280"/>
      <c r="BK385" s="280"/>
      <c r="BL385" s="280"/>
      <c r="BM385" s="280"/>
      <c r="BN385" s="280"/>
      <c r="BO385" s="280"/>
      <c r="BP385" s="280"/>
      <c r="BQ385" s="280"/>
      <c r="BR385" s="280"/>
      <c r="BS385" s="280"/>
      <c r="BT385" s="280"/>
      <c r="BU385" s="280"/>
      <c r="BV385" s="280"/>
      <c r="BW385" s="280"/>
      <c r="BX385" s="280"/>
      <c r="BY385" s="280"/>
      <c r="BZ385" s="280"/>
      <c r="CA385" s="280"/>
      <c r="CB385" s="280"/>
      <c r="CC385" s="280"/>
      <c r="CD385" s="280"/>
      <c r="CE385" s="279"/>
      <c r="CF385" s="279"/>
      <c r="CG385" s="279"/>
      <c r="CH385" s="279"/>
      <c r="CI385" s="279"/>
      <c r="CJ385" s="279"/>
      <c r="CK385" s="279"/>
      <c r="CL385" s="279"/>
      <c r="CM385" s="279"/>
      <c r="CN385" s="279"/>
      <c r="CO385" s="279"/>
      <c r="CP385" s="279"/>
      <c r="CQ385" s="279"/>
    </row>
    <row r="386" spans="1:95" s="281" customFormat="1" ht="33" customHeight="1" thickBot="1" x14ac:dyDescent="0.25">
      <c r="A386" s="317"/>
      <c r="B386" s="241"/>
      <c r="C386" s="694" t="s">
        <v>58</v>
      </c>
      <c r="D386" s="695"/>
      <c r="E386" s="695"/>
      <c r="F386" s="695"/>
      <c r="G386" s="695"/>
      <c r="H386" s="695"/>
      <c r="I386" s="695"/>
      <c r="J386" s="695"/>
      <c r="K386" s="695"/>
      <c r="L386" s="695"/>
      <c r="M386" s="695"/>
      <c r="N386" s="695"/>
      <c r="O386" s="695"/>
      <c r="P386" s="695"/>
      <c r="Q386" s="695"/>
      <c r="R386" s="695"/>
      <c r="S386" s="695"/>
      <c r="T386" s="695"/>
      <c r="U386" s="695"/>
      <c r="V386" s="695"/>
      <c r="W386" s="695"/>
      <c r="X386" s="695"/>
      <c r="Y386" s="695"/>
      <c r="Z386" s="696"/>
      <c r="AA386" s="208"/>
      <c r="AB386" s="279"/>
      <c r="AC386" s="280"/>
      <c r="AD386" s="229"/>
      <c r="AE386" s="280"/>
      <c r="AF386" s="280"/>
      <c r="AG386" s="280"/>
      <c r="AH386" s="280"/>
      <c r="AI386" s="280"/>
      <c r="AJ386" s="280"/>
      <c r="AK386" s="280"/>
      <c r="AL386" s="280"/>
      <c r="AM386" s="280"/>
      <c r="AN386" s="280"/>
      <c r="AO386" s="280"/>
      <c r="AP386" s="280"/>
      <c r="AQ386" s="280"/>
      <c r="AR386" s="280"/>
      <c r="AS386" s="280"/>
      <c r="AT386" s="280"/>
      <c r="AU386" s="280"/>
      <c r="AV386" s="280"/>
      <c r="AW386" s="280"/>
      <c r="AX386" s="280"/>
      <c r="AY386" s="280"/>
      <c r="AZ386" s="280"/>
      <c r="BA386" s="280"/>
      <c r="BB386" s="280"/>
      <c r="BC386" s="280"/>
      <c r="BD386" s="280"/>
      <c r="BE386" s="280"/>
      <c r="BF386" s="280"/>
      <c r="BG386" s="280"/>
      <c r="BH386" s="280"/>
      <c r="BI386" s="280"/>
      <c r="BJ386" s="280"/>
      <c r="BK386" s="280"/>
      <c r="BL386" s="280"/>
      <c r="BM386" s="280"/>
      <c r="BN386" s="280"/>
      <c r="BO386" s="280"/>
      <c r="BP386" s="280"/>
      <c r="BQ386" s="280"/>
      <c r="BR386" s="280"/>
      <c r="BS386" s="280"/>
      <c r="BT386" s="280"/>
      <c r="BU386" s="280"/>
      <c r="BV386" s="280"/>
      <c r="BW386" s="280"/>
      <c r="BX386" s="280"/>
      <c r="BY386" s="280"/>
      <c r="BZ386" s="280"/>
      <c r="CA386" s="280"/>
      <c r="CB386" s="280"/>
      <c r="CC386" s="280"/>
      <c r="CD386" s="280"/>
      <c r="CE386" s="279"/>
      <c r="CF386" s="279"/>
      <c r="CG386" s="279"/>
      <c r="CH386" s="279"/>
      <c r="CI386" s="279"/>
      <c r="CJ386" s="279"/>
      <c r="CK386" s="279"/>
      <c r="CL386" s="279"/>
      <c r="CM386" s="279"/>
      <c r="CN386" s="279"/>
      <c r="CO386" s="279"/>
      <c r="CP386" s="279"/>
      <c r="CQ386" s="279"/>
    </row>
    <row r="387" spans="1:95" s="281" customFormat="1" ht="30" customHeight="1" thickBot="1" x14ac:dyDescent="0.25">
      <c r="A387" s="327"/>
      <c r="B387" s="191">
        <v>5810</v>
      </c>
      <c r="C387" s="135" t="s">
        <v>59</v>
      </c>
      <c r="D387" s="282"/>
      <c r="E387" s="283"/>
      <c r="F387" s="284"/>
      <c r="G387" s="285"/>
      <c r="H387" s="161" t="s">
        <v>440</v>
      </c>
      <c r="I387" s="283"/>
      <c r="J387" s="286"/>
      <c r="K387" s="285"/>
      <c r="L387" s="282"/>
      <c r="M387" s="283"/>
      <c r="N387" s="284"/>
      <c r="O387" s="285"/>
      <c r="P387" s="161" t="s">
        <v>440</v>
      </c>
      <c r="Q387" s="283"/>
      <c r="R387" s="284"/>
      <c r="S387" s="285"/>
      <c r="T387" s="282"/>
      <c r="U387" s="283"/>
      <c r="V387" s="284"/>
      <c r="W387" s="285"/>
      <c r="X387" s="287"/>
      <c r="Y387" s="287"/>
      <c r="Z387" s="333"/>
      <c r="AA387" s="208"/>
      <c r="AB387" s="279"/>
      <c r="AC387" s="280"/>
      <c r="AD387" s="229"/>
      <c r="AE387" s="280"/>
      <c r="AF387" s="280"/>
      <c r="AG387" s="280"/>
      <c r="AH387" s="280"/>
      <c r="AI387" s="280"/>
      <c r="AJ387" s="280"/>
      <c r="AK387" s="280"/>
      <c r="AL387" s="280"/>
      <c r="AM387" s="280"/>
      <c r="AN387" s="280"/>
      <c r="AO387" s="280"/>
      <c r="AP387" s="280"/>
      <c r="AQ387" s="280"/>
      <c r="AR387" s="280"/>
      <c r="AS387" s="280"/>
      <c r="AT387" s="280"/>
      <c r="AU387" s="280"/>
      <c r="AV387" s="280"/>
      <c r="AW387" s="280"/>
      <c r="AX387" s="280"/>
      <c r="AY387" s="280"/>
      <c r="AZ387" s="280"/>
      <c r="BA387" s="280"/>
      <c r="BB387" s="280"/>
      <c r="BC387" s="280"/>
      <c r="BD387" s="280"/>
      <c r="BE387" s="280"/>
      <c r="BF387" s="280"/>
      <c r="BG387" s="280"/>
      <c r="BH387" s="280"/>
      <c r="BI387" s="280"/>
      <c r="BJ387" s="280"/>
      <c r="BK387" s="280"/>
      <c r="BL387" s="280"/>
      <c r="BM387" s="280"/>
      <c r="BN387" s="280"/>
      <c r="BO387" s="280"/>
      <c r="BP387" s="280"/>
      <c r="BQ387" s="280"/>
      <c r="BR387" s="280"/>
      <c r="BS387" s="280"/>
      <c r="BT387" s="280"/>
      <c r="BU387" s="280"/>
      <c r="BV387" s="280"/>
      <c r="BW387" s="280"/>
      <c r="BX387" s="280"/>
      <c r="BY387" s="280"/>
      <c r="BZ387" s="280"/>
      <c r="CA387" s="280"/>
      <c r="CB387" s="280"/>
      <c r="CC387" s="280"/>
      <c r="CD387" s="280"/>
      <c r="CE387" s="279"/>
      <c r="CF387" s="279"/>
      <c r="CG387" s="279"/>
      <c r="CH387" s="279"/>
      <c r="CI387" s="279"/>
      <c r="CJ387" s="279"/>
      <c r="CK387" s="279"/>
      <c r="CL387" s="279"/>
      <c r="CM387" s="279"/>
      <c r="CN387" s="279"/>
      <c r="CO387" s="279"/>
      <c r="CP387" s="279"/>
      <c r="CQ387" s="279"/>
    </row>
    <row r="388" spans="1:95" s="281" customFormat="1" ht="45" customHeight="1" x14ac:dyDescent="0.2">
      <c r="A388" s="327"/>
      <c r="B388" s="173" t="s">
        <v>60</v>
      </c>
      <c r="C388" s="100" t="s">
        <v>703</v>
      </c>
      <c r="D388" s="609"/>
      <c r="E388" s="610"/>
      <c r="F388" s="609"/>
      <c r="G388" s="610"/>
      <c r="H388" s="609"/>
      <c r="I388" s="610"/>
      <c r="J388" s="609"/>
      <c r="K388" s="610"/>
      <c r="L388" s="609"/>
      <c r="M388" s="610"/>
      <c r="N388" s="609"/>
      <c r="O388" s="610"/>
      <c r="P388" s="609"/>
      <c r="Q388" s="610"/>
      <c r="R388" s="609"/>
      <c r="S388" s="610"/>
      <c r="T388" s="609"/>
      <c r="U388" s="610"/>
      <c r="V388" s="609"/>
      <c r="W388" s="610"/>
      <c r="X388" s="288"/>
      <c r="Y388" s="170">
        <f t="shared" ref="Y388:Y389" si="54">IF(OR(D388="s",F388="s",H388="s",J388="s",L388="s",N388="s",P388="s",R388="s",T388="s",V388="s"), 0, IF(OR(D388="a",F388="a",H388="a",J388="a",L388="a",N388="a",P388="a",R388="a",T388="a",V388="a"),Z388,0))</f>
        <v>0</v>
      </c>
      <c r="Z388" s="330">
        <v>60</v>
      </c>
      <c r="AA388" s="208">
        <f>IF((COUNTIF(D388:W388,"a")+COUNTIF(D388:W388,"s"))&gt;0,IF(OR((COUNTIF(D389:W390,"a")+COUNTIF(D389:W390,"s"))),0,COUNTIF(D388:W388,"a")+COUNTIF(D388:W388,"s")),COUNTIF(D388:W388,"a")+COUNTIF(D388:W388,"s"))</f>
        <v>0</v>
      </c>
      <c r="AB388" s="276"/>
      <c r="AC388" s="280"/>
      <c r="AD388" s="229"/>
      <c r="AE388" s="280"/>
      <c r="AF388" s="280"/>
      <c r="AG388" s="280"/>
      <c r="AH388" s="280"/>
      <c r="AI388" s="280"/>
      <c r="AJ388" s="280"/>
      <c r="AK388" s="280"/>
      <c r="AL388" s="280"/>
      <c r="AM388" s="280"/>
      <c r="AN388" s="280"/>
      <c r="AO388" s="280"/>
      <c r="AP388" s="280"/>
      <c r="AQ388" s="280"/>
      <c r="AR388" s="280"/>
      <c r="AS388" s="280"/>
      <c r="AT388" s="280"/>
      <c r="AU388" s="280"/>
      <c r="AV388" s="280"/>
      <c r="AW388" s="280"/>
      <c r="AX388" s="280"/>
      <c r="AY388" s="280"/>
      <c r="AZ388" s="280"/>
      <c r="BA388" s="280"/>
      <c r="BB388" s="280"/>
      <c r="BC388" s="280"/>
      <c r="BD388" s="280"/>
      <c r="BE388" s="280"/>
      <c r="BF388" s="280"/>
      <c r="BG388" s="280"/>
      <c r="BH388" s="280"/>
      <c r="BI388" s="280"/>
      <c r="BJ388" s="280"/>
      <c r="BK388" s="280"/>
      <c r="BL388" s="280"/>
      <c r="BM388" s="280"/>
      <c r="BN388" s="280"/>
      <c r="BO388" s="280"/>
      <c r="BP388" s="280"/>
      <c r="BQ388" s="280"/>
      <c r="BR388" s="280"/>
      <c r="BS388" s="280"/>
      <c r="BT388" s="280"/>
      <c r="BU388" s="280"/>
      <c r="BV388" s="280"/>
      <c r="BW388" s="280"/>
      <c r="BX388" s="280"/>
      <c r="BY388" s="280"/>
      <c r="BZ388" s="280"/>
      <c r="CA388" s="280"/>
      <c r="CB388" s="280"/>
      <c r="CC388" s="280"/>
      <c r="CD388" s="280"/>
      <c r="CE388" s="279"/>
      <c r="CF388" s="279"/>
      <c r="CG388" s="279"/>
      <c r="CH388" s="279"/>
      <c r="CI388" s="279"/>
      <c r="CJ388" s="279"/>
      <c r="CK388" s="279"/>
      <c r="CL388" s="279"/>
      <c r="CM388" s="279"/>
      <c r="CN388" s="279"/>
      <c r="CO388" s="279"/>
      <c r="CP388" s="279"/>
      <c r="CQ388" s="279"/>
    </row>
    <row r="389" spans="1:95" s="281" customFormat="1" ht="106.5" customHeight="1" x14ac:dyDescent="0.2">
      <c r="A389" s="327"/>
      <c r="B389" s="420" t="s">
        <v>704</v>
      </c>
      <c r="C389" s="421" t="s">
        <v>705</v>
      </c>
      <c r="D389" s="593"/>
      <c r="E389" s="594"/>
      <c r="F389" s="593"/>
      <c r="G389" s="594"/>
      <c r="H389" s="593"/>
      <c r="I389" s="594"/>
      <c r="J389" s="593"/>
      <c r="K389" s="594"/>
      <c r="L389" s="593"/>
      <c r="M389" s="594"/>
      <c r="N389" s="593"/>
      <c r="O389" s="594"/>
      <c r="P389" s="593"/>
      <c r="Q389" s="594"/>
      <c r="R389" s="593"/>
      <c r="S389" s="594"/>
      <c r="T389" s="593"/>
      <c r="U389" s="594"/>
      <c r="V389" s="593"/>
      <c r="W389" s="594"/>
      <c r="X389" s="288"/>
      <c r="Y389" s="169">
        <f t="shared" si="54"/>
        <v>0</v>
      </c>
      <c r="Z389" s="330">
        <v>50</v>
      </c>
      <c r="AA389" s="208">
        <f>IF(OR(COUNTIF(D388:W388,"a")+COUNTIF(D388:W388,"s")+COUNTIF(D390:W390,"a")+COUNTIF(D390:W390,"s")&gt;0),0,(COUNTIF(D389:W389,"a")+COUNTIF(D389:W389,"s")))</f>
        <v>0</v>
      </c>
      <c r="AB389" s="276"/>
      <c r="AC389" s="280"/>
      <c r="AD389" s="229"/>
      <c r="AE389" s="280"/>
      <c r="AF389" s="280"/>
      <c r="AG389" s="280"/>
      <c r="AH389" s="280"/>
      <c r="AI389" s="280"/>
      <c r="AJ389" s="280"/>
      <c r="AK389" s="280"/>
      <c r="AL389" s="280"/>
      <c r="AM389" s="280"/>
      <c r="AN389" s="280"/>
      <c r="AO389" s="280"/>
      <c r="AP389" s="280"/>
      <c r="AQ389" s="280"/>
      <c r="AR389" s="280"/>
      <c r="AS389" s="280"/>
      <c r="AT389" s="280"/>
      <c r="AU389" s="280"/>
      <c r="AV389" s="280"/>
      <c r="AW389" s="280"/>
      <c r="AX389" s="280"/>
      <c r="AY389" s="280"/>
      <c r="AZ389" s="280"/>
      <c r="BA389" s="280"/>
      <c r="BB389" s="280"/>
      <c r="BC389" s="280"/>
      <c r="BD389" s="280"/>
      <c r="BE389" s="280"/>
      <c r="BF389" s="280"/>
      <c r="BG389" s="280"/>
      <c r="BH389" s="280"/>
      <c r="BI389" s="280"/>
      <c r="BJ389" s="280"/>
      <c r="BK389" s="280"/>
      <c r="BL389" s="280"/>
      <c r="BM389" s="280"/>
      <c r="BN389" s="280"/>
      <c r="BO389" s="280"/>
      <c r="BP389" s="280"/>
      <c r="BQ389" s="280"/>
      <c r="BR389" s="280"/>
      <c r="BS389" s="280"/>
      <c r="BT389" s="280"/>
      <c r="BU389" s="280"/>
      <c r="BV389" s="280"/>
      <c r="BW389" s="280"/>
      <c r="BX389" s="280"/>
      <c r="BY389" s="280"/>
      <c r="BZ389" s="280"/>
      <c r="CA389" s="280"/>
      <c r="CB389" s="280"/>
      <c r="CC389" s="280"/>
      <c r="CD389" s="280"/>
      <c r="CE389" s="279"/>
      <c r="CF389" s="279"/>
      <c r="CG389" s="279"/>
      <c r="CH389" s="279"/>
      <c r="CI389" s="279"/>
      <c r="CJ389" s="279"/>
      <c r="CK389" s="279"/>
      <c r="CL389" s="279"/>
      <c r="CM389" s="279"/>
      <c r="CN389" s="279"/>
      <c r="CO389" s="279"/>
      <c r="CP389" s="279"/>
      <c r="CQ389" s="279"/>
    </row>
    <row r="390" spans="1:95" s="281" customFormat="1" ht="67.7" customHeight="1" thickBot="1" x14ac:dyDescent="0.25">
      <c r="A390" s="327"/>
      <c r="B390" s="420" t="s">
        <v>526</v>
      </c>
      <c r="C390" s="421" t="s">
        <v>713</v>
      </c>
      <c r="D390" s="548"/>
      <c r="E390" s="549"/>
      <c r="F390" s="548"/>
      <c r="G390" s="549"/>
      <c r="H390" s="548"/>
      <c r="I390" s="549"/>
      <c r="J390" s="548"/>
      <c r="K390" s="549"/>
      <c r="L390" s="548"/>
      <c r="M390" s="549"/>
      <c r="N390" s="548"/>
      <c r="O390" s="549"/>
      <c r="P390" s="548"/>
      <c r="Q390" s="549"/>
      <c r="R390" s="548"/>
      <c r="S390" s="549"/>
      <c r="T390" s="548"/>
      <c r="U390" s="549"/>
      <c r="V390" s="548"/>
      <c r="W390" s="549"/>
      <c r="X390" s="288"/>
      <c r="Y390" s="169">
        <f>IF(OR(D390="s",F390="s",H390="s",J390="s",L390="s",N390="s",P390="s",R390="s",T390="s",V390="s"), 0, IF(OR(D390="a",F390="a",H390="a",J390="a",L390="a",N390="a",P390="a",R390="a",T390="a",V390="a"),Z390,0))</f>
        <v>0</v>
      </c>
      <c r="Z390" s="330">
        <v>25</v>
      </c>
      <c r="AA390" s="208">
        <f>IF((COUNTIF(D390:W390,"a")+COUNTIF(D390:W390,"s"))&gt;0,IF(OR((COUNTIF(D388:W389,"a")+COUNTIF(D388:W389,"s"))),0,COUNTIF(D390:W390,"a")+COUNTIF(D390:W390,"s")),COUNTIF(D390:W390,"a")+COUNTIF(D390:W390,"s"))</f>
        <v>0</v>
      </c>
      <c r="AB390" s="276"/>
      <c r="AC390" s="280"/>
      <c r="AD390" s="229"/>
      <c r="AE390" s="280"/>
      <c r="AF390" s="280"/>
      <c r="AG390" s="280"/>
      <c r="AH390" s="280"/>
      <c r="AI390" s="280"/>
      <c r="AJ390" s="280"/>
      <c r="AK390" s="280"/>
      <c r="AL390" s="280"/>
      <c r="AM390" s="280"/>
      <c r="AN390" s="280"/>
      <c r="AO390" s="280"/>
      <c r="AP390" s="280"/>
      <c r="AQ390" s="280"/>
      <c r="AR390" s="280"/>
      <c r="AS390" s="280"/>
      <c r="AT390" s="280"/>
      <c r="AU390" s="280"/>
      <c r="AV390" s="280"/>
      <c r="AW390" s="280"/>
      <c r="AX390" s="280"/>
      <c r="AY390" s="280"/>
      <c r="AZ390" s="280"/>
      <c r="BA390" s="280"/>
      <c r="BB390" s="280"/>
      <c r="BC390" s="280"/>
      <c r="BD390" s="280"/>
      <c r="BE390" s="280"/>
      <c r="BF390" s="280"/>
      <c r="BG390" s="280"/>
      <c r="BH390" s="280"/>
      <c r="BI390" s="280"/>
      <c r="BJ390" s="280"/>
      <c r="BK390" s="280"/>
      <c r="BL390" s="280"/>
      <c r="BM390" s="280"/>
      <c r="BN390" s="280"/>
      <c r="BO390" s="280"/>
      <c r="BP390" s="280"/>
      <c r="BQ390" s="280"/>
      <c r="BR390" s="280"/>
      <c r="BS390" s="280"/>
      <c r="BT390" s="280"/>
      <c r="BU390" s="280"/>
      <c r="BV390" s="280"/>
      <c r="BW390" s="280"/>
      <c r="BX390" s="280"/>
      <c r="BY390" s="280"/>
      <c r="BZ390" s="280"/>
      <c r="CA390" s="280"/>
      <c r="CB390" s="280"/>
      <c r="CC390" s="280"/>
      <c r="CD390" s="280"/>
      <c r="CE390" s="279"/>
      <c r="CF390" s="279"/>
      <c r="CG390" s="279"/>
      <c r="CH390" s="279"/>
      <c r="CI390" s="279"/>
      <c r="CJ390" s="279"/>
      <c r="CK390" s="279"/>
      <c r="CL390" s="279"/>
      <c r="CM390" s="279"/>
      <c r="CN390" s="279"/>
      <c r="CO390" s="279"/>
      <c r="CP390" s="279"/>
      <c r="CQ390" s="279"/>
    </row>
    <row r="391" spans="1:95" s="281" customFormat="1" ht="17.45" customHeight="1" thickTop="1" thickBot="1" x14ac:dyDescent="0.25">
      <c r="A391" s="327"/>
      <c r="B391" s="178"/>
      <c r="C391" s="110"/>
      <c r="D391" s="606" t="s">
        <v>441</v>
      </c>
      <c r="E391" s="607"/>
      <c r="F391" s="607"/>
      <c r="G391" s="607"/>
      <c r="H391" s="607"/>
      <c r="I391" s="607"/>
      <c r="J391" s="607"/>
      <c r="K391" s="607"/>
      <c r="L391" s="607"/>
      <c r="M391" s="607"/>
      <c r="N391" s="607"/>
      <c r="O391" s="607"/>
      <c r="P391" s="607"/>
      <c r="Q391" s="607"/>
      <c r="R391" s="607"/>
      <c r="S391" s="607"/>
      <c r="T391" s="607"/>
      <c r="U391" s="607"/>
      <c r="V391" s="607"/>
      <c r="W391" s="607"/>
      <c r="X391" s="661"/>
      <c r="Y391" s="289">
        <f>SUM(Y388:Y390)</f>
        <v>0</v>
      </c>
      <c r="Z391" s="332">
        <f>SUM(Z388)</f>
        <v>60</v>
      </c>
      <c r="AA391" s="208"/>
      <c r="AB391" s="279"/>
      <c r="AC391" s="280"/>
      <c r="AD391" s="229"/>
      <c r="AE391" s="280"/>
      <c r="AF391" s="280"/>
      <c r="AG391" s="280"/>
      <c r="AH391" s="280"/>
      <c r="AI391" s="280"/>
      <c r="AJ391" s="280"/>
      <c r="AK391" s="280"/>
      <c r="AL391" s="280"/>
      <c r="AM391" s="280"/>
      <c r="AN391" s="280"/>
      <c r="AO391" s="280"/>
      <c r="AP391" s="280"/>
      <c r="AQ391" s="280"/>
      <c r="AR391" s="280"/>
      <c r="AS391" s="280"/>
      <c r="AT391" s="280"/>
      <c r="AU391" s="280"/>
      <c r="AV391" s="280"/>
      <c r="AW391" s="280"/>
      <c r="AX391" s="280"/>
      <c r="AY391" s="280"/>
      <c r="AZ391" s="280"/>
      <c r="BA391" s="280"/>
      <c r="BB391" s="280"/>
      <c r="BC391" s="280"/>
      <c r="BD391" s="280"/>
      <c r="BE391" s="280"/>
      <c r="BF391" s="280"/>
      <c r="BG391" s="280"/>
      <c r="BH391" s="280"/>
      <c r="BI391" s="280"/>
      <c r="BJ391" s="280"/>
      <c r="BK391" s="280"/>
      <c r="BL391" s="280"/>
      <c r="BM391" s="280"/>
      <c r="BN391" s="280"/>
      <c r="BO391" s="280"/>
      <c r="BP391" s="280"/>
      <c r="BQ391" s="280"/>
      <c r="BR391" s="280"/>
      <c r="BS391" s="280"/>
      <c r="BT391" s="280"/>
      <c r="BU391" s="280"/>
      <c r="BV391" s="280"/>
      <c r="BW391" s="280"/>
      <c r="BX391" s="280"/>
      <c r="BY391" s="280"/>
      <c r="BZ391" s="280"/>
      <c r="CA391" s="280"/>
      <c r="CB391" s="280"/>
      <c r="CC391" s="280"/>
      <c r="CD391" s="280"/>
      <c r="CE391" s="279"/>
      <c r="CF391" s="279"/>
      <c r="CG391" s="279"/>
      <c r="CH391" s="279"/>
      <c r="CI391" s="279"/>
      <c r="CJ391" s="279"/>
      <c r="CK391" s="279"/>
      <c r="CL391" s="279"/>
      <c r="CM391" s="279"/>
      <c r="CN391" s="279"/>
      <c r="CO391" s="279"/>
      <c r="CP391" s="279"/>
      <c r="CQ391" s="279"/>
    </row>
    <row r="392" spans="1:95" s="281" customFormat="1" ht="21.6" customHeight="1" thickBot="1" x14ac:dyDescent="0.25">
      <c r="A392" s="327"/>
      <c r="B392" s="290"/>
      <c r="C392" s="137"/>
      <c r="D392" s="601"/>
      <c r="E392" s="622"/>
      <c r="F392" s="693">
        <v>0</v>
      </c>
      <c r="G392" s="604"/>
      <c r="H392" s="604"/>
      <c r="I392" s="604"/>
      <c r="J392" s="604"/>
      <c r="K392" s="604"/>
      <c r="L392" s="604"/>
      <c r="M392" s="604"/>
      <c r="N392" s="604"/>
      <c r="O392" s="604"/>
      <c r="P392" s="604"/>
      <c r="Q392" s="604"/>
      <c r="R392" s="604"/>
      <c r="S392" s="604"/>
      <c r="T392" s="604"/>
      <c r="U392" s="604"/>
      <c r="V392" s="604"/>
      <c r="W392" s="604"/>
      <c r="X392" s="604"/>
      <c r="Y392" s="604"/>
      <c r="Z392" s="605"/>
      <c r="AA392" s="208"/>
      <c r="AB392" s="279"/>
      <c r="AC392" s="280"/>
      <c r="AD392" s="229"/>
      <c r="AE392" s="280"/>
      <c r="AF392" s="280"/>
      <c r="AG392" s="280"/>
      <c r="AH392" s="280"/>
      <c r="AI392" s="280"/>
      <c r="AJ392" s="280"/>
      <c r="AK392" s="280"/>
      <c r="AL392" s="280"/>
      <c r="AM392" s="280"/>
      <c r="AN392" s="280"/>
      <c r="AO392" s="280"/>
      <c r="AP392" s="280"/>
      <c r="AQ392" s="280"/>
      <c r="AR392" s="280"/>
      <c r="AS392" s="280"/>
      <c r="AT392" s="280"/>
      <c r="AU392" s="280"/>
      <c r="AV392" s="280"/>
      <c r="AW392" s="280"/>
      <c r="AX392" s="280"/>
      <c r="AY392" s="280"/>
      <c r="AZ392" s="280"/>
      <c r="BA392" s="280"/>
      <c r="BB392" s="280"/>
      <c r="BC392" s="280"/>
      <c r="BD392" s="280"/>
      <c r="BE392" s="280"/>
      <c r="BF392" s="280"/>
      <c r="BG392" s="280"/>
      <c r="BH392" s="280"/>
      <c r="BI392" s="280"/>
      <c r="BJ392" s="280"/>
      <c r="BK392" s="280"/>
      <c r="BL392" s="280"/>
      <c r="BM392" s="280"/>
      <c r="BN392" s="280"/>
      <c r="BO392" s="280"/>
      <c r="BP392" s="280"/>
      <c r="BQ392" s="280"/>
      <c r="BR392" s="280"/>
      <c r="BS392" s="280"/>
      <c r="BT392" s="280"/>
      <c r="BU392" s="280"/>
      <c r="BV392" s="280"/>
      <c r="BW392" s="280"/>
      <c r="BX392" s="280"/>
      <c r="BY392" s="280"/>
      <c r="BZ392" s="280"/>
      <c r="CA392" s="280"/>
      <c r="CB392" s="280"/>
      <c r="CC392" s="280"/>
      <c r="CD392" s="280"/>
      <c r="CE392" s="279"/>
      <c r="CF392" s="279"/>
      <c r="CG392" s="279"/>
      <c r="CH392" s="279"/>
      <c r="CI392" s="279"/>
      <c r="CJ392" s="279"/>
      <c r="CK392" s="279"/>
      <c r="CL392" s="279"/>
      <c r="CM392" s="279"/>
      <c r="CN392" s="279"/>
      <c r="CO392" s="279"/>
      <c r="CP392" s="279"/>
      <c r="CQ392" s="279"/>
    </row>
    <row r="393" spans="1:95" s="281" customFormat="1" ht="30" customHeight="1" thickBot="1" x14ac:dyDescent="0.25">
      <c r="A393" s="327"/>
      <c r="B393" s="193">
        <v>5811</v>
      </c>
      <c r="C393" s="273" t="s">
        <v>527</v>
      </c>
      <c r="D393" s="291"/>
      <c r="E393" s="292"/>
      <c r="F393" s="293"/>
      <c r="G393" s="294"/>
      <c r="H393" s="161" t="s">
        <v>440</v>
      </c>
      <c r="I393" s="292"/>
      <c r="J393" s="295"/>
      <c r="K393" s="294"/>
      <c r="L393" s="291"/>
      <c r="M393" s="292"/>
      <c r="N393" s="293"/>
      <c r="O393" s="294"/>
      <c r="P393" s="161" t="s">
        <v>440</v>
      </c>
      <c r="Q393" s="292"/>
      <c r="R393" s="293"/>
      <c r="S393" s="294"/>
      <c r="T393" s="291"/>
      <c r="U393" s="292"/>
      <c r="V393" s="293"/>
      <c r="W393" s="294"/>
      <c r="X393" s="296"/>
      <c r="Y393" s="296"/>
      <c r="Z393" s="328"/>
      <c r="AA393" s="208"/>
      <c r="AB393" s="279"/>
      <c r="AC393" s="280"/>
      <c r="AD393" s="229"/>
      <c r="AE393" s="280"/>
      <c r="AF393" s="280"/>
      <c r="AG393" s="280"/>
      <c r="AH393" s="280"/>
      <c r="AI393" s="280"/>
      <c r="AJ393" s="280"/>
      <c r="AK393" s="280"/>
      <c r="AL393" s="280"/>
      <c r="AM393" s="280"/>
      <c r="AN393" s="280"/>
      <c r="AO393" s="280"/>
      <c r="AP393" s="280"/>
      <c r="AQ393" s="280"/>
      <c r="AR393" s="280"/>
      <c r="AS393" s="280"/>
      <c r="AT393" s="280"/>
      <c r="AU393" s="280"/>
      <c r="AV393" s="280"/>
      <c r="AW393" s="280"/>
      <c r="AX393" s="280"/>
      <c r="AY393" s="280"/>
      <c r="AZ393" s="280"/>
      <c r="BA393" s="280"/>
      <c r="BB393" s="280"/>
      <c r="BC393" s="280"/>
      <c r="BD393" s="280"/>
      <c r="BE393" s="280"/>
      <c r="BF393" s="280"/>
      <c r="BG393" s="280"/>
      <c r="BH393" s="280"/>
      <c r="BI393" s="280"/>
      <c r="BJ393" s="280"/>
      <c r="BK393" s="280"/>
      <c r="BL393" s="280"/>
      <c r="BM393" s="280"/>
      <c r="BN393" s="280"/>
      <c r="BO393" s="280"/>
      <c r="BP393" s="280"/>
      <c r="BQ393" s="280"/>
      <c r="BR393" s="280"/>
      <c r="BS393" s="280"/>
      <c r="BT393" s="280"/>
      <c r="BU393" s="280"/>
      <c r="BV393" s="280"/>
      <c r="BW393" s="280"/>
      <c r="BX393" s="280"/>
      <c r="BY393" s="280"/>
      <c r="BZ393" s="280"/>
      <c r="CA393" s="280"/>
      <c r="CB393" s="280"/>
      <c r="CC393" s="280"/>
      <c r="CD393" s="280"/>
      <c r="CE393" s="279"/>
      <c r="CF393" s="279"/>
      <c r="CG393" s="279"/>
      <c r="CH393" s="279"/>
      <c r="CI393" s="279"/>
      <c r="CJ393" s="279"/>
      <c r="CK393" s="279"/>
      <c r="CL393" s="279"/>
      <c r="CM393" s="279"/>
      <c r="CN393" s="279"/>
      <c r="CO393" s="279"/>
      <c r="CP393" s="279"/>
      <c r="CQ393" s="279"/>
    </row>
    <row r="394" spans="1:95" s="281" customFormat="1" ht="45" customHeight="1" thickBot="1" x14ac:dyDescent="0.25">
      <c r="A394" s="327"/>
      <c r="B394" s="173" t="s">
        <v>528</v>
      </c>
      <c r="C394" s="100" t="s">
        <v>529</v>
      </c>
      <c r="D394" s="609"/>
      <c r="E394" s="610"/>
      <c r="F394" s="609"/>
      <c r="G394" s="610"/>
      <c r="H394" s="609"/>
      <c r="I394" s="610"/>
      <c r="J394" s="609"/>
      <c r="K394" s="610"/>
      <c r="L394" s="609"/>
      <c r="M394" s="610"/>
      <c r="N394" s="609"/>
      <c r="O394" s="610"/>
      <c r="P394" s="609"/>
      <c r="Q394" s="610"/>
      <c r="R394" s="609"/>
      <c r="S394" s="610"/>
      <c r="T394" s="609"/>
      <c r="U394" s="610"/>
      <c r="V394" s="609"/>
      <c r="W394" s="610"/>
      <c r="X394" s="156"/>
      <c r="Y394" s="170">
        <f>IF(OR(D394="s",F394="s",H394="s",J394="s",L394="s",N394="s",P394="s",R394="s",T394="s",V394="s"), 0, IF(OR(D394="a",F394="a",H394="a",J394="a",L394="a",N394="a",P394="a",R394="a",T394="a",V394="a",X394="na"),Z394,0))</f>
        <v>0</v>
      </c>
      <c r="Z394" s="337">
        <v>20</v>
      </c>
      <c r="AA394" s="208">
        <f>COUNTIF(D394:W394,"a")+COUNTIF(D394:W394,"s")+COUNTIF(X394,"na")</f>
        <v>0</v>
      </c>
      <c r="AB394" s="275"/>
      <c r="AC394" s="280"/>
      <c r="AD394" s="229"/>
      <c r="AE394" s="280"/>
      <c r="AF394" s="280"/>
      <c r="AG394" s="280"/>
      <c r="AH394" s="280"/>
      <c r="AI394" s="280"/>
      <c r="AJ394" s="280"/>
      <c r="AK394" s="280"/>
      <c r="AL394" s="280"/>
      <c r="AM394" s="280"/>
      <c r="AN394" s="280"/>
      <c r="AO394" s="280"/>
      <c r="AP394" s="280"/>
      <c r="AQ394" s="280"/>
      <c r="AR394" s="280"/>
      <c r="AS394" s="280"/>
      <c r="AT394" s="280"/>
      <c r="AU394" s="280"/>
      <c r="AV394" s="280"/>
      <c r="AW394" s="280"/>
      <c r="AX394" s="280"/>
      <c r="AY394" s="280"/>
      <c r="AZ394" s="280"/>
      <c r="BA394" s="280"/>
      <c r="BB394" s="280"/>
      <c r="BC394" s="280"/>
      <c r="BD394" s="280"/>
      <c r="BE394" s="280"/>
      <c r="BF394" s="280"/>
      <c r="BG394" s="280"/>
      <c r="BH394" s="280"/>
      <c r="BI394" s="280"/>
      <c r="BJ394" s="280"/>
      <c r="BK394" s="280"/>
      <c r="BL394" s="280"/>
      <c r="BM394" s="280"/>
      <c r="BN394" s="280"/>
      <c r="BO394" s="280"/>
      <c r="BP394" s="280"/>
      <c r="BQ394" s="280"/>
      <c r="BR394" s="280"/>
      <c r="BS394" s="280"/>
      <c r="BT394" s="280"/>
      <c r="BU394" s="280"/>
      <c r="BV394" s="280"/>
      <c r="BW394" s="280"/>
      <c r="BX394" s="280"/>
      <c r="BY394" s="280"/>
      <c r="BZ394" s="280"/>
      <c r="CA394" s="280"/>
      <c r="CB394" s="280"/>
      <c r="CC394" s="280"/>
      <c r="CD394" s="280"/>
      <c r="CE394" s="279"/>
      <c r="CF394" s="279"/>
      <c r="CG394" s="279"/>
      <c r="CH394" s="279"/>
      <c r="CI394" s="279"/>
      <c r="CJ394" s="279"/>
      <c r="CK394" s="279"/>
      <c r="CL394" s="279"/>
      <c r="CM394" s="279"/>
      <c r="CN394" s="279"/>
      <c r="CO394" s="279"/>
      <c r="CP394" s="279"/>
      <c r="CQ394" s="279"/>
    </row>
    <row r="395" spans="1:95" s="281" customFormat="1" ht="21" customHeight="1" thickTop="1" thickBot="1" x14ac:dyDescent="0.25">
      <c r="A395" s="327"/>
      <c r="B395" s="178"/>
      <c r="C395" s="110"/>
      <c r="D395" s="606" t="s">
        <v>441</v>
      </c>
      <c r="E395" s="607"/>
      <c r="F395" s="607"/>
      <c r="G395" s="607"/>
      <c r="H395" s="607"/>
      <c r="I395" s="607"/>
      <c r="J395" s="607"/>
      <c r="K395" s="607"/>
      <c r="L395" s="607"/>
      <c r="M395" s="607"/>
      <c r="N395" s="607"/>
      <c r="O395" s="607"/>
      <c r="P395" s="607"/>
      <c r="Q395" s="607"/>
      <c r="R395" s="607"/>
      <c r="S395" s="607"/>
      <c r="T395" s="607"/>
      <c r="U395" s="607"/>
      <c r="V395" s="607"/>
      <c r="W395" s="607"/>
      <c r="X395" s="661"/>
      <c r="Y395" s="289">
        <f>SUM(Y394:Y394)</f>
        <v>0</v>
      </c>
      <c r="Z395" s="332">
        <f>SUM(Z394:Z394)</f>
        <v>20</v>
      </c>
      <c r="AA395" s="208"/>
      <c r="AB395" s="279"/>
      <c r="AC395" s="280"/>
      <c r="AD395" s="229"/>
      <c r="AE395" s="280"/>
      <c r="AF395" s="280"/>
      <c r="AG395" s="280"/>
      <c r="AH395" s="280"/>
      <c r="AI395" s="280"/>
      <c r="AJ395" s="280"/>
      <c r="AK395" s="280"/>
      <c r="AL395" s="280"/>
      <c r="AM395" s="280"/>
      <c r="AN395" s="280"/>
      <c r="AO395" s="280"/>
      <c r="AP395" s="280"/>
      <c r="AQ395" s="280"/>
      <c r="AR395" s="280"/>
      <c r="AS395" s="280"/>
      <c r="AT395" s="280"/>
      <c r="AU395" s="280"/>
      <c r="AV395" s="280"/>
      <c r="AW395" s="280"/>
      <c r="AX395" s="280"/>
      <c r="AY395" s="280"/>
      <c r="AZ395" s="280"/>
      <c r="BA395" s="280"/>
      <c r="BB395" s="280"/>
      <c r="BC395" s="280"/>
      <c r="BD395" s="280"/>
      <c r="BE395" s="280"/>
      <c r="BF395" s="280"/>
      <c r="BG395" s="280"/>
      <c r="BH395" s="280"/>
      <c r="BI395" s="280"/>
      <c r="BJ395" s="280"/>
      <c r="BK395" s="280"/>
      <c r="BL395" s="280"/>
      <c r="BM395" s="280"/>
      <c r="BN395" s="280"/>
      <c r="BO395" s="280"/>
      <c r="BP395" s="280"/>
      <c r="BQ395" s="280"/>
      <c r="BR395" s="280"/>
      <c r="BS395" s="280"/>
      <c r="BT395" s="280"/>
      <c r="BU395" s="280"/>
      <c r="BV395" s="280"/>
      <c r="BW395" s="280"/>
      <c r="BX395" s="280"/>
      <c r="BY395" s="280"/>
      <c r="BZ395" s="280"/>
      <c r="CA395" s="280"/>
      <c r="CB395" s="280"/>
      <c r="CC395" s="280"/>
      <c r="CD395" s="280"/>
      <c r="CE395" s="279"/>
      <c r="CF395" s="279"/>
      <c r="CG395" s="279"/>
      <c r="CH395" s="279"/>
      <c r="CI395" s="279"/>
      <c r="CJ395" s="279"/>
      <c r="CK395" s="279"/>
      <c r="CL395" s="279"/>
      <c r="CM395" s="279"/>
      <c r="CN395" s="279"/>
      <c r="CO395" s="279"/>
      <c r="CP395" s="279"/>
      <c r="CQ395" s="279"/>
    </row>
    <row r="396" spans="1:95" s="281" customFormat="1" ht="21" customHeight="1" thickBot="1" x14ac:dyDescent="0.25">
      <c r="A396" s="327"/>
      <c r="B396" s="290"/>
      <c r="C396" s="146"/>
      <c r="D396" s="601"/>
      <c r="E396" s="622"/>
      <c r="F396" s="616">
        <v>0</v>
      </c>
      <c r="G396" s="604"/>
      <c r="H396" s="604"/>
      <c r="I396" s="604"/>
      <c r="J396" s="604"/>
      <c r="K396" s="604"/>
      <c r="L396" s="604"/>
      <c r="M396" s="604"/>
      <c r="N396" s="604"/>
      <c r="O396" s="604"/>
      <c r="P396" s="604"/>
      <c r="Q396" s="604"/>
      <c r="R396" s="604"/>
      <c r="S396" s="604"/>
      <c r="T396" s="604"/>
      <c r="U396" s="604"/>
      <c r="V396" s="604"/>
      <c r="W396" s="604"/>
      <c r="X396" s="604"/>
      <c r="Y396" s="604"/>
      <c r="Z396" s="605"/>
      <c r="AA396" s="208"/>
      <c r="AB396" s="279"/>
      <c r="AC396" s="280"/>
      <c r="AD396" s="229"/>
      <c r="AE396" s="280"/>
      <c r="AF396" s="280"/>
      <c r="AG396" s="280"/>
      <c r="AH396" s="280"/>
      <c r="AI396" s="280"/>
      <c r="AJ396" s="280"/>
      <c r="AK396" s="280"/>
      <c r="AL396" s="280"/>
      <c r="AM396" s="280"/>
      <c r="AN396" s="280"/>
      <c r="AO396" s="280"/>
      <c r="AP396" s="280"/>
      <c r="AQ396" s="280"/>
      <c r="AR396" s="280"/>
      <c r="AS396" s="280"/>
      <c r="AT396" s="280"/>
      <c r="AU396" s="280"/>
      <c r="AV396" s="280"/>
      <c r="AW396" s="280"/>
      <c r="AX396" s="280"/>
      <c r="AY396" s="280"/>
      <c r="AZ396" s="280"/>
      <c r="BA396" s="280"/>
      <c r="BB396" s="280"/>
      <c r="BC396" s="280"/>
      <c r="BD396" s="280"/>
      <c r="BE396" s="280"/>
      <c r="BF396" s="280"/>
      <c r="BG396" s="280"/>
      <c r="BH396" s="280"/>
      <c r="BI396" s="280"/>
      <c r="BJ396" s="280"/>
      <c r="BK396" s="280"/>
      <c r="BL396" s="280"/>
      <c r="BM396" s="280"/>
      <c r="BN396" s="280"/>
      <c r="BO396" s="280"/>
      <c r="BP396" s="280"/>
      <c r="BQ396" s="280"/>
      <c r="BR396" s="280"/>
      <c r="BS396" s="280"/>
      <c r="BT396" s="280"/>
      <c r="BU396" s="280"/>
      <c r="BV396" s="280"/>
      <c r="BW396" s="280"/>
      <c r="BX396" s="280"/>
      <c r="BY396" s="280"/>
      <c r="BZ396" s="280"/>
      <c r="CA396" s="280"/>
      <c r="CB396" s="280"/>
      <c r="CC396" s="280"/>
      <c r="CD396" s="280"/>
      <c r="CE396" s="279"/>
      <c r="CF396" s="279"/>
      <c r="CG396" s="279"/>
      <c r="CH396" s="279"/>
      <c r="CI396" s="279"/>
      <c r="CJ396" s="279"/>
      <c r="CK396" s="279"/>
      <c r="CL396" s="279"/>
      <c r="CM396" s="279"/>
      <c r="CN396" s="279"/>
      <c r="CO396" s="279"/>
      <c r="CP396" s="279"/>
      <c r="CQ396" s="279"/>
    </row>
    <row r="397" spans="1:95" s="281" customFormat="1" ht="30" customHeight="1" thickBot="1" x14ac:dyDescent="0.25">
      <c r="A397" s="327"/>
      <c r="B397" s="193">
        <v>5812</v>
      </c>
      <c r="C397" s="273" t="s">
        <v>530</v>
      </c>
      <c r="D397" s="291"/>
      <c r="E397" s="292"/>
      <c r="F397" s="293"/>
      <c r="G397" s="294"/>
      <c r="H397" s="161" t="s">
        <v>440</v>
      </c>
      <c r="I397" s="292"/>
      <c r="J397" s="295"/>
      <c r="K397" s="294"/>
      <c r="L397" s="291"/>
      <c r="M397" s="292"/>
      <c r="N397" s="293"/>
      <c r="O397" s="294"/>
      <c r="P397" s="161" t="s">
        <v>440</v>
      </c>
      <c r="Q397" s="292"/>
      <c r="R397" s="293"/>
      <c r="S397" s="294"/>
      <c r="T397" s="291"/>
      <c r="U397" s="292"/>
      <c r="V397" s="293"/>
      <c r="W397" s="294"/>
      <c r="X397" s="296"/>
      <c r="Y397" s="296"/>
      <c r="Z397" s="328"/>
      <c r="AA397" s="208"/>
      <c r="AB397" s="279"/>
      <c r="AC397" s="280"/>
      <c r="AD397" s="229"/>
      <c r="AE397" s="280"/>
      <c r="AF397" s="280"/>
      <c r="AG397" s="280"/>
      <c r="AH397" s="280"/>
      <c r="AI397" s="280"/>
      <c r="AJ397" s="280"/>
      <c r="AK397" s="280"/>
      <c r="AL397" s="280"/>
      <c r="AM397" s="280"/>
      <c r="AN397" s="280"/>
      <c r="AO397" s="280"/>
      <c r="AP397" s="280"/>
      <c r="AQ397" s="280"/>
      <c r="AR397" s="280"/>
      <c r="AS397" s="280"/>
      <c r="AT397" s="280"/>
      <c r="AU397" s="280"/>
      <c r="AV397" s="280"/>
      <c r="AW397" s="280"/>
      <c r="AX397" s="280"/>
      <c r="AY397" s="280"/>
      <c r="AZ397" s="280"/>
      <c r="BA397" s="280"/>
      <c r="BB397" s="280"/>
      <c r="BC397" s="280"/>
      <c r="BD397" s="280"/>
      <c r="BE397" s="280"/>
      <c r="BF397" s="280"/>
      <c r="BG397" s="280"/>
      <c r="BH397" s="280"/>
      <c r="BI397" s="280"/>
      <c r="BJ397" s="280"/>
      <c r="BK397" s="280"/>
      <c r="BL397" s="280"/>
      <c r="BM397" s="280"/>
      <c r="BN397" s="280"/>
      <c r="BO397" s="280"/>
      <c r="BP397" s="280"/>
      <c r="BQ397" s="280"/>
      <c r="BR397" s="280"/>
      <c r="BS397" s="280"/>
      <c r="BT397" s="280"/>
      <c r="BU397" s="280"/>
      <c r="BV397" s="280"/>
      <c r="BW397" s="280"/>
      <c r="BX397" s="280"/>
      <c r="BY397" s="280"/>
      <c r="BZ397" s="280"/>
      <c r="CA397" s="280"/>
      <c r="CB397" s="280"/>
      <c r="CC397" s="280"/>
      <c r="CD397" s="280"/>
      <c r="CE397" s="279"/>
      <c r="CF397" s="279"/>
      <c r="CG397" s="279"/>
      <c r="CH397" s="279"/>
      <c r="CI397" s="279"/>
      <c r="CJ397" s="279"/>
      <c r="CK397" s="279"/>
      <c r="CL397" s="279"/>
      <c r="CM397" s="279"/>
      <c r="CN397" s="279"/>
      <c r="CO397" s="279"/>
      <c r="CP397" s="279"/>
      <c r="CQ397" s="279"/>
    </row>
    <row r="398" spans="1:95" s="281" customFormat="1" ht="30" customHeight="1" x14ac:dyDescent="0.2">
      <c r="A398" s="327"/>
      <c r="B398" s="173" t="s">
        <v>531</v>
      </c>
      <c r="C398" s="100" t="s">
        <v>532</v>
      </c>
      <c r="D398" s="609"/>
      <c r="E398" s="610"/>
      <c r="F398" s="609"/>
      <c r="G398" s="610"/>
      <c r="H398" s="609"/>
      <c r="I398" s="610"/>
      <c r="J398" s="609"/>
      <c r="K398" s="610"/>
      <c r="L398" s="609"/>
      <c r="M398" s="610"/>
      <c r="N398" s="609"/>
      <c r="O398" s="610"/>
      <c r="P398" s="609"/>
      <c r="Q398" s="610"/>
      <c r="R398" s="609"/>
      <c r="S398" s="610"/>
      <c r="T398" s="609"/>
      <c r="U398" s="610"/>
      <c r="V398" s="609"/>
      <c r="W398" s="610"/>
      <c r="X398" s="288"/>
      <c r="Y398" s="170">
        <f>IF(OR(D398="s",F398="s",H398="s",J398="s",L398="s",N398="s",P398="s",R398="s",T398="s",V398="s"), 0, IF(OR(D398="a",F398="a",H398="a",J398="a",L398="a",N398="a",P398="a",R398="a",T398="a",V398="a"),Z398,0))</f>
        <v>0</v>
      </c>
      <c r="Z398" s="334">
        <v>15</v>
      </c>
      <c r="AA398" s="208">
        <f>COUNTIF(D398:W398,"a")+COUNTIF(D398:W398,"s")</f>
        <v>0</v>
      </c>
      <c r="AB398" s="275"/>
      <c r="AC398" s="280"/>
      <c r="AD398" s="229"/>
      <c r="AE398" s="280"/>
      <c r="AF398" s="280"/>
      <c r="AG398" s="280"/>
      <c r="AH398" s="280"/>
      <c r="AI398" s="280"/>
      <c r="AJ398" s="280"/>
      <c r="AK398" s="280"/>
      <c r="AL398" s="280"/>
      <c r="AM398" s="280"/>
      <c r="AN398" s="280"/>
      <c r="AO398" s="280"/>
      <c r="AP398" s="280"/>
      <c r="AQ398" s="280"/>
      <c r="AR398" s="280"/>
      <c r="AS398" s="280"/>
      <c r="AT398" s="280"/>
      <c r="AU398" s="280"/>
      <c r="AV398" s="280"/>
      <c r="AW398" s="280"/>
      <c r="AX398" s="280"/>
      <c r="AY398" s="280"/>
      <c r="AZ398" s="280"/>
      <c r="BA398" s="280"/>
      <c r="BB398" s="280"/>
      <c r="BC398" s="280"/>
      <c r="BD398" s="280"/>
      <c r="BE398" s="280"/>
      <c r="BF398" s="280"/>
      <c r="BG398" s="280"/>
      <c r="BH398" s="280"/>
      <c r="BI398" s="280"/>
      <c r="BJ398" s="280"/>
      <c r="BK398" s="280"/>
      <c r="BL398" s="280"/>
      <c r="BM398" s="280"/>
      <c r="BN398" s="280"/>
      <c r="BO398" s="280"/>
      <c r="BP398" s="280"/>
      <c r="BQ398" s="280"/>
      <c r="BR398" s="280"/>
      <c r="BS398" s="280"/>
      <c r="BT398" s="280"/>
      <c r="BU398" s="280"/>
      <c r="BV398" s="280"/>
      <c r="BW398" s="280"/>
      <c r="BX398" s="280"/>
      <c r="BY398" s="280"/>
      <c r="BZ398" s="280"/>
      <c r="CA398" s="280"/>
      <c r="CB398" s="280"/>
      <c r="CC398" s="280"/>
      <c r="CD398" s="280"/>
      <c r="CE398" s="279"/>
      <c r="CF398" s="279"/>
      <c r="CG398" s="279"/>
      <c r="CH398" s="279"/>
      <c r="CI398" s="279"/>
      <c r="CJ398" s="279"/>
      <c r="CK398" s="279"/>
      <c r="CL398" s="279"/>
      <c r="CM398" s="279"/>
      <c r="CN398" s="279"/>
      <c r="CO398" s="279"/>
      <c r="CP398" s="279"/>
      <c r="CQ398" s="279"/>
    </row>
    <row r="399" spans="1:95" s="281" customFormat="1" ht="30" customHeight="1" x14ac:dyDescent="0.2">
      <c r="A399" s="327"/>
      <c r="B399" s="174" t="s">
        <v>533</v>
      </c>
      <c r="C399" s="136" t="s">
        <v>534</v>
      </c>
      <c r="D399" s="593"/>
      <c r="E399" s="594"/>
      <c r="F399" s="593"/>
      <c r="G399" s="594"/>
      <c r="H399" s="593"/>
      <c r="I399" s="594"/>
      <c r="J399" s="593"/>
      <c r="K399" s="594"/>
      <c r="L399" s="593"/>
      <c r="M399" s="594"/>
      <c r="N399" s="593"/>
      <c r="O399" s="594"/>
      <c r="P399" s="593"/>
      <c r="Q399" s="594"/>
      <c r="R399" s="593"/>
      <c r="S399" s="594"/>
      <c r="T399" s="593"/>
      <c r="U399" s="594"/>
      <c r="V399" s="593"/>
      <c r="W399" s="594"/>
      <c r="X399" s="288"/>
      <c r="Y399" s="170">
        <f>IF(OR(D399="s",F399="s",H399="s",J399="s",L399="s",N399="s",P399="s",R399="s",T399="s",V399="s"), 0, IF(OR(D399="a",F399="a",H399="a",J399="a",L399="a",N399="a",P399="a",R399="a",T399="a",V399="a"),Z399,0))</f>
        <v>0</v>
      </c>
      <c r="Z399" s="331">
        <v>10</v>
      </c>
      <c r="AA399" s="208">
        <f>COUNTIF(D399:W399,"a")+COUNTIF(D399:W399,"s")</f>
        <v>0</v>
      </c>
      <c r="AB399" s="275"/>
      <c r="AC399" s="280"/>
      <c r="AD399" s="229"/>
      <c r="AE399" s="280"/>
      <c r="AF399" s="280"/>
      <c r="AG399" s="280"/>
      <c r="AH399" s="280"/>
      <c r="AI399" s="280"/>
      <c r="AJ399" s="280"/>
      <c r="AK399" s="280"/>
      <c r="AL399" s="280"/>
      <c r="AM399" s="280"/>
      <c r="AN399" s="280"/>
      <c r="AO399" s="280"/>
      <c r="AP399" s="280"/>
      <c r="AQ399" s="280"/>
      <c r="AR399" s="280"/>
      <c r="AS399" s="280"/>
      <c r="AT399" s="280"/>
      <c r="AU399" s="280"/>
      <c r="AV399" s="280"/>
      <c r="AW399" s="280"/>
      <c r="AX399" s="280"/>
      <c r="AY399" s="280"/>
      <c r="AZ399" s="280"/>
      <c r="BA399" s="280"/>
      <c r="BB399" s="280"/>
      <c r="BC399" s="280"/>
      <c r="BD399" s="280"/>
      <c r="BE399" s="280"/>
      <c r="BF399" s="280"/>
      <c r="BG399" s="280"/>
      <c r="BH399" s="280"/>
      <c r="BI399" s="280"/>
      <c r="BJ399" s="280"/>
      <c r="BK399" s="280"/>
      <c r="BL399" s="280"/>
      <c r="BM399" s="280"/>
      <c r="BN399" s="280"/>
      <c r="BO399" s="280"/>
      <c r="BP399" s="280"/>
      <c r="BQ399" s="280"/>
      <c r="BR399" s="280"/>
      <c r="BS399" s="280"/>
      <c r="BT399" s="280"/>
      <c r="BU399" s="280"/>
      <c r="BV399" s="280"/>
      <c r="BW399" s="280"/>
      <c r="BX399" s="280"/>
      <c r="BY399" s="280"/>
      <c r="BZ399" s="280"/>
      <c r="CA399" s="280"/>
      <c r="CB399" s="280"/>
      <c r="CC399" s="280"/>
      <c r="CD399" s="280"/>
      <c r="CE399" s="279"/>
      <c r="CF399" s="279"/>
      <c r="CG399" s="279"/>
      <c r="CH399" s="279"/>
      <c r="CI399" s="279"/>
      <c r="CJ399" s="279"/>
      <c r="CK399" s="279"/>
      <c r="CL399" s="279"/>
      <c r="CM399" s="279"/>
      <c r="CN399" s="279"/>
      <c r="CO399" s="279"/>
      <c r="CP399" s="279"/>
      <c r="CQ399" s="279"/>
    </row>
    <row r="400" spans="1:95" s="281" customFormat="1" ht="45" customHeight="1" x14ac:dyDescent="0.2">
      <c r="A400" s="327"/>
      <c r="B400" s="174" t="s">
        <v>535</v>
      </c>
      <c r="C400" s="136" t="s">
        <v>340</v>
      </c>
      <c r="D400" s="548"/>
      <c r="E400" s="549"/>
      <c r="F400" s="548"/>
      <c r="G400" s="549"/>
      <c r="H400" s="548"/>
      <c r="I400" s="549"/>
      <c r="J400" s="548"/>
      <c r="K400" s="549"/>
      <c r="L400" s="548"/>
      <c r="M400" s="549"/>
      <c r="N400" s="548"/>
      <c r="O400" s="549"/>
      <c r="P400" s="548"/>
      <c r="Q400" s="549"/>
      <c r="R400" s="548"/>
      <c r="S400" s="549"/>
      <c r="T400" s="548"/>
      <c r="U400" s="549"/>
      <c r="V400" s="548"/>
      <c r="W400" s="549"/>
      <c r="X400" s="288"/>
      <c r="Y400" s="89">
        <f>IF(OR(D400="s",F400="s",H400="s",J400="s",L400="s",N400="s",P400="s",R400="s",T400="s",V400="s"), 0, IF(OR(D400="a",F400="a",H400="a",J400="a",L400="a",N400="a",P400="a",R400="a",T400="a",V400="a"),Z400,0))</f>
        <v>0</v>
      </c>
      <c r="Z400" s="331">
        <v>10</v>
      </c>
      <c r="AA400" s="208">
        <f>COUNTIF(D400:W400,"a")+COUNTIF(D400:W400,"s")</f>
        <v>0</v>
      </c>
      <c r="AB400" s="275"/>
      <c r="AC400" s="280"/>
      <c r="AD400" s="229"/>
      <c r="AE400" s="280"/>
      <c r="AF400" s="280"/>
      <c r="AG400" s="280"/>
      <c r="AH400" s="280"/>
      <c r="AI400" s="280"/>
      <c r="AJ400" s="280"/>
      <c r="AK400" s="280"/>
      <c r="AL400" s="280"/>
      <c r="AM400" s="280"/>
      <c r="AN400" s="280"/>
      <c r="AO400" s="280"/>
      <c r="AP400" s="280"/>
      <c r="AQ400" s="280"/>
      <c r="AR400" s="280"/>
      <c r="AS400" s="280"/>
      <c r="AT400" s="280"/>
      <c r="AU400" s="280"/>
      <c r="AV400" s="280"/>
      <c r="AW400" s="280"/>
      <c r="AX400" s="280"/>
      <c r="AY400" s="280"/>
      <c r="AZ400" s="280"/>
      <c r="BA400" s="280"/>
      <c r="BB400" s="280"/>
      <c r="BC400" s="280"/>
      <c r="BD400" s="280"/>
      <c r="BE400" s="280"/>
      <c r="BF400" s="280"/>
      <c r="BG400" s="280"/>
      <c r="BH400" s="280"/>
      <c r="BI400" s="280"/>
      <c r="BJ400" s="280"/>
      <c r="BK400" s="280"/>
      <c r="BL400" s="280"/>
      <c r="BM400" s="280"/>
      <c r="BN400" s="280"/>
      <c r="BO400" s="280"/>
      <c r="BP400" s="280"/>
      <c r="BQ400" s="280"/>
      <c r="BR400" s="280"/>
      <c r="BS400" s="280"/>
      <c r="BT400" s="280"/>
      <c r="BU400" s="280"/>
      <c r="BV400" s="280"/>
      <c r="BW400" s="280"/>
      <c r="BX400" s="280"/>
      <c r="BY400" s="280"/>
      <c r="BZ400" s="280"/>
      <c r="CA400" s="280"/>
      <c r="CB400" s="280"/>
      <c r="CC400" s="280"/>
      <c r="CD400" s="280"/>
      <c r="CE400" s="279"/>
      <c r="CF400" s="279"/>
      <c r="CG400" s="279"/>
      <c r="CH400" s="279"/>
      <c r="CI400" s="279"/>
      <c r="CJ400" s="279"/>
      <c r="CK400" s="279"/>
      <c r="CL400" s="279"/>
      <c r="CM400" s="279"/>
      <c r="CN400" s="279"/>
      <c r="CO400" s="279"/>
      <c r="CP400" s="279"/>
      <c r="CQ400" s="279"/>
    </row>
    <row r="401" spans="1:95" s="281" customFormat="1" ht="30" customHeight="1" x14ac:dyDescent="0.2">
      <c r="A401" s="327"/>
      <c r="B401" s="174" t="s">
        <v>341</v>
      </c>
      <c r="C401" s="136" t="s">
        <v>342</v>
      </c>
      <c r="D401" s="593"/>
      <c r="E401" s="594"/>
      <c r="F401" s="593"/>
      <c r="G401" s="594"/>
      <c r="H401" s="593"/>
      <c r="I401" s="594"/>
      <c r="J401" s="593"/>
      <c r="K401" s="594"/>
      <c r="L401" s="593"/>
      <c r="M401" s="594"/>
      <c r="N401" s="593"/>
      <c r="O401" s="594"/>
      <c r="P401" s="593"/>
      <c r="Q401" s="594"/>
      <c r="R401" s="593"/>
      <c r="S401" s="594"/>
      <c r="T401" s="593"/>
      <c r="U401" s="594"/>
      <c r="V401" s="593"/>
      <c r="W401" s="594"/>
      <c r="X401" s="288"/>
      <c r="Y401" s="170">
        <f>IF(OR(D401="s",F401="s",H401="s",J401="s",L401="s",N401="s",P401="s",R401="s",T401="s",V401="s"), 0, IF(OR(D401="a",F401="a",H401="a",J401="a",L401="a",N401="a",P401="a",R401="a",T401="a",V401="a"),Z401,0))</f>
        <v>0</v>
      </c>
      <c r="Z401" s="331">
        <v>10</v>
      </c>
      <c r="AA401" s="208">
        <f>COUNTIF(D401:W401,"a")+COUNTIF(D401:W401,"s")</f>
        <v>0</v>
      </c>
      <c r="AB401" s="275"/>
      <c r="AC401" s="280"/>
      <c r="AD401" s="229"/>
      <c r="AE401" s="280"/>
      <c r="AF401" s="280"/>
      <c r="AG401" s="280"/>
      <c r="AH401" s="280"/>
      <c r="AI401" s="280"/>
      <c r="AJ401" s="280"/>
      <c r="AK401" s="280"/>
      <c r="AL401" s="280"/>
      <c r="AM401" s="280"/>
      <c r="AN401" s="280"/>
      <c r="AO401" s="280"/>
      <c r="AP401" s="280"/>
      <c r="AQ401" s="280"/>
      <c r="AR401" s="280"/>
      <c r="AS401" s="280"/>
      <c r="AT401" s="280"/>
      <c r="AU401" s="280"/>
      <c r="AV401" s="280"/>
      <c r="AW401" s="280"/>
      <c r="AX401" s="280"/>
      <c r="AY401" s="280"/>
      <c r="AZ401" s="280"/>
      <c r="BA401" s="280"/>
      <c r="BB401" s="280"/>
      <c r="BC401" s="280"/>
      <c r="BD401" s="280"/>
      <c r="BE401" s="280"/>
      <c r="BF401" s="280"/>
      <c r="BG401" s="280"/>
      <c r="BH401" s="280"/>
      <c r="BI401" s="280"/>
      <c r="BJ401" s="280"/>
      <c r="BK401" s="280"/>
      <c r="BL401" s="280"/>
      <c r="BM401" s="280"/>
      <c r="BN401" s="280"/>
      <c r="BO401" s="280"/>
      <c r="BP401" s="280"/>
      <c r="BQ401" s="280"/>
      <c r="BR401" s="280"/>
      <c r="BS401" s="280"/>
      <c r="BT401" s="280"/>
      <c r="BU401" s="280"/>
      <c r="BV401" s="280"/>
      <c r="BW401" s="280"/>
      <c r="BX401" s="280"/>
      <c r="BY401" s="280"/>
      <c r="BZ401" s="280"/>
      <c r="CA401" s="280"/>
      <c r="CB401" s="280"/>
      <c r="CC401" s="280"/>
      <c r="CD401" s="280"/>
      <c r="CE401" s="279"/>
      <c r="CF401" s="279"/>
      <c r="CG401" s="279"/>
      <c r="CH401" s="279"/>
      <c r="CI401" s="279"/>
      <c r="CJ401" s="279"/>
      <c r="CK401" s="279"/>
      <c r="CL401" s="279"/>
      <c r="CM401" s="279"/>
      <c r="CN401" s="279"/>
      <c r="CO401" s="279"/>
      <c r="CP401" s="279"/>
      <c r="CQ401" s="279"/>
    </row>
    <row r="402" spans="1:95" s="281" customFormat="1" ht="67.7" customHeight="1" thickBot="1" x14ac:dyDescent="0.2">
      <c r="A402" s="327"/>
      <c r="B402" s="174" t="s">
        <v>343</v>
      </c>
      <c r="C402" s="136" t="s">
        <v>344</v>
      </c>
      <c r="D402" s="548"/>
      <c r="E402" s="549"/>
      <c r="F402" s="548"/>
      <c r="G402" s="549"/>
      <c r="H402" s="548"/>
      <c r="I402" s="549"/>
      <c r="J402" s="548"/>
      <c r="K402" s="549"/>
      <c r="L402" s="548"/>
      <c r="M402" s="549"/>
      <c r="N402" s="548"/>
      <c r="O402" s="549"/>
      <c r="P402" s="548"/>
      <c r="Q402" s="549"/>
      <c r="R402" s="548"/>
      <c r="S402" s="549"/>
      <c r="T402" s="548"/>
      <c r="U402" s="549"/>
      <c r="V402" s="548"/>
      <c r="W402" s="549"/>
      <c r="X402" s="156"/>
      <c r="Y402" s="170">
        <f>IF(OR(D402="s",F402="s",H402="s",J402="s",L402="s",N402="s",P402="s",R402="s",T402="s",V402="s"), 0, IF(OR(D402="a",F402="a",H402="a",J402="a",L402="a",N402="a",P402="a",R402="a",T402="a",V402="a"),Z402,0))</f>
        <v>0</v>
      </c>
      <c r="Z402" s="331">
        <v>10</v>
      </c>
      <c r="AA402" s="208">
        <f>COUNTIF(D402:W402,"a")+COUNTIF(D402:W402,"s")+COUNTIF(X402,"na")</f>
        <v>0</v>
      </c>
      <c r="AB402" s="275"/>
      <c r="AC402" s="280"/>
      <c r="AD402" s="229"/>
      <c r="AE402" s="280"/>
      <c r="AF402" s="280"/>
      <c r="AG402" s="280"/>
      <c r="AH402" s="280"/>
      <c r="AI402" s="280"/>
      <c r="AJ402" s="280"/>
      <c r="AK402" s="280"/>
      <c r="AL402" s="280"/>
      <c r="AM402" s="280"/>
      <c r="AN402" s="280"/>
      <c r="AO402" s="280"/>
      <c r="AP402" s="280"/>
      <c r="AQ402" s="280"/>
      <c r="AR402" s="280"/>
      <c r="AS402" s="280"/>
      <c r="AT402" s="280"/>
      <c r="AU402" s="280"/>
      <c r="AV402" s="280"/>
      <c r="AW402" s="280"/>
      <c r="AX402" s="280"/>
      <c r="AY402" s="280"/>
      <c r="AZ402" s="280"/>
      <c r="BA402" s="280"/>
      <c r="BB402" s="280"/>
      <c r="BC402" s="280"/>
      <c r="BD402" s="280"/>
      <c r="BE402" s="280"/>
      <c r="BF402" s="280"/>
      <c r="BG402" s="280"/>
      <c r="BH402" s="280"/>
      <c r="BI402" s="280"/>
      <c r="BJ402" s="280"/>
      <c r="BK402" s="280"/>
      <c r="BL402" s="280"/>
      <c r="BM402" s="280"/>
      <c r="BN402" s="280"/>
      <c r="BO402" s="280"/>
      <c r="BP402" s="280"/>
      <c r="BQ402" s="280"/>
      <c r="BR402" s="280"/>
      <c r="BS402" s="280"/>
      <c r="BT402" s="280"/>
      <c r="BU402" s="280"/>
      <c r="BV402" s="280"/>
      <c r="BW402" s="280"/>
      <c r="BX402" s="280"/>
      <c r="BY402" s="280"/>
      <c r="BZ402" s="280"/>
      <c r="CA402" s="280"/>
      <c r="CB402" s="280"/>
      <c r="CC402" s="280"/>
      <c r="CD402" s="280"/>
      <c r="CE402" s="279"/>
      <c r="CF402" s="279"/>
      <c r="CG402" s="279"/>
      <c r="CH402" s="279"/>
      <c r="CI402" s="279"/>
      <c r="CJ402" s="279"/>
      <c r="CK402" s="279"/>
      <c r="CL402" s="279"/>
      <c r="CM402" s="279"/>
      <c r="CN402" s="279"/>
      <c r="CO402" s="279"/>
      <c r="CP402" s="279"/>
      <c r="CQ402" s="279"/>
    </row>
    <row r="403" spans="1:95" s="281" customFormat="1" ht="21" customHeight="1" thickTop="1" thickBot="1" x14ac:dyDescent="0.25">
      <c r="A403" s="327"/>
      <c r="B403" s="178"/>
      <c r="C403" s="110"/>
      <c r="D403" s="606" t="s">
        <v>441</v>
      </c>
      <c r="E403" s="607"/>
      <c r="F403" s="607"/>
      <c r="G403" s="607"/>
      <c r="H403" s="607"/>
      <c r="I403" s="607"/>
      <c r="J403" s="607"/>
      <c r="K403" s="607"/>
      <c r="L403" s="607"/>
      <c r="M403" s="607"/>
      <c r="N403" s="607"/>
      <c r="O403" s="607"/>
      <c r="P403" s="607"/>
      <c r="Q403" s="607"/>
      <c r="R403" s="607"/>
      <c r="S403" s="607"/>
      <c r="T403" s="607"/>
      <c r="U403" s="607"/>
      <c r="V403" s="607"/>
      <c r="W403" s="607"/>
      <c r="X403" s="661"/>
      <c r="Y403" s="289">
        <f>SUM(Y398:Y402)</f>
        <v>0</v>
      </c>
      <c r="Z403" s="332">
        <f>SUM(Z398:Z402)</f>
        <v>55</v>
      </c>
      <c r="AA403" s="208"/>
      <c r="AB403" s="279"/>
      <c r="AC403" s="280"/>
      <c r="AD403" s="229"/>
      <c r="AE403" s="280"/>
      <c r="AF403" s="280"/>
      <c r="AG403" s="280"/>
      <c r="AH403" s="280"/>
      <c r="AI403" s="280"/>
      <c r="AJ403" s="280"/>
      <c r="AK403" s="280"/>
      <c r="AL403" s="280"/>
      <c r="AM403" s="280"/>
      <c r="AN403" s="280"/>
      <c r="AO403" s="280"/>
      <c r="AP403" s="280"/>
      <c r="AQ403" s="280"/>
      <c r="AR403" s="280"/>
      <c r="AS403" s="280"/>
      <c r="AT403" s="280"/>
      <c r="AU403" s="280"/>
      <c r="AV403" s="280"/>
      <c r="AW403" s="280"/>
      <c r="AX403" s="280"/>
      <c r="AY403" s="280"/>
      <c r="AZ403" s="280"/>
      <c r="BA403" s="280"/>
      <c r="BB403" s="280"/>
      <c r="BC403" s="280"/>
      <c r="BD403" s="280"/>
      <c r="BE403" s="280"/>
      <c r="BF403" s="280"/>
      <c r="BG403" s="280"/>
      <c r="BH403" s="280"/>
      <c r="BI403" s="280"/>
      <c r="BJ403" s="280"/>
      <c r="BK403" s="280"/>
      <c r="BL403" s="280"/>
      <c r="BM403" s="280"/>
      <c r="BN403" s="280"/>
      <c r="BO403" s="280"/>
      <c r="BP403" s="280"/>
      <c r="BQ403" s="280"/>
      <c r="BR403" s="280"/>
      <c r="BS403" s="280"/>
      <c r="BT403" s="280"/>
      <c r="BU403" s="280"/>
      <c r="BV403" s="280"/>
      <c r="BW403" s="280"/>
      <c r="BX403" s="280"/>
      <c r="BY403" s="280"/>
      <c r="BZ403" s="280"/>
      <c r="CA403" s="280"/>
      <c r="CB403" s="280"/>
      <c r="CC403" s="280"/>
      <c r="CD403" s="280"/>
      <c r="CE403" s="279"/>
      <c r="CF403" s="279"/>
      <c r="CG403" s="279"/>
      <c r="CH403" s="279"/>
      <c r="CI403" s="279"/>
      <c r="CJ403" s="279"/>
      <c r="CK403" s="279"/>
      <c r="CL403" s="279"/>
      <c r="CM403" s="279"/>
      <c r="CN403" s="279"/>
      <c r="CO403" s="279"/>
      <c r="CP403" s="279"/>
      <c r="CQ403" s="279"/>
    </row>
    <row r="404" spans="1:95" s="281" customFormat="1" ht="21" customHeight="1" thickBot="1" x14ac:dyDescent="0.25">
      <c r="A404" s="325"/>
      <c r="B404" s="290"/>
      <c r="C404" s="146"/>
      <c r="D404" s="601"/>
      <c r="E404" s="622"/>
      <c r="F404" s="718">
        <v>0</v>
      </c>
      <c r="G404" s="604"/>
      <c r="H404" s="604"/>
      <c r="I404" s="604"/>
      <c r="J404" s="604"/>
      <c r="K404" s="604"/>
      <c r="L404" s="604"/>
      <c r="M404" s="604"/>
      <c r="N404" s="604"/>
      <c r="O404" s="604"/>
      <c r="P404" s="604"/>
      <c r="Q404" s="604"/>
      <c r="R404" s="604"/>
      <c r="S404" s="604"/>
      <c r="T404" s="604"/>
      <c r="U404" s="604"/>
      <c r="V404" s="604"/>
      <c r="W404" s="604"/>
      <c r="X404" s="604"/>
      <c r="Y404" s="604"/>
      <c r="Z404" s="605"/>
      <c r="AA404" s="208"/>
      <c r="AB404" s="279"/>
      <c r="AC404" s="280"/>
      <c r="AD404" s="229"/>
      <c r="AE404" s="280"/>
      <c r="AF404" s="280"/>
      <c r="AG404" s="280"/>
      <c r="AH404" s="280"/>
      <c r="AI404" s="280"/>
      <c r="AJ404" s="280"/>
      <c r="AK404" s="280"/>
      <c r="AL404" s="280"/>
      <c r="AM404" s="280"/>
      <c r="AN404" s="280"/>
      <c r="AO404" s="280"/>
      <c r="AP404" s="280"/>
      <c r="AQ404" s="280"/>
      <c r="AR404" s="280"/>
      <c r="AS404" s="280"/>
      <c r="AT404" s="280"/>
      <c r="AU404" s="280"/>
      <c r="AV404" s="280"/>
      <c r="AW404" s="280"/>
      <c r="AX404" s="280"/>
      <c r="AY404" s="280"/>
      <c r="AZ404" s="280"/>
      <c r="BA404" s="280"/>
      <c r="BB404" s="280"/>
      <c r="BC404" s="280"/>
      <c r="BD404" s="280"/>
      <c r="BE404" s="280"/>
      <c r="BF404" s="280"/>
      <c r="BG404" s="280"/>
      <c r="BH404" s="280"/>
      <c r="BI404" s="280"/>
      <c r="BJ404" s="280"/>
      <c r="BK404" s="280"/>
      <c r="BL404" s="280"/>
      <c r="BM404" s="280"/>
      <c r="BN404" s="280"/>
      <c r="BO404" s="280"/>
      <c r="BP404" s="280"/>
      <c r="BQ404" s="280"/>
      <c r="BR404" s="280"/>
      <c r="BS404" s="280"/>
      <c r="BT404" s="280"/>
      <c r="BU404" s="280"/>
      <c r="BV404" s="280"/>
      <c r="BW404" s="280"/>
      <c r="BX404" s="280"/>
      <c r="BY404" s="280"/>
      <c r="BZ404" s="280"/>
      <c r="CA404" s="280"/>
      <c r="CB404" s="280"/>
      <c r="CC404" s="280"/>
      <c r="CD404" s="280"/>
      <c r="CE404" s="279"/>
      <c r="CF404" s="279"/>
      <c r="CG404" s="279"/>
      <c r="CH404" s="279"/>
      <c r="CI404" s="279"/>
      <c r="CJ404" s="279"/>
      <c r="CK404" s="279"/>
      <c r="CL404" s="279"/>
      <c r="CM404" s="279"/>
      <c r="CN404" s="279"/>
      <c r="CO404" s="279"/>
      <c r="CP404" s="279"/>
      <c r="CQ404" s="279"/>
    </row>
    <row r="405" spans="1:95" s="281" customFormat="1" ht="30" customHeight="1" thickBot="1" x14ac:dyDescent="0.25">
      <c r="A405" s="317"/>
      <c r="B405" s="193" t="s">
        <v>345</v>
      </c>
      <c r="C405" s="358" t="s">
        <v>346</v>
      </c>
      <c r="D405" s="291"/>
      <c r="E405" s="292"/>
      <c r="F405" s="255" t="s">
        <v>440</v>
      </c>
      <c r="G405" s="359"/>
      <c r="H405" s="161" t="s">
        <v>440</v>
      </c>
      <c r="I405" s="360"/>
      <c r="J405" s="164" t="s">
        <v>440</v>
      </c>
      <c r="K405" s="359"/>
      <c r="L405" s="161" t="s">
        <v>440</v>
      </c>
      <c r="M405" s="162"/>
      <c r="N405" s="161" t="s">
        <v>440</v>
      </c>
      <c r="O405" s="294"/>
      <c r="P405" s="161"/>
      <c r="Q405" s="292"/>
      <c r="R405" s="293"/>
      <c r="S405" s="294"/>
      <c r="T405" s="291"/>
      <c r="U405" s="292"/>
      <c r="V405" s="293"/>
      <c r="W405" s="294"/>
      <c r="X405" s="296"/>
      <c r="Y405" s="296"/>
      <c r="Z405" s="328"/>
      <c r="AA405" s="208"/>
      <c r="AB405" s="279"/>
      <c r="AC405" s="280"/>
      <c r="AD405" s="229"/>
      <c r="AE405" s="280"/>
      <c r="AF405" s="280"/>
      <c r="AG405" s="280"/>
      <c r="AH405" s="280"/>
      <c r="AI405" s="280"/>
      <c r="AJ405" s="280"/>
      <c r="AK405" s="280"/>
      <c r="AL405" s="280"/>
      <c r="AM405" s="280"/>
      <c r="AN405" s="280"/>
      <c r="AO405" s="280"/>
      <c r="AP405" s="280"/>
      <c r="AQ405" s="280"/>
      <c r="AR405" s="280"/>
      <c r="AS405" s="280"/>
      <c r="AT405" s="280"/>
      <c r="AU405" s="280"/>
      <c r="AV405" s="280"/>
      <c r="AW405" s="280"/>
      <c r="AX405" s="280"/>
      <c r="AY405" s="280"/>
      <c r="AZ405" s="280"/>
      <c r="BA405" s="280"/>
      <c r="BB405" s="280"/>
      <c r="BC405" s="280"/>
      <c r="BD405" s="280"/>
      <c r="BE405" s="280"/>
      <c r="BF405" s="280"/>
      <c r="BG405" s="280"/>
      <c r="BH405" s="280"/>
      <c r="BI405" s="280"/>
      <c r="BJ405" s="280"/>
      <c r="BK405" s="280"/>
      <c r="BL405" s="280"/>
      <c r="BM405" s="280"/>
      <c r="BN405" s="280"/>
      <c r="BO405" s="280"/>
      <c r="BP405" s="280"/>
      <c r="BQ405" s="280"/>
      <c r="BR405" s="280"/>
      <c r="BS405" s="280"/>
      <c r="BT405" s="280"/>
      <c r="BU405" s="280"/>
      <c r="BV405" s="280"/>
      <c r="BW405" s="280"/>
      <c r="BX405" s="280"/>
      <c r="BY405" s="280"/>
      <c r="BZ405" s="280"/>
      <c r="CA405" s="280"/>
      <c r="CB405" s="280"/>
      <c r="CC405" s="280"/>
      <c r="CD405" s="280"/>
      <c r="CE405" s="279"/>
      <c r="CF405" s="279"/>
      <c r="CG405" s="279"/>
      <c r="CH405" s="279"/>
      <c r="CI405" s="279"/>
      <c r="CJ405" s="279"/>
      <c r="CK405" s="279"/>
      <c r="CL405" s="279"/>
      <c r="CM405" s="279"/>
      <c r="CN405" s="279"/>
      <c r="CO405" s="279"/>
      <c r="CP405" s="279"/>
      <c r="CQ405" s="279"/>
    </row>
    <row r="406" spans="1:95" s="281" customFormat="1" ht="45" customHeight="1" x14ac:dyDescent="0.2">
      <c r="A406" s="327"/>
      <c r="B406" s="174" t="s">
        <v>347</v>
      </c>
      <c r="C406" s="136" t="s">
        <v>989</v>
      </c>
      <c r="D406" s="548"/>
      <c r="E406" s="549"/>
      <c r="F406" s="548"/>
      <c r="G406" s="549"/>
      <c r="H406" s="548"/>
      <c r="I406" s="549"/>
      <c r="J406" s="548"/>
      <c r="K406" s="549"/>
      <c r="L406" s="548"/>
      <c r="M406" s="549"/>
      <c r="N406" s="548"/>
      <c r="O406" s="549"/>
      <c r="P406" s="548"/>
      <c r="Q406" s="549"/>
      <c r="R406" s="548"/>
      <c r="S406" s="549"/>
      <c r="T406" s="548"/>
      <c r="U406" s="549"/>
      <c r="V406" s="548"/>
      <c r="W406" s="549"/>
      <c r="X406" s="288"/>
      <c r="Y406" s="30">
        <f>IF(OR(D406="s",F406="s",H406="s",J406="s",L406="s",N406="s",P406="s",R406="s",T406="s",V406="s"), 0, IF(OR(D406="a",F406="a",H406="a",J406="a",L406="a",N406="a",P406="a",R406="a",T406="a",V406="a"),Z406,0))</f>
        <v>0</v>
      </c>
      <c r="Z406" s="331">
        <v>10</v>
      </c>
      <c r="AA406" s="208">
        <f>COUNTIF(D406:W406,"a")+COUNTIF(D406:W406,"s")</f>
        <v>0</v>
      </c>
      <c r="AB406" s="390"/>
      <c r="AC406" s="280"/>
      <c r="AD406" s="229" t="s">
        <v>208</v>
      </c>
      <c r="AE406" s="398"/>
      <c r="AF406" s="280"/>
      <c r="AG406" s="280"/>
      <c r="AH406" s="280"/>
      <c r="AI406" s="280"/>
      <c r="AJ406" s="280"/>
      <c r="AK406" s="280"/>
      <c r="AL406" s="280"/>
      <c r="AM406" s="280"/>
      <c r="AN406" s="280"/>
      <c r="AO406" s="280"/>
      <c r="AP406" s="280"/>
      <c r="AQ406" s="280"/>
      <c r="AR406" s="280"/>
      <c r="AS406" s="280"/>
      <c r="AT406" s="280"/>
      <c r="AU406" s="280"/>
      <c r="AV406" s="280"/>
      <c r="AW406" s="280"/>
      <c r="AX406" s="280"/>
      <c r="AY406" s="280"/>
      <c r="AZ406" s="280"/>
      <c r="BA406" s="280"/>
      <c r="BB406" s="280"/>
      <c r="BC406" s="280"/>
      <c r="BD406" s="280"/>
      <c r="BE406" s="280"/>
      <c r="BF406" s="280"/>
      <c r="BG406" s="280"/>
      <c r="BH406" s="280"/>
      <c r="BI406" s="280"/>
      <c r="BJ406" s="280"/>
      <c r="BK406" s="280"/>
      <c r="BL406" s="280"/>
      <c r="BM406" s="280"/>
      <c r="BN406" s="280"/>
      <c r="BO406" s="280"/>
      <c r="BP406" s="280"/>
      <c r="BQ406" s="280"/>
      <c r="BR406" s="280"/>
      <c r="BS406" s="280"/>
      <c r="BT406" s="280"/>
      <c r="BU406" s="280"/>
      <c r="BV406" s="280"/>
      <c r="BW406" s="280"/>
      <c r="BX406" s="280"/>
      <c r="BY406" s="280"/>
      <c r="BZ406" s="280"/>
      <c r="CA406" s="280"/>
      <c r="CB406" s="280"/>
      <c r="CC406" s="280"/>
      <c r="CD406" s="280"/>
      <c r="CE406" s="279"/>
      <c r="CF406" s="279"/>
      <c r="CG406" s="279"/>
      <c r="CH406" s="279"/>
      <c r="CI406" s="279"/>
      <c r="CJ406" s="279"/>
      <c r="CK406" s="279"/>
      <c r="CL406" s="279"/>
      <c r="CM406" s="279"/>
      <c r="CN406" s="279"/>
      <c r="CO406" s="279"/>
      <c r="CP406" s="279"/>
      <c r="CQ406" s="279"/>
    </row>
    <row r="407" spans="1:95" s="281" customFormat="1" ht="45" customHeight="1" x14ac:dyDescent="0.2">
      <c r="A407" s="327"/>
      <c r="B407" s="173" t="s">
        <v>348</v>
      </c>
      <c r="C407" s="136" t="s">
        <v>990</v>
      </c>
      <c r="D407" s="548"/>
      <c r="E407" s="549"/>
      <c r="F407" s="548"/>
      <c r="G407" s="549"/>
      <c r="H407" s="548"/>
      <c r="I407" s="549"/>
      <c r="J407" s="548"/>
      <c r="K407" s="549"/>
      <c r="L407" s="548"/>
      <c r="M407" s="549"/>
      <c r="N407" s="548"/>
      <c r="O407" s="549"/>
      <c r="P407" s="548"/>
      <c r="Q407" s="549"/>
      <c r="R407" s="548"/>
      <c r="S407" s="549"/>
      <c r="T407" s="548"/>
      <c r="U407" s="549"/>
      <c r="V407" s="548"/>
      <c r="W407" s="549"/>
      <c r="X407" s="288"/>
      <c r="Y407" s="89">
        <f>IF(OR(D407="s",F407="s",H407="s",J407="s",L407="s",N407="s",P407="s",R407="s",T407="s",V407="s"), 0, IF(OR(D407="a",F407="a",H407="a",J407="a",L407="a",N407="a",P407="a",R407="a",T407="a",V407="a"),Z407,0))</f>
        <v>0</v>
      </c>
      <c r="Z407" s="331">
        <v>5</v>
      </c>
      <c r="AA407" s="208">
        <f>COUNTIF(D407:W407,"a")+COUNTIF(D407:W407,"s")</f>
        <v>0</v>
      </c>
      <c r="AB407" s="390"/>
      <c r="AC407" s="280"/>
      <c r="AD407" s="229" t="s">
        <v>208</v>
      </c>
      <c r="AE407" s="398"/>
      <c r="AF407" s="280"/>
      <c r="AG407" s="280"/>
      <c r="AH407" s="280"/>
      <c r="AI407" s="280"/>
      <c r="AJ407" s="280"/>
      <c r="AK407" s="280"/>
      <c r="AL407" s="280"/>
      <c r="AM407" s="280"/>
      <c r="AN407" s="280"/>
      <c r="AO407" s="280"/>
      <c r="AP407" s="280"/>
      <c r="AQ407" s="280"/>
      <c r="AR407" s="280"/>
      <c r="AS407" s="280"/>
      <c r="AT407" s="280"/>
      <c r="AU407" s="280"/>
      <c r="AV407" s="280"/>
      <c r="AW407" s="280"/>
      <c r="AX407" s="280"/>
      <c r="AY407" s="280"/>
      <c r="AZ407" s="280"/>
      <c r="BA407" s="280"/>
      <c r="BB407" s="280"/>
      <c r="BC407" s="280"/>
      <c r="BD407" s="280"/>
      <c r="BE407" s="280"/>
      <c r="BF407" s="280"/>
      <c r="BG407" s="280"/>
      <c r="BH407" s="280"/>
      <c r="BI407" s="280"/>
      <c r="BJ407" s="280"/>
      <c r="BK407" s="280"/>
      <c r="BL407" s="280"/>
      <c r="BM407" s="280"/>
      <c r="BN407" s="280"/>
      <c r="BO407" s="280"/>
      <c r="BP407" s="280"/>
      <c r="BQ407" s="280"/>
      <c r="BR407" s="280"/>
      <c r="BS407" s="280"/>
      <c r="BT407" s="280"/>
      <c r="BU407" s="280"/>
      <c r="BV407" s="280"/>
      <c r="BW407" s="280"/>
      <c r="BX407" s="280"/>
      <c r="BY407" s="280"/>
      <c r="BZ407" s="280"/>
      <c r="CA407" s="280"/>
      <c r="CB407" s="280"/>
      <c r="CC407" s="280"/>
      <c r="CD407" s="280"/>
      <c r="CE407" s="279"/>
      <c r="CF407" s="279"/>
      <c r="CG407" s="279"/>
      <c r="CH407" s="279"/>
      <c r="CI407" s="279"/>
      <c r="CJ407" s="279"/>
      <c r="CK407" s="279"/>
      <c r="CL407" s="279"/>
      <c r="CM407" s="279"/>
      <c r="CN407" s="279"/>
      <c r="CO407" s="279"/>
      <c r="CP407" s="279"/>
      <c r="CQ407" s="279"/>
    </row>
    <row r="408" spans="1:95" s="281" customFormat="1" ht="45" customHeight="1" x14ac:dyDescent="0.2">
      <c r="A408" s="327"/>
      <c r="B408" s="174" t="s">
        <v>349</v>
      </c>
      <c r="C408" s="136" t="s">
        <v>245</v>
      </c>
      <c r="D408" s="593"/>
      <c r="E408" s="594"/>
      <c r="F408" s="593"/>
      <c r="G408" s="594"/>
      <c r="H408" s="593"/>
      <c r="I408" s="594"/>
      <c r="J408" s="593"/>
      <c r="K408" s="594"/>
      <c r="L408" s="593"/>
      <c r="M408" s="594"/>
      <c r="N408" s="593"/>
      <c r="O408" s="594"/>
      <c r="P408" s="593"/>
      <c r="Q408" s="594"/>
      <c r="R408" s="593"/>
      <c r="S408" s="594"/>
      <c r="T408" s="593"/>
      <c r="U408" s="594"/>
      <c r="V408" s="593"/>
      <c r="W408" s="594"/>
      <c r="X408" s="156"/>
      <c r="Y408" s="170">
        <f>IF(OR(D408="s",F408="s",H408="s",J408="s",L408="s",N408="s",P408="s",R408="s",T408="s",V408="s"), 0, IF(OR(D408="a",F408="a",H408="a",J408="a",L408="a",N408="a",P408="a",R408="a",T408="a",V408="a",X408="na"),Z408,0))</f>
        <v>0</v>
      </c>
      <c r="Z408" s="331">
        <v>5</v>
      </c>
      <c r="AA408" s="208">
        <f>COUNTIF(D408:W408,"a")+COUNTIF(D408:W408,"s")+COUNTIF(X408,"na")</f>
        <v>0</v>
      </c>
      <c r="AB408" s="390"/>
      <c r="AC408" s="280"/>
      <c r="AD408" s="229"/>
      <c r="AE408" s="398"/>
      <c r="AF408" s="280"/>
      <c r="AG408" s="280"/>
      <c r="AH408" s="280"/>
      <c r="AI408" s="280"/>
      <c r="AJ408" s="280"/>
      <c r="AK408" s="280"/>
      <c r="AL408" s="280"/>
      <c r="AM408" s="280"/>
      <c r="AN408" s="280"/>
      <c r="AO408" s="280"/>
      <c r="AP408" s="280"/>
      <c r="AQ408" s="280"/>
      <c r="AR408" s="280"/>
      <c r="AS408" s="280"/>
      <c r="AT408" s="280"/>
      <c r="AU408" s="280"/>
      <c r="AV408" s="280"/>
      <c r="AW408" s="280"/>
      <c r="AX408" s="280"/>
      <c r="AY408" s="280"/>
      <c r="AZ408" s="280"/>
      <c r="BA408" s="280"/>
      <c r="BB408" s="280"/>
      <c r="BC408" s="280"/>
      <c r="BD408" s="280"/>
      <c r="BE408" s="280"/>
      <c r="BF408" s="280"/>
      <c r="BG408" s="280"/>
      <c r="BH408" s="280"/>
      <c r="BI408" s="280"/>
      <c r="BJ408" s="280"/>
      <c r="BK408" s="280"/>
      <c r="BL408" s="280"/>
      <c r="BM408" s="280"/>
      <c r="BN408" s="280"/>
      <c r="BO408" s="280"/>
      <c r="BP408" s="280"/>
      <c r="BQ408" s="280"/>
      <c r="BR408" s="280"/>
      <c r="BS408" s="280"/>
      <c r="BT408" s="280"/>
      <c r="BU408" s="280"/>
      <c r="BV408" s="280"/>
      <c r="BW408" s="280"/>
      <c r="BX408" s="280"/>
      <c r="BY408" s="280"/>
      <c r="BZ408" s="280"/>
      <c r="CA408" s="280"/>
      <c r="CB408" s="280"/>
      <c r="CC408" s="280"/>
      <c r="CD408" s="280"/>
      <c r="CE408" s="279"/>
      <c r="CF408" s="279"/>
      <c r="CG408" s="279"/>
      <c r="CH408" s="279"/>
      <c r="CI408" s="279"/>
      <c r="CJ408" s="279"/>
      <c r="CK408" s="279"/>
      <c r="CL408" s="279"/>
      <c r="CM408" s="279"/>
      <c r="CN408" s="279"/>
      <c r="CO408" s="279"/>
      <c r="CP408" s="279"/>
      <c r="CQ408" s="279"/>
    </row>
    <row r="409" spans="1:95" s="281" customFormat="1" ht="45" customHeight="1" thickBot="1" x14ac:dyDescent="0.2">
      <c r="A409" s="327"/>
      <c r="B409" s="174" t="s">
        <v>246</v>
      </c>
      <c r="C409" s="136" t="s">
        <v>991</v>
      </c>
      <c r="D409" s="548"/>
      <c r="E409" s="549"/>
      <c r="F409" s="548"/>
      <c r="G409" s="549"/>
      <c r="H409" s="548"/>
      <c r="I409" s="549"/>
      <c r="J409" s="548"/>
      <c r="K409" s="549"/>
      <c r="L409" s="548"/>
      <c r="M409" s="549"/>
      <c r="N409" s="548"/>
      <c r="O409" s="549"/>
      <c r="P409" s="548"/>
      <c r="Q409" s="549"/>
      <c r="R409" s="548"/>
      <c r="S409" s="549"/>
      <c r="T409" s="548"/>
      <c r="U409" s="549"/>
      <c r="V409" s="548"/>
      <c r="W409" s="549"/>
      <c r="X409" s="297"/>
      <c r="Y409" s="170">
        <f>IF(OR(D409="s",F409="s",H409="s",J409="s",L409="s",N409="s",P409="s",R409="s",T409="s",V409="s"), 0, IF(OR(D409="a",F409="a",H409="a",J409="a",L409="a",N409="a",P409="a",R409="a",T409="a",V409="a"),Z409,0))</f>
        <v>0</v>
      </c>
      <c r="Z409" s="331">
        <v>5</v>
      </c>
      <c r="AA409" s="208">
        <f>COUNTIF(D409:W409,"a")+COUNTIF(D409:W409,"s")</f>
        <v>0</v>
      </c>
      <c r="AB409" s="390"/>
      <c r="AC409" s="280"/>
      <c r="AD409" s="229"/>
      <c r="AE409" s="398"/>
      <c r="AF409" s="280"/>
      <c r="AG409" s="280"/>
      <c r="AH409" s="280"/>
      <c r="AI409" s="280"/>
      <c r="AJ409" s="280"/>
      <c r="AK409" s="280"/>
      <c r="AL409" s="280"/>
      <c r="AM409" s="280"/>
      <c r="AN409" s="280"/>
      <c r="AO409" s="280"/>
      <c r="AP409" s="280"/>
      <c r="AQ409" s="280"/>
      <c r="AR409" s="280"/>
      <c r="AS409" s="280"/>
      <c r="AT409" s="280"/>
      <c r="AU409" s="280"/>
      <c r="AV409" s="280"/>
      <c r="AW409" s="280"/>
      <c r="AX409" s="280"/>
      <c r="AY409" s="280"/>
      <c r="AZ409" s="280"/>
      <c r="BA409" s="280"/>
      <c r="BB409" s="280"/>
      <c r="BC409" s="280"/>
      <c r="BD409" s="280"/>
      <c r="BE409" s="280"/>
      <c r="BF409" s="280"/>
      <c r="BG409" s="280"/>
      <c r="BH409" s="280"/>
      <c r="BI409" s="280"/>
      <c r="BJ409" s="280"/>
      <c r="BK409" s="280"/>
      <c r="BL409" s="280"/>
      <c r="BM409" s="280"/>
      <c r="BN409" s="280"/>
      <c r="BO409" s="280"/>
      <c r="BP409" s="280"/>
      <c r="BQ409" s="280"/>
      <c r="BR409" s="280"/>
      <c r="BS409" s="280"/>
      <c r="BT409" s="280"/>
      <c r="BU409" s="280"/>
      <c r="BV409" s="280"/>
      <c r="BW409" s="280"/>
      <c r="BX409" s="280"/>
      <c r="BY409" s="280"/>
      <c r="BZ409" s="280"/>
      <c r="CA409" s="280"/>
      <c r="CB409" s="280"/>
      <c r="CC409" s="280"/>
      <c r="CD409" s="280"/>
      <c r="CE409" s="279"/>
      <c r="CF409" s="279"/>
      <c r="CG409" s="279"/>
      <c r="CH409" s="279"/>
      <c r="CI409" s="279"/>
      <c r="CJ409" s="279"/>
      <c r="CK409" s="279"/>
      <c r="CL409" s="279"/>
      <c r="CM409" s="279"/>
      <c r="CN409" s="279"/>
      <c r="CO409" s="279"/>
      <c r="CP409" s="279"/>
      <c r="CQ409" s="279"/>
    </row>
    <row r="410" spans="1:95" s="281" customFormat="1" ht="21" customHeight="1" thickTop="1" thickBot="1" x14ac:dyDescent="0.25">
      <c r="A410" s="327"/>
      <c r="B410" s="178"/>
      <c r="C410" s="110"/>
      <c r="D410" s="606" t="s">
        <v>441</v>
      </c>
      <c r="E410" s="607"/>
      <c r="F410" s="607"/>
      <c r="G410" s="607"/>
      <c r="H410" s="607"/>
      <c r="I410" s="607"/>
      <c r="J410" s="607"/>
      <c r="K410" s="607"/>
      <c r="L410" s="607"/>
      <c r="M410" s="607"/>
      <c r="N410" s="607"/>
      <c r="O410" s="607"/>
      <c r="P410" s="607"/>
      <c r="Q410" s="607"/>
      <c r="R410" s="607"/>
      <c r="S410" s="607"/>
      <c r="T410" s="607"/>
      <c r="U410" s="607"/>
      <c r="V410" s="607"/>
      <c r="W410" s="607"/>
      <c r="X410" s="661"/>
      <c r="Y410" s="289">
        <f>SUM(Y406:Y409)</f>
        <v>0</v>
      </c>
      <c r="Z410" s="332">
        <f>SUM(Z406:Z409)</f>
        <v>25</v>
      </c>
      <c r="AA410" s="208"/>
      <c r="AB410" s="279"/>
      <c r="AC410" s="280"/>
      <c r="AD410" s="229"/>
      <c r="AE410" s="280"/>
      <c r="AF410" s="280"/>
      <c r="AG410" s="280"/>
      <c r="AH410" s="280"/>
      <c r="AI410" s="280"/>
      <c r="AJ410" s="280"/>
      <c r="AK410" s="280"/>
      <c r="AL410" s="280"/>
      <c r="AM410" s="280"/>
      <c r="AN410" s="280"/>
      <c r="AO410" s="280"/>
      <c r="AP410" s="280"/>
      <c r="AQ410" s="280"/>
      <c r="AR410" s="280"/>
      <c r="AS410" s="280"/>
      <c r="AT410" s="280"/>
      <c r="AU410" s="280"/>
      <c r="AV410" s="280"/>
      <c r="AW410" s="280"/>
      <c r="AX410" s="280"/>
      <c r="AY410" s="280"/>
      <c r="AZ410" s="280"/>
      <c r="BA410" s="280"/>
      <c r="BB410" s="280"/>
      <c r="BC410" s="280"/>
      <c r="BD410" s="280"/>
      <c r="BE410" s="280"/>
      <c r="BF410" s="280"/>
      <c r="BG410" s="280"/>
      <c r="BH410" s="280"/>
      <c r="BI410" s="280"/>
      <c r="BJ410" s="280"/>
      <c r="BK410" s="280"/>
      <c r="BL410" s="280"/>
      <c r="BM410" s="280"/>
      <c r="BN410" s="280"/>
      <c r="BO410" s="280"/>
      <c r="BP410" s="280"/>
      <c r="BQ410" s="280"/>
      <c r="BR410" s="280"/>
      <c r="BS410" s="280"/>
      <c r="BT410" s="280"/>
      <c r="BU410" s="280"/>
      <c r="BV410" s="280"/>
      <c r="BW410" s="280"/>
      <c r="BX410" s="280"/>
      <c r="BY410" s="280"/>
      <c r="BZ410" s="280"/>
      <c r="CA410" s="280"/>
      <c r="CB410" s="280"/>
      <c r="CC410" s="280"/>
      <c r="CD410" s="280"/>
      <c r="CE410" s="279"/>
      <c r="CF410" s="279"/>
      <c r="CG410" s="279"/>
      <c r="CH410" s="279"/>
      <c r="CI410" s="279"/>
      <c r="CJ410" s="279"/>
      <c r="CK410" s="279"/>
      <c r="CL410" s="279"/>
      <c r="CM410" s="279"/>
      <c r="CN410" s="279"/>
      <c r="CO410" s="279"/>
      <c r="CP410" s="279"/>
      <c r="CQ410" s="279"/>
    </row>
    <row r="411" spans="1:95" s="281" customFormat="1" ht="21" customHeight="1" thickBot="1" x14ac:dyDescent="0.25">
      <c r="A411" s="325"/>
      <c r="B411" s="290"/>
      <c r="C411" s="146"/>
      <c r="D411" s="601"/>
      <c r="E411" s="622"/>
      <c r="F411" s="789">
        <v>15</v>
      </c>
      <c r="G411" s="790"/>
      <c r="H411" s="790"/>
      <c r="I411" s="790"/>
      <c r="J411" s="790"/>
      <c r="K411" s="790"/>
      <c r="L411" s="790"/>
      <c r="M411" s="790"/>
      <c r="N411" s="790"/>
      <c r="O411" s="790"/>
      <c r="P411" s="790"/>
      <c r="Q411" s="790"/>
      <c r="R411" s="790"/>
      <c r="S411" s="790"/>
      <c r="T411" s="790"/>
      <c r="U411" s="790"/>
      <c r="V411" s="790"/>
      <c r="W411" s="790"/>
      <c r="X411" s="790"/>
      <c r="Y411" s="790"/>
      <c r="Z411" s="791"/>
      <c r="AA411" s="208"/>
      <c r="AB411" s="279"/>
      <c r="AC411" s="280"/>
      <c r="AD411" s="229"/>
      <c r="AE411" s="280"/>
      <c r="AF411" s="280"/>
      <c r="AG411" s="280"/>
      <c r="AH411" s="280"/>
      <c r="AI411" s="280"/>
      <c r="AJ411" s="280"/>
      <c r="AK411" s="280"/>
      <c r="AL411" s="280"/>
      <c r="AM411" s="280"/>
      <c r="AN411" s="280"/>
      <c r="AO411" s="280"/>
      <c r="AP411" s="280"/>
      <c r="AQ411" s="280"/>
      <c r="AR411" s="280"/>
      <c r="AS411" s="280"/>
      <c r="AT411" s="280"/>
      <c r="AU411" s="280"/>
      <c r="AV411" s="280"/>
      <c r="AW411" s="280"/>
      <c r="AX411" s="280"/>
      <c r="AY411" s="280"/>
      <c r="AZ411" s="280"/>
      <c r="BA411" s="280"/>
      <c r="BB411" s="280"/>
      <c r="BC411" s="280"/>
      <c r="BD411" s="280"/>
      <c r="BE411" s="280"/>
      <c r="BF411" s="280"/>
      <c r="BG411" s="280"/>
      <c r="BH411" s="280"/>
      <c r="BI411" s="280"/>
      <c r="BJ411" s="280"/>
      <c r="BK411" s="280"/>
      <c r="BL411" s="280"/>
      <c r="BM411" s="280"/>
      <c r="BN411" s="280"/>
      <c r="BO411" s="280"/>
      <c r="BP411" s="280"/>
      <c r="BQ411" s="280"/>
      <c r="BR411" s="280"/>
      <c r="BS411" s="280"/>
      <c r="BT411" s="280"/>
      <c r="BU411" s="280"/>
      <c r="BV411" s="280"/>
      <c r="BW411" s="280"/>
      <c r="BX411" s="280"/>
      <c r="BY411" s="280"/>
      <c r="BZ411" s="280"/>
      <c r="CA411" s="280"/>
      <c r="CB411" s="280"/>
      <c r="CC411" s="280"/>
      <c r="CD411" s="280"/>
      <c r="CE411" s="279"/>
      <c r="CF411" s="279"/>
      <c r="CG411" s="279"/>
      <c r="CH411" s="279"/>
      <c r="CI411" s="279"/>
      <c r="CJ411" s="279"/>
      <c r="CK411" s="279"/>
      <c r="CL411" s="279"/>
      <c r="CM411" s="279"/>
      <c r="CN411" s="279"/>
      <c r="CO411" s="279"/>
      <c r="CP411" s="279"/>
      <c r="CQ411" s="279"/>
    </row>
    <row r="412" spans="1:95" s="281" customFormat="1" ht="30" customHeight="1" thickBot="1" x14ac:dyDescent="0.25">
      <c r="A412" s="317"/>
      <c r="B412" s="184" t="s">
        <v>247</v>
      </c>
      <c r="C412" s="358" t="s">
        <v>248</v>
      </c>
      <c r="D412" s="291"/>
      <c r="E412" s="292"/>
      <c r="F412" s="255" t="s">
        <v>440</v>
      </c>
      <c r="G412" s="359"/>
      <c r="H412" s="161" t="s">
        <v>440</v>
      </c>
      <c r="I412" s="360"/>
      <c r="J412" s="164" t="s">
        <v>440</v>
      </c>
      <c r="K412" s="359"/>
      <c r="L412" s="161" t="s">
        <v>440</v>
      </c>
      <c r="M412" s="162"/>
      <c r="N412" s="161" t="s">
        <v>440</v>
      </c>
      <c r="O412" s="294"/>
      <c r="P412" s="161"/>
      <c r="Q412" s="292"/>
      <c r="R412" s="293"/>
      <c r="S412" s="294"/>
      <c r="T412" s="291"/>
      <c r="U412" s="292"/>
      <c r="V412" s="293"/>
      <c r="W412" s="294"/>
      <c r="X412" s="296"/>
      <c r="Y412" s="296"/>
      <c r="Z412" s="328"/>
      <c r="AA412" s="208"/>
      <c r="AB412" s="279"/>
      <c r="AC412" s="280"/>
      <c r="AD412" s="229"/>
      <c r="AE412" s="280"/>
      <c r="AF412" s="280"/>
      <c r="AG412" s="280"/>
      <c r="AH412" s="280"/>
      <c r="AI412" s="280"/>
      <c r="AJ412" s="280"/>
      <c r="AK412" s="280"/>
      <c r="AL412" s="280"/>
      <c r="AM412" s="280"/>
      <c r="AN412" s="280"/>
      <c r="AO412" s="280"/>
      <c r="AP412" s="280"/>
      <c r="AQ412" s="280"/>
      <c r="AR412" s="280"/>
      <c r="AS412" s="280"/>
      <c r="AT412" s="280"/>
      <c r="AU412" s="280"/>
      <c r="AV412" s="280"/>
      <c r="AW412" s="280"/>
      <c r="AX412" s="280"/>
      <c r="AY412" s="280"/>
      <c r="AZ412" s="280"/>
      <c r="BA412" s="280"/>
      <c r="BB412" s="280"/>
      <c r="BC412" s="280"/>
      <c r="BD412" s="280"/>
      <c r="BE412" s="280"/>
      <c r="BF412" s="280"/>
      <c r="BG412" s="280"/>
      <c r="BH412" s="280"/>
      <c r="BI412" s="280"/>
      <c r="BJ412" s="280"/>
      <c r="BK412" s="280"/>
      <c r="BL412" s="280"/>
      <c r="BM412" s="280"/>
      <c r="BN412" s="280"/>
      <c r="BO412" s="280"/>
      <c r="BP412" s="280"/>
      <c r="BQ412" s="280"/>
      <c r="BR412" s="280"/>
      <c r="BS412" s="280"/>
      <c r="BT412" s="280"/>
      <c r="BU412" s="280"/>
      <c r="BV412" s="280"/>
      <c r="BW412" s="280"/>
      <c r="BX412" s="280"/>
      <c r="BY412" s="280"/>
      <c r="BZ412" s="280"/>
      <c r="CA412" s="280"/>
      <c r="CB412" s="280"/>
      <c r="CC412" s="280"/>
      <c r="CD412" s="280"/>
      <c r="CE412" s="279"/>
      <c r="CF412" s="279"/>
      <c r="CG412" s="279"/>
      <c r="CH412" s="279"/>
      <c r="CI412" s="279"/>
      <c r="CJ412" s="279"/>
      <c r="CK412" s="279"/>
      <c r="CL412" s="279"/>
      <c r="CM412" s="279"/>
      <c r="CN412" s="279"/>
      <c r="CO412" s="279"/>
      <c r="CP412" s="279"/>
      <c r="CQ412" s="279"/>
    </row>
    <row r="413" spans="1:95" ht="30" customHeight="1" x14ac:dyDescent="0.2">
      <c r="A413" s="327"/>
      <c r="B413" s="173"/>
      <c r="C413" s="312" t="s">
        <v>992</v>
      </c>
      <c r="D413" s="729"/>
      <c r="E413" s="729"/>
      <c r="F413" s="729"/>
      <c r="G413" s="729"/>
      <c r="H413" s="729"/>
      <c r="I413" s="729"/>
      <c r="J413" s="729"/>
      <c r="K413" s="729"/>
      <c r="L413" s="729"/>
      <c r="M413" s="729"/>
      <c r="N413" s="729"/>
      <c r="O413" s="729"/>
      <c r="P413" s="729"/>
      <c r="Q413" s="729"/>
      <c r="R413" s="729"/>
      <c r="S413" s="729"/>
      <c r="T413" s="729"/>
      <c r="U413" s="729"/>
      <c r="V413" s="729"/>
      <c r="W413" s="729"/>
      <c r="X413" s="729"/>
      <c r="Y413" s="729"/>
      <c r="Z413" s="730"/>
      <c r="AA413" s="39"/>
      <c r="BX413" s="220"/>
      <c r="BY413" s="220"/>
      <c r="BZ413" s="220"/>
      <c r="CA413" s="220"/>
      <c r="CB413" s="220"/>
      <c r="CC413" s="220"/>
      <c r="CD413" s="220"/>
      <c r="CE413" s="220"/>
    </row>
    <row r="414" spans="1:95" s="281" customFormat="1" ht="45" customHeight="1" x14ac:dyDescent="0.2">
      <c r="A414" s="327"/>
      <c r="B414" s="174" t="s">
        <v>249</v>
      </c>
      <c r="C414" s="100" t="s">
        <v>993</v>
      </c>
      <c r="D414" s="599"/>
      <c r="E414" s="600"/>
      <c r="F414" s="599"/>
      <c r="G414" s="600"/>
      <c r="H414" s="599"/>
      <c r="I414" s="600"/>
      <c r="J414" s="599"/>
      <c r="K414" s="600"/>
      <c r="L414" s="599"/>
      <c r="M414" s="600"/>
      <c r="N414" s="599"/>
      <c r="O414" s="600"/>
      <c r="P414" s="599"/>
      <c r="Q414" s="600"/>
      <c r="R414" s="599"/>
      <c r="S414" s="600"/>
      <c r="T414" s="599"/>
      <c r="U414" s="600"/>
      <c r="V414" s="599"/>
      <c r="W414" s="600"/>
      <c r="X414" s="34"/>
      <c r="Y414" s="545">
        <f>IF(OR(D414="s",F414="s",H414="s",J414="s",L414="s",N414="s",P414="s",R414="s",T414="s",V414="s"), 0, IF(OR(D414="a",F414="a",H414="a",J414="a",L414="a",N414="a",P414="a",R414="a",T414="a",V414="a"),Z414,0))</f>
        <v>0</v>
      </c>
      <c r="Z414" s="334">
        <f>IF(X414="na",0,5)</f>
        <v>5</v>
      </c>
      <c r="AA414" s="39">
        <f>IF(OR(COUNTIF(D426:W426,"a")+COUNTIF(D426:W426,"s")&gt;0),0,(COUNTIF(D414:W414,"a")+COUNTIF(D414:W414,"s")+COUNTIF(X414,"na")))</f>
        <v>0</v>
      </c>
      <c r="AB414" s="276"/>
      <c r="AC414" s="280"/>
      <c r="AD414" s="229" t="s">
        <v>208</v>
      </c>
      <c r="AE414" s="398"/>
      <c r="AF414" s="280"/>
      <c r="AG414" s="280"/>
      <c r="AH414" s="280"/>
      <c r="AI414" s="280"/>
      <c r="AJ414" s="280"/>
      <c r="AK414" s="280"/>
      <c r="AL414" s="280"/>
      <c r="AM414" s="280"/>
      <c r="AN414" s="280"/>
      <c r="AO414" s="280"/>
      <c r="AP414" s="280"/>
      <c r="AQ414" s="280"/>
      <c r="AR414" s="280"/>
      <c r="AS414" s="280"/>
      <c r="AT414" s="280"/>
      <c r="AU414" s="280"/>
      <c r="AV414" s="280"/>
      <c r="AW414" s="280"/>
      <c r="AX414" s="280"/>
      <c r="AY414" s="280"/>
      <c r="AZ414" s="280"/>
      <c r="BA414" s="280"/>
      <c r="BB414" s="280"/>
      <c r="BC414" s="280"/>
      <c r="BD414" s="280"/>
      <c r="BE414" s="280"/>
      <c r="BF414" s="280"/>
      <c r="BG414" s="280"/>
      <c r="BH414" s="280"/>
      <c r="BI414" s="280"/>
      <c r="BJ414" s="280"/>
      <c r="BK414" s="280"/>
      <c r="BL414" s="280"/>
      <c r="BM414" s="280"/>
      <c r="BN414" s="280"/>
      <c r="BO414" s="280"/>
      <c r="BP414" s="280"/>
      <c r="BQ414" s="280"/>
      <c r="BR414" s="280"/>
      <c r="BS414" s="280"/>
      <c r="BT414" s="280"/>
      <c r="BU414" s="280"/>
      <c r="BV414" s="280"/>
      <c r="BW414" s="280"/>
      <c r="BX414" s="280"/>
      <c r="BY414" s="280"/>
      <c r="BZ414" s="280"/>
      <c r="CA414" s="280"/>
      <c r="CB414" s="280"/>
      <c r="CC414" s="280"/>
      <c r="CD414" s="280"/>
      <c r="CE414" s="279"/>
      <c r="CF414" s="279"/>
      <c r="CG414" s="279"/>
      <c r="CH414" s="279"/>
      <c r="CI414" s="279"/>
      <c r="CJ414" s="279"/>
      <c r="CK414" s="279"/>
      <c r="CL414" s="279"/>
      <c r="CM414" s="279"/>
      <c r="CN414" s="279"/>
      <c r="CO414" s="279"/>
      <c r="CP414" s="279"/>
      <c r="CQ414" s="279"/>
    </row>
    <row r="415" spans="1:95" s="281" customFormat="1" ht="45" customHeight="1" x14ac:dyDescent="0.2">
      <c r="A415" s="327"/>
      <c r="B415" s="174" t="s">
        <v>994</v>
      </c>
      <c r="C415" s="100" t="s">
        <v>995</v>
      </c>
      <c r="D415" s="599"/>
      <c r="E415" s="600"/>
      <c r="F415" s="599"/>
      <c r="G415" s="600"/>
      <c r="H415" s="599"/>
      <c r="I415" s="600"/>
      <c r="J415" s="599"/>
      <c r="K415" s="600"/>
      <c r="L415" s="599"/>
      <c r="M415" s="600"/>
      <c r="N415" s="599"/>
      <c r="O415" s="600"/>
      <c r="P415" s="599"/>
      <c r="Q415" s="600"/>
      <c r="R415" s="599"/>
      <c r="S415" s="600"/>
      <c r="T415" s="599"/>
      <c r="U415" s="600"/>
      <c r="V415" s="599"/>
      <c r="W415" s="600"/>
      <c r="X415" s="323" t="str">
        <f>IF(X414="na","na","")</f>
        <v/>
      </c>
      <c r="Y415" s="545">
        <f>IF(OR(D415="s",F415="s",H415="s",J415="s",L415="s",N415="s",P415="s",R415="s",T415="s",V415="s"), 0, IF(OR(D415="a",F415="a",H415="a",J415="a",L415="a",N415="a",P415="a",R415="a",T415="a",V415="a"),Z415,0))</f>
        <v>0</v>
      </c>
      <c r="Z415" s="334">
        <f>IF(X415="na",0,5)</f>
        <v>5</v>
      </c>
      <c r="AA415" s="39">
        <f>IF(OR(COUNTIF(D426:W426,"a")+COUNTIF(D426:W426,"s")&gt;0),0,(COUNTIF(D415:W415,"a")+COUNTIF(D415:W415,"s")+COUNTIF(X415,"na")))</f>
        <v>0</v>
      </c>
      <c r="AB415" s="276"/>
      <c r="AC415" s="280"/>
      <c r="AD415" s="229"/>
      <c r="AE415" s="398"/>
      <c r="AF415" s="280"/>
      <c r="AG415" s="280"/>
      <c r="AH415" s="280"/>
      <c r="AI415" s="280"/>
      <c r="AJ415" s="280"/>
      <c r="AK415" s="280"/>
      <c r="AL415" s="280"/>
      <c r="AM415" s="280"/>
      <c r="AN415" s="280"/>
      <c r="AO415" s="280"/>
      <c r="AP415" s="280"/>
      <c r="AQ415" s="280"/>
      <c r="AR415" s="280"/>
      <c r="AS415" s="280"/>
      <c r="AT415" s="280"/>
      <c r="AU415" s="280"/>
      <c r="AV415" s="280"/>
      <c r="AW415" s="280"/>
      <c r="AX415" s="280"/>
      <c r="AY415" s="280"/>
      <c r="AZ415" s="280"/>
      <c r="BA415" s="280"/>
      <c r="BB415" s="280"/>
      <c r="BC415" s="280"/>
      <c r="BD415" s="280"/>
      <c r="BE415" s="280"/>
      <c r="BF415" s="280"/>
      <c r="BG415" s="280"/>
      <c r="BH415" s="280"/>
      <c r="BI415" s="280"/>
      <c r="BJ415" s="280"/>
      <c r="BK415" s="280"/>
      <c r="BL415" s="280"/>
      <c r="BM415" s="280"/>
      <c r="BN415" s="280"/>
      <c r="BO415" s="280"/>
      <c r="BP415" s="280"/>
      <c r="BQ415" s="280"/>
      <c r="BR415" s="280"/>
      <c r="BS415" s="280"/>
      <c r="BT415" s="280"/>
      <c r="BU415" s="280"/>
      <c r="BV415" s="280"/>
      <c r="BW415" s="280"/>
      <c r="BX415" s="280"/>
      <c r="BY415" s="280"/>
      <c r="BZ415" s="280"/>
      <c r="CA415" s="280"/>
      <c r="CB415" s="280"/>
      <c r="CC415" s="280"/>
      <c r="CD415" s="280"/>
      <c r="CE415" s="279"/>
      <c r="CF415" s="279"/>
      <c r="CG415" s="279"/>
      <c r="CH415" s="279"/>
      <c r="CI415" s="279"/>
      <c r="CJ415" s="279"/>
      <c r="CK415" s="279"/>
      <c r="CL415" s="279"/>
      <c r="CM415" s="279"/>
      <c r="CN415" s="279"/>
      <c r="CO415" s="279"/>
      <c r="CP415" s="279"/>
      <c r="CQ415" s="279"/>
    </row>
    <row r="416" spans="1:95" ht="30" customHeight="1" x14ac:dyDescent="0.2">
      <c r="A416" s="327"/>
      <c r="B416" s="174"/>
      <c r="C416" s="313" t="s">
        <v>996</v>
      </c>
      <c r="D416" s="738"/>
      <c r="E416" s="738"/>
      <c r="F416" s="738"/>
      <c r="G416" s="738"/>
      <c r="H416" s="738"/>
      <c r="I416" s="738"/>
      <c r="J416" s="738"/>
      <c r="K416" s="738"/>
      <c r="L416" s="738"/>
      <c r="M416" s="738"/>
      <c r="N416" s="738"/>
      <c r="O416" s="738"/>
      <c r="P416" s="738"/>
      <c r="Q416" s="738"/>
      <c r="R416" s="738"/>
      <c r="S416" s="738"/>
      <c r="T416" s="738"/>
      <c r="U416" s="738"/>
      <c r="V416" s="738"/>
      <c r="W416" s="738"/>
      <c r="X416" s="738"/>
      <c r="Y416" s="738"/>
      <c r="Z416" s="739"/>
      <c r="AA416" s="39"/>
      <c r="BX416" s="220"/>
      <c r="BY416" s="220"/>
      <c r="BZ416" s="220"/>
      <c r="CA416" s="220"/>
      <c r="CB416" s="220"/>
      <c r="CC416" s="220"/>
      <c r="CD416" s="220"/>
      <c r="CE416" s="220"/>
    </row>
    <row r="417" spans="1:95" s="281" customFormat="1" ht="45" customHeight="1" x14ac:dyDescent="0.2">
      <c r="A417" s="327"/>
      <c r="B417" s="174" t="s">
        <v>406</v>
      </c>
      <c r="C417" s="136" t="s">
        <v>407</v>
      </c>
      <c r="D417" s="593"/>
      <c r="E417" s="594"/>
      <c r="F417" s="593"/>
      <c r="G417" s="594"/>
      <c r="H417" s="593"/>
      <c r="I417" s="594"/>
      <c r="J417" s="593"/>
      <c r="K417" s="594"/>
      <c r="L417" s="593"/>
      <c r="M417" s="594"/>
      <c r="N417" s="593"/>
      <c r="O417" s="594"/>
      <c r="P417" s="593"/>
      <c r="Q417" s="594"/>
      <c r="R417" s="593"/>
      <c r="S417" s="594"/>
      <c r="T417" s="593"/>
      <c r="U417" s="594"/>
      <c r="V417" s="593"/>
      <c r="W417" s="594"/>
      <c r="X417" s="34"/>
      <c r="Y417" s="170">
        <f>IF(OR(D417="s",F417="s",H417="s",J417="s",L417="s",N417="s",P417="s",R417="s",T417="s",V417="s"), 0, IF(OR(D417="a",F417="a",H417="a",J417="a",L417="a",N417="a",P417="a",R417="a",T417="a",V417="a"),Z417,0))</f>
        <v>0</v>
      </c>
      <c r="Z417" s="331">
        <f>IF(X417="na",0,5)</f>
        <v>5</v>
      </c>
      <c r="AA417" s="39">
        <f>IF(OR(COUNTIF(D426:W426,"a")+COUNTIF(D426:W426,"s")&gt;0),0,(COUNTIF(D417:W417,"a")+COUNTIF(D417:W417,"s")+COUNTIF(X417,"na")))</f>
        <v>0</v>
      </c>
      <c r="AB417" s="276"/>
      <c r="AC417" s="280"/>
      <c r="AD417" s="229" t="s">
        <v>208</v>
      </c>
      <c r="AE417" s="398"/>
      <c r="AF417" s="280"/>
      <c r="AG417" s="280"/>
      <c r="AH417" s="280"/>
      <c r="AI417" s="280"/>
      <c r="AJ417" s="280"/>
      <c r="AK417" s="280"/>
      <c r="AL417" s="280"/>
      <c r="AM417" s="280"/>
      <c r="AN417" s="280"/>
      <c r="AO417" s="280"/>
      <c r="AP417" s="280"/>
      <c r="AQ417" s="280"/>
      <c r="AR417" s="280"/>
      <c r="AS417" s="280"/>
      <c r="AT417" s="280"/>
      <c r="AU417" s="280"/>
      <c r="AV417" s="280"/>
      <c r="AW417" s="280"/>
      <c r="AX417" s="280"/>
      <c r="AY417" s="280"/>
      <c r="AZ417" s="280"/>
      <c r="BA417" s="280"/>
      <c r="BB417" s="280"/>
      <c r="BC417" s="280"/>
      <c r="BD417" s="280"/>
      <c r="BE417" s="280"/>
      <c r="BF417" s="280"/>
      <c r="BG417" s="280"/>
      <c r="BH417" s="280"/>
      <c r="BI417" s="280"/>
      <c r="BJ417" s="280"/>
      <c r="BK417" s="280"/>
      <c r="BL417" s="280"/>
      <c r="BM417" s="280"/>
      <c r="BN417" s="280"/>
      <c r="BO417" s="280"/>
      <c r="BP417" s="280"/>
      <c r="BQ417" s="280"/>
      <c r="BR417" s="280"/>
      <c r="BS417" s="280"/>
      <c r="BT417" s="280"/>
      <c r="BU417" s="280"/>
      <c r="BV417" s="280"/>
      <c r="BW417" s="280"/>
      <c r="BX417" s="280"/>
      <c r="BY417" s="280"/>
      <c r="BZ417" s="280"/>
      <c r="CA417" s="280"/>
      <c r="CB417" s="280"/>
      <c r="CC417" s="280"/>
      <c r="CD417" s="280"/>
      <c r="CE417" s="279"/>
      <c r="CF417" s="279"/>
      <c r="CG417" s="279"/>
      <c r="CH417" s="279"/>
      <c r="CI417" s="279"/>
      <c r="CJ417" s="279"/>
      <c r="CK417" s="279"/>
      <c r="CL417" s="279"/>
      <c r="CM417" s="279"/>
      <c r="CN417" s="279"/>
      <c r="CO417" s="279"/>
      <c r="CP417" s="279"/>
      <c r="CQ417" s="279"/>
    </row>
    <row r="418" spans="1:95" ht="30" customHeight="1" x14ac:dyDescent="0.2">
      <c r="A418" s="327"/>
      <c r="B418" s="174"/>
      <c r="C418" s="313" t="s">
        <v>997</v>
      </c>
      <c r="D418" s="691"/>
      <c r="E418" s="691"/>
      <c r="F418" s="691"/>
      <c r="G418" s="691"/>
      <c r="H418" s="691"/>
      <c r="I418" s="691"/>
      <c r="J418" s="691"/>
      <c r="K418" s="691"/>
      <c r="L418" s="691"/>
      <c r="M418" s="691"/>
      <c r="N418" s="691"/>
      <c r="O418" s="691"/>
      <c r="P418" s="691"/>
      <c r="Q418" s="691"/>
      <c r="R418" s="691"/>
      <c r="S418" s="691"/>
      <c r="T418" s="691"/>
      <c r="U418" s="691"/>
      <c r="V418" s="691"/>
      <c r="W418" s="691"/>
      <c r="X418" s="691"/>
      <c r="Y418" s="691"/>
      <c r="Z418" s="692"/>
      <c r="AA418" s="39"/>
      <c r="BX418" s="220"/>
      <c r="BY418" s="220"/>
      <c r="BZ418" s="220"/>
      <c r="CA418" s="220"/>
      <c r="CB418" s="220"/>
      <c r="CC418" s="220"/>
      <c r="CD418" s="220"/>
      <c r="CE418" s="220"/>
    </row>
    <row r="419" spans="1:95" s="281" customFormat="1" ht="45" customHeight="1" x14ac:dyDescent="0.15">
      <c r="A419" s="327"/>
      <c r="B419" s="174" t="s">
        <v>408</v>
      </c>
      <c r="C419" s="136" t="s">
        <v>404</v>
      </c>
      <c r="D419" s="548"/>
      <c r="E419" s="549"/>
      <c r="F419" s="548"/>
      <c r="G419" s="549"/>
      <c r="H419" s="548"/>
      <c r="I419" s="549"/>
      <c r="J419" s="548"/>
      <c r="K419" s="549"/>
      <c r="L419" s="548"/>
      <c r="M419" s="549"/>
      <c r="N419" s="548"/>
      <c r="O419" s="549"/>
      <c r="P419" s="548"/>
      <c r="Q419" s="549"/>
      <c r="R419" s="548"/>
      <c r="S419" s="549"/>
      <c r="T419" s="548"/>
      <c r="U419" s="549"/>
      <c r="V419" s="548"/>
      <c r="W419" s="549"/>
      <c r="X419" s="34"/>
      <c r="Y419" s="30">
        <f>IF(OR(D419="s",F419="s",H419="s",J419="s",L419="s",N419="s",P419="s",R419="s",T419="s",V419="s"), 0, IF(OR(D419="a",F419="a",H419="a",J419="a",L419="a",N419="a",P419="a",R419="a",T419="a",V419="a"),Z419,0))</f>
        <v>0</v>
      </c>
      <c r="Z419" s="331">
        <f>IF(X419="na",0,10)</f>
        <v>10</v>
      </c>
      <c r="AA419" s="39">
        <f>IF(OR(COUNTIF(D426:W426,"a")+COUNTIF(D426:W426,"s")&gt;0),0,(COUNTIF(D419:W419,"a")+COUNTIF(D419:W419,"s")+COUNTIF(X419,"na")))</f>
        <v>0</v>
      </c>
      <c r="AB419" s="276"/>
      <c r="AC419" s="280"/>
      <c r="AD419" s="229"/>
      <c r="AE419" s="398"/>
      <c r="AF419" s="280"/>
      <c r="AG419" s="280"/>
      <c r="AH419" s="280"/>
      <c r="AI419" s="280"/>
      <c r="AJ419" s="280"/>
      <c r="AK419" s="280"/>
      <c r="AL419" s="280"/>
      <c r="AM419" s="280"/>
      <c r="AN419" s="280"/>
      <c r="AO419" s="280"/>
      <c r="AP419" s="280"/>
      <c r="AQ419" s="280"/>
      <c r="AR419" s="280"/>
      <c r="AS419" s="280"/>
      <c r="AT419" s="280"/>
      <c r="AU419" s="280"/>
      <c r="AV419" s="280"/>
      <c r="AW419" s="280"/>
      <c r="AX419" s="280"/>
      <c r="AY419" s="280"/>
      <c r="AZ419" s="280"/>
      <c r="BA419" s="280"/>
      <c r="BB419" s="280"/>
      <c r="BC419" s="280"/>
      <c r="BD419" s="280"/>
      <c r="BE419" s="280"/>
      <c r="BF419" s="280"/>
      <c r="BG419" s="280"/>
      <c r="BH419" s="280"/>
      <c r="BI419" s="280"/>
      <c r="BJ419" s="280"/>
      <c r="BK419" s="280"/>
      <c r="BL419" s="280"/>
      <c r="BM419" s="280"/>
      <c r="BN419" s="280"/>
      <c r="BO419" s="280"/>
      <c r="BP419" s="280"/>
      <c r="BQ419" s="280"/>
      <c r="BR419" s="280"/>
      <c r="BS419" s="280"/>
      <c r="BT419" s="280"/>
      <c r="BU419" s="280"/>
      <c r="BV419" s="280"/>
      <c r="BW419" s="280"/>
      <c r="BX419" s="280"/>
      <c r="BY419" s="280"/>
      <c r="BZ419" s="280"/>
      <c r="CA419" s="280"/>
      <c r="CB419" s="280"/>
      <c r="CC419" s="280"/>
      <c r="CD419" s="280"/>
      <c r="CE419" s="279"/>
      <c r="CF419" s="279"/>
      <c r="CG419" s="279"/>
      <c r="CH419" s="279"/>
      <c r="CI419" s="279"/>
      <c r="CJ419" s="279"/>
      <c r="CK419" s="279"/>
      <c r="CL419" s="279"/>
      <c r="CM419" s="279"/>
      <c r="CN419" s="279"/>
      <c r="CO419" s="279"/>
      <c r="CP419" s="279"/>
      <c r="CQ419" s="279"/>
    </row>
    <row r="420" spans="1:95" s="281" customFormat="1" ht="45" customHeight="1" x14ac:dyDescent="0.15">
      <c r="A420" s="327"/>
      <c r="B420" s="174" t="s">
        <v>409</v>
      </c>
      <c r="C420" s="136" t="s">
        <v>998</v>
      </c>
      <c r="D420" s="548"/>
      <c r="E420" s="549"/>
      <c r="F420" s="548"/>
      <c r="G420" s="549"/>
      <c r="H420" s="548"/>
      <c r="I420" s="549"/>
      <c r="J420" s="548"/>
      <c r="K420" s="549"/>
      <c r="L420" s="548"/>
      <c r="M420" s="549"/>
      <c r="N420" s="548"/>
      <c r="O420" s="549"/>
      <c r="P420" s="548"/>
      <c r="Q420" s="549"/>
      <c r="R420" s="548"/>
      <c r="S420" s="549"/>
      <c r="T420" s="548"/>
      <c r="U420" s="549"/>
      <c r="V420" s="548"/>
      <c r="W420" s="549"/>
      <c r="X420" s="323" t="str">
        <f>IF(X419="na","na","")</f>
        <v/>
      </c>
      <c r="Y420" s="30">
        <f>IF(OR(D420="s",F420="s",H420="s",J420="s",L420="s",N420="s",P420="s",R420="s",T420="s",V420="s"), 0, IF(OR(D420="a",F420="a",H420="a",J420="a",L420="a",N420="a",P420="a",R420="a",T420="a",V420="a"),Z420,0))</f>
        <v>0</v>
      </c>
      <c r="Z420" s="331">
        <f>IF(X420="na",0,5)</f>
        <v>5</v>
      </c>
      <c r="AA420" s="39">
        <f>IF(OR(COUNTIF(D426:W426,"a")+COUNTIF(D426:W426,"s")&gt;0),0,(COUNTIF(D420:W420,"a")+COUNTIF(D420:W420,"s")+COUNTIF(X420,"na")))</f>
        <v>0</v>
      </c>
      <c r="AB420" s="276"/>
      <c r="AC420" s="280"/>
      <c r="AD420" s="229"/>
      <c r="AE420" s="398"/>
      <c r="AF420" s="280"/>
      <c r="AG420" s="280"/>
      <c r="AH420" s="280"/>
      <c r="AI420" s="280"/>
      <c r="AJ420" s="280"/>
      <c r="AK420" s="280"/>
      <c r="AL420" s="280"/>
      <c r="AM420" s="280"/>
      <c r="AN420" s="280"/>
      <c r="AO420" s="280"/>
      <c r="AP420" s="280"/>
      <c r="AQ420" s="280"/>
      <c r="AR420" s="280"/>
      <c r="AS420" s="280"/>
      <c r="AT420" s="280"/>
      <c r="AU420" s="280"/>
      <c r="AV420" s="280"/>
      <c r="AW420" s="280"/>
      <c r="AX420" s="280"/>
      <c r="AY420" s="280"/>
      <c r="AZ420" s="280"/>
      <c r="BA420" s="280"/>
      <c r="BB420" s="280"/>
      <c r="BC420" s="280"/>
      <c r="BD420" s="280"/>
      <c r="BE420" s="280"/>
      <c r="BF420" s="280"/>
      <c r="BG420" s="280"/>
      <c r="BH420" s="280"/>
      <c r="BI420" s="280"/>
      <c r="BJ420" s="280"/>
      <c r="BK420" s="280"/>
      <c r="BL420" s="280"/>
      <c r="BM420" s="280"/>
      <c r="BN420" s="280"/>
      <c r="BO420" s="280"/>
      <c r="BP420" s="280"/>
      <c r="BQ420" s="280"/>
      <c r="BR420" s="280"/>
      <c r="BS420" s="280"/>
      <c r="BT420" s="280"/>
      <c r="BU420" s="280"/>
      <c r="BV420" s="280"/>
      <c r="BW420" s="280"/>
      <c r="BX420" s="280"/>
      <c r="BY420" s="280"/>
      <c r="BZ420" s="280"/>
      <c r="CA420" s="280"/>
      <c r="CB420" s="280"/>
      <c r="CC420" s="280"/>
      <c r="CD420" s="280"/>
      <c r="CE420" s="279"/>
      <c r="CF420" s="279"/>
      <c r="CG420" s="279"/>
      <c r="CH420" s="279"/>
      <c r="CI420" s="279"/>
      <c r="CJ420" s="279"/>
      <c r="CK420" s="279"/>
      <c r="CL420" s="279"/>
      <c r="CM420" s="279"/>
      <c r="CN420" s="279"/>
      <c r="CO420" s="279"/>
      <c r="CP420" s="279"/>
      <c r="CQ420" s="279"/>
    </row>
    <row r="421" spans="1:95" ht="30" customHeight="1" x14ac:dyDescent="0.2">
      <c r="A421" s="327"/>
      <c r="B421" s="177"/>
      <c r="C421" s="313" t="s">
        <v>999</v>
      </c>
      <c r="D421" s="697"/>
      <c r="E421" s="691"/>
      <c r="F421" s="691"/>
      <c r="G421" s="691"/>
      <c r="H421" s="691"/>
      <c r="I421" s="691"/>
      <c r="J421" s="691"/>
      <c r="K421" s="691"/>
      <c r="L421" s="691"/>
      <c r="M421" s="691"/>
      <c r="N421" s="691"/>
      <c r="O421" s="691"/>
      <c r="P421" s="691"/>
      <c r="Q421" s="691"/>
      <c r="R421" s="691"/>
      <c r="S421" s="691"/>
      <c r="T421" s="691"/>
      <c r="U421" s="691"/>
      <c r="V421" s="691"/>
      <c r="W421" s="691"/>
      <c r="X421" s="691"/>
      <c r="Y421" s="691"/>
      <c r="Z421" s="692"/>
      <c r="AA421" s="39"/>
      <c r="BX421" s="220"/>
      <c r="BY421" s="220"/>
      <c r="BZ421" s="220"/>
      <c r="CA421" s="220"/>
      <c r="CB421" s="220"/>
      <c r="CC421" s="220"/>
      <c r="CD421" s="220"/>
      <c r="CE421" s="220"/>
    </row>
    <row r="422" spans="1:95" s="281" customFormat="1" ht="67.7" customHeight="1" x14ac:dyDescent="0.15">
      <c r="A422" s="327"/>
      <c r="B422" s="174" t="s">
        <v>410</v>
      </c>
      <c r="C422" s="136" t="s">
        <v>1000</v>
      </c>
      <c r="D422" s="548"/>
      <c r="E422" s="549"/>
      <c r="F422" s="548"/>
      <c r="G422" s="549"/>
      <c r="H422" s="548"/>
      <c r="I422" s="549"/>
      <c r="J422" s="548"/>
      <c r="K422" s="549"/>
      <c r="L422" s="548"/>
      <c r="M422" s="549"/>
      <c r="N422" s="548"/>
      <c r="O422" s="549"/>
      <c r="P422" s="548"/>
      <c r="Q422" s="549"/>
      <c r="R422" s="548"/>
      <c r="S422" s="549"/>
      <c r="T422" s="548"/>
      <c r="U422" s="549"/>
      <c r="V422" s="548"/>
      <c r="W422" s="549"/>
      <c r="X422" s="34"/>
      <c r="Y422" s="30">
        <f>IF(OR(D422="s",F422="s",H422="s",J422="s",L422="s",N422="s",P422="s",R422="s",T422="s",V422="s"), 0, IF(OR(D422="a",F422="a",H422="a",J422="a",L422="a",N422="a",P422="a",R422="a",T422="a",V422="a"),Z422,0))</f>
        <v>0</v>
      </c>
      <c r="Z422" s="331">
        <f>IF(X422="na",0,5)</f>
        <v>5</v>
      </c>
      <c r="AA422" s="39">
        <f>IF(OR(COUNTIF(D426:W426,"a")+COUNTIF(D426:W426,"s")&gt;0),0,(COUNTIF(D422:W422,"a")+COUNTIF(D422:W422,"s")+COUNTIF(X422,"na")))</f>
        <v>0</v>
      </c>
      <c r="AB422" s="276"/>
      <c r="AC422" s="280"/>
      <c r="AD422" s="229" t="s">
        <v>208</v>
      </c>
      <c r="AE422" s="398"/>
      <c r="AF422" s="280"/>
      <c r="AG422" s="280"/>
      <c r="AH422" s="280"/>
      <c r="AI422" s="280"/>
      <c r="AJ422" s="280"/>
      <c r="AK422" s="280"/>
      <c r="AL422" s="280"/>
      <c r="AM422" s="280"/>
      <c r="AN422" s="280"/>
      <c r="AO422" s="280"/>
      <c r="AP422" s="280"/>
      <c r="AQ422" s="280"/>
      <c r="AR422" s="280"/>
      <c r="AS422" s="280"/>
      <c r="AT422" s="280"/>
      <c r="AU422" s="280"/>
      <c r="AV422" s="280"/>
      <c r="AW422" s="280"/>
      <c r="AX422" s="280"/>
      <c r="AY422" s="280"/>
      <c r="AZ422" s="280"/>
      <c r="BA422" s="280"/>
      <c r="BB422" s="280"/>
      <c r="BC422" s="280"/>
      <c r="BD422" s="280"/>
      <c r="BE422" s="280"/>
      <c r="BF422" s="280"/>
      <c r="BG422" s="280"/>
      <c r="BH422" s="280"/>
      <c r="BI422" s="280"/>
      <c r="BJ422" s="280"/>
      <c r="BK422" s="280"/>
      <c r="BL422" s="280"/>
      <c r="BM422" s="280"/>
      <c r="BN422" s="280"/>
      <c r="BO422" s="280"/>
      <c r="BP422" s="280"/>
      <c r="BQ422" s="280"/>
      <c r="BR422" s="280"/>
      <c r="BS422" s="280"/>
      <c r="BT422" s="280"/>
      <c r="BU422" s="280"/>
      <c r="BV422" s="280"/>
      <c r="BW422" s="280"/>
      <c r="BX422" s="280"/>
      <c r="BY422" s="280"/>
      <c r="BZ422" s="280"/>
      <c r="CA422" s="280"/>
      <c r="CB422" s="280"/>
      <c r="CC422" s="280"/>
      <c r="CD422" s="280"/>
      <c r="CE422" s="279"/>
      <c r="CF422" s="279"/>
      <c r="CG422" s="279"/>
      <c r="CH422" s="279"/>
      <c r="CI422" s="279"/>
      <c r="CJ422" s="279"/>
      <c r="CK422" s="279"/>
      <c r="CL422" s="279"/>
      <c r="CM422" s="279"/>
      <c r="CN422" s="279"/>
      <c r="CO422" s="279"/>
      <c r="CP422" s="279"/>
      <c r="CQ422" s="279"/>
    </row>
    <row r="423" spans="1:95" s="281" customFormat="1" ht="88.5" customHeight="1" x14ac:dyDescent="0.2">
      <c r="A423" s="327"/>
      <c r="B423" s="174" t="s">
        <v>411</v>
      </c>
      <c r="C423" s="136" t="s">
        <v>1001</v>
      </c>
      <c r="D423" s="548"/>
      <c r="E423" s="549"/>
      <c r="F423" s="548"/>
      <c r="G423" s="549"/>
      <c r="H423" s="548"/>
      <c r="I423" s="549"/>
      <c r="J423" s="548"/>
      <c r="K423" s="549"/>
      <c r="L423" s="548"/>
      <c r="M423" s="549"/>
      <c r="N423" s="548"/>
      <c r="O423" s="549"/>
      <c r="P423" s="548"/>
      <c r="Q423" s="549"/>
      <c r="R423" s="548"/>
      <c r="S423" s="549"/>
      <c r="T423" s="548"/>
      <c r="U423" s="549"/>
      <c r="V423" s="548"/>
      <c r="W423" s="549"/>
      <c r="X423" s="288"/>
      <c r="Y423" s="30">
        <f>IF(OR(D423="s",F423="s",H423="s",J423="s",L423="s",N423="s",P423="s",R423="s",T423="s",V423="s"), 0, IF(OR(D423="a",F423="a",H423="a",J423="a",L423="a",N423="a",P423="a",R423="a",T423="a",V423="a"),Z423,0))</f>
        <v>0</v>
      </c>
      <c r="Z423" s="331">
        <v>10</v>
      </c>
      <c r="AA423" s="39">
        <f>IF((COUNTIF(D423:W423,"a")+COUNTIF(D423:W423,"s"))&gt;0,IF((COUNTIF(D426:W426,"a")+COUNTIF(D426:W426,"s"))&gt;0,0,COUNTIF(D423:W423,"a")+COUNTIF(D423:W423,"s")), COUNTIF(D423:W423,"a")+COUNTIF(D423:W423,"s"))</f>
        <v>0</v>
      </c>
      <c r="AB423" s="276"/>
      <c r="AC423" s="280"/>
      <c r="AD423" s="229"/>
      <c r="AE423" s="398"/>
      <c r="AF423" s="280"/>
      <c r="AG423" s="280"/>
      <c r="AH423" s="280"/>
      <c r="AI423" s="280"/>
      <c r="AJ423" s="280"/>
      <c r="AK423" s="280"/>
      <c r="AL423" s="280"/>
      <c r="AM423" s="280"/>
      <c r="AN423" s="280"/>
      <c r="AO423" s="280"/>
      <c r="AP423" s="280"/>
      <c r="AQ423" s="280"/>
      <c r="AR423" s="280"/>
      <c r="AS423" s="280"/>
      <c r="AT423" s="280"/>
      <c r="AU423" s="280"/>
      <c r="AV423" s="280"/>
      <c r="AW423" s="280"/>
      <c r="AX423" s="280"/>
      <c r="AY423" s="280"/>
      <c r="AZ423" s="280"/>
      <c r="BA423" s="280"/>
      <c r="BB423" s="280"/>
      <c r="BC423" s="280"/>
      <c r="BD423" s="280"/>
      <c r="BE423" s="280"/>
      <c r="BF423" s="280"/>
      <c r="BG423" s="280"/>
      <c r="BH423" s="280"/>
      <c r="BI423" s="280"/>
      <c r="BJ423" s="280"/>
      <c r="BK423" s="280"/>
      <c r="BL423" s="280"/>
      <c r="BM423" s="280"/>
      <c r="BN423" s="280"/>
      <c r="BO423" s="280"/>
      <c r="BP423" s="280"/>
      <c r="BQ423" s="280"/>
      <c r="BR423" s="280"/>
      <c r="BS423" s="280"/>
      <c r="BT423" s="280"/>
      <c r="BU423" s="280"/>
      <c r="BV423" s="280"/>
      <c r="BW423" s="280"/>
      <c r="BX423" s="280"/>
      <c r="BY423" s="280"/>
      <c r="BZ423" s="280"/>
      <c r="CA423" s="280"/>
      <c r="CB423" s="280"/>
      <c r="CC423" s="280"/>
      <c r="CD423" s="280"/>
      <c r="CE423" s="279"/>
      <c r="CF423" s="279"/>
      <c r="CG423" s="279"/>
      <c r="CH423" s="279"/>
      <c r="CI423" s="279"/>
      <c r="CJ423" s="279"/>
      <c r="CK423" s="279"/>
      <c r="CL423" s="279"/>
      <c r="CM423" s="279"/>
      <c r="CN423" s="279"/>
      <c r="CO423" s="279"/>
      <c r="CP423" s="279"/>
      <c r="CQ423" s="279"/>
    </row>
    <row r="424" spans="1:95" s="281" customFormat="1" ht="67.7" customHeight="1" x14ac:dyDescent="0.2">
      <c r="A424" s="327"/>
      <c r="B424" s="174" t="s">
        <v>412</v>
      </c>
      <c r="C424" s="136" t="s">
        <v>1002</v>
      </c>
      <c r="D424" s="593"/>
      <c r="E424" s="594"/>
      <c r="F424" s="593"/>
      <c r="G424" s="594"/>
      <c r="H424" s="593"/>
      <c r="I424" s="594"/>
      <c r="J424" s="593"/>
      <c r="K424" s="594"/>
      <c r="L424" s="593"/>
      <c r="M424" s="594"/>
      <c r="N424" s="593"/>
      <c r="O424" s="594"/>
      <c r="P424" s="593"/>
      <c r="Q424" s="594"/>
      <c r="R424" s="593"/>
      <c r="S424" s="594"/>
      <c r="T424" s="593"/>
      <c r="U424" s="594"/>
      <c r="V424" s="593"/>
      <c r="W424" s="594"/>
      <c r="X424" s="323" t="str">
        <f>IF(X422="na","na","")</f>
        <v/>
      </c>
      <c r="Y424" s="30">
        <f>IF(OR(D424="s",F424="s",H424="s",J424="s",L424="s",N424="s",P424="s",R424="s",T424="s",V424="s"), 0, IF(OR(D424="a",F424="a",H424="a",J424="a",L424="a",N424="a",P424="a",R424="a",T424="a",V424="a"),Z424,0))</f>
        <v>0</v>
      </c>
      <c r="Z424" s="331">
        <f>IF(X424="na",0,5)</f>
        <v>5</v>
      </c>
      <c r="AA424" s="39">
        <f>IF(OR(COUNTIF(D426:W426,"a")+COUNTIF(D426:W426,"s")&gt;0),0,(COUNTIF(D424:W424,"a")+COUNTIF(D424:W424,"s")+COUNTIF(X424,"na")))</f>
        <v>0</v>
      </c>
      <c r="AB424" s="276"/>
      <c r="AC424" s="280"/>
      <c r="AD424" s="229" t="s">
        <v>208</v>
      </c>
      <c r="AE424" s="398"/>
      <c r="AF424" s="280"/>
      <c r="AG424" s="280"/>
      <c r="AH424" s="280"/>
      <c r="AI424" s="280"/>
      <c r="AJ424" s="280"/>
      <c r="AK424" s="280"/>
      <c r="AL424" s="280"/>
      <c r="AM424" s="280"/>
      <c r="AN424" s="280"/>
      <c r="AO424" s="280"/>
      <c r="AP424" s="280"/>
      <c r="AQ424" s="280"/>
      <c r="AR424" s="280"/>
      <c r="AS424" s="280"/>
      <c r="AT424" s="280"/>
      <c r="AU424" s="280"/>
      <c r="AV424" s="280"/>
      <c r="AW424" s="280"/>
      <c r="AX424" s="280"/>
      <c r="AY424" s="280"/>
      <c r="AZ424" s="280"/>
      <c r="BA424" s="280"/>
      <c r="BB424" s="280"/>
      <c r="BC424" s="280"/>
      <c r="BD424" s="280"/>
      <c r="BE424" s="280"/>
      <c r="BF424" s="280"/>
      <c r="BG424" s="280"/>
      <c r="BH424" s="280"/>
      <c r="BI424" s="280"/>
      <c r="BJ424" s="280"/>
      <c r="BK424" s="280"/>
      <c r="BL424" s="280"/>
      <c r="BM424" s="280"/>
      <c r="BN424" s="280"/>
      <c r="BO424" s="280"/>
      <c r="BP424" s="280"/>
      <c r="BQ424" s="280"/>
      <c r="BR424" s="280"/>
      <c r="BS424" s="280"/>
      <c r="BT424" s="280"/>
      <c r="BU424" s="280"/>
      <c r="BV424" s="280"/>
      <c r="BW424" s="280"/>
      <c r="BX424" s="280"/>
      <c r="BY424" s="280"/>
      <c r="BZ424" s="280"/>
      <c r="CA424" s="280"/>
      <c r="CB424" s="280"/>
      <c r="CC424" s="280"/>
      <c r="CD424" s="280"/>
      <c r="CE424" s="279"/>
      <c r="CF424" s="279"/>
      <c r="CG424" s="279"/>
      <c r="CH424" s="279"/>
      <c r="CI424" s="279"/>
      <c r="CJ424" s="279"/>
      <c r="CK424" s="279"/>
      <c r="CL424" s="279"/>
      <c r="CM424" s="279"/>
      <c r="CN424" s="279"/>
      <c r="CO424" s="279"/>
      <c r="CP424" s="279"/>
      <c r="CQ424" s="279"/>
    </row>
    <row r="425" spans="1:95" ht="30" customHeight="1" x14ac:dyDescent="0.2">
      <c r="A425" s="327"/>
      <c r="B425" s="271"/>
      <c r="C425" s="122" t="s">
        <v>1003</v>
      </c>
      <c r="D425" s="708"/>
      <c r="E425" s="709"/>
      <c r="F425" s="597"/>
      <c r="G425" s="597"/>
      <c r="H425" s="597"/>
      <c r="I425" s="597"/>
      <c r="J425" s="597"/>
      <c r="K425" s="597"/>
      <c r="L425" s="597"/>
      <c r="M425" s="597"/>
      <c r="N425" s="597"/>
      <c r="O425" s="597"/>
      <c r="P425" s="597"/>
      <c r="Q425" s="597"/>
      <c r="R425" s="597"/>
      <c r="S425" s="597"/>
      <c r="T425" s="597"/>
      <c r="U425" s="597"/>
      <c r="V425" s="597"/>
      <c r="W425" s="597"/>
      <c r="X425" s="597"/>
      <c r="Y425" s="597"/>
      <c r="Z425" s="598"/>
      <c r="AA425" s="39"/>
      <c r="AD425" s="229"/>
      <c r="BX425" s="220"/>
      <c r="BY425" s="220"/>
      <c r="BZ425" s="220"/>
      <c r="CA425" s="220"/>
      <c r="CB425" s="220"/>
      <c r="CC425" s="220"/>
      <c r="CD425" s="220"/>
      <c r="CE425" s="220"/>
      <c r="CF425" s="220"/>
      <c r="CG425" s="47"/>
      <c r="CH425" s="47"/>
      <c r="CI425" s="47"/>
      <c r="CJ425" s="47"/>
      <c r="CK425" s="47"/>
      <c r="CL425" s="47"/>
      <c r="CM425" s="47"/>
    </row>
    <row r="426" spans="1:95" s="281" customFormat="1" ht="27.95" customHeight="1" thickBot="1" x14ac:dyDescent="0.2">
      <c r="A426" s="327"/>
      <c r="B426" s="174" t="s">
        <v>280</v>
      </c>
      <c r="C426" s="136" t="s">
        <v>353</v>
      </c>
      <c r="D426" s="548"/>
      <c r="E426" s="549"/>
      <c r="F426" s="548"/>
      <c r="G426" s="549"/>
      <c r="H426" s="548"/>
      <c r="I426" s="549"/>
      <c r="J426" s="548"/>
      <c r="K426" s="549"/>
      <c r="L426" s="548"/>
      <c r="M426" s="549"/>
      <c r="N426" s="548"/>
      <c r="O426" s="549"/>
      <c r="P426" s="548"/>
      <c r="Q426" s="549"/>
      <c r="R426" s="548"/>
      <c r="S426" s="549"/>
      <c r="T426" s="548"/>
      <c r="U426" s="549"/>
      <c r="V426" s="548"/>
      <c r="W426" s="549"/>
      <c r="X426" s="521"/>
      <c r="Y426" s="522">
        <f>IF(OR(D426="s",F426="s",H426="s",J426="s",L426="s",N426="s",P426="s",R426="s",T426="s",V426="s"), 0, IF(OR(D426="a",F426="a",H426="a",J426="a",L426="a",N426="a",P426="a",R426="a",T426="a",V426="a"),Z426,0))</f>
        <v>0</v>
      </c>
      <c r="Z426" s="331">
        <v>50</v>
      </c>
      <c r="AA426" s="39">
        <f>IF(OR(COUNTIF(D414:W424,"a")+COUNTIF(D414:W424,"s")+COUNTIF(X414:X424,"na")&gt;0),0,(COUNTIF(D426:W426,"a")+COUNTIF(D426:W426,"s")))</f>
        <v>0</v>
      </c>
      <c r="AB426" s="276"/>
      <c r="AC426" s="280"/>
      <c r="AD426" s="229"/>
      <c r="AE426" s="398"/>
      <c r="AF426" s="280"/>
      <c r="AG426" s="280"/>
      <c r="AH426" s="280"/>
      <c r="AI426" s="280"/>
      <c r="AJ426" s="280"/>
      <c r="AK426" s="280"/>
      <c r="AL426" s="280"/>
      <c r="AM426" s="280"/>
      <c r="AN426" s="280"/>
      <c r="AO426" s="280"/>
      <c r="AP426" s="280"/>
      <c r="AQ426" s="280"/>
      <c r="AR426" s="280"/>
      <c r="AS426" s="280"/>
      <c r="AT426" s="280"/>
      <c r="AU426" s="280"/>
      <c r="AV426" s="280"/>
      <c r="AW426" s="280"/>
      <c r="AX426" s="280"/>
      <c r="AY426" s="280"/>
      <c r="AZ426" s="280"/>
      <c r="BA426" s="280"/>
      <c r="BB426" s="280"/>
      <c r="BC426" s="280"/>
      <c r="BD426" s="280"/>
      <c r="BE426" s="280"/>
      <c r="BF426" s="280"/>
      <c r="BG426" s="280"/>
      <c r="BH426" s="280"/>
      <c r="BI426" s="280"/>
      <c r="BJ426" s="280"/>
      <c r="BK426" s="280"/>
      <c r="BL426" s="280"/>
      <c r="BM426" s="280"/>
      <c r="BN426" s="280"/>
      <c r="BO426" s="280"/>
      <c r="BP426" s="280"/>
      <c r="BQ426" s="280"/>
      <c r="BR426" s="280"/>
      <c r="BS426" s="280"/>
      <c r="BT426" s="280"/>
      <c r="BU426" s="280"/>
      <c r="BV426" s="280"/>
      <c r="BW426" s="280"/>
      <c r="BX426" s="280"/>
      <c r="BY426" s="280"/>
      <c r="BZ426" s="280"/>
      <c r="CA426" s="280"/>
      <c r="CB426" s="280"/>
      <c r="CC426" s="280"/>
      <c r="CD426" s="280"/>
      <c r="CE426" s="279"/>
      <c r="CF426" s="279"/>
      <c r="CG426" s="279"/>
      <c r="CH426" s="279"/>
      <c r="CI426" s="279"/>
      <c r="CJ426" s="279"/>
      <c r="CK426" s="279"/>
      <c r="CL426" s="279"/>
      <c r="CM426" s="279"/>
      <c r="CN426" s="279"/>
      <c r="CO426" s="279"/>
      <c r="CP426" s="279"/>
      <c r="CQ426" s="279"/>
    </row>
    <row r="427" spans="1:95" s="281" customFormat="1" ht="21" customHeight="1" thickTop="1" thickBot="1" x14ac:dyDescent="0.25">
      <c r="A427" s="327"/>
      <c r="B427" s="178"/>
      <c r="C427" s="110"/>
      <c r="D427" s="606" t="s">
        <v>441</v>
      </c>
      <c r="E427" s="607"/>
      <c r="F427" s="607"/>
      <c r="G427" s="607"/>
      <c r="H427" s="607"/>
      <c r="I427" s="607"/>
      <c r="J427" s="607"/>
      <c r="K427" s="607"/>
      <c r="L427" s="607"/>
      <c r="M427" s="607"/>
      <c r="N427" s="607"/>
      <c r="O427" s="607"/>
      <c r="P427" s="607"/>
      <c r="Q427" s="607"/>
      <c r="R427" s="607"/>
      <c r="S427" s="607"/>
      <c r="T427" s="607"/>
      <c r="U427" s="607"/>
      <c r="V427" s="607"/>
      <c r="W427" s="607"/>
      <c r="X427" s="661"/>
      <c r="Y427" s="289">
        <f>SUM(Y414:Y426)</f>
        <v>0</v>
      </c>
      <c r="Z427" s="332">
        <f>SUM(Z414:Z424)</f>
        <v>50</v>
      </c>
      <c r="AA427" s="208"/>
      <c r="AB427" s="279"/>
      <c r="AC427" s="280"/>
      <c r="AD427" s="229"/>
      <c r="AE427" s="280"/>
      <c r="AF427" s="280"/>
      <c r="AG427" s="280"/>
      <c r="AH427" s="280"/>
      <c r="AI427" s="280"/>
      <c r="AJ427" s="280"/>
      <c r="AK427" s="280"/>
      <c r="AL427" s="280"/>
      <c r="AM427" s="280"/>
      <c r="AN427" s="280"/>
      <c r="AO427" s="280"/>
      <c r="AP427" s="280"/>
      <c r="AQ427" s="280"/>
      <c r="AR427" s="280"/>
      <c r="AS427" s="280"/>
      <c r="AT427" s="280"/>
      <c r="AU427" s="280"/>
      <c r="AV427" s="280"/>
      <c r="AW427" s="280"/>
      <c r="AX427" s="280"/>
      <c r="AY427" s="280"/>
      <c r="AZ427" s="280"/>
      <c r="BA427" s="280"/>
      <c r="BB427" s="280"/>
      <c r="BC427" s="280"/>
      <c r="BD427" s="280"/>
      <c r="BE427" s="280"/>
      <c r="BF427" s="280"/>
      <c r="BG427" s="280"/>
      <c r="BH427" s="280"/>
      <c r="BI427" s="280"/>
      <c r="BJ427" s="280"/>
      <c r="BK427" s="280"/>
      <c r="BL427" s="280"/>
      <c r="BM427" s="280"/>
      <c r="BN427" s="280"/>
      <c r="BO427" s="280"/>
      <c r="BP427" s="280"/>
      <c r="BQ427" s="280"/>
      <c r="BR427" s="280"/>
      <c r="BS427" s="280"/>
      <c r="BT427" s="280"/>
      <c r="BU427" s="280"/>
      <c r="BV427" s="280"/>
      <c r="BW427" s="280"/>
      <c r="BX427" s="280"/>
      <c r="BY427" s="280"/>
      <c r="BZ427" s="280"/>
      <c r="CA427" s="280"/>
      <c r="CB427" s="280"/>
      <c r="CC427" s="280"/>
      <c r="CD427" s="280"/>
      <c r="CE427" s="279"/>
      <c r="CF427" s="279"/>
      <c r="CG427" s="279"/>
      <c r="CH427" s="279"/>
      <c r="CI427" s="279"/>
      <c r="CJ427" s="279"/>
      <c r="CK427" s="279"/>
      <c r="CL427" s="279"/>
      <c r="CM427" s="279"/>
      <c r="CN427" s="279"/>
      <c r="CO427" s="279"/>
      <c r="CP427" s="279"/>
      <c r="CQ427" s="279"/>
    </row>
    <row r="428" spans="1:95" s="281" customFormat="1" ht="21" customHeight="1" thickBot="1" x14ac:dyDescent="0.25">
      <c r="A428" s="325"/>
      <c r="B428" s="290"/>
      <c r="C428" s="146"/>
      <c r="D428" s="601"/>
      <c r="E428" s="622"/>
      <c r="F428" s="792">
        <f>IF(AND(X414="na",X417="na",X422="na"),0,IF(AND(X414="na",X417="na"),10,IF(AND(X414="na",X422="na"),5,IF(AND(X417="na",X422="na"),5,IF(X414="na",15,IF(X417="na",15,IF(X422="na",10,20)))))))</f>
        <v>20</v>
      </c>
      <c r="G428" s="793"/>
      <c r="H428" s="793"/>
      <c r="I428" s="793"/>
      <c r="J428" s="793"/>
      <c r="K428" s="793"/>
      <c r="L428" s="793"/>
      <c r="M428" s="793"/>
      <c r="N428" s="793"/>
      <c r="O428" s="793"/>
      <c r="P428" s="793"/>
      <c r="Q428" s="793"/>
      <c r="R428" s="793"/>
      <c r="S428" s="793"/>
      <c r="T428" s="793"/>
      <c r="U428" s="793"/>
      <c r="V428" s="793"/>
      <c r="W428" s="793"/>
      <c r="X428" s="793"/>
      <c r="Y428" s="793"/>
      <c r="Z428" s="794"/>
      <c r="AA428" s="208"/>
      <c r="AB428" s="279"/>
      <c r="AC428" s="280"/>
      <c r="AD428" s="229"/>
      <c r="AE428" s="280"/>
      <c r="AF428" s="280"/>
      <c r="AG428" s="280"/>
      <c r="AH428" s="280"/>
      <c r="AI428" s="280"/>
      <c r="AJ428" s="280"/>
      <c r="AK428" s="280"/>
      <c r="AL428" s="280"/>
      <c r="AM428" s="280"/>
      <c r="AN428" s="280"/>
      <c r="AO428" s="280"/>
      <c r="AP428" s="280"/>
      <c r="AQ428" s="280"/>
      <c r="AR428" s="280"/>
      <c r="AS428" s="280"/>
      <c r="AT428" s="280"/>
      <c r="AU428" s="280"/>
      <c r="AV428" s="280"/>
      <c r="AW428" s="280"/>
      <c r="AX428" s="280"/>
      <c r="AY428" s="280"/>
      <c r="AZ428" s="280"/>
      <c r="BA428" s="280"/>
      <c r="BB428" s="280"/>
      <c r="BC428" s="280"/>
      <c r="BD428" s="280"/>
      <c r="BE428" s="280"/>
      <c r="BF428" s="280"/>
      <c r="BG428" s="280"/>
      <c r="BH428" s="280"/>
      <c r="BI428" s="280"/>
      <c r="BJ428" s="280"/>
      <c r="BK428" s="280"/>
      <c r="BL428" s="280"/>
      <c r="BM428" s="280"/>
      <c r="BN428" s="280"/>
      <c r="BO428" s="280"/>
      <c r="BP428" s="280"/>
      <c r="BQ428" s="280"/>
      <c r="BR428" s="280"/>
      <c r="BS428" s="280"/>
      <c r="BT428" s="280"/>
      <c r="BU428" s="280"/>
      <c r="BV428" s="280"/>
      <c r="BW428" s="280"/>
      <c r="BX428" s="280"/>
      <c r="BY428" s="280"/>
      <c r="BZ428" s="280"/>
      <c r="CA428" s="280"/>
      <c r="CB428" s="280"/>
      <c r="CC428" s="280"/>
      <c r="CD428" s="280"/>
      <c r="CE428" s="279"/>
      <c r="CF428" s="279"/>
      <c r="CG428" s="279"/>
      <c r="CH428" s="279"/>
      <c r="CI428" s="279"/>
      <c r="CJ428" s="279"/>
      <c r="CK428" s="279"/>
      <c r="CL428" s="279"/>
      <c r="CM428" s="279"/>
      <c r="CN428" s="279"/>
      <c r="CO428" s="279"/>
      <c r="CP428" s="279"/>
      <c r="CQ428" s="279"/>
    </row>
    <row r="429" spans="1:95" s="281" customFormat="1" ht="30" customHeight="1" thickBot="1" x14ac:dyDescent="0.25">
      <c r="A429" s="317"/>
      <c r="B429" s="361" t="s">
        <v>354</v>
      </c>
      <c r="C429" s="358" t="s">
        <v>355</v>
      </c>
      <c r="D429" s="291"/>
      <c r="E429" s="292"/>
      <c r="F429" s="255" t="s">
        <v>440</v>
      </c>
      <c r="G429" s="359"/>
      <c r="H429" s="161" t="s">
        <v>440</v>
      </c>
      <c r="I429" s="360"/>
      <c r="J429" s="164" t="s">
        <v>440</v>
      </c>
      <c r="K429" s="359"/>
      <c r="L429" s="161"/>
      <c r="M429" s="162"/>
      <c r="N429" s="161" t="s">
        <v>440</v>
      </c>
      <c r="O429" s="294"/>
      <c r="P429" s="161"/>
      <c r="Q429" s="292"/>
      <c r="R429" s="293"/>
      <c r="S429" s="294"/>
      <c r="T429" s="291"/>
      <c r="U429" s="292"/>
      <c r="V429" s="293"/>
      <c r="W429" s="294"/>
      <c r="X429" s="296"/>
      <c r="Y429" s="296"/>
      <c r="Z429" s="328"/>
      <c r="AA429" s="208"/>
      <c r="AB429" s="279"/>
      <c r="AC429" s="280"/>
      <c r="AD429" s="229"/>
      <c r="AE429" s="280"/>
      <c r="AF429" s="280"/>
      <c r="AG429" s="280"/>
      <c r="AH429" s="280"/>
      <c r="AI429" s="280"/>
      <c r="AJ429" s="280"/>
      <c r="AK429" s="280"/>
      <c r="AL429" s="280"/>
      <c r="AM429" s="280"/>
      <c r="AN429" s="280"/>
      <c r="AO429" s="280"/>
      <c r="AP429" s="280"/>
      <c r="AQ429" s="280"/>
      <c r="AR429" s="280"/>
      <c r="AS429" s="280"/>
      <c r="AT429" s="280"/>
      <c r="AU429" s="280"/>
      <c r="AV429" s="280"/>
      <c r="AW429" s="280"/>
      <c r="AX429" s="280"/>
      <c r="AY429" s="280"/>
      <c r="AZ429" s="280"/>
      <c r="BA429" s="280"/>
      <c r="BB429" s="280"/>
      <c r="BC429" s="280"/>
      <c r="BD429" s="280"/>
      <c r="BE429" s="280"/>
      <c r="BF429" s="280"/>
      <c r="BG429" s="280"/>
      <c r="BH429" s="280"/>
      <c r="BI429" s="280"/>
      <c r="BJ429" s="280"/>
      <c r="BK429" s="280"/>
      <c r="BL429" s="280"/>
      <c r="BM429" s="280"/>
      <c r="BN429" s="280"/>
      <c r="BO429" s="280"/>
      <c r="BP429" s="280"/>
      <c r="BQ429" s="280"/>
      <c r="BR429" s="280"/>
      <c r="BS429" s="280"/>
      <c r="BT429" s="280"/>
      <c r="BU429" s="280"/>
      <c r="BV429" s="280"/>
      <c r="BW429" s="280"/>
      <c r="BX429" s="280"/>
      <c r="BY429" s="280"/>
      <c r="BZ429" s="280"/>
      <c r="CA429" s="280"/>
      <c r="CB429" s="280"/>
      <c r="CC429" s="280"/>
      <c r="CD429" s="280"/>
      <c r="CE429" s="279"/>
      <c r="CF429" s="279"/>
      <c r="CG429" s="279"/>
      <c r="CH429" s="279"/>
      <c r="CI429" s="279"/>
      <c r="CJ429" s="279"/>
      <c r="CK429" s="279"/>
      <c r="CL429" s="279"/>
      <c r="CM429" s="279"/>
      <c r="CN429" s="279"/>
      <c r="CO429" s="279"/>
      <c r="CP429" s="279"/>
      <c r="CQ429" s="279"/>
    </row>
    <row r="430" spans="1:95" s="281" customFormat="1" ht="45" customHeight="1" x14ac:dyDescent="0.2">
      <c r="A430" s="327"/>
      <c r="B430" s="173" t="s">
        <v>356</v>
      </c>
      <c r="C430" s="100" t="s">
        <v>357</v>
      </c>
      <c r="D430" s="609"/>
      <c r="E430" s="610"/>
      <c r="F430" s="609"/>
      <c r="G430" s="610"/>
      <c r="H430" s="609"/>
      <c r="I430" s="610"/>
      <c r="J430" s="609"/>
      <c r="K430" s="610"/>
      <c r="L430" s="609"/>
      <c r="M430" s="610"/>
      <c r="N430" s="609"/>
      <c r="O430" s="610"/>
      <c r="P430" s="609"/>
      <c r="Q430" s="610"/>
      <c r="R430" s="609"/>
      <c r="S430" s="610"/>
      <c r="T430" s="609"/>
      <c r="U430" s="610"/>
      <c r="V430" s="609"/>
      <c r="W430" s="610"/>
      <c r="X430" s="288"/>
      <c r="Y430" s="170">
        <f t="shared" ref="Y430:Y433" si="55">IF(OR(D430="s",F430="s",H430="s",J430="s",L430="s",N430="s",P430="s",R430="s",T430="s",V430="s"), 0, IF(OR(D430="a",F430="a",H430="a",J430="a",L430="a",N430="a",P430="a",R430="a",T430="a",V430="a"),Z430,0))</f>
        <v>0</v>
      </c>
      <c r="Z430" s="334">
        <v>5</v>
      </c>
      <c r="AA430" s="208">
        <f t="shared" ref="AA430:AA433" si="56">COUNTIF(D430:W430,"a")+COUNTIF(D430:W430,"s")</f>
        <v>0</v>
      </c>
      <c r="AB430" s="390"/>
      <c r="AC430" s="280"/>
      <c r="AD430" s="229"/>
      <c r="AE430" s="398"/>
      <c r="AF430" s="280"/>
      <c r="AG430" s="280"/>
      <c r="AH430" s="280"/>
      <c r="AI430" s="280"/>
      <c r="AJ430" s="280"/>
      <c r="AK430" s="280"/>
      <c r="AL430" s="280"/>
      <c r="AM430" s="280"/>
      <c r="AN430" s="280"/>
      <c r="AO430" s="280"/>
      <c r="AP430" s="280"/>
      <c r="AQ430" s="280"/>
      <c r="AR430" s="280"/>
      <c r="AS430" s="280"/>
      <c r="AT430" s="280"/>
      <c r="AU430" s="280"/>
      <c r="AV430" s="280"/>
      <c r="AW430" s="280"/>
      <c r="AX430" s="280"/>
      <c r="AY430" s="280"/>
      <c r="AZ430" s="280"/>
      <c r="BA430" s="280"/>
      <c r="BB430" s="280"/>
      <c r="BC430" s="280"/>
      <c r="BD430" s="280"/>
      <c r="BE430" s="280"/>
      <c r="BF430" s="280"/>
      <c r="BG430" s="280"/>
      <c r="BH430" s="280"/>
      <c r="BI430" s="280"/>
      <c r="BJ430" s="280"/>
      <c r="BK430" s="280"/>
      <c r="BL430" s="280"/>
      <c r="BM430" s="280"/>
      <c r="BN430" s="280"/>
      <c r="BO430" s="280"/>
      <c r="BP430" s="280"/>
      <c r="BQ430" s="280"/>
      <c r="BR430" s="280"/>
      <c r="BS430" s="280"/>
      <c r="BT430" s="280"/>
      <c r="BU430" s="280"/>
      <c r="BV430" s="280"/>
      <c r="BW430" s="280"/>
      <c r="BX430" s="280"/>
      <c r="BY430" s="280"/>
      <c r="BZ430" s="280"/>
      <c r="CA430" s="280"/>
      <c r="CB430" s="280"/>
      <c r="CC430" s="280"/>
      <c r="CD430" s="280"/>
      <c r="CE430" s="279"/>
      <c r="CF430" s="279"/>
      <c r="CG430" s="279"/>
      <c r="CH430" s="279"/>
      <c r="CI430" s="279"/>
      <c r="CJ430" s="279"/>
      <c r="CK430" s="279"/>
      <c r="CL430" s="279"/>
      <c r="CM430" s="279"/>
      <c r="CN430" s="279"/>
      <c r="CO430" s="279"/>
      <c r="CP430" s="279"/>
      <c r="CQ430" s="279"/>
    </row>
    <row r="431" spans="1:95" s="281" customFormat="1" ht="45" customHeight="1" x14ac:dyDescent="0.2">
      <c r="A431" s="327"/>
      <c r="B431" s="174" t="s">
        <v>358</v>
      </c>
      <c r="C431" s="136" t="s">
        <v>359</v>
      </c>
      <c r="D431" s="593"/>
      <c r="E431" s="594"/>
      <c r="F431" s="593"/>
      <c r="G431" s="594"/>
      <c r="H431" s="593"/>
      <c r="I431" s="594"/>
      <c r="J431" s="593"/>
      <c r="K431" s="594"/>
      <c r="L431" s="593"/>
      <c r="M431" s="594"/>
      <c r="N431" s="593"/>
      <c r="O431" s="594"/>
      <c r="P431" s="593"/>
      <c r="Q431" s="594"/>
      <c r="R431" s="593"/>
      <c r="S431" s="594"/>
      <c r="T431" s="593"/>
      <c r="U431" s="594"/>
      <c r="V431" s="593"/>
      <c r="W431" s="594"/>
      <c r="X431" s="288"/>
      <c r="Y431" s="170">
        <f t="shared" si="55"/>
        <v>0</v>
      </c>
      <c r="Z431" s="331">
        <v>5</v>
      </c>
      <c r="AA431" s="208">
        <f t="shared" si="56"/>
        <v>0</v>
      </c>
      <c r="AB431" s="390"/>
      <c r="AC431" s="280"/>
      <c r="AD431" s="229" t="s">
        <v>208</v>
      </c>
      <c r="AE431" s="398"/>
      <c r="AF431" s="280"/>
      <c r="AG431" s="280"/>
      <c r="AH431" s="280"/>
      <c r="AI431" s="280"/>
      <c r="AJ431" s="280"/>
      <c r="AK431" s="280"/>
      <c r="AL431" s="280"/>
      <c r="AM431" s="280"/>
      <c r="AN431" s="280"/>
      <c r="AO431" s="280"/>
      <c r="AP431" s="280"/>
      <c r="AQ431" s="280"/>
      <c r="AR431" s="280"/>
      <c r="AS431" s="280"/>
      <c r="AT431" s="280"/>
      <c r="AU431" s="280"/>
      <c r="AV431" s="280"/>
      <c r="AW431" s="280"/>
      <c r="AX431" s="280"/>
      <c r="AY431" s="280"/>
      <c r="AZ431" s="280"/>
      <c r="BA431" s="280"/>
      <c r="BB431" s="280"/>
      <c r="BC431" s="280"/>
      <c r="BD431" s="280"/>
      <c r="BE431" s="280"/>
      <c r="BF431" s="280"/>
      <c r="BG431" s="280"/>
      <c r="BH431" s="280"/>
      <c r="BI431" s="280"/>
      <c r="BJ431" s="280"/>
      <c r="BK431" s="280"/>
      <c r="BL431" s="280"/>
      <c r="BM431" s="280"/>
      <c r="BN431" s="280"/>
      <c r="BO431" s="280"/>
      <c r="BP431" s="280"/>
      <c r="BQ431" s="280"/>
      <c r="BR431" s="280"/>
      <c r="BS431" s="280"/>
      <c r="BT431" s="280"/>
      <c r="BU431" s="280"/>
      <c r="BV431" s="280"/>
      <c r="BW431" s="280"/>
      <c r="BX431" s="280"/>
      <c r="BY431" s="280"/>
      <c r="BZ431" s="280"/>
      <c r="CA431" s="280"/>
      <c r="CB431" s="280"/>
      <c r="CC431" s="280"/>
      <c r="CD431" s="280"/>
      <c r="CE431" s="279"/>
      <c r="CF431" s="279"/>
      <c r="CG431" s="279"/>
      <c r="CH431" s="279"/>
      <c r="CI431" s="279"/>
      <c r="CJ431" s="279"/>
      <c r="CK431" s="279"/>
      <c r="CL431" s="279"/>
      <c r="CM431" s="279"/>
      <c r="CN431" s="279"/>
      <c r="CO431" s="279"/>
      <c r="CP431" s="279"/>
      <c r="CQ431" s="279"/>
    </row>
    <row r="432" spans="1:95" s="281" customFormat="1" ht="126" customHeight="1" x14ac:dyDescent="0.2">
      <c r="A432" s="327"/>
      <c r="B432" s="174" t="s">
        <v>360</v>
      </c>
      <c r="C432" s="136" t="s">
        <v>1004</v>
      </c>
      <c r="D432" s="548"/>
      <c r="E432" s="549"/>
      <c r="F432" s="548"/>
      <c r="G432" s="549"/>
      <c r="H432" s="548"/>
      <c r="I432" s="549"/>
      <c r="J432" s="548"/>
      <c r="K432" s="549"/>
      <c r="L432" s="548"/>
      <c r="M432" s="549"/>
      <c r="N432" s="548"/>
      <c r="O432" s="549"/>
      <c r="P432" s="548"/>
      <c r="Q432" s="549"/>
      <c r="R432" s="548"/>
      <c r="S432" s="549"/>
      <c r="T432" s="548"/>
      <c r="U432" s="549"/>
      <c r="V432" s="548"/>
      <c r="W432" s="549"/>
      <c r="X432" s="288"/>
      <c r="Y432" s="30">
        <f t="shared" si="55"/>
        <v>0</v>
      </c>
      <c r="Z432" s="331">
        <v>5</v>
      </c>
      <c r="AA432" s="208">
        <f t="shared" si="56"/>
        <v>0</v>
      </c>
      <c r="AB432" s="390"/>
      <c r="AC432" s="280"/>
      <c r="AD432" s="229" t="s">
        <v>208</v>
      </c>
      <c r="AE432" s="398"/>
      <c r="AF432" s="280"/>
      <c r="AG432" s="280"/>
      <c r="AH432" s="280"/>
      <c r="AI432" s="280"/>
      <c r="AJ432" s="280"/>
      <c r="AK432" s="280"/>
      <c r="AL432" s="280"/>
      <c r="AM432" s="280"/>
      <c r="AN432" s="280"/>
      <c r="AO432" s="280"/>
      <c r="AP432" s="280"/>
      <c r="AQ432" s="280"/>
      <c r="AR432" s="280"/>
      <c r="AS432" s="280"/>
      <c r="AT432" s="280"/>
      <c r="AU432" s="280"/>
      <c r="AV432" s="280"/>
      <c r="AW432" s="280"/>
      <c r="AX432" s="280"/>
      <c r="AY432" s="280"/>
      <c r="AZ432" s="280"/>
      <c r="BA432" s="280"/>
      <c r="BB432" s="280"/>
      <c r="BC432" s="280"/>
      <c r="BD432" s="280"/>
      <c r="BE432" s="280"/>
      <c r="BF432" s="280"/>
      <c r="BG432" s="280"/>
      <c r="BH432" s="280"/>
      <c r="BI432" s="280"/>
      <c r="BJ432" s="280"/>
      <c r="BK432" s="280"/>
      <c r="BL432" s="280"/>
      <c r="BM432" s="280"/>
      <c r="BN432" s="280"/>
      <c r="BO432" s="280"/>
      <c r="BP432" s="280"/>
      <c r="BQ432" s="280"/>
      <c r="BR432" s="280"/>
      <c r="BS432" s="280"/>
      <c r="BT432" s="280"/>
      <c r="BU432" s="280"/>
      <c r="BV432" s="280"/>
      <c r="BW432" s="280"/>
      <c r="BX432" s="280"/>
      <c r="BY432" s="280"/>
      <c r="BZ432" s="280"/>
      <c r="CA432" s="280"/>
      <c r="CB432" s="280"/>
      <c r="CC432" s="280"/>
      <c r="CD432" s="280"/>
      <c r="CE432" s="279"/>
      <c r="CF432" s="279"/>
      <c r="CG432" s="279"/>
      <c r="CH432" s="279"/>
      <c r="CI432" s="279"/>
      <c r="CJ432" s="279"/>
      <c r="CK432" s="279"/>
      <c r="CL432" s="279"/>
      <c r="CM432" s="279"/>
      <c r="CN432" s="279"/>
      <c r="CO432" s="279"/>
      <c r="CP432" s="279"/>
      <c r="CQ432" s="279"/>
    </row>
    <row r="433" spans="1:95" s="281" customFormat="1" ht="45" customHeight="1" thickBot="1" x14ac:dyDescent="0.25">
      <c r="A433" s="327"/>
      <c r="B433" s="174" t="s">
        <v>61</v>
      </c>
      <c r="C433" s="136" t="s">
        <v>62</v>
      </c>
      <c r="D433" s="593"/>
      <c r="E433" s="594"/>
      <c r="F433" s="593"/>
      <c r="G433" s="594"/>
      <c r="H433" s="593"/>
      <c r="I433" s="594"/>
      <c r="J433" s="593"/>
      <c r="K433" s="594"/>
      <c r="L433" s="593"/>
      <c r="M433" s="594"/>
      <c r="N433" s="593"/>
      <c r="O433" s="594"/>
      <c r="P433" s="593"/>
      <c r="Q433" s="594"/>
      <c r="R433" s="593"/>
      <c r="S433" s="594"/>
      <c r="T433" s="593"/>
      <c r="U433" s="594"/>
      <c r="V433" s="593"/>
      <c r="W433" s="594"/>
      <c r="X433" s="288"/>
      <c r="Y433" s="170">
        <f t="shared" si="55"/>
        <v>0</v>
      </c>
      <c r="Z433" s="331">
        <v>5</v>
      </c>
      <c r="AA433" s="208">
        <f t="shared" si="56"/>
        <v>0</v>
      </c>
      <c r="AB433" s="390"/>
      <c r="AC433" s="280"/>
      <c r="AD433" s="229"/>
      <c r="AE433" s="398"/>
      <c r="AF433" s="280"/>
      <c r="AG433" s="280"/>
      <c r="AH433" s="280"/>
      <c r="AI433" s="280"/>
      <c r="AJ433" s="280"/>
      <c r="AK433" s="280"/>
      <c r="AL433" s="280"/>
      <c r="AM433" s="280"/>
      <c r="AN433" s="280"/>
      <c r="AO433" s="280"/>
      <c r="AP433" s="280"/>
      <c r="AQ433" s="280"/>
      <c r="AR433" s="280"/>
      <c r="AS433" s="280"/>
      <c r="AT433" s="280"/>
      <c r="AU433" s="280"/>
      <c r="AV433" s="280"/>
      <c r="AW433" s="280"/>
      <c r="AX433" s="280"/>
      <c r="AY433" s="280"/>
      <c r="AZ433" s="280"/>
      <c r="BA433" s="280"/>
      <c r="BB433" s="280"/>
      <c r="BC433" s="280"/>
      <c r="BD433" s="280"/>
      <c r="BE433" s="280"/>
      <c r="BF433" s="280"/>
      <c r="BG433" s="280"/>
      <c r="BH433" s="280"/>
      <c r="BI433" s="280"/>
      <c r="BJ433" s="280"/>
      <c r="BK433" s="280"/>
      <c r="BL433" s="280"/>
      <c r="BM433" s="280"/>
      <c r="BN433" s="280"/>
      <c r="BO433" s="280"/>
      <c r="BP433" s="280"/>
      <c r="BQ433" s="280"/>
      <c r="BR433" s="280"/>
      <c r="BS433" s="280"/>
      <c r="BT433" s="280"/>
      <c r="BU433" s="280"/>
      <c r="BV433" s="280"/>
      <c r="BW433" s="280"/>
      <c r="BX433" s="280"/>
      <c r="BY433" s="280"/>
      <c r="BZ433" s="280"/>
      <c r="CA433" s="280"/>
      <c r="CB433" s="280"/>
      <c r="CC433" s="280"/>
      <c r="CD433" s="280"/>
      <c r="CE433" s="279"/>
      <c r="CF433" s="279"/>
      <c r="CG433" s="279"/>
      <c r="CH433" s="279"/>
      <c r="CI433" s="279"/>
      <c r="CJ433" s="279"/>
      <c r="CK433" s="279"/>
      <c r="CL433" s="279"/>
      <c r="CM433" s="279"/>
      <c r="CN433" s="279"/>
      <c r="CO433" s="279"/>
      <c r="CP433" s="279"/>
      <c r="CQ433" s="279"/>
    </row>
    <row r="434" spans="1:95" s="281" customFormat="1" ht="21" customHeight="1" thickTop="1" thickBot="1" x14ac:dyDescent="0.25">
      <c r="A434" s="327"/>
      <c r="B434" s="178"/>
      <c r="C434" s="110"/>
      <c r="D434" s="606" t="s">
        <v>441</v>
      </c>
      <c r="E434" s="607"/>
      <c r="F434" s="607"/>
      <c r="G434" s="607"/>
      <c r="H434" s="607"/>
      <c r="I434" s="607"/>
      <c r="J434" s="607"/>
      <c r="K434" s="607"/>
      <c r="L434" s="607"/>
      <c r="M434" s="607"/>
      <c r="N434" s="607"/>
      <c r="O434" s="607"/>
      <c r="P434" s="607"/>
      <c r="Q434" s="607"/>
      <c r="R434" s="607"/>
      <c r="S434" s="607"/>
      <c r="T434" s="607"/>
      <c r="U434" s="607"/>
      <c r="V434" s="607"/>
      <c r="W434" s="607"/>
      <c r="X434" s="661"/>
      <c r="Y434" s="289">
        <f>SUM(Y430:Y433)</f>
        <v>0</v>
      </c>
      <c r="Z434" s="332">
        <f>SUM(Z430:Z433)</f>
        <v>20</v>
      </c>
      <c r="AA434" s="208"/>
      <c r="AB434" s="279"/>
      <c r="AC434" s="280"/>
      <c r="AD434" s="229"/>
      <c r="AE434" s="280"/>
      <c r="AF434" s="280"/>
      <c r="AG434" s="280"/>
      <c r="AH434" s="280"/>
      <c r="AI434" s="280"/>
      <c r="AJ434" s="280"/>
      <c r="AK434" s="280"/>
      <c r="AL434" s="280"/>
      <c r="AM434" s="280"/>
      <c r="AN434" s="280"/>
      <c r="AO434" s="280"/>
      <c r="AP434" s="280"/>
      <c r="AQ434" s="280"/>
      <c r="AR434" s="280"/>
      <c r="AS434" s="280"/>
      <c r="AT434" s="280"/>
      <c r="AU434" s="280"/>
      <c r="AV434" s="280"/>
      <c r="AW434" s="280"/>
      <c r="AX434" s="280"/>
      <c r="AY434" s="280"/>
      <c r="AZ434" s="280"/>
      <c r="BA434" s="280"/>
      <c r="BB434" s="280"/>
      <c r="BC434" s="280"/>
      <c r="BD434" s="280"/>
      <c r="BE434" s="280"/>
      <c r="BF434" s="280"/>
      <c r="BG434" s="280"/>
      <c r="BH434" s="280"/>
      <c r="BI434" s="280"/>
      <c r="BJ434" s="280"/>
      <c r="BK434" s="280"/>
      <c r="BL434" s="280"/>
      <c r="BM434" s="280"/>
      <c r="BN434" s="280"/>
      <c r="BO434" s="280"/>
      <c r="BP434" s="280"/>
      <c r="BQ434" s="280"/>
      <c r="BR434" s="280"/>
      <c r="BS434" s="280"/>
      <c r="BT434" s="280"/>
      <c r="BU434" s="280"/>
      <c r="BV434" s="280"/>
      <c r="BW434" s="280"/>
      <c r="BX434" s="280"/>
      <c r="BY434" s="280"/>
      <c r="BZ434" s="280"/>
      <c r="CA434" s="280"/>
      <c r="CB434" s="280"/>
      <c r="CC434" s="280"/>
      <c r="CD434" s="280"/>
      <c r="CE434" s="279"/>
      <c r="CF434" s="279"/>
      <c r="CG434" s="279"/>
      <c r="CH434" s="279"/>
      <c r="CI434" s="279"/>
      <c r="CJ434" s="279"/>
      <c r="CK434" s="279"/>
      <c r="CL434" s="279"/>
      <c r="CM434" s="279"/>
      <c r="CN434" s="279"/>
      <c r="CO434" s="279"/>
      <c r="CP434" s="279"/>
      <c r="CQ434" s="279"/>
    </row>
    <row r="435" spans="1:95" s="281" customFormat="1" ht="21" customHeight="1" thickBot="1" x14ac:dyDescent="0.25">
      <c r="A435" s="325"/>
      <c r="B435" s="290"/>
      <c r="C435" s="146"/>
      <c r="D435" s="601"/>
      <c r="E435" s="622"/>
      <c r="F435" s="795">
        <v>10</v>
      </c>
      <c r="G435" s="796"/>
      <c r="H435" s="796"/>
      <c r="I435" s="796"/>
      <c r="J435" s="796"/>
      <c r="K435" s="796"/>
      <c r="L435" s="796"/>
      <c r="M435" s="796"/>
      <c r="N435" s="796"/>
      <c r="O435" s="796"/>
      <c r="P435" s="796"/>
      <c r="Q435" s="796"/>
      <c r="R435" s="796"/>
      <c r="S435" s="796"/>
      <c r="T435" s="796"/>
      <c r="U435" s="796"/>
      <c r="V435" s="796"/>
      <c r="W435" s="796"/>
      <c r="X435" s="796"/>
      <c r="Y435" s="796"/>
      <c r="Z435" s="797"/>
      <c r="AA435" s="208"/>
      <c r="AB435" s="279"/>
      <c r="AC435" s="280"/>
      <c r="AD435" s="229"/>
      <c r="AE435" s="280"/>
      <c r="AF435" s="280"/>
      <c r="AG435" s="280"/>
      <c r="AH435" s="280"/>
      <c r="AI435" s="280"/>
      <c r="AJ435" s="280"/>
      <c r="AK435" s="280"/>
      <c r="AL435" s="280"/>
      <c r="AM435" s="280"/>
      <c r="AN435" s="280"/>
      <c r="AO435" s="280"/>
      <c r="AP435" s="280"/>
      <c r="AQ435" s="280"/>
      <c r="AR435" s="280"/>
      <c r="AS435" s="280"/>
      <c r="AT435" s="280"/>
      <c r="AU435" s="280"/>
      <c r="AV435" s="280"/>
      <c r="AW435" s="280"/>
      <c r="AX435" s="280"/>
      <c r="AY435" s="280"/>
      <c r="AZ435" s="280"/>
      <c r="BA435" s="280"/>
      <c r="BB435" s="280"/>
      <c r="BC435" s="280"/>
      <c r="BD435" s="280"/>
      <c r="BE435" s="280"/>
      <c r="BF435" s="280"/>
      <c r="BG435" s="280"/>
      <c r="BH435" s="280"/>
      <c r="BI435" s="280"/>
      <c r="BJ435" s="280"/>
      <c r="BK435" s="280"/>
      <c r="BL435" s="280"/>
      <c r="BM435" s="280"/>
      <c r="BN435" s="280"/>
      <c r="BO435" s="280"/>
      <c r="BP435" s="280"/>
      <c r="BQ435" s="280"/>
      <c r="BR435" s="280"/>
      <c r="BS435" s="280"/>
      <c r="BT435" s="280"/>
      <c r="BU435" s="280"/>
      <c r="BV435" s="280"/>
      <c r="BW435" s="280"/>
      <c r="BX435" s="280"/>
      <c r="BY435" s="280"/>
      <c r="BZ435" s="280"/>
      <c r="CA435" s="280"/>
      <c r="CB435" s="280"/>
      <c r="CC435" s="280"/>
      <c r="CD435" s="280"/>
      <c r="CE435" s="279"/>
      <c r="CF435" s="279"/>
      <c r="CG435" s="279"/>
      <c r="CH435" s="279"/>
      <c r="CI435" s="279"/>
      <c r="CJ435" s="279"/>
      <c r="CK435" s="279"/>
      <c r="CL435" s="279"/>
      <c r="CM435" s="279"/>
      <c r="CN435" s="279"/>
      <c r="CO435" s="279"/>
      <c r="CP435" s="279"/>
      <c r="CQ435" s="279"/>
    </row>
    <row r="436" spans="1:95" ht="30" customHeight="1" thickBot="1" x14ac:dyDescent="0.25">
      <c r="A436" s="317"/>
      <c r="B436" s="184">
        <v>5900</v>
      </c>
      <c r="C436" s="160" t="s">
        <v>484</v>
      </c>
      <c r="D436" s="161" t="s">
        <v>440</v>
      </c>
      <c r="E436" s="162"/>
      <c r="F436" s="161" t="s">
        <v>440</v>
      </c>
      <c r="G436" s="163"/>
      <c r="H436" s="161" t="s">
        <v>440</v>
      </c>
      <c r="I436" s="162"/>
      <c r="J436" s="164"/>
      <c r="K436" s="163"/>
      <c r="L436" s="165"/>
      <c r="M436" s="162"/>
      <c r="N436" s="166"/>
      <c r="O436" s="162"/>
      <c r="P436" s="165"/>
      <c r="Q436" s="162"/>
      <c r="R436" s="165"/>
      <c r="S436" s="162"/>
      <c r="T436" s="165"/>
      <c r="U436" s="167"/>
      <c r="V436" s="161"/>
      <c r="W436" s="162"/>
      <c r="X436" s="168"/>
      <c r="Y436" s="168"/>
      <c r="Z436" s="328"/>
      <c r="AD436" s="229"/>
      <c r="BX436" s="220"/>
      <c r="BY436" s="220"/>
      <c r="BZ436" s="220"/>
      <c r="CA436" s="220"/>
      <c r="CB436" s="220"/>
      <c r="CC436" s="220"/>
      <c r="CD436" s="220"/>
      <c r="CE436" s="47"/>
      <c r="CF436" s="47"/>
      <c r="CG436" s="47"/>
      <c r="CH436" s="47"/>
      <c r="CI436" s="47"/>
      <c r="CJ436" s="47"/>
      <c r="CK436" s="47"/>
      <c r="CL436" s="47"/>
      <c r="CM436" s="47"/>
      <c r="CN436" s="47"/>
      <c r="CO436" s="47"/>
      <c r="CP436" s="47"/>
      <c r="CQ436" s="47"/>
    </row>
    <row r="437" spans="1:95" ht="48" customHeight="1" thickBot="1" x14ac:dyDescent="0.25">
      <c r="A437" s="327"/>
      <c r="B437" s="173"/>
      <c r="C437" s="135" t="s">
        <v>418</v>
      </c>
      <c r="D437" s="716"/>
      <c r="E437" s="716"/>
      <c r="F437" s="716"/>
      <c r="G437" s="716"/>
      <c r="H437" s="716"/>
      <c r="I437" s="716"/>
      <c r="J437" s="716"/>
      <c r="K437" s="716"/>
      <c r="L437" s="716"/>
      <c r="M437" s="716"/>
      <c r="N437" s="716"/>
      <c r="O437" s="716"/>
      <c r="P437" s="716"/>
      <c r="Q437" s="716"/>
      <c r="R437" s="716"/>
      <c r="S437" s="716"/>
      <c r="T437" s="716"/>
      <c r="U437" s="716"/>
      <c r="V437" s="716"/>
      <c r="W437" s="716"/>
      <c r="X437" s="716"/>
      <c r="Y437" s="716"/>
      <c r="Z437" s="717"/>
      <c r="AD437" s="229"/>
      <c r="BX437" s="220"/>
      <c r="BY437" s="220"/>
      <c r="BZ437" s="220"/>
      <c r="CA437" s="220"/>
      <c r="CB437" s="220"/>
      <c r="CC437" s="220"/>
      <c r="CD437" s="220"/>
      <c r="CE437" s="47"/>
      <c r="CF437" s="47"/>
      <c r="CG437" s="47"/>
      <c r="CH437" s="47"/>
      <c r="CI437" s="47"/>
      <c r="CJ437" s="47"/>
      <c r="CK437" s="47"/>
      <c r="CL437" s="47"/>
      <c r="CM437" s="47"/>
      <c r="CN437" s="47"/>
      <c r="CO437" s="47"/>
      <c r="CP437" s="47"/>
      <c r="CQ437" s="47"/>
    </row>
    <row r="438" spans="1:95" ht="45" customHeight="1" x14ac:dyDescent="0.2">
      <c r="A438" s="327"/>
      <c r="B438" s="174" t="s">
        <v>498</v>
      </c>
      <c r="C438" s="100" t="s">
        <v>1005</v>
      </c>
      <c r="D438" s="609"/>
      <c r="E438" s="610"/>
      <c r="F438" s="609"/>
      <c r="G438" s="610"/>
      <c r="H438" s="609"/>
      <c r="I438" s="610"/>
      <c r="J438" s="609"/>
      <c r="K438" s="610"/>
      <c r="L438" s="609"/>
      <c r="M438" s="610"/>
      <c r="N438" s="609"/>
      <c r="O438" s="610"/>
      <c r="P438" s="609"/>
      <c r="Q438" s="610"/>
      <c r="R438" s="609"/>
      <c r="S438" s="610"/>
      <c r="T438" s="609"/>
      <c r="U438" s="610"/>
      <c r="V438" s="609"/>
      <c r="W438" s="610"/>
      <c r="X438" s="396"/>
      <c r="Y438" s="545">
        <f>IF(OR(D438="s",F438="s",H438="s",J438="s",L438="s",N438="s",P438="s",R438="s",T438="s",V438="s"), 0, IF(OR(D438="a",F438="a",H438="a",J438="a",L438="a",N438="a",P438="a",R438="a",T438="a",V438="a"),Z438,0))</f>
        <v>0</v>
      </c>
      <c r="Z438" s="334">
        <v>40</v>
      </c>
      <c r="AA438" s="208">
        <f>COUNTIF(D438:W438,"a")+COUNTIF(D438:W438,"s")</f>
        <v>0</v>
      </c>
      <c r="AB438" s="390"/>
      <c r="AD438" s="229" t="s">
        <v>208</v>
      </c>
      <c r="BX438" s="220"/>
      <c r="BY438" s="220"/>
      <c r="BZ438" s="220"/>
      <c r="CA438" s="220"/>
      <c r="CB438" s="220"/>
      <c r="CC438" s="220"/>
      <c r="CD438" s="220"/>
      <c r="CE438" s="47"/>
      <c r="CF438" s="47"/>
      <c r="CG438" s="47"/>
      <c r="CH438" s="47"/>
      <c r="CI438" s="47"/>
      <c r="CJ438" s="47"/>
      <c r="CK438" s="47"/>
      <c r="CL438" s="47"/>
      <c r="CM438" s="47"/>
      <c r="CN438" s="47"/>
      <c r="CO438" s="47"/>
      <c r="CP438" s="47"/>
      <c r="CQ438" s="47"/>
    </row>
    <row r="439" spans="1:95" ht="67.7" customHeight="1" x14ac:dyDescent="0.2">
      <c r="A439" s="327"/>
      <c r="B439" s="174" t="s">
        <v>497</v>
      </c>
      <c r="C439" s="107" t="s">
        <v>205</v>
      </c>
      <c r="D439" s="593"/>
      <c r="E439" s="594"/>
      <c r="F439" s="593"/>
      <c r="G439" s="594"/>
      <c r="H439" s="593"/>
      <c r="I439" s="594"/>
      <c r="J439" s="593"/>
      <c r="K439" s="594"/>
      <c r="L439" s="593"/>
      <c r="M439" s="594"/>
      <c r="N439" s="593"/>
      <c r="O439" s="594"/>
      <c r="P439" s="593"/>
      <c r="Q439" s="594"/>
      <c r="R439" s="593"/>
      <c r="S439" s="594"/>
      <c r="T439" s="593"/>
      <c r="U439" s="594"/>
      <c r="V439" s="593"/>
      <c r="W439" s="594"/>
      <c r="X439" s="396"/>
      <c r="Y439" s="170">
        <f>IF(OR(D439="s",F439="s",H439="s",J439="s",L439="s",N439="s",P439="s",R439="s",T439="s",V439="s"), 0, IF(OR(D439="a",F439="a",H439="a",J439="a",L439="a",N439="a",P439="a",R439="a",T439="a",V439="a"),Z439,0))</f>
        <v>0</v>
      </c>
      <c r="Z439" s="331">
        <v>10</v>
      </c>
      <c r="AA439" s="208">
        <f>COUNTIF(D439:W439,"a")+COUNTIF(D439:W439,"s")</f>
        <v>0</v>
      </c>
      <c r="AB439" s="390"/>
      <c r="AD439" s="229"/>
      <c r="BX439" s="220"/>
      <c r="BY439" s="220"/>
      <c r="BZ439" s="220"/>
      <c r="CA439" s="220"/>
      <c r="CB439" s="220"/>
      <c r="CC439" s="220"/>
      <c r="CD439" s="220"/>
      <c r="CE439" s="47"/>
      <c r="CF439" s="47"/>
      <c r="CG439" s="47"/>
      <c r="CH439" s="47"/>
      <c r="CI439" s="47"/>
      <c r="CJ439" s="47"/>
      <c r="CK439" s="47"/>
      <c r="CL439" s="47"/>
      <c r="CM439" s="47"/>
      <c r="CN439" s="47"/>
      <c r="CO439" s="47"/>
      <c r="CP439" s="47"/>
      <c r="CQ439" s="47"/>
    </row>
    <row r="440" spans="1:95" ht="67.7" customHeight="1" thickBot="1" x14ac:dyDescent="0.25">
      <c r="A440" s="327"/>
      <c r="B440" s="174" t="s">
        <v>496</v>
      </c>
      <c r="C440" s="107" t="s">
        <v>1006</v>
      </c>
      <c r="D440" s="591"/>
      <c r="E440" s="592"/>
      <c r="F440" s="591"/>
      <c r="G440" s="592"/>
      <c r="H440" s="591"/>
      <c r="I440" s="592"/>
      <c r="J440" s="591"/>
      <c r="K440" s="592"/>
      <c r="L440" s="591"/>
      <c r="M440" s="592"/>
      <c r="N440" s="591"/>
      <c r="O440" s="592"/>
      <c r="P440" s="591"/>
      <c r="Q440" s="592"/>
      <c r="R440" s="591"/>
      <c r="S440" s="592"/>
      <c r="T440" s="591"/>
      <c r="U440" s="592"/>
      <c r="V440" s="591"/>
      <c r="W440" s="592"/>
      <c r="X440" s="396"/>
      <c r="Y440" s="170">
        <f>IF(OR(D440="s",F440="s",H440="s",J440="s",L440="s",N440="s",P440="s",R440="s",T440="s",V440="s"), 0, IF(OR(D440="a",F440="a",H440="a",J440="a",L440="a",N440="a",P440="a",R440="a",T440="a",V440="a"),Z440,0))</f>
        <v>0</v>
      </c>
      <c r="Z440" s="331">
        <v>10</v>
      </c>
      <c r="AA440" s="208">
        <f>COUNTIF(D440:W440,"a")+COUNTIF(D440:W440,"s")</f>
        <v>0</v>
      </c>
      <c r="AB440" s="390"/>
      <c r="AD440" s="229"/>
      <c r="BX440" s="220"/>
      <c r="BY440" s="220"/>
      <c r="BZ440" s="220"/>
      <c r="CA440" s="220"/>
      <c r="CB440" s="220"/>
      <c r="CC440" s="220"/>
      <c r="CD440" s="220"/>
      <c r="CE440" s="47"/>
      <c r="CF440" s="47"/>
      <c r="CG440" s="47"/>
      <c r="CH440" s="47"/>
      <c r="CI440" s="47"/>
      <c r="CJ440" s="47"/>
      <c r="CK440" s="47"/>
      <c r="CL440" s="47"/>
      <c r="CM440" s="47"/>
      <c r="CN440" s="47"/>
      <c r="CO440" s="47"/>
      <c r="CP440" s="47"/>
      <c r="CQ440" s="47"/>
    </row>
    <row r="441" spans="1:95" ht="48" customHeight="1" thickBot="1" x14ac:dyDescent="0.25">
      <c r="A441" s="327"/>
      <c r="B441" s="174"/>
      <c r="C441" s="825" t="s">
        <v>1007</v>
      </c>
      <c r="D441" s="716"/>
      <c r="E441" s="716"/>
      <c r="F441" s="716"/>
      <c r="G441" s="716"/>
      <c r="H441" s="716"/>
      <c r="I441" s="716"/>
      <c r="J441" s="716"/>
      <c r="K441" s="716"/>
      <c r="L441" s="716"/>
      <c r="M441" s="716"/>
      <c r="N441" s="716"/>
      <c r="O441" s="716"/>
      <c r="P441" s="716"/>
      <c r="Q441" s="716"/>
      <c r="R441" s="716"/>
      <c r="S441" s="716"/>
      <c r="T441" s="716"/>
      <c r="U441" s="716"/>
      <c r="V441" s="716"/>
      <c r="W441" s="716"/>
      <c r="X441" s="716"/>
      <c r="Y441" s="716"/>
      <c r="Z441" s="717"/>
      <c r="AD441" s="229"/>
      <c r="BX441" s="220"/>
      <c r="BY441" s="220"/>
      <c r="BZ441" s="220"/>
      <c r="CA441" s="220"/>
      <c r="CB441" s="220"/>
      <c r="CC441" s="220"/>
      <c r="CD441" s="220"/>
      <c r="CE441" s="47"/>
      <c r="CF441" s="47"/>
      <c r="CG441" s="47"/>
      <c r="CH441" s="47"/>
      <c r="CI441" s="47"/>
      <c r="CJ441" s="47"/>
      <c r="CK441" s="47"/>
      <c r="CL441" s="47"/>
      <c r="CM441" s="47"/>
      <c r="CN441" s="47"/>
      <c r="CO441" s="47"/>
      <c r="CP441" s="47"/>
      <c r="CQ441" s="47"/>
    </row>
    <row r="442" spans="1:95" ht="45" customHeight="1" x14ac:dyDescent="0.2">
      <c r="A442" s="327"/>
      <c r="B442" s="174" t="s">
        <v>494</v>
      </c>
      <c r="C442" s="107" t="s">
        <v>1008</v>
      </c>
      <c r="D442" s="609"/>
      <c r="E442" s="610"/>
      <c r="F442" s="609"/>
      <c r="G442" s="610"/>
      <c r="H442" s="609"/>
      <c r="I442" s="610"/>
      <c r="J442" s="609"/>
      <c r="K442" s="610"/>
      <c r="L442" s="609"/>
      <c r="M442" s="610"/>
      <c r="N442" s="609"/>
      <c r="O442" s="610"/>
      <c r="P442" s="609"/>
      <c r="Q442" s="610"/>
      <c r="R442" s="609"/>
      <c r="S442" s="610"/>
      <c r="T442" s="609"/>
      <c r="U442" s="610"/>
      <c r="V442" s="609"/>
      <c r="W442" s="610"/>
      <c r="X442" s="74"/>
      <c r="Y442" s="30">
        <f>IF(OR(D442="s",F442="s",H442="s",J442="s",L442="s",N442="s",P442="s",R442="s",T442="s",V442="s"), 0, IF(OR(D442="a",F442="a",H442="a",J442="a",L442="a",N442="a",P442="a",R442="a",T442="a",V442="a"),Z442,0))</f>
        <v>0</v>
      </c>
      <c r="Z442" s="331">
        <f>IF(X442="na",0,40)</f>
        <v>40</v>
      </c>
      <c r="AA442" s="208">
        <f>IF((COUNTIF(D442:W442,"a")+COUNTIF(D442:W442,"s")+COUNTIF(X442,"na"))&gt;0,IF((COUNTIF(D443:W443,"a")+COUNTIF(D443:W443,"s")),0,COUNTIF(D442:W442,"a")+COUNTIF(D442:W442,"s")+COUNTIF(X442,"na")),COUNTIF(D442:W442,"a")+COUNTIF(D442:W442,"s"))</f>
        <v>0</v>
      </c>
      <c r="AB442" s="276"/>
      <c r="AD442" s="229"/>
      <c r="BX442" s="220"/>
      <c r="BY442" s="220"/>
      <c r="BZ442" s="220"/>
      <c r="CA442" s="220"/>
      <c r="CB442" s="220"/>
      <c r="CC442" s="220"/>
      <c r="CD442" s="220"/>
      <c r="CE442" s="47"/>
      <c r="CF442" s="47"/>
      <c r="CG442" s="47"/>
      <c r="CH442" s="47"/>
      <c r="CI442" s="47"/>
      <c r="CJ442" s="47"/>
      <c r="CK442" s="47"/>
      <c r="CL442" s="47"/>
      <c r="CM442" s="47"/>
      <c r="CN442" s="47"/>
      <c r="CO442" s="47"/>
      <c r="CP442" s="47"/>
      <c r="CQ442" s="47"/>
    </row>
    <row r="443" spans="1:95" ht="67.7" customHeight="1" x14ac:dyDescent="0.2">
      <c r="A443" s="327"/>
      <c r="B443" s="183" t="s">
        <v>495</v>
      </c>
      <c r="C443" s="151" t="s">
        <v>1009</v>
      </c>
      <c r="D443" s="593"/>
      <c r="E443" s="594"/>
      <c r="F443" s="593"/>
      <c r="G443" s="594"/>
      <c r="H443" s="593"/>
      <c r="I443" s="594"/>
      <c r="J443" s="593"/>
      <c r="K443" s="594"/>
      <c r="L443" s="593"/>
      <c r="M443" s="594"/>
      <c r="N443" s="593"/>
      <c r="O443" s="594"/>
      <c r="P443" s="593"/>
      <c r="Q443" s="594"/>
      <c r="R443" s="593"/>
      <c r="S443" s="594"/>
      <c r="T443" s="593"/>
      <c r="U443" s="594"/>
      <c r="V443" s="593"/>
      <c r="W443" s="594"/>
      <c r="X443" s="396"/>
      <c r="Y443" s="72">
        <f>IF(OR(D443="s",F443="s",H443="s",J443="s",L443="s",N443="s",P443="s",R443="s",T443="s",V443="s"), 0, IF(OR(D443="a",F443="a",H443="a",J443="a",L443="a",N443="a",P443="a",R443="a",T443="a",V443="a"),Z443,0))</f>
        <v>0</v>
      </c>
      <c r="Z443" s="331">
        <f>IF(X442="na",0,20)</f>
        <v>20</v>
      </c>
      <c r="AA443" s="208">
        <f>IF((COUNTIF(D443:W443,"a")+COUNTIF(D443:W443,"s"))&gt;0,IF((COUNTIF(D442:W442,"a")+COUNTIF(D442:W442,"s")+COUNTIF(X442,"na")),0,COUNTIF(D443:W443,"a")+COUNTIF(D443:W443,"s")),COUNTIF(D443:W443,"a")+COUNTIF(D443:W443,"s"))</f>
        <v>0</v>
      </c>
      <c r="AB443" s="276"/>
      <c r="AD443" s="229"/>
      <c r="BX443" s="220"/>
      <c r="BY443" s="220"/>
      <c r="BZ443" s="220"/>
      <c r="CA443" s="220"/>
      <c r="CB443" s="220"/>
      <c r="CC443" s="220"/>
      <c r="CD443" s="220"/>
      <c r="CE443" s="47"/>
      <c r="CF443" s="47"/>
      <c r="CG443" s="47"/>
      <c r="CH443" s="47"/>
      <c r="CI443" s="47"/>
      <c r="CJ443" s="47"/>
      <c r="CK443" s="47"/>
      <c r="CL443" s="47"/>
      <c r="CM443" s="47"/>
      <c r="CN443" s="47"/>
      <c r="CO443" s="47"/>
      <c r="CP443" s="47"/>
      <c r="CQ443" s="47"/>
    </row>
    <row r="444" spans="1:95" ht="67.7" customHeight="1" thickBot="1" x14ac:dyDescent="0.25">
      <c r="A444" s="327" t="s">
        <v>207</v>
      </c>
      <c r="B444" s="174" t="s">
        <v>1169</v>
      </c>
      <c r="C444" s="107" t="s">
        <v>1170</v>
      </c>
      <c r="D444" s="591"/>
      <c r="E444" s="592"/>
      <c r="F444" s="591"/>
      <c r="G444" s="592"/>
      <c r="H444" s="591"/>
      <c r="I444" s="592"/>
      <c r="J444" s="591"/>
      <c r="K444" s="592"/>
      <c r="L444" s="591"/>
      <c r="M444" s="592"/>
      <c r="N444" s="591"/>
      <c r="O444" s="592"/>
      <c r="P444" s="591"/>
      <c r="Q444" s="592"/>
      <c r="R444" s="591"/>
      <c r="S444" s="592"/>
      <c r="T444" s="591"/>
      <c r="U444" s="592"/>
      <c r="V444" s="591"/>
      <c r="W444" s="592"/>
      <c r="X444" s="396"/>
      <c r="Y444" s="170">
        <f>IF(OR(D444="s",F444="s",H444="s",J444="s",L444="s",N444="s",P444="s",R444="s",T444="s",V444="s"), 0, IF(OR(D444="a",F444="a",H444="a",J444="a",L444="a",N444="a",P444="a",R444="a",T444="a",V444="a"),Z444,0))</f>
        <v>0</v>
      </c>
      <c r="Z444" s="331">
        <v>20</v>
      </c>
      <c r="AA444" s="208">
        <f>COUNTIF(D444:W444,"a")+COUNTIF(D444:W444,"s")</f>
        <v>0</v>
      </c>
      <c r="AB444" s="390"/>
      <c r="AD444" s="229"/>
      <c r="BX444" s="220"/>
      <c r="BY444" s="220"/>
      <c r="BZ444" s="220"/>
      <c r="CA444" s="220"/>
      <c r="CB444" s="220"/>
      <c r="CC444" s="220"/>
      <c r="CD444" s="220"/>
      <c r="CE444" s="47"/>
      <c r="CF444" s="47"/>
      <c r="CG444" s="47"/>
      <c r="CH444" s="47"/>
      <c r="CI444" s="47"/>
      <c r="CJ444" s="47"/>
      <c r="CK444" s="47"/>
      <c r="CL444" s="47"/>
      <c r="CM444" s="47"/>
      <c r="CN444" s="47"/>
      <c r="CO444" s="47"/>
      <c r="CP444" s="47"/>
      <c r="CQ444" s="47"/>
    </row>
    <row r="445" spans="1:95" ht="21" customHeight="1" thickTop="1" thickBot="1" x14ac:dyDescent="0.25">
      <c r="A445" s="327"/>
      <c r="B445" s="43"/>
      <c r="C445" s="109"/>
      <c r="D445" s="606" t="s">
        <v>441</v>
      </c>
      <c r="E445" s="757"/>
      <c r="F445" s="757"/>
      <c r="G445" s="757"/>
      <c r="H445" s="757"/>
      <c r="I445" s="757"/>
      <c r="J445" s="757"/>
      <c r="K445" s="757"/>
      <c r="L445" s="757"/>
      <c r="M445" s="757"/>
      <c r="N445" s="757"/>
      <c r="O445" s="757"/>
      <c r="P445" s="757"/>
      <c r="Q445" s="757"/>
      <c r="R445" s="757"/>
      <c r="S445" s="757"/>
      <c r="T445" s="757"/>
      <c r="U445" s="757"/>
      <c r="V445" s="757"/>
      <c r="W445" s="757"/>
      <c r="X445" s="758"/>
      <c r="Y445" s="272">
        <f>SUM(Y438:Y444)</f>
        <v>0</v>
      </c>
      <c r="Z445" s="332">
        <f>SUM(Z438:Z442,Z444)</f>
        <v>120</v>
      </c>
      <c r="AD445" s="229"/>
      <c r="BX445" s="220"/>
      <c r="BY445" s="220"/>
      <c r="BZ445" s="220"/>
      <c r="CA445" s="220"/>
      <c r="CB445" s="220"/>
      <c r="CC445" s="220"/>
      <c r="CD445" s="220"/>
      <c r="CE445" s="47"/>
      <c r="CF445" s="47"/>
      <c r="CG445" s="47"/>
      <c r="CH445" s="47"/>
      <c r="CI445" s="47"/>
      <c r="CJ445" s="47"/>
      <c r="CK445" s="47"/>
      <c r="CL445" s="47"/>
      <c r="CM445" s="47"/>
      <c r="CN445" s="47"/>
      <c r="CO445" s="47"/>
      <c r="CP445" s="47"/>
      <c r="CQ445" s="47"/>
    </row>
    <row r="446" spans="1:95" ht="21" customHeight="1" thickBot="1" x14ac:dyDescent="0.25">
      <c r="A446" s="325"/>
      <c r="B446" s="544"/>
      <c r="C446" s="523"/>
      <c r="D446" s="601"/>
      <c r="E446" s="622"/>
      <c r="F446" s="826">
        <v>40</v>
      </c>
      <c r="G446" s="604"/>
      <c r="H446" s="604"/>
      <c r="I446" s="604"/>
      <c r="J446" s="604"/>
      <c r="K446" s="604"/>
      <c r="L446" s="604"/>
      <c r="M446" s="604"/>
      <c r="N446" s="604"/>
      <c r="O446" s="604"/>
      <c r="P446" s="604"/>
      <c r="Q446" s="604"/>
      <c r="R446" s="604"/>
      <c r="S446" s="604"/>
      <c r="T446" s="604"/>
      <c r="U446" s="604"/>
      <c r="V446" s="604"/>
      <c r="W446" s="604"/>
      <c r="X446" s="604"/>
      <c r="Y446" s="604"/>
      <c r="Z446" s="605"/>
      <c r="AD446" s="229"/>
      <c r="BX446" s="220"/>
      <c r="BY446" s="220"/>
      <c r="BZ446" s="220"/>
      <c r="CA446" s="220"/>
      <c r="CB446" s="220"/>
      <c r="CC446" s="220"/>
      <c r="CD446" s="220"/>
      <c r="CE446" s="47"/>
      <c r="CF446" s="47"/>
      <c r="CG446" s="47"/>
      <c r="CH446" s="47"/>
      <c r="CI446" s="47"/>
      <c r="CJ446" s="47"/>
      <c r="CK446" s="47"/>
      <c r="CL446" s="47"/>
      <c r="CM446" s="47"/>
      <c r="CN446" s="47"/>
      <c r="CO446" s="47"/>
      <c r="CP446" s="47"/>
      <c r="CQ446" s="47"/>
    </row>
    <row r="447" spans="1:95" ht="30" customHeight="1" thickBot="1" x14ac:dyDescent="0.25">
      <c r="A447" s="317"/>
      <c r="B447" s="184">
        <v>5910</v>
      </c>
      <c r="C447" s="160" t="s">
        <v>146</v>
      </c>
      <c r="D447" s="161" t="s">
        <v>440</v>
      </c>
      <c r="E447" s="162"/>
      <c r="F447" s="161" t="s">
        <v>440</v>
      </c>
      <c r="G447" s="163"/>
      <c r="H447" s="161" t="s">
        <v>440</v>
      </c>
      <c r="I447" s="162"/>
      <c r="J447" s="164"/>
      <c r="K447" s="163"/>
      <c r="L447" s="165"/>
      <c r="M447" s="162"/>
      <c r="N447" s="166"/>
      <c r="O447" s="162"/>
      <c r="P447" s="165"/>
      <c r="Q447" s="162"/>
      <c r="R447" s="165"/>
      <c r="S447" s="162"/>
      <c r="T447" s="165"/>
      <c r="U447" s="167"/>
      <c r="V447" s="161"/>
      <c r="W447" s="162"/>
      <c r="X447" s="168"/>
      <c r="Y447" s="168"/>
      <c r="Z447" s="328"/>
      <c r="AD447" s="229"/>
      <c r="BX447" s="220"/>
      <c r="BY447" s="220"/>
      <c r="BZ447" s="220"/>
      <c r="CA447" s="220"/>
      <c r="CB447" s="220"/>
      <c r="CC447" s="220"/>
      <c r="CD447" s="220"/>
      <c r="CE447" s="47"/>
      <c r="CF447" s="47"/>
      <c r="CG447" s="47"/>
      <c r="CH447" s="47"/>
      <c r="CI447" s="47"/>
      <c r="CJ447" s="47"/>
      <c r="CK447" s="47"/>
      <c r="CL447" s="47"/>
      <c r="CM447" s="47"/>
      <c r="CN447" s="47"/>
      <c r="CO447" s="47"/>
      <c r="CP447" s="47"/>
      <c r="CQ447" s="47"/>
    </row>
    <row r="448" spans="1:95" ht="30" customHeight="1" thickBot="1" x14ac:dyDescent="0.25">
      <c r="A448" s="327"/>
      <c r="B448" s="175"/>
      <c r="C448" s="135" t="s">
        <v>481</v>
      </c>
      <c r="D448" s="800"/>
      <c r="E448" s="716"/>
      <c r="F448" s="716"/>
      <c r="G448" s="716"/>
      <c r="H448" s="716"/>
      <c r="I448" s="716"/>
      <c r="J448" s="716"/>
      <c r="K448" s="716"/>
      <c r="L448" s="716"/>
      <c r="M448" s="716"/>
      <c r="N448" s="716"/>
      <c r="O448" s="716"/>
      <c r="P448" s="716"/>
      <c r="Q448" s="716"/>
      <c r="R448" s="716"/>
      <c r="S448" s="716"/>
      <c r="T448" s="716"/>
      <c r="U448" s="716"/>
      <c r="V448" s="716"/>
      <c r="W448" s="716"/>
      <c r="X448" s="716"/>
      <c r="Y448" s="716"/>
      <c r="Z448" s="717"/>
      <c r="AD448" s="229"/>
      <c r="BX448" s="220"/>
      <c r="BY448" s="220"/>
      <c r="BZ448" s="220"/>
      <c r="CA448" s="220"/>
      <c r="CB448" s="220"/>
      <c r="CC448" s="220"/>
      <c r="CD448" s="220"/>
      <c r="CE448" s="47"/>
      <c r="CF448" s="47"/>
      <c r="CG448" s="47"/>
      <c r="CH448" s="47"/>
      <c r="CI448" s="47"/>
      <c r="CJ448" s="47"/>
      <c r="CK448" s="47"/>
      <c r="CL448" s="47"/>
      <c r="CM448" s="47"/>
      <c r="CN448" s="47"/>
      <c r="CO448" s="47"/>
      <c r="CP448" s="47"/>
      <c r="CQ448" s="47"/>
    </row>
    <row r="449" spans="1:108" ht="88.5" customHeight="1" x14ac:dyDescent="0.2">
      <c r="A449" s="327"/>
      <c r="B449" s="173" t="s">
        <v>1010</v>
      </c>
      <c r="C449" s="100" t="s">
        <v>1011</v>
      </c>
      <c r="D449" s="609"/>
      <c r="E449" s="610"/>
      <c r="F449" s="609"/>
      <c r="G449" s="610"/>
      <c r="H449" s="609"/>
      <c r="I449" s="610"/>
      <c r="J449" s="609"/>
      <c r="K449" s="610"/>
      <c r="L449" s="609"/>
      <c r="M449" s="610"/>
      <c r="N449" s="609"/>
      <c r="O449" s="610"/>
      <c r="P449" s="609"/>
      <c r="Q449" s="610"/>
      <c r="R449" s="609"/>
      <c r="S449" s="610"/>
      <c r="T449" s="609"/>
      <c r="U449" s="610"/>
      <c r="V449" s="609"/>
      <c r="W449" s="610"/>
      <c r="X449" s="74"/>
      <c r="Y449" s="170">
        <f t="shared" ref="Y449:Y453" si="57">IF(OR(D449="s",F449="s",H449="s",J449="s",L449="s",N449="s",P449="s",R449="s",T449="s",V449="s"), 0, IF(OR(D449="a",F449="a",H449="a",J449="a",L449="a",N449="a",P449="a",R449="a",T449="a",V449="a"),Z449,0))</f>
        <v>0</v>
      </c>
      <c r="Z449" s="334">
        <f>IF(X449="na",0,20)</f>
        <v>20</v>
      </c>
      <c r="AA449" s="208">
        <f t="shared" ref="AA449:AA455" si="58">COUNTIF(D449:W449,"a")+COUNTIF(D449:W449,"s")+COUNTIF(X449,"NA")</f>
        <v>0</v>
      </c>
      <c r="AB449" s="276"/>
      <c r="AD449" s="229"/>
      <c r="BX449" s="220"/>
      <c r="BY449" s="220"/>
      <c r="BZ449" s="220"/>
      <c r="CA449" s="220"/>
      <c r="CB449" s="220"/>
      <c r="CC449" s="220"/>
      <c r="CD449" s="220"/>
      <c r="CE449" s="47"/>
      <c r="CF449" s="47"/>
      <c r="CG449" s="47"/>
      <c r="CH449" s="47"/>
      <c r="CI449" s="47"/>
      <c r="CJ449" s="47"/>
      <c r="CK449" s="47"/>
      <c r="CL449" s="47"/>
      <c r="CM449" s="47"/>
      <c r="CN449" s="47"/>
      <c r="CO449" s="47"/>
      <c r="CP449" s="47"/>
      <c r="CQ449" s="47"/>
    </row>
    <row r="450" spans="1:108" ht="45" customHeight="1" x14ac:dyDescent="0.2">
      <c r="A450" s="327"/>
      <c r="B450" s="174" t="s">
        <v>499</v>
      </c>
      <c r="C450" s="107" t="s">
        <v>1012</v>
      </c>
      <c r="D450" s="593"/>
      <c r="E450" s="594"/>
      <c r="F450" s="593"/>
      <c r="G450" s="594"/>
      <c r="H450" s="593"/>
      <c r="I450" s="594"/>
      <c r="J450" s="593"/>
      <c r="K450" s="594"/>
      <c r="L450" s="593"/>
      <c r="M450" s="594"/>
      <c r="N450" s="593"/>
      <c r="O450" s="594"/>
      <c r="P450" s="593"/>
      <c r="Q450" s="594"/>
      <c r="R450" s="593"/>
      <c r="S450" s="594"/>
      <c r="T450" s="593"/>
      <c r="U450" s="594"/>
      <c r="V450" s="593"/>
      <c r="W450" s="594"/>
      <c r="X450" s="75" t="str">
        <f>IF(X449="na","na","")</f>
        <v/>
      </c>
      <c r="Y450" s="170">
        <f t="shared" si="57"/>
        <v>0</v>
      </c>
      <c r="Z450" s="331">
        <f>IF(X450="na",0,10)</f>
        <v>10</v>
      </c>
      <c r="AA450" s="208">
        <f t="shared" si="58"/>
        <v>0</v>
      </c>
      <c r="AB450" s="276"/>
      <c r="AD450" s="229"/>
      <c r="BX450" s="220"/>
      <c r="BY450" s="220"/>
      <c r="BZ450" s="220"/>
      <c r="CA450" s="220"/>
      <c r="CB450" s="220"/>
      <c r="CC450" s="220"/>
      <c r="CD450" s="220"/>
      <c r="CE450" s="47"/>
      <c r="CF450" s="47"/>
      <c r="CG450" s="47"/>
      <c r="CH450" s="47"/>
      <c r="CI450" s="47"/>
      <c r="CJ450" s="47"/>
      <c r="CK450" s="47"/>
      <c r="CL450" s="47"/>
      <c r="CM450" s="47"/>
      <c r="CN450" s="47"/>
      <c r="CO450" s="47"/>
      <c r="CP450" s="47"/>
      <c r="CQ450" s="47"/>
    </row>
    <row r="451" spans="1:108" ht="88.5" customHeight="1" x14ac:dyDescent="0.2">
      <c r="A451" s="327"/>
      <c r="B451" s="174" t="s">
        <v>80</v>
      </c>
      <c r="C451" s="103" t="s">
        <v>277</v>
      </c>
      <c r="D451" s="593"/>
      <c r="E451" s="594"/>
      <c r="F451" s="593"/>
      <c r="G451" s="594"/>
      <c r="H451" s="593"/>
      <c r="I451" s="594"/>
      <c r="J451" s="593"/>
      <c r="K451" s="594"/>
      <c r="L451" s="593"/>
      <c r="M451" s="594"/>
      <c r="N451" s="593"/>
      <c r="O451" s="594"/>
      <c r="P451" s="593"/>
      <c r="Q451" s="594"/>
      <c r="R451" s="593"/>
      <c r="S451" s="594"/>
      <c r="T451" s="593"/>
      <c r="U451" s="594"/>
      <c r="V451" s="593"/>
      <c r="W451" s="594"/>
      <c r="X451" s="75" t="str">
        <f>IF(X449="na","na","")</f>
        <v/>
      </c>
      <c r="Y451" s="170">
        <f>IF(OR(D451="s",F451="s",H451="s",J451="s",L451="s",N451="s",P451="s",R451="s",T451="s",V451="s"), 0, IF(OR(D451="a",F451="a",H451="a",J451="a",L451="a",N451="a",P451="a",R451="a",T451="a",V451="a"),Z451,0))</f>
        <v>0</v>
      </c>
      <c r="Z451" s="331">
        <f>IF(X451="na", 0,20)</f>
        <v>20</v>
      </c>
      <c r="AA451" s="208">
        <f t="shared" si="58"/>
        <v>0</v>
      </c>
      <c r="AB451" s="276"/>
      <c r="AD451" s="229"/>
      <c r="BX451" s="220"/>
      <c r="BY451" s="220"/>
      <c r="BZ451" s="220"/>
      <c r="CA451" s="220"/>
      <c r="CB451" s="220"/>
      <c r="CC451" s="220"/>
      <c r="CD451" s="220"/>
      <c r="CE451" s="47"/>
      <c r="CF451" s="47"/>
      <c r="CG451" s="47"/>
      <c r="CH451" s="47"/>
      <c r="CI451" s="47"/>
      <c r="CJ451" s="47"/>
      <c r="CK451" s="47"/>
      <c r="CL451" s="47"/>
      <c r="CM451" s="47"/>
      <c r="CN451" s="47"/>
      <c r="CO451" s="47"/>
      <c r="CP451" s="47"/>
      <c r="CQ451" s="47"/>
    </row>
    <row r="452" spans="1:108" ht="67.7" customHeight="1" x14ac:dyDescent="0.2">
      <c r="A452" s="397"/>
      <c r="B452" s="173" t="s">
        <v>81</v>
      </c>
      <c r="C452" s="136" t="s">
        <v>424</v>
      </c>
      <c r="D452" s="593"/>
      <c r="E452" s="594"/>
      <c r="F452" s="593"/>
      <c r="G452" s="594"/>
      <c r="H452" s="593"/>
      <c r="I452" s="594"/>
      <c r="J452" s="593"/>
      <c r="K452" s="594"/>
      <c r="L452" s="593"/>
      <c r="M452" s="594"/>
      <c r="N452" s="593"/>
      <c r="O452" s="594"/>
      <c r="P452" s="593"/>
      <c r="Q452" s="594"/>
      <c r="R452" s="593"/>
      <c r="S452" s="594"/>
      <c r="T452" s="593"/>
      <c r="U452" s="594"/>
      <c r="V452" s="593"/>
      <c r="W452" s="594"/>
      <c r="X452" s="75" t="str">
        <f>IF(X449="na","na","")</f>
        <v/>
      </c>
      <c r="Y452" s="170">
        <f t="shared" si="57"/>
        <v>0</v>
      </c>
      <c r="Z452" s="331">
        <f>IF(X452="na",0,20)</f>
        <v>20</v>
      </c>
      <c r="AA452" s="208">
        <f t="shared" si="58"/>
        <v>0</v>
      </c>
      <c r="AB452" s="276"/>
      <c r="AD452" s="229" t="s">
        <v>208</v>
      </c>
      <c r="BX452" s="220"/>
      <c r="BY452" s="220"/>
      <c r="BZ452" s="220"/>
      <c r="CA452" s="220"/>
      <c r="CB452" s="220"/>
      <c r="CC452" s="220"/>
      <c r="CD452" s="220"/>
      <c r="CE452" s="47"/>
      <c r="CF452" s="47"/>
      <c r="CG452" s="47"/>
      <c r="CH452" s="47"/>
      <c r="CI452" s="47"/>
      <c r="CJ452" s="47"/>
      <c r="CK452" s="47"/>
      <c r="CL452" s="47"/>
      <c r="CM452" s="47"/>
      <c r="CN452" s="47"/>
      <c r="CO452" s="47"/>
      <c r="CP452" s="47"/>
      <c r="CQ452" s="47"/>
    </row>
    <row r="453" spans="1:108" ht="67.7" customHeight="1" x14ac:dyDescent="0.2">
      <c r="A453" s="327"/>
      <c r="B453" s="174" t="s">
        <v>82</v>
      </c>
      <c r="C453" s="136" t="s">
        <v>517</v>
      </c>
      <c r="D453" s="593"/>
      <c r="E453" s="594"/>
      <c r="F453" s="593"/>
      <c r="G453" s="594"/>
      <c r="H453" s="593"/>
      <c r="I453" s="594"/>
      <c r="J453" s="593"/>
      <c r="K453" s="594"/>
      <c r="L453" s="593"/>
      <c r="M453" s="594"/>
      <c r="N453" s="593"/>
      <c r="O453" s="594"/>
      <c r="P453" s="593"/>
      <c r="Q453" s="594"/>
      <c r="R453" s="593"/>
      <c r="S453" s="594"/>
      <c r="T453" s="593"/>
      <c r="U453" s="594"/>
      <c r="V453" s="593"/>
      <c r="W453" s="594"/>
      <c r="X453" s="75" t="str">
        <f>IF(X449="na","na","")</f>
        <v/>
      </c>
      <c r="Y453" s="170">
        <f t="shared" si="57"/>
        <v>0</v>
      </c>
      <c r="Z453" s="331">
        <f>IF(X453="na",0,20)</f>
        <v>20</v>
      </c>
      <c r="AA453" s="208">
        <f t="shared" si="58"/>
        <v>0</v>
      </c>
      <c r="AB453" s="276"/>
      <c r="AD453" s="229" t="s">
        <v>208</v>
      </c>
      <c r="BX453" s="220"/>
      <c r="BY453" s="220"/>
      <c r="BZ453" s="220"/>
      <c r="CA453" s="220"/>
      <c r="CB453" s="220"/>
      <c r="CC453" s="220"/>
      <c r="CD453" s="220"/>
      <c r="CE453" s="47"/>
      <c r="CF453" s="47"/>
      <c r="CG453" s="47"/>
      <c r="CH453" s="47"/>
      <c r="CI453" s="47"/>
      <c r="CJ453" s="47"/>
      <c r="CK453" s="47"/>
      <c r="CL453" s="47"/>
      <c r="CM453" s="47"/>
      <c r="CN453" s="47"/>
      <c r="CO453" s="47"/>
      <c r="CP453" s="47"/>
      <c r="CQ453" s="47"/>
    </row>
    <row r="454" spans="1:108" ht="67.7" customHeight="1" x14ac:dyDescent="0.2">
      <c r="A454" s="397"/>
      <c r="B454" s="174" t="s">
        <v>83</v>
      </c>
      <c r="C454" s="136" t="s">
        <v>501</v>
      </c>
      <c r="D454" s="593"/>
      <c r="E454" s="594"/>
      <c r="F454" s="593"/>
      <c r="G454" s="594"/>
      <c r="H454" s="593"/>
      <c r="I454" s="594"/>
      <c r="J454" s="593"/>
      <c r="K454" s="594"/>
      <c r="L454" s="593"/>
      <c r="M454" s="594"/>
      <c r="N454" s="593"/>
      <c r="O454" s="594"/>
      <c r="P454" s="593"/>
      <c r="Q454" s="594"/>
      <c r="R454" s="593"/>
      <c r="S454" s="594"/>
      <c r="T454" s="593"/>
      <c r="U454" s="594"/>
      <c r="V454" s="593"/>
      <c r="W454" s="594"/>
      <c r="X454" s="75" t="str">
        <f>IF(X449="na","na","")</f>
        <v/>
      </c>
      <c r="Y454" s="170">
        <f>IF(OR(D454="s",F454="s",H454="s",J454="s",L454="s",N454="s",P454="s",R454="s",T454="s",V454="s"), 0, IF(OR(D454="a",F454="a",H454="a",J454="a",L454="a",N454="a",P454="a",R454="a",T454="a",V454="a"),Z454,0))</f>
        <v>0</v>
      </c>
      <c r="Z454" s="331">
        <f>IF(X454="na",0,20)</f>
        <v>20</v>
      </c>
      <c r="AA454" s="208">
        <f t="shared" si="58"/>
        <v>0</v>
      </c>
      <c r="AB454" s="276"/>
      <c r="AD454" s="229" t="s">
        <v>208</v>
      </c>
      <c r="BX454" s="220"/>
      <c r="BY454" s="220"/>
      <c r="BZ454" s="220"/>
      <c r="CA454" s="220"/>
      <c r="CB454" s="220"/>
      <c r="CC454" s="220"/>
      <c r="CD454" s="220"/>
      <c r="CE454" s="47"/>
      <c r="CF454" s="47"/>
      <c r="CG454" s="47"/>
      <c r="CH454" s="47"/>
      <c r="CI454" s="47"/>
      <c r="CJ454" s="47"/>
      <c r="CK454" s="47"/>
      <c r="CL454" s="47"/>
      <c r="CM454" s="47"/>
      <c r="CN454" s="47"/>
      <c r="CO454" s="47"/>
      <c r="CP454" s="47"/>
      <c r="CQ454" s="47"/>
    </row>
    <row r="455" spans="1:108" ht="67.7" customHeight="1" thickBot="1" x14ac:dyDescent="0.25">
      <c r="A455" s="327"/>
      <c r="B455" s="174" t="s">
        <v>1013</v>
      </c>
      <c r="C455" s="103" t="s">
        <v>1014</v>
      </c>
      <c r="D455" s="599"/>
      <c r="E455" s="600"/>
      <c r="F455" s="599"/>
      <c r="G455" s="600"/>
      <c r="H455" s="599"/>
      <c r="I455" s="600"/>
      <c r="J455" s="599"/>
      <c r="K455" s="600"/>
      <c r="L455" s="599"/>
      <c r="M455" s="600"/>
      <c r="N455" s="599"/>
      <c r="O455" s="600"/>
      <c r="P455" s="599"/>
      <c r="Q455" s="600"/>
      <c r="R455" s="599"/>
      <c r="S455" s="600"/>
      <c r="T455" s="599"/>
      <c r="U455" s="600"/>
      <c r="V455" s="599"/>
      <c r="W455" s="600"/>
      <c r="X455" s="75" t="str">
        <f>IF(X449="na","na","")</f>
        <v/>
      </c>
      <c r="Y455" s="170">
        <f>IF(OR(D455="s",F455="s",H455="s",J455="s",L455="s",N455="s",P455="s",R455="s",T455="s",V455="s"), 0, IF(OR(D455="a",F455="a",H455="a",J455="a",L455="a",N455="a",P455="a",R455="a",T455="a",V455="a"),Z455,0))</f>
        <v>0</v>
      </c>
      <c r="Z455" s="331">
        <f>IF(X455="na", 0,10)</f>
        <v>10</v>
      </c>
      <c r="AA455" s="208">
        <f t="shared" si="58"/>
        <v>0</v>
      </c>
      <c r="AB455" s="390"/>
      <c r="AD455" s="229"/>
      <c r="BX455" s="220"/>
      <c r="BY455" s="220"/>
      <c r="BZ455" s="220"/>
      <c r="CA455" s="220"/>
      <c r="CB455" s="220"/>
      <c r="CC455" s="220"/>
      <c r="CD455" s="220"/>
      <c r="CE455" s="47"/>
      <c r="CF455" s="47"/>
      <c r="CG455" s="47"/>
      <c r="CH455" s="47"/>
      <c r="CI455" s="47"/>
      <c r="CJ455" s="47"/>
      <c r="CK455" s="47"/>
      <c r="CL455" s="47"/>
      <c r="CM455" s="47"/>
      <c r="CN455" s="47"/>
      <c r="CO455" s="47"/>
      <c r="CP455" s="47"/>
      <c r="CQ455" s="47"/>
    </row>
    <row r="456" spans="1:108" ht="30" customHeight="1" thickBot="1" x14ac:dyDescent="0.25">
      <c r="A456" s="327"/>
      <c r="B456" s="175"/>
      <c r="C456" s="135" t="s">
        <v>1015</v>
      </c>
      <c r="D456" s="800"/>
      <c r="E456" s="716"/>
      <c r="F456" s="716"/>
      <c r="G456" s="716"/>
      <c r="H456" s="716"/>
      <c r="I456" s="716"/>
      <c r="J456" s="716"/>
      <c r="K456" s="716"/>
      <c r="L456" s="716"/>
      <c r="M456" s="716"/>
      <c r="N456" s="716"/>
      <c r="O456" s="716"/>
      <c r="P456" s="716"/>
      <c r="Q456" s="716"/>
      <c r="R456" s="716"/>
      <c r="S456" s="716"/>
      <c r="T456" s="716"/>
      <c r="U456" s="716"/>
      <c r="V456" s="716"/>
      <c r="W456" s="716"/>
      <c r="X456" s="716"/>
      <c r="Y456" s="716"/>
      <c r="Z456" s="717"/>
      <c r="AD456" s="229"/>
      <c r="BX456" s="220"/>
      <c r="BY456" s="220"/>
      <c r="BZ456" s="220"/>
      <c r="CA456" s="220"/>
      <c r="CB456" s="220"/>
      <c r="CC456" s="220"/>
      <c r="CD456" s="220"/>
      <c r="CE456" s="47"/>
      <c r="CF456" s="47"/>
      <c r="CG456" s="47"/>
      <c r="CH456" s="47"/>
      <c r="CI456" s="47"/>
      <c r="CJ456" s="47"/>
      <c r="CK456" s="47"/>
      <c r="CL456" s="47"/>
      <c r="CM456" s="47"/>
      <c r="CN456" s="47"/>
      <c r="CO456" s="47"/>
      <c r="CP456" s="47"/>
      <c r="CQ456" s="47"/>
    </row>
    <row r="457" spans="1:108" ht="67.7" customHeight="1" x14ac:dyDescent="0.2">
      <c r="A457" s="397"/>
      <c r="B457" s="173" t="s">
        <v>1016</v>
      </c>
      <c r="C457" s="136" t="s">
        <v>1017</v>
      </c>
      <c r="D457" s="593"/>
      <c r="E457" s="594"/>
      <c r="F457" s="593"/>
      <c r="G457" s="594"/>
      <c r="H457" s="593"/>
      <c r="I457" s="594"/>
      <c r="J457" s="593"/>
      <c r="K457" s="594"/>
      <c r="L457" s="593"/>
      <c r="M457" s="594"/>
      <c r="N457" s="593"/>
      <c r="O457" s="594"/>
      <c r="P457" s="593"/>
      <c r="Q457" s="594"/>
      <c r="R457" s="593"/>
      <c r="S457" s="594"/>
      <c r="T457" s="593"/>
      <c r="U457" s="594"/>
      <c r="V457" s="593"/>
      <c r="W457" s="594"/>
      <c r="X457" s="75" t="str">
        <f>IF(X449="na","na","")</f>
        <v/>
      </c>
      <c r="Y457" s="170">
        <f t="shared" ref="Y457:Y458" si="59">IF(OR(D457="s",F457="s",H457="s",J457="s",L457="s",N457="s",P457="s",R457="s",T457="s",V457="s"), 0, IF(OR(D457="a",F457="a",H457="a",J457="a",L457="a",N457="a",P457="a",R457="a",T457="a",V457="a"),Z457,0))</f>
        <v>0</v>
      </c>
      <c r="Z457" s="331">
        <f>IF(X457="na",0,20)</f>
        <v>20</v>
      </c>
      <c r="AA457" s="208">
        <f>IF(OR(COUNTIF(D458:W459,"a")+COUNTIF(D458:W459,"s")+COUNTIF(X458:X459,"na")&gt;0),0,(COUNTIF(D457:W457,"a")+COUNTIF(D457:W457,"s")+COUNTIF(X457,"na")))</f>
        <v>0</v>
      </c>
      <c r="AB457" s="390"/>
      <c r="AD457" s="229"/>
      <c r="BX457" s="220"/>
      <c r="BY457" s="220"/>
      <c r="BZ457" s="220"/>
      <c r="CA457" s="220"/>
      <c r="CB457" s="220"/>
      <c r="CC457" s="220"/>
      <c r="CD457" s="220"/>
      <c r="CE457" s="47"/>
      <c r="CF457" s="47"/>
      <c r="CG457" s="47"/>
      <c r="CH457" s="47"/>
      <c r="CI457" s="47"/>
      <c r="CJ457" s="47"/>
      <c r="CK457" s="47"/>
      <c r="CL457" s="47"/>
      <c r="CM457" s="47"/>
      <c r="CN457" s="47"/>
      <c r="CO457" s="47"/>
      <c r="CP457" s="47"/>
      <c r="CQ457" s="47"/>
    </row>
    <row r="458" spans="1:108" ht="88.5" customHeight="1" x14ac:dyDescent="0.2">
      <c r="A458" s="327"/>
      <c r="B458" s="420" t="s">
        <v>1018</v>
      </c>
      <c r="C458" s="421" t="s">
        <v>1019</v>
      </c>
      <c r="D458" s="593"/>
      <c r="E458" s="594"/>
      <c r="F458" s="593"/>
      <c r="G458" s="594"/>
      <c r="H458" s="593"/>
      <c r="I458" s="594"/>
      <c r="J458" s="593"/>
      <c r="K458" s="594"/>
      <c r="L458" s="593"/>
      <c r="M458" s="594"/>
      <c r="N458" s="593"/>
      <c r="O458" s="594"/>
      <c r="P458" s="593"/>
      <c r="Q458" s="594"/>
      <c r="R458" s="593"/>
      <c r="S458" s="594"/>
      <c r="T458" s="593"/>
      <c r="U458" s="594"/>
      <c r="V458" s="593"/>
      <c r="W458" s="594"/>
      <c r="X458" s="396"/>
      <c r="Y458" s="522">
        <f t="shared" si="59"/>
        <v>0</v>
      </c>
      <c r="Z458" s="331">
        <f>IF(X449="na",0,10)</f>
        <v>10</v>
      </c>
      <c r="AA458" s="208">
        <f>IF(OR(COUNTIF(D457:W457,"a")+COUNTIF(D457:W457,"s")+COUNTIF(X457:X457,"na")+COUNTIF(D459:W459,"a")+COUNTIF(D459:W459,"s")+COUNTIF(X459:X459,"na")&gt;0),0,(COUNTIF(D458:W458,"a")+COUNTIF(D458:W458,"s")+COUNTIF(X458,"na")))</f>
        <v>0</v>
      </c>
      <c r="AB458" s="390"/>
      <c r="AD458" s="229"/>
      <c r="BX458" s="220"/>
      <c r="BY458" s="220"/>
      <c r="BZ458" s="220"/>
      <c r="CA458" s="220"/>
      <c r="CB458" s="220"/>
      <c r="CC458" s="220"/>
      <c r="CD458" s="220"/>
      <c r="CE458" s="47"/>
      <c r="CF458" s="47"/>
      <c r="CG458" s="47"/>
      <c r="CH458" s="47"/>
      <c r="CI458" s="47"/>
      <c r="CJ458" s="47"/>
      <c r="CK458" s="47"/>
      <c r="CL458" s="47"/>
      <c r="CM458" s="47"/>
      <c r="CN458" s="47"/>
      <c r="CO458" s="47"/>
      <c r="CP458" s="47"/>
      <c r="CQ458" s="47"/>
    </row>
    <row r="459" spans="1:108" ht="67.7" customHeight="1" thickBot="1" x14ac:dyDescent="0.25">
      <c r="A459" s="397"/>
      <c r="B459" s="420" t="s">
        <v>1020</v>
      </c>
      <c r="C459" s="421" t="s">
        <v>1021</v>
      </c>
      <c r="D459" s="591"/>
      <c r="E459" s="592"/>
      <c r="F459" s="591"/>
      <c r="G459" s="592"/>
      <c r="H459" s="591"/>
      <c r="I459" s="592"/>
      <c r="J459" s="591"/>
      <c r="K459" s="592"/>
      <c r="L459" s="591"/>
      <c r="M459" s="592"/>
      <c r="N459" s="591"/>
      <c r="O459" s="592"/>
      <c r="P459" s="591"/>
      <c r="Q459" s="592"/>
      <c r="R459" s="591"/>
      <c r="S459" s="592"/>
      <c r="T459" s="591"/>
      <c r="U459" s="592"/>
      <c r="V459" s="591"/>
      <c r="W459" s="592"/>
      <c r="X459" s="396"/>
      <c r="Y459" s="522">
        <f>IF(OR(D459="s",F459="s",H459="s",J459="s",L459="s",N459="s",P459="s",R459="s",T459="s",V459="s"), 0, IF(OR(D459="a",F459="a",H459="a",J459="a",L459="a",N459="a",P459="a",R459="a",T459="a",V459="a"),Z459,0))</f>
        <v>0</v>
      </c>
      <c r="Z459" s="331">
        <f>IF(X449="na",0,5)</f>
        <v>5</v>
      </c>
      <c r="AA459" s="208">
        <f>IF(OR(COUNTIF(D457:W458,"a")+COUNTIF(D457:W458,"s")+COUNTIF(X457:X458,"na")&gt;0),0,(COUNTIF(D459:W459,"a")+COUNTIF(D459:W459,"s")+COUNTIF(X459,"na")))</f>
        <v>0</v>
      </c>
      <c r="AB459" s="390"/>
      <c r="AD459" s="229"/>
      <c r="BX459" s="220"/>
      <c r="BY459" s="220"/>
      <c r="BZ459" s="220"/>
      <c r="CA459" s="220"/>
      <c r="CB459" s="220"/>
      <c r="CC459" s="220"/>
      <c r="CD459" s="220"/>
      <c r="CE459" s="47"/>
      <c r="CF459" s="47"/>
      <c r="CG459" s="47"/>
      <c r="CH459" s="47"/>
      <c r="CI459" s="47"/>
      <c r="CJ459" s="47"/>
      <c r="CK459" s="47"/>
      <c r="CL459" s="47"/>
      <c r="CM459" s="47"/>
      <c r="CN459" s="47"/>
      <c r="CO459" s="47"/>
      <c r="CP459" s="47"/>
      <c r="CQ459" s="47"/>
    </row>
    <row r="460" spans="1:108" ht="21" customHeight="1" thickTop="1" thickBot="1" x14ac:dyDescent="0.25">
      <c r="A460" s="327"/>
      <c r="B460" s="43"/>
      <c r="C460" s="109"/>
      <c r="D460" s="606" t="s">
        <v>441</v>
      </c>
      <c r="E460" s="757"/>
      <c r="F460" s="757"/>
      <c r="G460" s="757"/>
      <c r="H460" s="757"/>
      <c r="I460" s="757"/>
      <c r="J460" s="757"/>
      <c r="K460" s="757"/>
      <c r="L460" s="757"/>
      <c r="M460" s="757"/>
      <c r="N460" s="757"/>
      <c r="O460" s="757"/>
      <c r="P460" s="757"/>
      <c r="Q460" s="757"/>
      <c r="R460" s="757"/>
      <c r="S460" s="757"/>
      <c r="T460" s="757"/>
      <c r="U460" s="757"/>
      <c r="V460" s="757"/>
      <c r="W460" s="757"/>
      <c r="X460" s="758"/>
      <c r="Y460" s="524">
        <f>SUM(Y449:Y459)</f>
        <v>0</v>
      </c>
      <c r="Z460" s="332">
        <f>SUM(Z449:Z457)</f>
        <v>140</v>
      </c>
      <c r="AD460" s="229"/>
      <c r="BX460" s="220"/>
      <c r="BY460" s="220"/>
      <c r="BZ460" s="220"/>
      <c r="CA460" s="220"/>
      <c r="CB460" s="220"/>
      <c r="CC460" s="220"/>
      <c r="CD460" s="220"/>
      <c r="CE460" s="47"/>
      <c r="CF460" s="47"/>
      <c r="CG460" s="47"/>
      <c r="CH460" s="47"/>
      <c r="CI460" s="47"/>
      <c r="CJ460" s="47"/>
      <c r="CK460" s="47"/>
      <c r="CL460" s="47"/>
      <c r="CM460" s="47"/>
      <c r="CN460" s="47"/>
      <c r="CO460" s="47"/>
      <c r="CP460" s="47"/>
      <c r="CQ460" s="47"/>
    </row>
    <row r="461" spans="1:108" ht="21" customHeight="1" thickBot="1" x14ac:dyDescent="0.25">
      <c r="A461" s="325"/>
      <c r="B461" s="544"/>
      <c r="C461" s="523"/>
      <c r="D461" s="601"/>
      <c r="E461" s="622"/>
      <c r="F461" s="822">
        <f>IF(X449="na",0,60)</f>
        <v>60</v>
      </c>
      <c r="G461" s="823"/>
      <c r="H461" s="823"/>
      <c r="I461" s="823"/>
      <c r="J461" s="823"/>
      <c r="K461" s="823"/>
      <c r="L461" s="823"/>
      <c r="M461" s="823"/>
      <c r="N461" s="823"/>
      <c r="O461" s="823"/>
      <c r="P461" s="823"/>
      <c r="Q461" s="823"/>
      <c r="R461" s="823"/>
      <c r="S461" s="823"/>
      <c r="T461" s="823"/>
      <c r="U461" s="823"/>
      <c r="V461" s="823"/>
      <c r="W461" s="823"/>
      <c r="X461" s="823"/>
      <c r="Y461" s="823"/>
      <c r="Z461" s="824"/>
      <c r="AD461" s="229"/>
      <c r="BX461" s="220"/>
      <c r="BY461" s="220"/>
      <c r="BZ461" s="220"/>
      <c r="CA461" s="220"/>
      <c r="CB461" s="220"/>
      <c r="CC461" s="220"/>
      <c r="CD461" s="220"/>
      <c r="CE461" s="47"/>
      <c r="CF461" s="47"/>
      <c r="CG461" s="47"/>
      <c r="CH461" s="47"/>
      <c r="CI461" s="47"/>
      <c r="CJ461" s="47"/>
      <c r="CK461" s="47"/>
      <c r="CL461" s="47"/>
      <c r="CM461" s="47"/>
      <c r="CN461" s="47"/>
      <c r="CO461" s="47"/>
      <c r="CP461" s="47"/>
      <c r="CQ461" s="47"/>
    </row>
    <row r="462" spans="1:108" ht="33" customHeight="1" thickBot="1" x14ac:dyDescent="0.25">
      <c r="A462" s="317"/>
      <c r="B462" s="195" t="s">
        <v>156</v>
      </c>
      <c r="C462" s="619" t="s">
        <v>390</v>
      </c>
      <c r="D462" s="620"/>
      <c r="E462" s="620"/>
      <c r="F462" s="620"/>
      <c r="G462" s="620"/>
      <c r="H462" s="620"/>
      <c r="I462" s="620"/>
      <c r="J462" s="620"/>
      <c r="K462" s="620"/>
      <c r="L462" s="620"/>
      <c r="M462" s="620"/>
      <c r="N462" s="620"/>
      <c r="O462" s="620"/>
      <c r="P462" s="620"/>
      <c r="Q462" s="620"/>
      <c r="R462" s="620"/>
      <c r="S462" s="620"/>
      <c r="T462" s="620"/>
      <c r="U462" s="620"/>
      <c r="V462" s="620"/>
      <c r="W462" s="620"/>
      <c r="X462" s="620"/>
      <c r="Y462" s="620"/>
      <c r="Z462" s="621"/>
      <c r="AD462" s="229"/>
      <c r="BX462" s="47"/>
      <c r="BY462" s="47"/>
      <c r="BZ462" s="47"/>
      <c r="CA462" s="47"/>
      <c r="CB462" s="47"/>
      <c r="CC462" s="47"/>
      <c r="CD462" s="47"/>
      <c r="CE462" s="47"/>
      <c r="CF462" s="47"/>
      <c r="CG462" s="47"/>
      <c r="CH462" s="47"/>
      <c r="CI462" s="47"/>
      <c r="CJ462" s="47"/>
      <c r="CK462" s="47"/>
      <c r="CL462" s="47"/>
      <c r="CM462" s="47"/>
      <c r="CN462" s="47"/>
      <c r="CO462" s="47"/>
      <c r="CP462" s="47"/>
      <c r="CQ462" s="47"/>
      <c r="CR462" s="47"/>
      <c r="CS462" s="47"/>
      <c r="CT462" s="47"/>
      <c r="CU462" s="47"/>
      <c r="CV462" s="47"/>
      <c r="CW462" s="47"/>
      <c r="CX462" s="47"/>
      <c r="CY462" s="47"/>
      <c r="CZ462" s="47"/>
      <c r="DA462" s="47"/>
      <c r="DB462" s="47"/>
      <c r="DC462" s="47"/>
      <c r="DD462" s="47"/>
    </row>
    <row r="463" spans="1:108" ht="30" customHeight="1" thickBot="1" x14ac:dyDescent="0.25">
      <c r="A463" s="327"/>
      <c r="B463" s="185" t="s">
        <v>155</v>
      </c>
      <c r="C463" s="121" t="s">
        <v>141</v>
      </c>
      <c r="D463" s="8"/>
      <c r="E463" s="7"/>
      <c r="F463" s="8"/>
      <c r="G463" s="9"/>
      <c r="H463" s="12" t="s">
        <v>440</v>
      </c>
      <c r="I463" s="7"/>
      <c r="J463" s="12" t="s">
        <v>440</v>
      </c>
      <c r="K463" s="9"/>
      <c r="L463" s="6"/>
      <c r="M463" s="7"/>
      <c r="N463" s="8"/>
      <c r="O463" s="9"/>
      <c r="P463" s="6"/>
      <c r="Q463" s="7"/>
      <c r="R463" s="8"/>
      <c r="S463" s="9"/>
      <c r="T463" s="6"/>
      <c r="U463" s="7"/>
      <c r="V463" s="8"/>
      <c r="W463" s="9"/>
      <c r="X463" s="13"/>
      <c r="Y463" s="13"/>
      <c r="Z463" s="333"/>
      <c r="AD463" s="229"/>
      <c r="BX463" s="47"/>
      <c r="BY463" s="47"/>
      <c r="BZ463" s="47"/>
      <c r="CA463" s="47"/>
      <c r="CB463" s="47"/>
      <c r="CC463" s="47"/>
      <c r="CD463" s="47"/>
      <c r="CE463" s="47"/>
      <c r="CF463" s="47"/>
      <c r="CG463" s="47"/>
      <c r="CH463" s="47"/>
      <c r="CI463" s="47"/>
      <c r="CJ463" s="47"/>
      <c r="CK463" s="47"/>
      <c r="CL463" s="47"/>
      <c r="CM463" s="47"/>
      <c r="CN463" s="47"/>
      <c r="CO463" s="47"/>
      <c r="CP463" s="47"/>
      <c r="CQ463" s="47"/>
      <c r="CR463" s="47"/>
      <c r="CS463" s="47"/>
      <c r="CT463" s="47"/>
      <c r="CU463" s="47"/>
      <c r="CV463" s="47"/>
      <c r="CW463" s="47"/>
      <c r="CX463" s="47"/>
      <c r="CY463" s="47"/>
      <c r="CZ463" s="47"/>
      <c r="DA463" s="47"/>
      <c r="DB463" s="47"/>
      <c r="DC463" s="47"/>
      <c r="DD463" s="47"/>
    </row>
    <row r="464" spans="1:108" ht="27.95" customHeight="1" x14ac:dyDescent="0.2">
      <c r="A464" s="327"/>
      <c r="B464" s="181" t="s">
        <v>154</v>
      </c>
      <c r="C464" s="129" t="s">
        <v>30</v>
      </c>
      <c r="D464" s="609"/>
      <c r="E464" s="610"/>
      <c r="F464" s="609"/>
      <c r="G464" s="610"/>
      <c r="H464" s="609"/>
      <c r="I464" s="610"/>
      <c r="J464" s="609"/>
      <c r="K464" s="610"/>
      <c r="L464" s="609"/>
      <c r="M464" s="610"/>
      <c r="N464" s="609"/>
      <c r="O464" s="610"/>
      <c r="P464" s="609"/>
      <c r="Q464" s="610"/>
      <c r="R464" s="609"/>
      <c r="S464" s="610"/>
      <c r="T464" s="609"/>
      <c r="U464" s="610"/>
      <c r="V464" s="609"/>
      <c r="W464" s="610"/>
      <c r="X464" s="38"/>
      <c r="Y464" s="545">
        <f t="shared" ref="Y464:Y469" si="60">IF(OR(D464="s",F464="s",H464="s",J464="s",L464="s",N464="s",P464="s",R464="s",T464="s",V464="s"), 0, IF(OR(D464="a",F464="a",H464="a",J464="a",L464="a",N464="a",P464="a",R464="a",T464="a",V464="a"),Z464,0))</f>
        <v>0</v>
      </c>
      <c r="Z464" s="334">
        <v>10</v>
      </c>
      <c r="AA464" s="208">
        <f t="shared" ref="AA464:AA469" si="61">COUNTIF(D464:W464,"a")+COUNTIF(D464:W464,"s")</f>
        <v>0</v>
      </c>
      <c r="AB464" s="275"/>
      <c r="AD464" s="229" t="s">
        <v>208</v>
      </c>
      <c r="BX464" s="47"/>
      <c r="BY464" s="47"/>
      <c r="BZ464" s="47"/>
      <c r="CA464" s="47"/>
      <c r="CB464" s="47"/>
      <c r="CC464" s="47"/>
      <c r="CD464" s="47"/>
      <c r="CE464" s="47"/>
      <c r="CF464" s="47"/>
      <c r="CG464" s="47"/>
      <c r="CH464" s="47"/>
      <c r="CI464" s="47"/>
      <c r="CJ464" s="47"/>
      <c r="CK464" s="47"/>
      <c r="CL464" s="47"/>
      <c r="CM464" s="47"/>
      <c r="CN464" s="47"/>
      <c r="CO464" s="47"/>
      <c r="CP464" s="47"/>
      <c r="CQ464" s="47"/>
      <c r="CR464" s="47"/>
      <c r="CS464" s="47"/>
      <c r="CT464" s="47"/>
      <c r="CU464" s="47"/>
      <c r="CV464" s="47"/>
      <c r="CW464" s="47"/>
      <c r="CX464" s="47"/>
      <c r="CY464" s="47"/>
      <c r="CZ464" s="47"/>
      <c r="DA464" s="47"/>
      <c r="DB464" s="47"/>
      <c r="DC464" s="47"/>
      <c r="DD464" s="47"/>
    </row>
    <row r="465" spans="1:108" ht="27.95" customHeight="1" x14ac:dyDescent="0.2">
      <c r="A465" s="327"/>
      <c r="B465" s="174" t="s">
        <v>153</v>
      </c>
      <c r="C465" s="114" t="s">
        <v>31</v>
      </c>
      <c r="D465" s="593"/>
      <c r="E465" s="594"/>
      <c r="F465" s="593"/>
      <c r="G465" s="594"/>
      <c r="H465" s="593"/>
      <c r="I465" s="594"/>
      <c r="J465" s="593"/>
      <c r="K465" s="594"/>
      <c r="L465" s="593"/>
      <c r="M465" s="594"/>
      <c r="N465" s="593"/>
      <c r="O465" s="594"/>
      <c r="P465" s="593"/>
      <c r="Q465" s="594"/>
      <c r="R465" s="593"/>
      <c r="S465" s="594"/>
      <c r="T465" s="593"/>
      <c r="U465" s="594"/>
      <c r="V465" s="593"/>
      <c r="W465" s="594"/>
      <c r="X465" s="38"/>
      <c r="Y465" s="170">
        <f t="shared" si="60"/>
        <v>0</v>
      </c>
      <c r="Z465" s="331">
        <v>10</v>
      </c>
      <c r="AA465" s="208">
        <f t="shared" si="61"/>
        <v>0</v>
      </c>
      <c r="AB465" s="275"/>
      <c r="AD465" s="229" t="s">
        <v>208</v>
      </c>
      <c r="BX465" s="47"/>
      <c r="BY465" s="47"/>
      <c r="BZ465" s="47"/>
      <c r="CA465" s="47"/>
      <c r="CB465" s="47"/>
      <c r="CC465" s="47"/>
      <c r="CD465" s="47"/>
      <c r="CE465" s="47"/>
      <c r="CF465" s="47"/>
      <c r="CG465" s="47"/>
      <c r="CH465" s="47"/>
      <c r="CI465" s="47"/>
      <c r="CJ465" s="47"/>
      <c r="CK465" s="47"/>
      <c r="CL465" s="47"/>
      <c r="CM465" s="47"/>
      <c r="CN465" s="47"/>
      <c r="CO465" s="47"/>
      <c r="CP465" s="47"/>
      <c r="CQ465" s="47"/>
      <c r="CR465" s="47"/>
      <c r="CS465" s="47"/>
      <c r="CT465" s="47"/>
      <c r="CU465" s="47"/>
      <c r="CV465" s="47"/>
      <c r="CW465" s="47"/>
      <c r="CX465" s="47"/>
      <c r="CY465" s="47"/>
      <c r="CZ465" s="47"/>
      <c r="DA465" s="47"/>
      <c r="DB465" s="47"/>
      <c r="DC465" s="47"/>
      <c r="DD465" s="47"/>
    </row>
    <row r="466" spans="1:108" ht="27.95" customHeight="1" x14ac:dyDescent="0.2">
      <c r="A466" s="327"/>
      <c r="B466" s="174" t="s">
        <v>152</v>
      </c>
      <c r="C466" s="114" t="s">
        <v>142</v>
      </c>
      <c r="D466" s="593"/>
      <c r="E466" s="594"/>
      <c r="F466" s="593"/>
      <c r="G466" s="594"/>
      <c r="H466" s="593"/>
      <c r="I466" s="594"/>
      <c r="J466" s="593"/>
      <c r="K466" s="594"/>
      <c r="L466" s="593"/>
      <c r="M466" s="594"/>
      <c r="N466" s="593"/>
      <c r="O466" s="594"/>
      <c r="P466" s="593"/>
      <c r="Q466" s="594"/>
      <c r="R466" s="593"/>
      <c r="S466" s="594"/>
      <c r="T466" s="593"/>
      <c r="U466" s="594"/>
      <c r="V466" s="593"/>
      <c r="W466" s="594"/>
      <c r="X466" s="38"/>
      <c r="Y466" s="170">
        <f t="shared" si="60"/>
        <v>0</v>
      </c>
      <c r="Z466" s="331">
        <v>10</v>
      </c>
      <c r="AA466" s="208">
        <f t="shared" si="61"/>
        <v>0</v>
      </c>
      <c r="AB466" s="275"/>
      <c r="AD466" s="229" t="s">
        <v>208</v>
      </c>
      <c r="BX466" s="47"/>
      <c r="BY466" s="47"/>
      <c r="BZ466" s="47"/>
      <c r="CA466" s="47"/>
      <c r="CB466" s="47"/>
      <c r="CC466" s="47"/>
      <c r="CD466" s="47"/>
      <c r="CE466" s="47"/>
      <c r="CF466" s="47"/>
      <c r="CG466" s="47"/>
      <c r="CH466" s="47"/>
      <c r="CI466" s="47"/>
      <c r="CJ466" s="47"/>
      <c r="CK466" s="47"/>
      <c r="CL466" s="47"/>
      <c r="CM466" s="47"/>
      <c r="CN466" s="47"/>
      <c r="CO466" s="47"/>
      <c r="CP466" s="47"/>
      <c r="CQ466" s="47"/>
      <c r="CR466" s="47"/>
      <c r="CS466" s="47"/>
      <c r="CT466" s="47"/>
      <c r="CU466" s="47"/>
      <c r="CV466" s="47"/>
      <c r="CW466" s="47"/>
      <c r="CX466" s="47"/>
      <c r="CY466" s="47"/>
      <c r="CZ466" s="47"/>
      <c r="DA466" s="47"/>
      <c r="DB466" s="47"/>
      <c r="DC466" s="47"/>
      <c r="DD466" s="47"/>
    </row>
    <row r="467" spans="1:108" ht="45" customHeight="1" x14ac:dyDescent="0.2">
      <c r="A467" s="327"/>
      <c r="B467" s="174" t="s">
        <v>151</v>
      </c>
      <c r="C467" s="114" t="s">
        <v>176</v>
      </c>
      <c r="D467" s="593"/>
      <c r="E467" s="594"/>
      <c r="F467" s="593"/>
      <c r="G467" s="594"/>
      <c r="H467" s="593"/>
      <c r="I467" s="594"/>
      <c r="J467" s="593"/>
      <c r="K467" s="594"/>
      <c r="L467" s="593"/>
      <c r="M467" s="594"/>
      <c r="N467" s="593"/>
      <c r="O467" s="594"/>
      <c r="P467" s="593"/>
      <c r="Q467" s="594"/>
      <c r="R467" s="593"/>
      <c r="S467" s="594"/>
      <c r="T467" s="593"/>
      <c r="U467" s="594"/>
      <c r="V467" s="593"/>
      <c r="W467" s="594"/>
      <c r="X467" s="38"/>
      <c r="Y467" s="170">
        <f t="shared" si="60"/>
        <v>0</v>
      </c>
      <c r="Z467" s="331">
        <v>20</v>
      </c>
      <c r="AA467" s="208">
        <f t="shared" si="61"/>
        <v>0</v>
      </c>
      <c r="AB467" s="275"/>
      <c r="AD467" s="229" t="s">
        <v>208</v>
      </c>
      <c r="BX467" s="47"/>
      <c r="BY467" s="47"/>
      <c r="BZ467" s="47"/>
      <c r="CA467" s="47"/>
      <c r="CB467" s="47"/>
      <c r="CC467" s="47"/>
      <c r="CD467" s="47"/>
      <c r="CE467" s="47"/>
      <c r="CF467" s="47"/>
      <c r="CG467" s="47"/>
      <c r="CH467" s="47"/>
      <c r="CI467" s="47"/>
      <c r="CJ467" s="47"/>
      <c r="CK467" s="47"/>
      <c r="CL467" s="47"/>
      <c r="CM467" s="47"/>
      <c r="CN467" s="47"/>
      <c r="CO467" s="47"/>
      <c r="CP467" s="47"/>
      <c r="CQ467" s="47"/>
      <c r="CR467" s="47"/>
      <c r="CS467" s="47"/>
      <c r="CT467" s="47"/>
      <c r="CU467" s="47"/>
      <c r="CV467" s="47"/>
      <c r="CW467" s="47"/>
      <c r="CX467" s="47"/>
      <c r="CY467" s="47"/>
      <c r="CZ467" s="47"/>
      <c r="DA467" s="47"/>
      <c r="DB467" s="47"/>
      <c r="DC467" s="47"/>
      <c r="DD467" s="47"/>
    </row>
    <row r="468" spans="1:108" ht="27.95" customHeight="1" x14ac:dyDescent="0.2">
      <c r="A468" s="327"/>
      <c r="B468" s="174" t="s">
        <v>150</v>
      </c>
      <c r="C468" s="114" t="s">
        <v>177</v>
      </c>
      <c r="D468" s="593"/>
      <c r="E468" s="594"/>
      <c r="F468" s="593"/>
      <c r="G468" s="594"/>
      <c r="H468" s="593"/>
      <c r="I468" s="594"/>
      <c r="J468" s="593"/>
      <c r="K468" s="594"/>
      <c r="L468" s="593"/>
      <c r="M468" s="594"/>
      <c r="N468" s="593"/>
      <c r="O468" s="594"/>
      <c r="P468" s="593"/>
      <c r="Q468" s="594"/>
      <c r="R468" s="593"/>
      <c r="S468" s="594"/>
      <c r="T468" s="593"/>
      <c r="U468" s="594"/>
      <c r="V468" s="593"/>
      <c r="W468" s="594"/>
      <c r="X468" s="38"/>
      <c r="Y468" s="170">
        <f t="shared" si="60"/>
        <v>0</v>
      </c>
      <c r="Z468" s="331">
        <v>10</v>
      </c>
      <c r="AA468" s="208">
        <f t="shared" si="61"/>
        <v>0</v>
      </c>
      <c r="AB468" s="275"/>
      <c r="AD468" s="229" t="s">
        <v>208</v>
      </c>
      <c r="BX468" s="47"/>
      <c r="BY468" s="47"/>
      <c r="BZ468" s="47"/>
      <c r="CA468" s="47"/>
      <c r="CB468" s="47"/>
      <c r="CC468" s="47"/>
      <c r="CD468" s="47"/>
      <c r="CE468" s="47"/>
      <c r="CF468" s="47"/>
      <c r="CG468" s="47"/>
      <c r="CH468" s="47"/>
      <c r="CI468" s="47"/>
      <c r="CJ468" s="47"/>
      <c r="CK468" s="47"/>
      <c r="CL468" s="47"/>
      <c r="CM468" s="47"/>
      <c r="CN468" s="47"/>
      <c r="CO468" s="47"/>
      <c r="CP468" s="47"/>
      <c r="CQ468" s="47"/>
      <c r="CR468" s="47"/>
      <c r="CS468" s="47"/>
      <c r="CT468" s="47"/>
      <c r="CU468" s="47"/>
      <c r="CV468" s="47"/>
      <c r="CW468" s="47"/>
      <c r="CX468" s="47"/>
      <c r="CY468" s="47"/>
      <c r="CZ468" s="47"/>
      <c r="DA468" s="47"/>
      <c r="DB468" s="47"/>
      <c r="DC468" s="47"/>
      <c r="DD468" s="47"/>
    </row>
    <row r="469" spans="1:108" ht="27.95" customHeight="1" thickBot="1" x14ac:dyDescent="0.2">
      <c r="A469" s="327"/>
      <c r="B469" s="174" t="s">
        <v>84</v>
      </c>
      <c r="C469" s="114" t="s">
        <v>32</v>
      </c>
      <c r="D469" s="559"/>
      <c r="E469" s="560"/>
      <c r="F469" s="559"/>
      <c r="G469" s="560"/>
      <c r="H469" s="559"/>
      <c r="I469" s="560"/>
      <c r="J469" s="559"/>
      <c r="K469" s="560"/>
      <c r="L469" s="559"/>
      <c r="M469" s="560"/>
      <c r="N469" s="559"/>
      <c r="O469" s="560"/>
      <c r="P469" s="559"/>
      <c r="Q469" s="560"/>
      <c r="R469" s="559"/>
      <c r="S469" s="560"/>
      <c r="T469" s="559"/>
      <c r="U469" s="560"/>
      <c r="V469" s="559"/>
      <c r="W469" s="560"/>
      <c r="X469" s="38"/>
      <c r="Y469" s="170">
        <f t="shared" si="60"/>
        <v>0</v>
      </c>
      <c r="Z469" s="331">
        <v>10</v>
      </c>
      <c r="AA469" s="208">
        <f t="shared" si="61"/>
        <v>0</v>
      </c>
      <c r="AB469" s="275"/>
      <c r="AD469" s="229"/>
      <c r="BX469" s="47"/>
      <c r="BY469" s="47"/>
      <c r="BZ469" s="47"/>
      <c r="CA469" s="47"/>
      <c r="CB469" s="47"/>
      <c r="CC469" s="47"/>
      <c r="CD469" s="47"/>
      <c r="CE469" s="47"/>
      <c r="CF469" s="47"/>
      <c r="CG469" s="47"/>
      <c r="CH469" s="47"/>
      <c r="CI469" s="47"/>
      <c r="CJ469" s="47"/>
      <c r="CK469" s="47"/>
      <c r="CL469" s="47"/>
      <c r="CM469" s="47"/>
      <c r="CN469" s="47"/>
      <c r="CO469" s="47"/>
      <c r="CP469" s="47"/>
      <c r="CQ469" s="47"/>
      <c r="CR469" s="47"/>
      <c r="CS469" s="47"/>
      <c r="CT469" s="47"/>
      <c r="CU469" s="47"/>
      <c r="CV469" s="47"/>
      <c r="CW469" s="47"/>
      <c r="CX469" s="47"/>
      <c r="CY469" s="47"/>
      <c r="CZ469" s="47"/>
      <c r="DA469" s="47"/>
      <c r="DB469" s="47"/>
      <c r="DC469" s="47"/>
      <c r="DD469" s="47"/>
    </row>
    <row r="470" spans="1:108" ht="21" customHeight="1" thickTop="1" thickBot="1" x14ac:dyDescent="0.25">
      <c r="A470" s="327"/>
      <c r="B470" s="77"/>
      <c r="C470" s="131"/>
      <c r="D470" s="606" t="s">
        <v>441</v>
      </c>
      <c r="E470" s="607"/>
      <c r="F470" s="607"/>
      <c r="G470" s="607"/>
      <c r="H470" s="607"/>
      <c r="I470" s="607"/>
      <c r="J470" s="607"/>
      <c r="K470" s="607"/>
      <c r="L470" s="607"/>
      <c r="M470" s="607"/>
      <c r="N470" s="607"/>
      <c r="O470" s="607"/>
      <c r="P470" s="607"/>
      <c r="Q470" s="607"/>
      <c r="R470" s="607"/>
      <c r="S470" s="607"/>
      <c r="T470" s="607"/>
      <c r="U470" s="607"/>
      <c r="V470" s="607"/>
      <c r="W470" s="607"/>
      <c r="X470" s="608"/>
      <c r="Y470" s="1">
        <f>SUM(Y464:Y469)</f>
        <v>0</v>
      </c>
      <c r="Z470" s="332">
        <f>SUM(Z464:Z469)</f>
        <v>70</v>
      </c>
      <c r="AD470" s="229"/>
      <c r="BX470" s="47"/>
      <c r="BY470" s="47"/>
      <c r="BZ470" s="47"/>
      <c r="CA470" s="47"/>
      <c r="CB470" s="47"/>
      <c r="CC470" s="47"/>
      <c r="CD470" s="47"/>
      <c r="CE470" s="47"/>
      <c r="CF470" s="47"/>
      <c r="CG470" s="47"/>
      <c r="CH470" s="47"/>
      <c r="CI470" s="47"/>
      <c r="CJ470" s="47"/>
      <c r="CK470" s="47"/>
      <c r="CL470" s="47"/>
      <c r="CM470" s="47"/>
      <c r="CN470" s="47"/>
      <c r="CO470" s="47"/>
      <c r="CP470" s="47"/>
      <c r="CQ470" s="47"/>
      <c r="CR470" s="47"/>
      <c r="CS470" s="47"/>
      <c r="CT470" s="47"/>
      <c r="CU470" s="47"/>
      <c r="CV470" s="47"/>
      <c r="CW470" s="47"/>
      <c r="CX470" s="47"/>
      <c r="CY470" s="47"/>
      <c r="CZ470" s="47"/>
      <c r="DA470" s="47"/>
      <c r="DB470" s="47"/>
      <c r="DC470" s="47"/>
      <c r="DD470" s="47"/>
    </row>
    <row r="471" spans="1:108" ht="21" customHeight="1" thickBot="1" x14ac:dyDescent="0.25">
      <c r="A471" s="325"/>
      <c r="B471" s="238"/>
      <c r="C471" s="260"/>
      <c r="D471" s="601"/>
      <c r="E471" s="622"/>
      <c r="F471" s="673">
        <v>60</v>
      </c>
      <c r="G471" s="604"/>
      <c r="H471" s="604"/>
      <c r="I471" s="604"/>
      <c r="J471" s="604"/>
      <c r="K471" s="604"/>
      <c r="L471" s="604"/>
      <c r="M471" s="604"/>
      <c r="N471" s="604"/>
      <c r="O471" s="604"/>
      <c r="P471" s="604"/>
      <c r="Q471" s="604"/>
      <c r="R471" s="604"/>
      <c r="S471" s="604"/>
      <c r="T471" s="604"/>
      <c r="U471" s="604"/>
      <c r="V471" s="604"/>
      <c r="W471" s="604"/>
      <c r="X471" s="604"/>
      <c r="Y471" s="604"/>
      <c r="Z471" s="605"/>
      <c r="AD471" s="229"/>
      <c r="BX471" s="47"/>
      <c r="BY471" s="47"/>
      <c r="BZ471" s="47"/>
      <c r="CA471" s="47"/>
      <c r="CB471" s="47"/>
      <c r="CC471" s="47"/>
      <c r="CD471" s="47"/>
      <c r="CE471" s="47"/>
      <c r="CF471" s="47"/>
      <c r="CG471" s="47"/>
      <c r="CH471" s="47"/>
      <c r="CI471" s="47"/>
      <c r="CJ471" s="47"/>
      <c r="CK471" s="47"/>
      <c r="CL471" s="47"/>
      <c r="CM471" s="47"/>
      <c r="CN471" s="47"/>
      <c r="CO471" s="47"/>
      <c r="CP471" s="47"/>
      <c r="CQ471" s="47"/>
      <c r="CR471" s="47"/>
      <c r="CS471" s="47"/>
      <c r="CT471" s="47"/>
      <c r="CU471" s="47"/>
      <c r="CV471" s="47"/>
      <c r="CW471" s="47"/>
      <c r="CX471" s="47"/>
      <c r="CY471" s="47"/>
      <c r="CZ471" s="47"/>
      <c r="DA471" s="47"/>
      <c r="DB471" s="47"/>
      <c r="DC471" s="47"/>
      <c r="DD471" s="47"/>
    </row>
    <row r="472" spans="1:108" ht="30" customHeight="1" thickBot="1" x14ac:dyDescent="0.25">
      <c r="A472" s="317"/>
      <c r="B472" s="362" t="s">
        <v>33</v>
      </c>
      <c r="C472" s="143" t="s">
        <v>34</v>
      </c>
      <c r="D472" s="161" t="s">
        <v>440</v>
      </c>
      <c r="E472" s="359"/>
      <c r="F472" s="161" t="s">
        <v>440</v>
      </c>
      <c r="G472" s="359"/>
      <c r="H472" s="161" t="s">
        <v>440</v>
      </c>
      <c r="I472" s="243"/>
      <c r="J472" s="161"/>
      <c r="K472" s="245"/>
      <c r="L472" s="242"/>
      <c r="M472" s="243"/>
      <c r="N472" s="244"/>
      <c r="O472" s="245"/>
      <c r="P472" s="242"/>
      <c r="Q472" s="243"/>
      <c r="R472" s="244"/>
      <c r="S472" s="245"/>
      <c r="T472" s="242"/>
      <c r="U472" s="243"/>
      <c r="V472" s="244"/>
      <c r="W472" s="245"/>
      <c r="X472" s="168"/>
      <c r="Y472" s="168"/>
      <c r="Z472" s="328"/>
      <c r="AA472" s="39"/>
      <c r="AD472" s="229"/>
      <c r="AE472" s="227"/>
      <c r="BX472" s="220"/>
      <c r="BY472" s="220"/>
      <c r="BZ472" s="220"/>
      <c r="CA472" s="220"/>
      <c r="CB472" s="220"/>
      <c r="CC472" s="220"/>
      <c r="CD472" s="220"/>
      <c r="CE472" s="220"/>
      <c r="CF472" s="220"/>
      <c r="CG472" s="47"/>
      <c r="CH472" s="47"/>
      <c r="CI472" s="47"/>
      <c r="CJ472" s="47"/>
      <c r="CK472" s="47"/>
      <c r="CL472" s="47"/>
      <c r="CM472" s="47"/>
    </row>
    <row r="473" spans="1:108" ht="45" customHeight="1" x14ac:dyDescent="0.2">
      <c r="A473" s="327"/>
      <c r="B473" s="173" t="s">
        <v>35</v>
      </c>
      <c r="C473" s="129" t="s">
        <v>36</v>
      </c>
      <c r="D473" s="609"/>
      <c r="E473" s="610"/>
      <c r="F473" s="609"/>
      <c r="G473" s="610"/>
      <c r="H473" s="609"/>
      <c r="I473" s="610"/>
      <c r="J473" s="609"/>
      <c r="K473" s="610"/>
      <c r="L473" s="609"/>
      <c r="M473" s="610"/>
      <c r="N473" s="609"/>
      <c r="O473" s="610"/>
      <c r="P473" s="609"/>
      <c r="Q473" s="610"/>
      <c r="R473" s="609"/>
      <c r="S473" s="610"/>
      <c r="T473" s="609"/>
      <c r="U473" s="610"/>
      <c r="V473" s="609"/>
      <c r="W473" s="610"/>
      <c r="X473" s="38"/>
      <c r="Y473" s="545">
        <f t="shared" ref="Y473:Y480" si="62">IF(OR(D473="s",F473="s",H473="s",J473="s",L473="s",N473="s",P473="s",R473="s",T473="s",V473="s"), 0, IF(OR(D473="a",F473="a",H473="a",J473="a",L473="a",N473="a",P473="a",R473="a",T473="a",V473="a"),Z473,0))</f>
        <v>0</v>
      </c>
      <c r="Z473" s="334">
        <v>10</v>
      </c>
      <c r="AA473" s="39">
        <f t="shared" ref="AA473:AA480" si="63">COUNTIF(D473:W473,"a")+COUNTIF(D473:W473,"s")</f>
        <v>0</v>
      </c>
      <c r="AB473" s="275"/>
      <c r="AD473" s="229" t="s">
        <v>208</v>
      </c>
      <c r="BX473" s="220"/>
      <c r="BY473" s="220"/>
      <c r="BZ473" s="220"/>
      <c r="CA473" s="220"/>
      <c r="CB473" s="220"/>
      <c r="CC473" s="220"/>
      <c r="CD473" s="220"/>
      <c r="CE473" s="220"/>
      <c r="CF473" s="220"/>
      <c r="CG473" s="47"/>
      <c r="CH473" s="47"/>
      <c r="CI473" s="47"/>
      <c r="CJ473" s="47"/>
      <c r="CK473" s="47"/>
      <c r="CL473" s="47"/>
      <c r="CM473" s="47"/>
    </row>
    <row r="474" spans="1:108" ht="27.95" customHeight="1" x14ac:dyDescent="0.2">
      <c r="A474" s="327"/>
      <c r="B474" s="174" t="s">
        <v>37</v>
      </c>
      <c r="C474" s="114" t="s">
        <v>38</v>
      </c>
      <c r="D474" s="593"/>
      <c r="E474" s="594"/>
      <c r="F474" s="593"/>
      <c r="G474" s="594"/>
      <c r="H474" s="593"/>
      <c r="I474" s="594"/>
      <c r="J474" s="593"/>
      <c r="K474" s="594"/>
      <c r="L474" s="593"/>
      <c r="M474" s="594"/>
      <c r="N474" s="593"/>
      <c r="O474" s="594"/>
      <c r="P474" s="593"/>
      <c r="Q474" s="594"/>
      <c r="R474" s="593"/>
      <c r="S474" s="594"/>
      <c r="T474" s="593"/>
      <c r="U474" s="594"/>
      <c r="V474" s="593"/>
      <c r="W474" s="594"/>
      <c r="X474" s="38"/>
      <c r="Y474" s="170">
        <f t="shared" si="62"/>
        <v>0</v>
      </c>
      <c r="Z474" s="331">
        <v>10</v>
      </c>
      <c r="AA474" s="39">
        <f t="shared" si="63"/>
        <v>0</v>
      </c>
      <c r="AB474" s="275"/>
      <c r="AD474" s="229"/>
      <c r="BX474" s="220"/>
      <c r="BY474" s="220"/>
      <c r="BZ474" s="220"/>
      <c r="CA474" s="220"/>
      <c r="CB474" s="220"/>
      <c r="CC474" s="220"/>
      <c r="CD474" s="220"/>
      <c r="CE474" s="220"/>
      <c r="CF474" s="220"/>
      <c r="CG474" s="47"/>
      <c r="CH474" s="47"/>
      <c r="CI474" s="47"/>
      <c r="CJ474" s="47"/>
      <c r="CK474" s="47"/>
      <c r="CL474" s="47"/>
      <c r="CM474" s="47"/>
    </row>
    <row r="475" spans="1:108" ht="45" customHeight="1" x14ac:dyDescent="0.2">
      <c r="A475" s="327"/>
      <c r="B475" s="177" t="s">
        <v>39</v>
      </c>
      <c r="C475" s="109" t="s">
        <v>40</v>
      </c>
      <c r="D475" s="593"/>
      <c r="E475" s="594"/>
      <c r="F475" s="593"/>
      <c r="G475" s="594"/>
      <c r="H475" s="593"/>
      <c r="I475" s="594"/>
      <c r="J475" s="593"/>
      <c r="K475" s="594"/>
      <c r="L475" s="593"/>
      <c r="M475" s="594"/>
      <c r="N475" s="593"/>
      <c r="O475" s="594"/>
      <c r="P475" s="593"/>
      <c r="Q475" s="594"/>
      <c r="R475" s="593"/>
      <c r="S475" s="594"/>
      <c r="T475" s="593"/>
      <c r="U475" s="594"/>
      <c r="V475" s="593"/>
      <c r="W475" s="594"/>
      <c r="X475" s="38"/>
      <c r="Y475" s="170">
        <f t="shared" si="62"/>
        <v>0</v>
      </c>
      <c r="Z475" s="331">
        <v>10</v>
      </c>
      <c r="AA475" s="39">
        <f t="shared" si="63"/>
        <v>0</v>
      </c>
      <c r="AB475" s="275"/>
      <c r="AD475" s="229"/>
      <c r="BX475" s="220"/>
      <c r="BY475" s="220"/>
      <c r="BZ475" s="220"/>
      <c r="CA475" s="220"/>
      <c r="CB475" s="220"/>
      <c r="CC475" s="220"/>
      <c r="CD475" s="220"/>
      <c r="CE475" s="220"/>
      <c r="CF475" s="220"/>
      <c r="CG475" s="47"/>
      <c r="CH475" s="47"/>
      <c r="CI475" s="47"/>
      <c r="CJ475" s="47"/>
      <c r="CK475" s="47"/>
      <c r="CL475" s="47"/>
      <c r="CM475" s="47"/>
    </row>
    <row r="476" spans="1:108" ht="45" customHeight="1" x14ac:dyDescent="0.2">
      <c r="A476" s="327"/>
      <c r="B476" s="177" t="s">
        <v>41</v>
      </c>
      <c r="C476" s="109" t="s">
        <v>42</v>
      </c>
      <c r="D476" s="593"/>
      <c r="E476" s="594"/>
      <c r="F476" s="593"/>
      <c r="G476" s="594"/>
      <c r="H476" s="593"/>
      <c r="I476" s="594"/>
      <c r="J476" s="593"/>
      <c r="K476" s="594"/>
      <c r="L476" s="593"/>
      <c r="M476" s="594"/>
      <c r="N476" s="593"/>
      <c r="O476" s="594"/>
      <c r="P476" s="593"/>
      <c r="Q476" s="594"/>
      <c r="R476" s="593"/>
      <c r="S476" s="594"/>
      <c r="T476" s="593"/>
      <c r="U476" s="594"/>
      <c r="V476" s="593"/>
      <c r="W476" s="594"/>
      <c r="X476" s="38"/>
      <c r="Y476" s="170">
        <f t="shared" si="62"/>
        <v>0</v>
      </c>
      <c r="Z476" s="331">
        <v>5</v>
      </c>
      <c r="AA476" s="39">
        <f t="shared" si="63"/>
        <v>0</v>
      </c>
      <c r="AB476" s="275"/>
      <c r="AD476" s="229"/>
      <c r="BX476" s="220"/>
      <c r="BY476" s="220"/>
      <c r="BZ476" s="220"/>
      <c r="CA476" s="220"/>
      <c r="CB476" s="220"/>
      <c r="CC476" s="220"/>
      <c r="CD476" s="220"/>
      <c r="CE476" s="220"/>
      <c r="CF476" s="220"/>
      <c r="CG476" s="47"/>
      <c r="CH476" s="47"/>
      <c r="CI476" s="47"/>
      <c r="CJ476" s="47"/>
      <c r="CK476" s="47"/>
      <c r="CL476" s="47"/>
      <c r="CM476" s="47"/>
    </row>
    <row r="477" spans="1:108" ht="45" customHeight="1" x14ac:dyDescent="0.2">
      <c r="A477" s="327"/>
      <c r="B477" s="174" t="s">
        <v>43</v>
      </c>
      <c r="C477" s="114" t="s">
        <v>44</v>
      </c>
      <c r="D477" s="593"/>
      <c r="E477" s="594"/>
      <c r="F477" s="593"/>
      <c r="G477" s="594"/>
      <c r="H477" s="593"/>
      <c r="I477" s="594"/>
      <c r="J477" s="593"/>
      <c r="K477" s="594"/>
      <c r="L477" s="593"/>
      <c r="M477" s="594"/>
      <c r="N477" s="593"/>
      <c r="O477" s="594"/>
      <c r="P477" s="593"/>
      <c r="Q477" s="594"/>
      <c r="R477" s="593"/>
      <c r="S477" s="594"/>
      <c r="T477" s="593"/>
      <c r="U477" s="594"/>
      <c r="V477" s="593"/>
      <c r="W477" s="594"/>
      <c r="X477" s="38"/>
      <c r="Y477" s="170">
        <f t="shared" si="62"/>
        <v>0</v>
      </c>
      <c r="Z477" s="331">
        <v>10</v>
      </c>
      <c r="AA477" s="39">
        <f t="shared" si="63"/>
        <v>0</v>
      </c>
      <c r="AB477" s="275"/>
      <c r="AD477" s="229" t="s">
        <v>208</v>
      </c>
      <c r="BX477" s="220"/>
      <c r="BY477" s="220"/>
      <c r="BZ477" s="220"/>
      <c r="CA477" s="220"/>
      <c r="CB477" s="220"/>
      <c r="CC477" s="220"/>
      <c r="CD477" s="220"/>
      <c r="CE477" s="220"/>
      <c r="CF477" s="220"/>
      <c r="CG477" s="47"/>
      <c r="CH477" s="47"/>
      <c r="CI477" s="47"/>
      <c r="CJ477" s="47"/>
      <c r="CK477" s="47"/>
      <c r="CL477" s="47"/>
      <c r="CM477" s="47"/>
    </row>
    <row r="478" spans="1:108" ht="27.95" customHeight="1" x14ac:dyDescent="0.15">
      <c r="A478" s="327"/>
      <c r="B478" s="177" t="s">
        <v>45</v>
      </c>
      <c r="C478" s="131" t="s">
        <v>46</v>
      </c>
      <c r="D478" s="548"/>
      <c r="E478" s="549"/>
      <c r="F478" s="548"/>
      <c r="G478" s="549"/>
      <c r="H478" s="548"/>
      <c r="I478" s="549"/>
      <c r="J478" s="548"/>
      <c r="K478" s="549"/>
      <c r="L478" s="548"/>
      <c r="M478" s="549"/>
      <c r="N478" s="548"/>
      <c r="O478" s="549"/>
      <c r="P478" s="548"/>
      <c r="Q478" s="549"/>
      <c r="R478" s="548"/>
      <c r="S478" s="549"/>
      <c r="T478" s="548"/>
      <c r="U478" s="549"/>
      <c r="V478" s="548"/>
      <c r="W478" s="549"/>
      <c r="X478" s="38"/>
      <c r="Y478" s="170">
        <f t="shared" si="62"/>
        <v>0</v>
      </c>
      <c r="Z478" s="331">
        <v>10</v>
      </c>
      <c r="AA478" s="39">
        <f t="shared" si="63"/>
        <v>0</v>
      </c>
      <c r="AB478" s="275"/>
      <c r="AD478" s="229"/>
      <c r="BX478" s="220"/>
      <c r="BY478" s="220"/>
      <c r="BZ478" s="220"/>
      <c r="CA478" s="220"/>
      <c r="CB478" s="220"/>
      <c r="CC478" s="220"/>
      <c r="CD478" s="220"/>
      <c r="CE478" s="220"/>
      <c r="CF478" s="220"/>
      <c r="CG478" s="47"/>
      <c r="CH478" s="47"/>
      <c r="CI478" s="47"/>
      <c r="CJ478" s="47"/>
      <c r="CK478" s="47"/>
      <c r="CL478" s="47"/>
      <c r="CM478" s="47"/>
    </row>
    <row r="479" spans="1:108" ht="45" customHeight="1" x14ac:dyDescent="0.15">
      <c r="A479" s="327"/>
      <c r="B479" s="174" t="s">
        <v>47</v>
      </c>
      <c r="C479" s="114" t="s">
        <v>48</v>
      </c>
      <c r="D479" s="548"/>
      <c r="E479" s="549"/>
      <c r="F479" s="548"/>
      <c r="G479" s="549"/>
      <c r="H479" s="548"/>
      <c r="I479" s="549"/>
      <c r="J479" s="548"/>
      <c r="K479" s="549"/>
      <c r="L479" s="548"/>
      <c r="M479" s="549"/>
      <c r="N479" s="548"/>
      <c r="O479" s="549"/>
      <c r="P479" s="548"/>
      <c r="Q479" s="549"/>
      <c r="R479" s="548"/>
      <c r="S479" s="549"/>
      <c r="T479" s="548"/>
      <c r="U479" s="549"/>
      <c r="V479" s="548"/>
      <c r="W479" s="549"/>
      <c r="X479" s="38"/>
      <c r="Y479" s="170">
        <f t="shared" si="62"/>
        <v>0</v>
      </c>
      <c r="Z479" s="331">
        <v>10</v>
      </c>
      <c r="AA479" s="39">
        <f t="shared" si="63"/>
        <v>0</v>
      </c>
      <c r="AB479" s="275"/>
      <c r="AD479" s="229" t="s">
        <v>208</v>
      </c>
      <c r="AE479" s="227"/>
      <c r="BX479" s="220"/>
      <c r="BY479" s="220"/>
      <c r="BZ479" s="220"/>
      <c r="CA479" s="220"/>
      <c r="CB479" s="220"/>
      <c r="CC479" s="220"/>
      <c r="CD479" s="220"/>
      <c r="CE479" s="220"/>
      <c r="CF479" s="220"/>
      <c r="CG479" s="47"/>
      <c r="CH479" s="47"/>
      <c r="CI479" s="47"/>
      <c r="CJ479" s="47"/>
      <c r="CK479" s="47"/>
      <c r="CL479" s="47"/>
      <c r="CM479" s="47"/>
    </row>
    <row r="480" spans="1:108" ht="45" customHeight="1" thickBot="1" x14ac:dyDescent="0.2">
      <c r="A480" s="327"/>
      <c r="B480" s="177" t="s">
        <v>49</v>
      </c>
      <c r="C480" s="109" t="s">
        <v>50</v>
      </c>
      <c r="D480" s="559"/>
      <c r="E480" s="560"/>
      <c r="F480" s="559"/>
      <c r="G480" s="560"/>
      <c r="H480" s="559"/>
      <c r="I480" s="560"/>
      <c r="J480" s="559"/>
      <c r="K480" s="560"/>
      <c r="L480" s="559"/>
      <c r="M480" s="560"/>
      <c r="N480" s="559"/>
      <c r="O480" s="560"/>
      <c r="P480" s="559"/>
      <c r="Q480" s="560"/>
      <c r="R480" s="559"/>
      <c r="S480" s="560"/>
      <c r="T480" s="559"/>
      <c r="U480" s="560"/>
      <c r="V480" s="559"/>
      <c r="W480" s="560"/>
      <c r="X480" s="38"/>
      <c r="Y480" s="170">
        <f t="shared" si="62"/>
        <v>0</v>
      </c>
      <c r="Z480" s="331">
        <v>10</v>
      </c>
      <c r="AA480" s="39">
        <f t="shared" si="63"/>
        <v>0</v>
      </c>
      <c r="AB480" s="275"/>
      <c r="AD480" s="229"/>
      <c r="AE480" s="227"/>
      <c r="BX480" s="220"/>
      <c r="BY480" s="220"/>
      <c r="BZ480" s="220"/>
      <c r="CA480" s="220"/>
      <c r="CB480" s="220"/>
      <c r="CC480" s="220"/>
      <c r="CD480" s="220"/>
      <c r="CE480" s="220"/>
      <c r="CF480" s="220"/>
      <c r="CG480" s="47"/>
      <c r="CH480" s="47"/>
      <c r="CI480" s="47"/>
      <c r="CJ480" s="47"/>
      <c r="CK480" s="47"/>
      <c r="CL480" s="47"/>
      <c r="CM480" s="47"/>
    </row>
    <row r="481" spans="1:108" ht="21" customHeight="1" thickTop="1" thickBot="1" x14ac:dyDescent="0.25">
      <c r="A481" s="327"/>
      <c r="B481" s="77"/>
      <c r="C481" s="131"/>
      <c r="D481" s="606" t="s">
        <v>441</v>
      </c>
      <c r="E481" s="607"/>
      <c r="F481" s="607"/>
      <c r="G481" s="607"/>
      <c r="H481" s="607"/>
      <c r="I481" s="607"/>
      <c r="J481" s="607"/>
      <c r="K481" s="607"/>
      <c r="L481" s="607"/>
      <c r="M481" s="607"/>
      <c r="N481" s="607"/>
      <c r="O481" s="607"/>
      <c r="P481" s="607"/>
      <c r="Q481" s="607"/>
      <c r="R481" s="607"/>
      <c r="S481" s="607"/>
      <c r="T481" s="607"/>
      <c r="U481" s="607"/>
      <c r="V481" s="607"/>
      <c r="W481" s="607"/>
      <c r="X481" s="608"/>
      <c r="Y481" s="272">
        <f>SUM(Y473:Y480)</f>
        <v>0</v>
      </c>
      <c r="Z481" s="332">
        <f>SUM(Z473:Z480)</f>
        <v>75</v>
      </c>
      <c r="AA481" s="39"/>
      <c r="AD481" s="229"/>
      <c r="BX481" s="220"/>
      <c r="BY481" s="220"/>
      <c r="BZ481" s="220"/>
      <c r="CA481" s="220"/>
      <c r="CB481" s="220"/>
      <c r="CC481" s="220"/>
      <c r="CD481" s="220"/>
      <c r="CE481" s="220"/>
      <c r="CF481" s="220"/>
      <c r="CG481" s="47"/>
      <c r="CH481" s="47"/>
      <c r="CI481" s="47"/>
      <c r="CJ481" s="47"/>
      <c r="CK481" s="47"/>
      <c r="CL481" s="47"/>
      <c r="CM481" s="47"/>
    </row>
    <row r="482" spans="1:108" ht="21" customHeight="1" thickBot="1" x14ac:dyDescent="0.25">
      <c r="A482" s="325"/>
      <c r="B482" s="238"/>
      <c r="C482" s="298"/>
      <c r="D482" s="601"/>
      <c r="E482" s="622"/>
      <c r="F482" s="701">
        <v>30</v>
      </c>
      <c r="G482" s="702"/>
      <c r="H482" s="702"/>
      <c r="I482" s="702"/>
      <c r="J482" s="702"/>
      <c r="K482" s="702"/>
      <c r="L482" s="702"/>
      <c r="M482" s="702"/>
      <c r="N482" s="702"/>
      <c r="O482" s="702"/>
      <c r="P482" s="702"/>
      <c r="Q482" s="702"/>
      <c r="R482" s="702"/>
      <c r="S482" s="702"/>
      <c r="T482" s="702"/>
      <c r="U482" s="702"/>
      <c r="V482" s="702"/>
      <c r="W482" s="702"/>
      <c r="X482" s="702"/>
      <c r="Y482" s="702"/>
      <c r="Z482" s="703"/>
      <c r="AA482" s="39"/>
      <c r="AD482" s="229"/>
      <c r="AE482" s="227"/>
      <c r="BX482" s="220"/>
      <c r="BY482" s="220"/>
      <c r="BZ482" s="220"/>
      <c r="CA482" s="220"/>
      <c r="CB482" s="220"/>
      <c r="CC482" s="220"/>
      <c r="CD482" s="220"/>
      <c r="CE482" s="220"/>
      <c r="CF482" s="220"/>
      <c r="CG482" s="47"/>
      <c r="CH482" s="47"/>
      <c r="CI482" s="47"/>
      <c r="CJ482" s="47"/>
      <c r="CK482" s="47"/>
      <c r="CL482" s="47"/>
      <c r="CM482" s="47"/>
    </row>
    <row r="483" spans="1:108" ht="30" customHeight="1" thickBot="1" x14ac:dyDescent="0.25">
      <c r="A483" s="317"/>
      <c r="B483" s="184" t="s">
        <v>167</v>
      </c>
      <c r="C483" s="250" t="s">
        <v>385</v>
      </c>
      <c r="D483" s="529"/>
      <c r="E483" s="530"/>
      <c r="F483" s="529"/>
      <c r="G483" s="530"/>
      <c r="H483" s="161" t="s">
        <v>440</v>
      </c>
      <c r="I483" s="530"/>
      <c r="J483" s="529"/>
      <c r="K483" s="530"/>
      <c r="L483" s="529"/>
      <c r="M483" s="530"/>
      <c r="N483" s="529"/>
      <c r="O483" s="530"/>
      <c r="P483" s="161" t="s">
        <v>440</v>
      </c>
      <c r="Q483" s="530"/>
      <c r="R483" s="529"/>
      <c r="S483" s="530"/>
      <c r="T483" s="529"/>
      <c r="U483" s="530"/>
      <c r="V483" s="529"/>
      <c r="W483" s="530"/>
      <c r="X483" s="168"/>
      <c r="Y483" s="387"/>
      <c r="Z483" s="388"/>
      <c r="AD483" s="229"/>
      <c r="BX483" s="47"/>
      <c r="BY483" s="47"/>
      <c r="BZ483" s="47"/>
      <c r="CA483" s="47"/>
      <c r="CB483" s="47"/>
      <c r="CC483" s="47"/>
      <c r="CD483" s="47"/>
      <c r="CE483" s="47"/>
      <c r="CF483" s="47"/>
      <c r="CG483" s="47"/>
      <c r="CH483" s="47"/>
      <c r="CI483" s="47"/>
      <c r="CJ483" s="47"/>
      <c r="CK483" s="47"/>
      <c r="CL483" s="47"/>
      <c r="CM483" s="47"/>
      <c r="CN483" s="47"/>
      <c r="CO483" s="47"/>
      <c r="CP483" s="47"/>
      <c r="CQ483" s="47"/>
      <c r="CR483" s="47"/>
      <c r="CS483" s="47"/>
      <c r="CT483" s="47"/>
      <c r="CU483" s="47"/>
      <c r="CV483" s="47"/>
      <c r="CW483" s="47"/>
      <c r="CX483" s="47"/>
      <c r="CY483" s="47"/>
      <c r="CZ483" s="47"/>
      <c r="DA483" s="47"/>
      <c r="DB483" s="47"/>
      <c r="DC483" s="47"/>
      <c r="DD483" s="47"/>
    </row>
    <row r="484" spans="1:108" ht="45" customHeight="1" x14ac:dyDescent="0.2">
      <c r="A484" s="327"/>
      <c r="B484" s="173" t="s">
        <v>166</v>
      </c>
      <c r="C484" s="141" t="s">
        <v>237</v>
      </c>
      <c r="D484" s="609"/>
      <c r="E484" s="610"/>
      <c r="F484" s="609"/>
      <c r="G484" s="610"/>
      <c r="H484" s="609"/>
      <c r="I484" s="610"/>
      <c r="J484" s="609"/>
      <c r="K484" s="610"/>
      <c r="L484" s="609"/>
      <c r="M484" s="610"/>
      <c r="N484" s="609"/>
      <c r="O484" s="610"/>
      <c r="P484" s="609"/>
      <c r="Q484" s="610"/>
      <c r="R484" s="609"/>
      <c r="S484" s="610"/>
      <c r="T484" s="609"/>
      <c r="U484" s="610"/>
      <c r="V484" s="609"/>
      <c r="W484" s="610"/>
      <c r="X484" s="90"/>
      <c r="Y484" s="170">
        <f t="shared" ref="Y484:Y493" si="64">IF(OR(D484="s",F484="s",H484="s",J484="s",L484="s",N484="s",P484="s",R484="s",T484="s",V484="s"), 0, IF(OR(D484="a",F484="a",H484="a",J484="a",L484="a",N484="a",P484="a",R484="a",T484="a",V484="a"),Z484,0))</f>
        <v>0</v>
      </c>
      <c r="Z484" s="331">
        <v>10</v>
      </c>
      <c r="AA484" s="208">
        <f t="shared" ref="AA484:AA489" si="65">COUNTIF(D484:W484,"a")+COUNTIF(D484:W484,"s")</f>
        <v>0</v>
      </c>
      <c r="AB484" s="275"/>
      <c r="AD484" s="229" t="s">
        <v>208</v>
      </c>
      <c r="BX484" s="47"/>
      <c r="BY484" s="47"/>
      <c r="BZ484" s="47"/>
      <c r="CA484" s="47"/>
      <c r="CB484" s="47"/>
      <c r="CC484" s="47"/>
      <c r="CD484" s="47"/>
      <c r="CE484" s="47"/>
      <c r="CF484" s="47"/>
      <c r="CG484" s="47"/>
      <c r="CH484" s="47"/>
      <c r="CI484" s="47"/>
      <c r="CJ484" s="47"/>
      <c r="CK484" s="47"/>
      <c r="CL484" s="47"/>
      <c r="CM484" s="47"/>
      <c r="CN484" s="47"/>
      <c r="CO484" s="47"/>
      <c r="CP484" s="47"/>
      <c r="CQ484" s="47"/>
      <c r="CR484" s="47"/>
      <c r="CS484" s="47"/>
      <c r="CT484" s="47"/>
      <c r="CU484" s="47"/>
      <c r="CV484" s="47"/>
      <c r="CW484" s="47"/>
      <c r="CX484" s="47"/>
      <c r="CY484" s="47"/>
      <c r="CZ484" s="47"/>
      <c r="DA484" s="47"/>
      <c r="DB484" s="47"/>
      <c r="DC484" s="47"/>
      <c r="DD484" s="47"/>
    </row>
    <row r="485" spans="1:108" ht="27.95" customHeight="1" x14ac:dyDescent="0.2">
      <c r="A485" s="327"/>
      <c r="B485" s="173" t="s">
        <v>165</v>
      </c>
      <c r="C485" s="115" t="s">
        <v>190</v>
      </c>
      <c r="D485" s="593"/>
      <c r="E485" s="594"/>
      <c r="F485" s="593"/>
      <c r="G485" s="594"/>
      <c r="H485" s="593"/>
      <c r="I485" s="594"/>
      <c r="J485" s="593"/>
      <c r="K485" s="594"/>
      <c r="L485" s="593"/>
      <c r="M485" s="594"/>
      <c r="N485" s="593"/>
      <c r="O485" s="594"/>
      <c r="P485" s="593"/>
      <c r="Q485" s="594"/>
      <c r="R485" s="593"/>
      <c r="S485" s="594"/>
      <c r="T485" s="593"/>
      <c r="U485" s="594"/>
      <c r="V485" s="593"/>
      <c r="W485" s="594"/>
      <c r="X485" s="90"/>
      <c r="Y485" s="170">
        <f t="shared" si="64"/>
        <v>0</v>
      </c>
      <c r="Z485" s="331">
        <v>5</v>
      </c>
      <c r="AA485" s="208">
        <f t="shared" si="65"/>
        <v>0</v>
      </c>
      <c r="AB485" s="275"/>
      <c r="AD485" s="229" t="s">
        <v>208</v>
      </c>
      <c r="BX485" s="47"/>
      <c r="BY485" s="47"/>
      <c r="BZ485" s="47"/>
      <c r="CA485" s="47"/>
      <c r="CB485" s="47"/>
      <c r="CC485" s="47"/>
      <c r="CD485" s="47"/>
      <c r="CE485" s="47"/>
      <c r="CF485" s="47"/>
      <c r="CG485" s="47"/>
      <c r="CH485" s="47"/>
      <c r="CI485" s="47"/>
      <c r="CJ485" s="47"/>
      <c r="CK485" s="47"/>
      <c r="CL485" s="47"/>
      <c r="CM485" s="47"/>
      <c r="CN485" s="47"/>
      <c r="CO485" s="47"/>
      <c r="CP485" s="47"/>
      <c r="CQ485" s="47"/>
      <c r="CR485" s="47"/>
      <c r="CS485" s="47"/>
      <c r="CT485" s="47"/>
      <c r="CU485" s="47"/>
      <c r="CV485" s="47"/>
      <c r="CW485" s="47"/>
      <c r="CX485" s="47"/>
      <c r="CY485" s="47"/>
      <c r="CZ485" s="47"/>
      <c r="DA485" s="47"/>
      <c r="DB485" s="47"/>
      <c r="DC485" s="47"/>
      <c r="DD485" s="47"/>
    </row>
    <row r="486" spans="1:108" ht="69.599999999999994" customHeight="1" x14ac:dyDescent="0.2">
      <c r="A486" s="327"/>
      <c r="B486" s="174" t="s">
        <v>164</v>
      </c>
      <c r="C486" s="112" t="s">
        <v>231</v>
      </c>
      <c r="D486" s="593"/>
      <c r="E486" s="594"/>
      <c r="F486" s="593"/>
      <c r="G486" s="594"/>
      <c r="H486" s="593"/>
      <c r="I486" s="594"/>
      <c r="J486" s="593"/>
      <c r="K486" s="594"/>
      <c r="L486" s="593"/>
      <c r="M486" s="594"/>
      <c r="N486" s="593"/>
      <c r="O486" s="594"/>
      <c r="P486" s="593"/>
      <c r="Q486" s="594"/>
      <c r="R486" s="593"/>
      <c r="S486" s="594"/>
      <c r="T486" s="593"/>
      <c r="U486" s="594"/>
      <c r="V486" s="593"/>
      <c r="W486" s="594"/>
      <c r="X486" s="90"/>
      <c r="Y486" s="170">
        <f t="shared" si="64"/>
        <v>0</v>
      </c>
      <c r="Z486" s="331">
        <v>10</v>
      </c>
      <c r="AA486" s="208">
        <f t="shared" si="65"/>
        <v>0</v>
      </c>
      <c r="AB486" s="275"/>
      <c r="AD486" s="229"/>
      <c r="BX486" s="47"/>
      <c r="BY486" s="47"/>
      <c r="BZ486" s="47"/>
      <c r="CA486" s="47"/>
      <c r="CB486" s="47"/>
      <c r="CC486" s="47"/>
      <c r="CD486" s="47"/>
      <c r="CE486" s="47"/>
      <c r="CF486" s="47"/>
      <c r="CG486" s="47"/>
      <c r="CH486" s="47"/>
      <c r="CI486" s="47"/>
      <c r="CJ486" s="47"/>
      <c r="CK486" s="47"/>
      <c r="CL486" s="47"/>
      <c r="CM486" s="47"/>
      <c r="CN486" s="47"/>
      <c r="CO486" s="47"/>
      <c r="CP486" s="47"/>
      <c r="CQ486" s="47"/>
      <c r="CR486" s="47"/>
      <c r="CS486" s="47"/>
      <c r="CT486" s="47"/>
      <c r="CU486" s="47"/>
      <c r="CV486" s="47"/>
      <c r="CW486" s="47"/>
      <c r="CX486" s="47"/>
      <c r="CY486" s="47"/>
      <c r="CZ486" s="47"/>
      <c r="DA486" s="47"/>
      <c r="DB486" s="47"/>
      <c r="DC486" s="47"/>
      <c r="DD486" s="47"/>
    </row>
    <row r="487" spans="1:108" ht="27.95" customHeight="1" x14ac:dyDescent="0.2">
      <c r="A487" s="327"/>
      <c r="B487" s="174" t="s">
        <v>163</v>
      </c>
      <c r="C487" s="112" t="s">
        <v>523</v>
      </c>
      <c r="D487" s="593"/>
      <c r="E487" s="594"/>
      <c r="F487" s="593"/>
      <c r="G487" s="594"/>
      <c r="H487" s="593"/>
      <c r="I487" s="594"/>
      <c r="J487" s="593"/>
      <c r="K487" s="594"/>
      <c r="L487" s="593"/>
      <c r="M487" s="594"/>
      <c r="N487" s="593"/>
      <c r="O487" s="594"/>
      <c r="P487" s="593"/>
      <c r="Q487" s="594"/>
      <c r="R487" s="593"/>
      <c r="S487" s="594"/>
      <c r="T487" s="593"/>
      <c r="U487" s="594"/>
      <c r="V487" s="593"/>
      <c r="W487" s="594"/>
      <c r="X487" s="90"/>
      <c r="Y487" s="170">
        <f t="shared" si="64"/>
        <v>0</v>
      </c>
      <c r="Z487" s="331">
        <v>10</v>
      </c>
      <c r="AA487" s="208">
        <f t="shared" si="65"/>
        <v>0</v>
      </c>
      <c r="AB487" s="275"/>
      <c r="AD487" s="229"/>
      <c r="BX487" s="47"/>
      <c r="BY487" s="47"/>
      <c r="BZ487" s="47"/>
      <c r="CA487" s="47"/>
      <c r="CB487" s="47"/>
      <c r="CC487" s="47"/>
      <c r="CD487" s="47"/>
      <c r="CE487" s="47"/>
      <c r="CF487" s="47"/>
      <c r="CG487" s="47"/>
      <c r="CH487" s="47"/>
      <c r="CI487" s="47"/>
      <c r="CJ487" s="47"/>
      <c r="CK487" s="47"/>
      <c r="CL487" s="47"/>
      <c r="CM487" s="47"/>
      <c r="CN487" s="47"/>
      <c r="CO487" s="47"/>
      <c r="CP487" s="47"/>
      <c r="CQ487" s="47"/>
      <c r="CR487" s="47"/>
      <c r="CS487" s="47"/>
      <c r="CT487" s="47"/>
      <c r="CU487" s="47"/>
      <c r="CV487" s="47"/>
      <c r="CW487" s="47"/>
      <c r="CX487" s="47"/>
      <c r="CY487" s="47"/>
      <c r="CZ487" s="47"/>
      <c r="DA487" s="47"/>
      <c r="DB487" s="47"/>
      <c r="DC487" s="47"/>
      <c r="DD487" s="47"/>
    </row>
    <row r="488" spans="1:108" ht="45" customHeight="1" x14ac:dyDescent="0.2">
      <c r="A488" s="327"/>
      <c r="B488" s="174" t="s">
        <v>162</v>
      </c>
      <c r="C488" s="112" t="s">
        <v>1128</v>
      </c>
      <c r="D488" s="593"/>
      <c r="E488" s="594"/>
      <c r="F488" s="593"/>
      <c r="G488" s="594"/>
      <c r="H488" s="593"/>
      <c r="I488" s="594"/>
      <c r="J488" s="593"/>
      <c r="K488" s="594"/>
      <c r="L488" s="593"/>
      <c r="M488" s="594"/>
      <c r="N488" s="593"/>
      <c r="O488" s="594"/>
      <c r="P488" s="593"/>
      <c r="Q488" s="594"/>
      <c r="R488" s="593"/>
      <c r="S488" s="594"/>
      <c r="T488" s="593"/>
      <c r="U488" s="594"/>
      <c r="V488" s="593"/>
      <c r="W488" s="594"/>
      <c r="X488" s="90"/>
      <c r="Y488" s="170">
        <f t="shared" si="64"/>
        <v>0</v>
      </c>
      <c r="Z488" s="331">
        <v>5</v>
      </c>
      <c r="AA488" s="208">
        <f t="shared" si="65"/>
        <v>0</v>
      </c>
      <c r="AB488" s="275"/>
      <c r="AD488" s="229" t="s">
        <v>208</v>
      </c>
      <c r="BX488" s="47"/>
      <c r="BY488" s="47"/>
      <c r="BZ488" s="47"/>
      <c r="CA488" s="47"/>
      <c r="CB488" s="47"/>
      <c r="CC488" s="47"/>
      <c r="CD488" s="47"/>
      <c r="CE488" s="47"/>
      <c r="CF488" s="47"/>
      <c r="CG488" s="47"/>
      <c r="CH488" s="47"/>
      <c r="CI488" s="47"/>
      <c r="CJ488" s="47"/>
      <c r="CK488" s="47"/>
      <c r="CL488" s="47"/>
      <c r="CM488" s="47"/>
      <c r="CN488" s="47"/>
      <c r="CO488" s="47"/>
      <c r="CP488" s="47"/>
      <c r="CQ488" s="47"/>
      <c r="CR488" s="47"/>
      <c r="CS488" s="47"/>
      <c r="CT488" s="47"/>
      <c r="CU488" s="47"/>
      <c r="CV488" s="47"/>
      <c r="CW488" s="47"/>
      <c r="CX488" s="47"/>
      <c r="CY488" s="47"/>
      <c r="CZ488" s="47"/>
      <c r="DA488" s="47"/>
      <c r="DB488" s="47"/>
      <c r="DC488" s="47"/>
      <c r="DD488" s="47"/>
    </row>
    <row r="489" spans="1:108" ht="45" customHeight="1" x14ac:dyDescent="0.2">
      <c r="A489" s="327"/>
      <c r="B489" s="174" t="s">
        <v>157</v>
      </c>
      <c r="C489" s="112" t="s">
        <v>10</v>
      </c>
      <c r="D489" s="593"/>
      <c r="E489" s="594"/>
      <c r="F489" s="593"/>
      <c r="G489" s="594"/>
      <c r="H489" s="593"/>
      <c r="I489" s="594"/>
      <c r="J489" s="593"/>
      <c r="K489" s="594"/>
      <c r="L489" s="593"/>
      <c r="M489" s="594"/>
      <c r="N489" s="593"/>
      <c r="O489" s="594"/>
      <c r="P489" s="593"/>
      <c r="Q489" s="594"/>
      <c r="R489" s="593"/>
      <c r="S489" s="594"/>
      <c r="T489" s="593"/>
      <c r="U489" s="594"/>
      <c r="V489" s="593"/>
      <c r="W489" s="594"/>
      <c r="X489" s="96"/>
      <c r="Y489" s="170">
        <f t="shared" si="64"/>
        <v>0</v>
      </c>
      <c r="Z489" s="331">
        <v>10</v>
      </c>
      <c r="AA489" s="208">
        <f t="shared" si="65"/>
        <v>0</v>
      </c>
      <c r="AB489" s="275"/>
      <c r="AD489" s="229" t="s">
        <v>208</v>
      </c>
      <c r="BX489" s="47"/>
      <c r="BY489" s="47"/>
      <c r="BZ489" s="47"/>
      <c r="CA489" s="47"/>
      <c r="CB489" s="47"/>
      <c r="CC489" s="47"/>
      <c r="CD489" s="47"/>
      <c r="CE489" s="47"/>
      <c r="CF489" s="47"/>
      <c r="CG489" s="47"/>
      <c r="CH489" s="47"/>
      <c r="CI489" s="47"/>
      <c r="CJ489" s="47"/>
      <c r="CK489" s="47"/>
      <c r="CL489" s="47"/>
      <c r="CM489" s="47"/>
      <c r="CN489" s="47"/>
      <c r="CO489" s="47"/>
      <c r="CP489" s="47"/>
      <c r="CQ489" s="47"/>
      <c r="CR489" s="47"/>
      <c r="CS489" s="47"/>
      <c r="CT489" s="47"/>
      <c r="CU489" s="47"/>
      <c r="CV489" s="47"/>
      <c r="CW489" s="47"/>
      <c r="CX489" s="47"/>
      <c r="CY489" s="47"/>
      <c r="CZ489" s="47"/>
      <c r="DA489" s="47"/>
      <c r="DB489" s="47"/>
      <c r="DC489" s="47"/>
      <c r="DD489" s="47"/>
    </row>
    <row r="490" spans="1:108" ht="45" customHeight="1" x14ac:dyDescent="0.2">
      <c r="A490" s="327"/>
      <c r="B490" s="174" t="s">
        <v>158</v>
      </c>
      <c r="C490" s="112" t="s">
        <v>489</v>
      </c>
      <c r="D490" s="593"/>
      <c r="E490" s="594"/>
      <c r="F490" s="593"/>
      <c r="G490" s="594"/>
      <c r="H490" s="593"/>
      <c r="I490" s="594"/>
      <c r="J490" s="593"/>
      <c r="K490" s="594"/>
      <c r="L490" s="593"/>
      <c r="M490" s="594"/>
      <c r="N490" s="593"/>
      <c r="O490" s="594"/>
      <c r="P490" s="593"/>
      <c r="Q490" s="594"/>
      <c r="R490" s="593"/>
      <c r="S490" s="594"/>
      <c r="T490" s="593"/>
      <c r="U490" s="594"/>
      <c r="V490" s="593"/>
      <c r="W490" s="594"/>
      <c r="X490" s="29"/>
      <c r="Y490" s="542">
        <f>IF(OR(D490="s",F490="s",H490="s",J490="s",L490="s",N490="s",P490="s",R490="s",T490="s",V490="s"), 0, IF(OR(D490="a",F490="a",H490="a",J490="a",L490="a",N490="a",P490="a",R490="a",T490="a",V490="a", X490="NA"),Z490,0))</f>
        <v>0</v>
      </c>
      <c r="Z490" s="331">
        <v>5</v>
      </c>
      <c r="AA490" s="208">
        <f>COUNTIF(D490:W490,"a")+COUNTIF(D490:W490,"s")+COUNTIF(X490,"NA")</f>
        <v>0</v>
      </c>
      <c r="AB490" s="275"/>
      <c r="AD490" s="229" t="s">
        <v>208</v>
      </c>
      <c r="BX490" s="47"/>
      <c r="BY490" s="47"/>
      <c r="BZ490" s="47"/>
      <c r="CA490" s="47"/>
      <c r="CB490" s="47"/>
      <c r="CC490" s="47"/>
      <c r="CD490" s="47"/>
      <c r="CE490" s="47"/>
      <c r="CF490" s="47"/>
      <c r="CG490" s="47"/>
      <c r="CH490" s="47"/>
      <c r="CI490" s="47"/>
      <c r="CJ490" s="47"/>
      <c r="CK490" s="47"/>
      <c r="CL490" s="47"/>
      <c r="CM490" s="47"/>
      <c r="CN490" s="47"/>
      <c r="CO490" s="47"/>
      <c r="CP490" s="47"/>
      <c r="CQ490" s="47"/>
      <c r="CR490" s="47"/>
      <c r="CS490" s="47"/>
      <c r="CT490" s="47"/>
      <c r="CU490" s="47"/>
      <c r="CV490" s="47"/>
      <c r="CW490" s="47"/>
      <c r="CX490" s="47"/>
      <c r="CY490" s="47"/>
      <c r="CZ490" s="47"/>
      <c r="DA490" s="47"/>
      <c r="DB490" s="47"/>
      <c r="DC490" s="47"/>
      <c r="DD490" s="47"/>
    </row>
    <row r="491" spans="1:108" ht="45" customHeight="1" x14ac:dyDescent="0.2">
      <c r="A491" s="327"/>
      <c r="B491" s="174" t="s">
        <v>159</v>
      </c>
      <c r="C491" s="112" t="s">
        <v>274</v>
      </c>
      <c r="D491" s="593"/>
      <c r="E491" s="594"/>
      <c r="F491" s="593"/>
      <c r="G491" s="594"/>
      <c r="H491" s="593"/>
      <c r="I491" s="594"/>
      <c r="J491" s="593"/>
      <c r="K491" s="594"/>
      <c r="L491" s="593"/>
      <c r="M491" s="594"/>
      <c r="N491" s="593"/>
      <c r="O491" s="594"/>
      <c r="P491" s="593"/>
      <c r="Q491" s="594"/>
      <c r="R491" s="593"/>
      <c r="S491" s="594"/>
      <c r="T491" s="593"/>
      <c r="U491" s="594"/>
      <c r="V491" s="593"/>
      <c r="W491" s="594"/>
      <c r="X491" s="90"/>
      <c r="Y491" s="170">
        <f t="shared" si="64"/>
        <v>0</v>
      </c>
      <c r="Z491" s="331">
        <v>10</v>
      </c>
      <c r="AA491" s="208">
        <f>COUNTIF(D491:W491,"a")+COUNTIF(D491:W491,"s")</f>
        <v>0</v>
      </c>
      <c r="AB491" s="275"/>
      <c r="AD491" s="229" t="s">
        <v>208</v>
      </c>
      <c r="BX491" s="47"/>
      <c r="BY491" s="47"/>
      <c r="BZ491" s="47"/>
      <c r="CA491" s="47"/>
      <c r="CB491" s="47"/>
      <c r="CC491" s="47"/>
      <c r="CD491" s="47"/>
      <c r="CE491" s="47"/>
      <c r="CF491" s="47"/>
      <c r="CG491" s="47"/>
      <c r="CH491" s="47"/>
      <c r="CI491" s="47"/>
      <c r="CJ491" s="47"/>
      <c r="CK491" s="47"/>
      <c r="CL491" s="47"/>
      <c r="CM491" s="47"/>
      <c r="CN491" s="47"/>
      <c r="CO491" s="47"/>
      <c r="CP491" s="47"/>
      <c r="CQ491" s="47"/>
      <c r="CR491" s="47"/>
      <c r="CS491" s="47"/>
      <c r="CT491" s="47"/>
      <c r="CU491" s="47"/>
      <c r="CV491" s="47"/>
      <c r="CW491" s="47"/>
      <c r="CX491" s="47"/>
      <c r="CY491" s="47"/>
      <c r="CZ491" s="47"/>
      <c r="DA491" s="47"/>
      <c r="DB491" s="47"/>
      <c r="DC491" s="47"/>
      <c r="DD491" s="47"/>
    </row>
    <row r="492" spans="1:108" ht="27.95" customHeight="1" x14ac:dyDescent="0.2">
      <c r="A492" s="327"/>
      <c r="B492" s="174" t="s">
        <v>160</v>
      </c>
      <c r="C492" s="112" t="s">
        <v>189</v>
      </c>
      <c r="D492" s="551"/>
      <c r="E492" s="552"/>
      <c r="F492" s="551"/>
      <c r="G492" s="552"/>
      <c r="H492" s="551"/>
      <c r="I492" s="552"/>
      <c r="J492" s="551"/>
      <c r="K492" s="552"/>
      <c r="L492" s="551"/>
      <c r="M492" s="552"/>
      <c r="N492" s="551"/>
      <c r="O492" s="552"/>
      <c r="P492" s="551"/>
      <c r="Q492" s="552"/>
      <c r="R492" s="551"/>
      <c r="S492" s="552"/>
      <c r="T492" s="551"/>
      <c r="U492" s="552"/>
      <c r="V492" s="551"/>
      <c r="W492" s="552"/>
      <c r="X492" s="90"/>
      <c r="Y492" s="541">
        <f t="shared" si="64"/>
        <v>0</v>
      </c>
      <c r="Z492" s="335">
        <v>10</v>
      </c>
      <c r="AA492" s="208">
        <f>IF((COUNTIF(D492:W492,"a")+COUNTIF(D492:W492,"s"))&gt;0,IF(OR((COUNTIF(D493:W493,"a")+COUNTIF(D493:W493,"s"))),0,COUNTIF(D492:W492,"a")+COUNTIF(D492:W492,"s")),COUNTIF(D492:W492,"a")+COUNTIF(D492:W492,"s"))</f>
        <v>0</v>
      </c>
      <c r="AB492" s="28"/>
      <c r="AD492" s="229"/>
      <c r="BX492" s="47"/>
      <c r="BY492" s="47"/>
      <c r="BZ492" s="47"/>
      <c r="CA492" s="47"/>
      <c r="CB492" s="47"/>
      <c r="CC492" s="47"/>
      <c r="CD492" s="47"/>
      <c r="CE492" s="47"/>
      <c r="CF492" s="47"/>
      <c r="CG492" s="47"/>
      <c r="CH492" s="47"/>
      <c r="CI492" s="47"/>
      <c r="CJ492" s="47"/>
      <c r="CK492" s="47"/>
      <c r="CL492" s="47"/>
      <c r="CM492" s="47"/>
      <c r="CN492" s="47"/>
      <c r="CO492" s="47"/>
      <c r="CP492" s="47"/>
      <c r="CQ492" s="47"/>
      <c r="CR492" s="47"/>
      <c r="CS492" s="47"/>
      <c r="CT492" s="47"/>
      <c r="CU492" s="47"/>
      <c r="CV492" s="47"/>
      <c r="CW492" s="47"/>
      <c r="CX492" s="47"/>
      <c r="CY492" s="47"/>
      <c r="CZ492" s="47"/>
      <c r="DA492" s="47"/>
      <c r="DB492" s="47"/>
      <c r="DC492" s="47"/>
      <c r="DD492" s="47"/>
    </row>
    <row r="493" spans="1:108" ht="27.95" customHeight="1" thickBot="1" x14ac:dyDescent="0.25">
      <c r="A493" s="327"/>
      <c r="B493" s="183" t="s">
        <v>161</v>
      </c>
      <c r="C493" s="118" t="s">
        <v>379</v>
      </c>
      <c r="D493" s="559"/>
      <c r="E493" s="560"/>
      <c r="F493" s="559"/>
      <c r="G493" s="560"/>
      <c r="H493" s="559"/>
      <c r="I493" s="560"/>
      <c r="J493" s="559"/>
      <c r="K493" s="560"/>
      <c r="L493" s="559"/>
      <c r="M493" s="560"/>
      <c r="N493" s="559"/>
      <c r="O493" s="560"/>
      <c r="P493" s="559"/>
      <c r="Q493" s="560"/>
      <c r="R493" s="559"/>
      <c r="S493" s="560"/>
      <c r="T493" s="559"/>
      <c r="U493" s="560"/>
      <c r="V493" s="559"/>
      <c r="W493" s="560"/>
      <c r="X493" s="90"/>
      <c r="Y493" s="97">
        <f t="shared" si="64"/>
        <v>0</v>
      </c>
      <c r="Z493" s="342">
        <v>10</v>
      </c>
      <c r="AA493" s="208">
        <f>IF((COUNTIF(D493:W493,"a")+COUNTIF(D493:W493,"s"))&gt;0,IF((COUNTIF(D492:W492,"a")+COUNTIF(D492:W492,"s"))&gt;0,0,COUNTIF(D493:W493,"a")+COUNTIF(D493:W493,"s")), COUNTIF(D493:W493,"a")+COUNTIF(D493:W493,"s"))</f>
        <v>0</v>
      </c>
      <c r="AB493" s="28"/>
      <c r="AD493" s="229"/>
      <c r="BX493" s="47"/>
      <c r="BY493" s="47"/>
      <c r="BZ493" s="47"/>
      <c r="CA493" s="47"/>
      <c r="CB493" s="47"/>
      <c r="CC493" s="47"/>
      <c r="CD493" s="47"/>
      <c r="CE493" s="47"/>
      <c r="CF493" s="47"/>
      <c r="CG493" s="47"/>
      <c r="CH493" s="47"/>
      <c r="CI493" s="47"/>
      <c r="CJ493" s="47"/>
      <c r="CK493" s="47"/>
      <c r="CL493" s="47"/>
      <c r="CM493" s="47"/>
      <c r="CN493" s="47"/>
      <c r="CO493" s="47"/>
      <c r="CP493" s="47"/>
      <c r="CQ493" s="47"/>
      <c r="CR493" s="47"/>
      <c r="CS493" s="47"/>
      <c r="CT493" s="47"/>
      <c r="CU493" s="47"/>
      <c r="CV493" s="47"/>
      <c r="CW493" s="47"/>
      <c r="CX493" s="47"/>
      <c r="CY493" s="47"/>
      <c r="CZ493" s="47"/>
      <c r="DA493" s="47"/>
      <c r="DB493" s="47"/>
      <c r="DC493" s="47"/>
      <c r="DD493" s="47"/>
    </row>
    <row r="494" spans="1:108" ht="21" customHeight="1" thickTop="1" thickBot="1" x14ac:dyDescent="0.25">
      <c r="A494" s="327"/>
      <c r="B494" s="35"/>
      <c r="C494" s="110"/>
      <c r="D494" s="606" t="s">
        <v>441</v>
      </c>
      <c r="E494" s="607"/>
      <c r="F494" s="607"/>
      <c r="G494" s="607"/>
      <c r="H494" s="607"/>
      <c r="I494" s="607"/>
      <c r="J494" s="607"/>
      <c r="K494" s="607"/>
      <c r="L494" s="607"/>
      <c r="M494" s="607"/>
      <c r="N494" s="607"/>
      <c r="O494" s="607"/>
      <c r="P494" s="607"/>
      <c r="Q494" s="607"/>
      <c r="R494" s="607"/>
      <c r="S494" s="607"/>
      <c r="T494" s="607"/>
      <c r="U494" s="607"/>
      <c r="V494" s="607"/>
      <c r="W494" s="607"/>
      <c r="X494" s="608"/>
      <c r="Y494" s="158">
        <f>SUM(Y484:Y493)</f>
        <v>0</v>
      </c>
      <c r="Z494" s="332">
        <f>SUM(Z484:Z492)</f>
        <v>75</v>
      </c>
      <c r="AD494" s="229"/>
      <c r="BX494" s="47"/>
      <c r="BY494" s="47"/>
      <c r="BZ494" s="47"/>
      <c r="CA494" s="47"/>
      <c r="CB494" s="47"/>
      <c r="CC494" s="47"/>
      <c r="CD494" s="47"/>
      <c r="CE494" s="47"/>
      <c r="CF494" s="47"/>
      <c r="CG494" s="47"/>
      <c r="CH494" s="47"/>
      <c r="CI494" s="47"/>
      <c r="CJ494" s="47"/>
      <c r="CK494" s="47"/>
      <c r="CL494" s="47"/>
      <c r="CM494" s="47"/>
      <c r="CN494" s="47"/>
      <c r="CO494" s="47"/>
      <c r="CP494" s="47"/>
      <c r="CQ494" s="47"/>
      <c r="CR494" s="47"/>
      <c r="CS494" s="47"/>
      <c r="CT494" s="47"/>
      <c r="CU494" s="47"/>
      <c r="CV494" s="47"/>
      <c r="CW494" s="47"/>
      <c r="CX494" s="47"/>
      <c r="CY494" s="47"/>
      <c r="CZ494" s="47"/>
      <c r="DA494" s="47"/>
      <c r="DB494" s="47"/>
      <c r="DC494" s="47"/>
      <c r="DD494" s="47"/>
    </row>
    <row r="495" spans="1:108" ht="21" customHeight="1" thickBot="1" x14ac:dyDescent="0.25">
      <c r="A495" s="325"/>
      <c r="B495" s="238"/>
      <c r="C495" s="137"/>
      <c r="D495" s="601"/>
      <c r="E495" s="622"/>
      <c r="F495" s="731">
        <v>45</v>
      </c>
      <c r="G495" s="677"/>
      <c r="H495" s="677"/>
      <c r="I495" s="677"/>
      <c r="J495" s="677"/>
      <c r="K495" s="677"/>
      <c r="L495" s="677"/>
      <c r="M495" s="677"/>
      <c r="N495" s="677"/>
      <c r="O495" s="677"/>
      <c r="P495" s="677"/>
      <c r="Q495" s="677"/>
      <c r="R495" s="677"/>
      <c r="S495" s="677"/>
      <c r="T495" s="677"/>
      <c r="U495" s="677"/>
      <c r="V495" s="677"/>
      <c r="W495" s="677"/>
      <c r="X495" s="677"/>
      <c r="Y495" s="677"/>
      <c r="Z495" s="678"/>
      <c r="AD495" s="229"/>
      <c r="BX495" s="47"/>
      <c r="BY495" s="47"/>
      <c r="BZ495" s="47"/>
      <c r="CA495" s="47"/>
      <c r="CB495" s="47"/>
      <c r="CC495" s="47"/>
      <c r="CD495" s="47"/>
      <c r="CE495" s="47"/>
      <c r="CF495" s="47"/>
      <c r="CG495" s="47"/>
      <c r="CH495" s="47"/>
      <c r="CI495" s="47"/>
      <c r="CJ495" s="47"/>
      <c r="CK495" s="47"/>
      <c r="CL495" s="47"/>
      <c r="CM495" s="47"/>
      <c r="CN495" s="47"/>
      <c r="CO495" s="47"/>
      <c r="CP495" s="47"/>
      <c r="CQ495" s="47"/>
      <c r="CR495" s="47"/>
      <c r="CS495" s="47"/>
      <c r="CT495" s="47"/>
      <c r="CU495" s="47"/>
      <c r="CV495" s="47"/>
      <c r="CW495" s="47"/>
      <c r="CX495" s="47"/>
      <c r="CY495" s="47"/>
      <c r="CZ495" s="47"/>
      <c r="DA495" s="47"/>
      <c r="DB495" s="47"/>
      <c r="DC495" s="47"/>
      <c r="DD495" s="47"/>
    </row>
    <row r="496" spans="1:108" s="281" customFormat="1" ht="30" customHeight="1" thickBot="1" x14ac:dyDescent="0.25">
      <c r="A496" s="363"/>
      <c r="B496" s="241" t="s">
        <v>169</v>
      </c>
      <c r="C496" s="143" t="s">
        <v>386</v>
      </c>
      <c r="D496" s="291"/>
      <c r="E496" s="292"/>
      <c r="F496" s="293"/>
      <c r="G496" s="294"/>
      <c r="H496" s="161" t="s">
        <v>440</v>
      </c>
      <c r="I496" s="292"/>
      <c r="J496" s="295"/>
      <c r="K496" s="294"/>
      <c r="L496" s="291"/>
      <c r="M496" s="292"/>
      <c r="N496" s="293"/>
      <c r="O496" s="294"/>
      <c r="P496" s="291"/>
      <c r="Q496" s="292"/>
      <c r="R496" s="293"/>
      <c r="S496" s="294"/>
      <c r="T496" s="291"/>
      <c r="U496" s="292"/>
      <c r="V496" s="293"/>
      <c r="W496" s="294"/>
      <c r="X496" s="296"/>
      <c r="Y496" s="296"/>
      <c r="Z496" s="328"/>
      <c r="AA496" s="208"/>
      <c r="AB496" s="279"/>
      <c r="AC496" s="280"/>
      <c r="AD496" s="229"/>
      <c r="AE496" s="280"/>
      <c r="AF496" s="280"/>
      <c r="AG496" s="280"/>
      <c r="AH496" s="280"/>
      <c r="AI496" s="280"/>
      <c r="AJ496" s="280"/>
      <c r="AK496" s="280"/>
      <c r="AL496" s="280"/>
      <c r="AM496" s="280"/>
      <c r="AN496" s="280"/>
      <c r="AO496" s="280"/>
      <c r="AP496" s="280"/>
      <c r="AQ496" s="280"/>
      <c r="AR496" s="280"/>
      <c r="AS496" s="280"/>
      <c r="AT496" s="280"/>
      <c r="AU496" s="280"/>
      <c r="AV496" s="280"/>
      <c r="AW496" s="280"/>
      <c r="AX496" s="280"/>
      <c r="AY496" s="280"/>
      <c r="AZ496" s="280"/>
      <c r="BA496" s="280"/>
      <c r="BB496" s="280"/>
      <c r="BC496" s="280"/>
      <c r="BD496" s="280"/>
      <c r="BE496" s="280"/>
      <c r="BF496" s="280"/>
      <c r="BG496" s="280"/>
      <c r="BH496" s="280"/>
      <c r="BI496" s="280"/>
      <c r="BJ496" s="280"/>
      <c r="BK496" s="280"/>
      <c r="BL496" s="280"/>
      <c r="BM496" s="280"/>
      <c r="BN496" s="280"/>
      <c r="BO496" s="280"/>
      <c r="BP496" s="280"/>
      <c r="BQ496" s="280"/>
      <c r="BR496" s="280"/>
      <c r="BS496" s="280"/>
      <c r="BT496" s="280"/>
      <c r="BU496" s="280"/>
      <c r="BV496" s="280"/>
      <c r="BW496" s="280"/>
      <c r="BX496" s="280"/>
      <c r="BY496" s="280"/>
      <c r="BZ496" s="280"/>
      <c r="CA496" s="280"/>
      <c r="CB496" s="280"/>
      <c r="CC496" s="280"/>
      <c r="CD496" s="280"/>
      <c r="CE496" s="279"/>
      <c r="CF496" s="279"/>
      <c r="CG496" s="279"/>
      <c r="CH496" s="279"/>
      <c r="CI496" s="279"/>
      <c r="CJ496" s="279"/>
      <c r="CK496" s="279"/>
      <c r="CL496" s="279"/>
      <c r="CM496" s="279"/>
      <c r="CN496" s="279"/>
      <c r="CO496" s="279"/>
      <c r="CP496" s="279"/>
      <c r="CQ496" s="279"/>
    </row>
    <row r="497" spans="1:95" s="281" customFormat="1" ht="45" customHeight="1" x14ac:dyDescent="0.2">
      <c r="A497" s="327"/>
      <c r="B497" s="177" t="s">
        <v>51</v>
      </c>
      <c r="C497" s="109" t="s">
        <v>52</v>
      </c>
      <c r="D497" s="593"/>
      <c r="E497" s="594"/>
      <c r="F497" s="593"/>
      <c r="G497" s="594"/>
      <c r="H497" s="593"/>
      <c r="I497" s="594"/>
      <c r="J497" s="593"/>
      <c r="K497" s="594"/>
      <c r="L497" s="593"/>
      <c r="M497" s="594"/>
      <c r="N497" s="593"/>
      <c r="O497" s="594"/>
      <c r="P497" s="593"/>
      <c r="Q497" s="594"/>
      <c r="R497" s="593"/>
      <c r="S497" s="594"/>
      <c r="T497" s="593"/>
      <c r="U497" s="594"/>
      <c r="V497" s="593"/>
      <c r="W497" s="594"/>
      <c r="X497" s="288"/>
      <c r="Y497" s="170">
        <f t="shared" ref="Y497:Y502" si="66">IF(OR(D497="s",F497="s",H497="s",J497="s",L497="s",N497="s",P497="s",R497="s",T497="s",V497="s"), 0, IF(OR(D497="a",F497="a",H497="a",J497="a",L497="a",N497="a",P497="a",R497="a",T497="a",V497="a"),Z497,0))</f>
        <v>0</v>
      </c>
      <c r="Z497" s="331">
        <v>20</v>
      </c>
      <c r="AA497" s="208">
        <f t="shared" ref="AA497:AA502" si="67">COUNTIF(D497:W497,"a")+COUNTIF(D497:W497,"s")</f>
        <v>0</v>
      </c>
      <c r="AB497" s="275"/>
      <c r="AC497" s="280"/>
      <c r="AD497" s="229" t="s">
        <v>208</v>
      </c>
      <c r="AE497" s="227"/>
      <c r="AF497" s="280"/>
      <c r="AG497" s="280"/>
      <c r="AH497" s="280"/>
      <c r="AI497" s="280"/>
      <c r="AJ497" s="280"/>
      <c r="AK497" s="280"/>
      <c r="AL497" s="280"/>
      <c r="AM497" s="280"/>
      <c r="AN497" s="280"/>
      <c r="AO497" s="280"/>
      <c r="AP497" s="280"/>
      <c r="AQ497" s="280"/>
      <c r="AR497" s="280"/>
      <c r="AS497" s="280"/>
      <c r="AT497" s="280"/>
      <c r="AU497" s="280"/>
      <c r="AV497" s="280"/>
      <c r="AW497" s="280"/>
      <c r="AX497" s="280"/>
      <c r="AY497" s="280"/>
      <c r="AZ497" s="280"/>
      <c r="BA497" s="280"/>
      <c r="BB497" s="280"/>
      <c r="BC497" s="280"/>
      <c r="BD497" s="280"/>
      <c r="BE497" s="280"/>
      <c r="BF497" s="280"/>
      <c r="BG497" s="280"/>
      <c r="BH497" s="280"/>
      <c r="BI497" s="280"/>
      <c r="BJ497" s="280"/>
      <c r="BK497" s="280"/>
      <c r="BL497" s="280"/>
      <c r="BM497" s="280"/>
      <c r="BN497" s="280"/>
      <c r="BO497" s="280"/>
      <c r="BP497" s="280"/>
      <c r="BQ497" s="280"/>
      <c r="BR497" s="280"/>
      <c r="BS497" s="280"/>
      <c r="BT497" s="280"/>
      <c r="BU497" s="280"/>
      <c r="BV497" s="280"/>
      <c r="BW497" s="280"/>
      <c r="BX497" s="280"/>
      <c r="BY497" s="280"/>
      <c r="BZ497" s="280"/>
      <c r="CA497" s="280"/>
      <c r="CB497" s="280"/>
      <c r="CC497" s="280"/>
      <c r="CD497" s="280"/>
      <c r="CE497" s="279"/>
      <c r="CF497" s="279"/>
      <c r="CG497" s="279"/>
      <c r="CH497" s="279"/>
      <c r="CI497" s="279"/>
      <c r="CJ497" s="279"/>
      <c r="CK497" s="279"/>
      <c r="CL497" s="279"/>
      <c r="CM497" s="279"/>
      <c r="CN497" s="279"/>
      <c r="CO497" s="279"/>
      <c r="CP497" s="279"/>
      <c r="CQ497" s="279"/>
    </row>
    <row r="498" spans="1:95" s="281" customFormat="1" ht="27.95" customHeight="1" x14ac:dyDescent="0.2">
      <c r="A498" s="327"/>
      <c r="B498" s="177" t="s">
        <v>168</v>
      </c>
      <c r="C498" s="299" t="s">
        <v>53</v>
      </c>
      <c r="D498" s="593"/>
      <c r="E498" s="594"/>
      <c r="F498" s="593"/>
      <c r="G498" s="594"/>
      <c r="H498" s="593"/>
      <c r="I498" s="594"/>
      <c r="J498" s="593"/>
      <c r="K498" s="594"/>
      <c r="L498" s="593"/>
      <c r="M498" s="594"/>
      <c r="N498" s="593"/>
      <c r="O498" s="594"/>
      <c r="P498" s="593"/>
      <c r="Q498" s="594"/>
      <c r="R498" s="593"/>
      <c r="S498" s="594"/>
      <c r="T498" s="593"/>
      <c r="U498" s="594"/>
      <c r="V498" s="593"/>
      <c r="W498" s="594"/>
      <c r="X498" s="288"/>
      <c r="Y498" s="170">
        <f t="shared" si="66"/>
        <v>0</v>
      </c>
      <c r="Z498" s="331">
        <v>10</v>
      </c>
      <c r="AA498" s="208">
        <f t="shared" si="67"/>
        <v>0</v>
      </c>
      <c r="AB498" s="275"/>
      <c r="AC498" s="280"/>
      <c r="AD498" s="229"/>
      <c r="AE498" s="227"/>
      <c r="AF498" s="280"/>
      <c r="AG498" s="280"/>
      <c r="AH498" s="280"/>
      <c r="AI498" s="280"/>
      <c r="AJ498" s="280"/>
      <c r="AK498" s="280"/>
      <c r="AL498" s="280"/>
      <c r="AM498" s="280"/>
      <c r="AN498" s="280"/>
      <c r="AO498" s="280"/>
      <c r="AP498" s="280"/>
      <c r="AQ498" s="280"/>
      <c r="AR498" s="280"/>
      <c r="AS498" s="280"/>
      <c r="AT498" s="280"/>
      <c r="AU498" s="280"/>
      <c r="AV498" s="280"/>
      <c r="AW498" s="280"/>
      <c r="AX498" s="280"/>
      <c r="AY498" s="280"/>
      <c r="AZ498" s="280"/>
      <c r="BA498" s="280"/>
      <c r="BB498" s="280"/>
      <c r="BC498" s="280"/>
      <c r="BD498" s="280"/>
      <c r="BE498" s="280"/>
      <c r="BF498" s="280"/>
      <c r="BG498" s="280"/>
      <c r="BH498" s="280"/>
      <c r="BI498" s="280"/>
      <c r="BJ498" s="280"/>
      <c r="BK498" s="280"/>
      <c r="BL498" s="280"/>
      <c r="BM498" s="280"/>
      <c r="BN498" s="280"/>
      <c r="BO498" s="280"/>
      <c r="BP498" s="280"/>
      <c r="BQ498" s="280"/>
      <c r="BR498" s="280"/>
      <c r="BS498" s="280"/>
      <c r="BT498" s="280"/>
      <c r="BU498" s="280"/>
      <c r="BV498" s="280"/>
      <c r="BW498" s="280"/>
      <c r="BX498" s="280"/>
      <c r="BY498" s="280"/>
      <c r="BZ498" s="280"/>
      <c r="CA498" s="280"/>
      <c r="CB498" s="280"/>
      <c r="CC498" s="280"/>
      <c r="CD498" s="280"/>
      <c r="CE498" s="279"/>
      <c r="CF498" s="279"/>
      <c r="CG498" s="279"/>
      <c r="CH498" s="279"/>
      <c r="CI498" s="279"/>
      <c r="CJ498" s="279"/>
      <c r="CK498" s="279"/>
      <c r="CL498" s="279"/>
      <c r="CM498" s="279"/>
      <c r="CN498" s="279"/>
      <c r="CO498" s="279"/>
      <c r="CP498" s="279"/>
      <c r="CQ498" s="279"/>
    </row>
    <row r="499" spans="1:95" s="281" customFormat="1" ht="45" customHeight="1" x14ac:dyDescent="0.2">
      <c r="A499" s="327"/>
      <c r="B499" s="177" t="s">
        <v>170</v>
      </c>
      <c r="C499" s="300" t="s">
        <v>54</v>
      </c>
      <c r="D499" s="593"/>
      <c r="E499" s="594"/>
      <c r="F499" s="593"/>
      <c r="G499" s="594"/>
      <c r="H499" s="593"/>
      <c r="I499" s="594"/>
      <c r="J499" s="593"/>
      <c r="K499" s="594"/>
      <c r="L499" s="593"/>
      <c r="M499" s="594"/>
      <c r="N499" s="593"/>
      <c r="O499" s="594"/>
      <c r="P499" s="593"/>
      <c r="Q499" s="594"/>
      <c r="R499" s="593"/>
      <c r="S499" s="594"/>
      <c r="T499" s="593"/>
      <c r="U499" s="594"/>
      <c r="V499" s="593"/>
      <c r="W499" s="594"/>
      <c r="X499" s="156"/>
      <c r="Y499" s="170">
        <f>IF(OR(D499="s",F499="s",H499="s",J499="s",L499="s",N499="s",P499="s",R499="s",T499="s",V499="s"), 0, IF(OR(D499="a",F499="a",H499="a",J499="a",L499="a",N499="a",P499="a",R499="a",T499="a",V499="a",X499="na"),Z499,0))</f>
        <v>0</v>
      </c>
      <c r="Z499" s="331">
        <v>5</v>
      </c>
      <c r="AA499" s="208">
        <f>COUNTIF(D499:W499,"a")+COUNTIF(D499:W499,"s")+COUNTIF(X499,"na")</f>
        <v>0</v>
      </c>
      <c r="AB499" s="275"/>
      <c r="AC499" s="280"/>
      <c r="AD499" s="229"/>
      <c r="AE499" s="227"/>
      <c r="AF499" s="280"/>
      <c r="AG499" s="280"/>
      <c r="AH499" s="280"/>
      <c r="AI499" s="280"/>
      <c r="AJ499" s="280"/>
      <c r="AK499" s="280"/>
      <c r="AL499" s="280"/>
      <c r="AM499" s="280"/>
      <c r="AN499" s="280"/>
      <c r="AO499" s="280"/>
      <c r="AP499" s="280"/>
      <c r="AQ499" s="280"/>
      <c r="AR499" s="280"/>
      <c r="AS499" s="280"/>
      <c r="AT499" s="280"/>
      <c r="AU499" s="280"/>
      <c r="AV499" s="280"/>
      <c r="AW499" s="280"/>
      <c r="AX499" s="280"/>
      <c r="AY499" s="280"/>
      <c r="AZ499" s="280"/>
      <c r="BA499" s="280"/>
      <c r="BB499" s="280"/>
      <c r="BC499" s="280"/>
      <c r="BD499" s="280"/>
      <c r="BE499" s="280"/>
      <c r="BF499" s="280"/>
      <c r="BG499" s="280"/>
      <c r="BH499" s="280"/>
      <c r="BI499" s="280"/>
      <c r="BJ499" s="280"/>
      <c r="BK499" s="280"/>
      <c r="BL499" s="280"/>
      <c r="BM499" s="280"/>
      <c r="BN499" s="280"/>
      <c r="BO499" s="280"/>
      <c r="BP499" s="280"/>
      <c r="BQ499" s="280"/>
      <c r="BR499" s="280"/>
      <c r="BS499" s="280"/>
      <c r="BT499" s="280"/>
      <c r="BU499" s="280"/>
      <c r="BV499" s="280"/>
      <c r="BW499" s="280"/>
      <c r="BX499" s="280"/>
      <c r="BY499" s="280"/>
      <c r="BZ499" s="280"/>
      <c r="CA499" s="280"/>
      <c r="CB499" s="280"/>
      <c r="CC499" s="280"/>
      <c r="CD499" s="280"/>
      <c r="CE499" s="279"/>
      <c r="CF499" s="279"/>
      <c r="CG499" s="279"/>
      <c r="CH499" s="279"/>
      <c r="CI499" s="279"/>
      <c r="CJ499" s="279"/>
      <c r="CK499" s="279"/>
      <c r="CL499" s="279"/>
      <c r="CM499" s="279"/>
      <c r="CN499" s="279"/>
      <c r="CO499" s="279"/>
      <c r="CP499" s="279"/>
      <c r="CQ499" s="279"/>
    </row>
    <row r="500" spans="1:95" s="281" customFormat="1" ht="45" customHeight="1" x14ac:dyDescent="0.2">
      <c r="A500" s="327"/>
      <c r="B500" s="177" t="s">
        <v>171</v>
      </c>
      <c r="C500" s="109" t="s">
        <v>55</v>
      </c>
      <c r="D500" s="548"/>
      <c r="E500" s="549"/>
      <c r="F500" s="548"/>
      <c r="G500" s="549"/>
      <c r="H500" s="548"/>
      <c r="I500" s="549"/>
      <c r="J500" s="548"/>
      <c r="K500" s="549"/>
      <c r="L500" s="548"/>
      <c r="M500" s="549"/>
      <c r="N500" s="548"/>
      <c r="O500" s="549"/>
      <c r="P500" s="548"/>
      <c r="Q500" s="549"/>
      <c r="R500" s="548"/>
      <c r="S500" s="549"/>
      <c r="T500" s="548"/>
      <c r="U500" s="549"/>
      <c r="V500" s="548"/>
      <c r="W500" s="549"/>
      <c r="X500" s="288"/>
      <c r="Y500" s="170">
        <f t="shared" si="66"/>
        <v>0</v>
      </c>
      <c r="Z500" s="331">
        <v>20</v>
      </c>
      <c r="AA500" s="208">
        <f t="shared" si="67"/>
        <v>0</v>
      </c>
      <c r="AB500" s="275"/>
      <c r="AC500" s="280"/>
      <c r="AD500" s="229"/>
      <c r="AE500" s="227"/>
      <c r="AF500" s="280"/>
      <c r="AG500" s="280"/>
      <c r="AH500" s="280"/>
      <c r="AI500" s="280"/>
      <c r="AJ500" s="280"/>
      <c r="AK500" s="280"/>
      <c r="AL500" s="280"/>
      <c r="AM500" s="280"/>
      <c r="AN500" s="280"/>
      <c r="AO500" s="280"/>
      <c r="AP500" s="280"/>
      <c r="AQ500" s="280"/>
      <c r="AR500" s="280"/>
      <c r="AS500" s="280"/>
      <c r="AT500" s="280"/>
      <c r="AU500" s="280"/>
      <c r="AV500" s="280"/>
      <c r="AW500" s="280"/>
      <c r="AX500" s="280"/>
      <c r="AY500" s="280"/>
      <c r="AZ500" s="280"/>
      <c r="BA500" s="280"/>
      <c r="BB500" s="280"/>
      <c r="BC500" s="280"/>
      <c r="BD500" s="280"/>
      <c r="BE500" s="280"/>
      <c r="BF500" s="280"/>
      <c r="BG500" s="280"/>
      <c r="BH500" s="280"/>
      <c r="BI500" s="280"/>
      <c r="BJ500" s="280"/>
      <c r="BK500" s="280"/>
      <c r="BL500" s="280"/>
      <c r="BM500" s="280"/>
      <c r="BN500" s="280"/>
      <c r="BO500" s="280"/>
      <c r="BP500" s="280"/>
      <c r="BQ500" s="280"/>
      <c r="BR500" s="280"/>
      <c r="BS500" s="280"/>
      <c r="BT500" s="280"/>
      <c r="BU500" s="280"/>
      <c r="BV500" s="280"/>
      <c r="BW500" s="280"/>
      <c r="BX500" s="280"/>
      <c r="BY500" s="280"/>
      <c r="BZ500" s="280"/>
      <c r="CA500" s="280"/>
      <c r="CB500" s="280"/>
      <c r="CC500" s="280"/>
      <c r="CD500" s="280"/>
      <c r="CE500" s="279"/>
      <c r="CF500" s="279"/>
      <c r="CG500" s="279"/>
      <c r="CH500" s="279"/>
      <c r="CI500" s="279"/>
      <c r="CJ500" s="279"/>
      <c r="CK500" s="279"/>
      <c r="CL500" s="279"/>
      <c r="CM500" s="279"/>
      <c r="CN500" s="279"/>
      <c r="CO500" s="279"/>
      <c r="CP500" s="279"/>
      <c r="CQ500" s="279"/>
    </row>
    <row r="501" spans="1:95" s="281" customFormat="1" ht="67.7" customHeight="1" x14ac:dyDescent="0.2">
      <c r="A501" s="327"/>
      <c r="B501" s="177" t="s">
        <v>172</v>
      </c>
      <c r="C501" s="109" t="s">
        <v>187</v>
      </c>
      <c r="D501" s="593"/>
      <c r="E501" s="594"/>
      <c r="F501" s="593"/>
      <c r="G501" s="594"/>
      <c r="H501" s="593"/>
      <c r="I501" s="594"/>
      <c r="J501" s="593"/>
      <c r="K501" s="594"/>
      <c r="L501" s="593"/>
      <c r="M501" s="594"/>
      <c r="N501" s="593"/>
      <c r="O501" s="594"/>
      <c r="P501" s="593"/>
      <c r="Q501" s="594"/>
      <c r="R501" s="593"/>
      <c r="S501" s="594"/>
      <c r="T501" s="593"/>
      <c r="U501" s="594"/>
      <c r="V501" s="593"/>
      <c r="W501" s="594"/>
      <c r="X501" s="288"/>
      <c r="Y501" s="170">
        <f t="shared" si="66"/>
        <v>0</v>
      </c>
      <c r="Z501" s="331">
        <v>10</v>
      </c>
      <c r="AA501" s="208">
        <f t="shared" si="67"/>
        <v>0</v>
      </c>
      <c r="AB501" s="275"/>
      <c r="AC501" s="280"/>
      <c r="AD501" s="229" t="s">
        <v>208</v>
      </c>
      <c r="AE501" s="227"/>
      <c r="AF501" s="280"/>
      <c r="AG501" s="280"/>
      <c r="AH501" s="280"/>
      <c r="AI501" s="280"/>
      <c r="AJ501" s="280"/>
      <c r="AK501" s="280"/>
      <c r="AL501" s="280"/>
      <c r="AM501" s="280"/>
      <c r="AN501" s="280"/>
      <c r="AO501" s="280"/>
      <c r="AP501" s="280"/>
      <c r="AQ501" s="280"/>
      <c r="AR501" s="280"/>
      <c r="AS501" s="280"/>
      <c r="AT501" s="280"/>
      <c r="AU501" s="280"/>
      <c r="AV501" s="280"/>
      <c r="AW501" s="280"/>
      <c r="AX501" s="280"/>
      <c r="AY501" s="280"/>
      <c r="AZ501" s="280"/>
      <c r="BA501" s="280"/>
      <c r="BB501" s="280"/>
      <c r="BC501" s="280"/>
      <c r="BD501" s="280"/>
      <c r="BE501" s="280"/>
      <c r="BF501" s="280"/>
      <c r="BG501" s="280"/>
      <c r="BH501" s="280"/>
      <c r="BI501" s="280"/>
      <c r="BJ501" s="280"/>
      <c r="BK501" s="280"/>
      <c r="BL501" s="280"/>
      <c r="BM501" s="280"/>
      <c r="BN501" s="280"/>
      <c r="BO501" s="280"/>
      <c r="BP501" s="280"/>
      <c r="BQ501" s="280"/>
      <c r="BR501" s="280"/>
      <c r="BS501" s="280"/>
      <c r="BT501" s="280"/>
      <c r="BU501" s="280"/>
      <c r="BV501" s="280"/>
      <c r="BW501" s="280"/>
      <c r="BX501" s="280"/>
      <c r="BY501" s="280"/>
      <c r="BZ501" s="280"/>
      <c r="CA501" s="280"/>
      <c r="CB501" s="280"/>
      <c r="CC501" s="280"/>
      <c r="CD501" s="280"/>
      <c r="CE501" s="279"/>
      <c r="CF501" s="279"/>
      <c r="CG501" s="279"/>
      <c r="CH501" s="279"/>
      <c r="CI501" s="279"/>
      <c r="CJ501" s="279"/>
      <c r="CK501" s="279"/>
      <c r="CL501" s="279"/>
      <c r="CM501" s="279"/>
      <c r="CN501" s="279"/>
      <c r="CO501" s="279"/>
      <c r="CP501" s="279"/>
      <c r="CQ501" s="279"/>
    </row>
    <row r="502" spans="1:95" s="281" customFormat="1" ht="45" customHeight="1" thickBot="1" x14ac:dyDescent="0.25">
      <c r="A502" s="327"/>
      <c r="B502" s="177" t="s">
        <v>173</v>
      </c>
      <c r="C502" s="109" t="s">
        <v>212</v>
      </c>
      <c r="D502" s="548"/>
      <c r="E502" s="549"/>
      <c r="F502" s="548"/>
      <c r="G502" s="549"/>
      <c r="H502" s="548"/>
      <c r="I502" s="549"/>
      <c r="J502" s="548"/>
      <c r="K502" s="549"/>
      <c r="L502" s="548"/>
      <c r="M502" s="549"/>
      <c r="N502" s="548"/>
      <c r="O502" s="549"/>
      <c r="P502" s="548"/>
      <c r="Q502" s="549"/>
      <c r="R502" s="548"/>
      <c r="S502" s="549"/>
      <c r="T502" s="548"/>
      <c r="U502" s="549"/>
      <c r="V502" s="548"/>
      <c r="W502" s="549"/>
      <c r="X502" s="288"/>
      <c r="Y502" s="170">
        <f t="shared" si="66"/>
        <v>0</v>
      </c>
      <c r="Z502" s="331">
        <v>10</v>
      </c>
      <c r="AA502" s="208">
        <f t="shared" si="67"/>
        <v>0</v>
      </c>
      <c r="AB502" s="275"/>
      <c r="AC502" s="280"/>
      <c r="AD502" s="229" t="s">
        <v>208</v>
      </c>
      <c r="AE502" s="280"/>
      <c r="AF502" s="280"/>
      <c r="AG502" s="280"/>
      <c r="AH502" s="280"/>
      <c r="AI502" s="280"/>
      <c r="AJ502" s="280"/>
      <c r="AK502" s="280"/>
      <c r="AL502" s="280"/>
      <c r="AM502" s="280"/>
      <c r="AN502" s="280"/>
      <c r="AO502" s="280"/>
      <c r="AP502" s="280"/>
      <c r="AQ502" s="280"/>
      <c r="AR502" s="280"/>
      <c r="AS502" s="280"/>
      <c r="AT502" s="280"/>
      <c r="AU502" s="280"/>
      <c r="AV502" s="280"/>
      <c r="AW502" s="280"/>
      <c r="AX502" s="280"/>
      <c r="AY502" s="280"/>
      <c r="AZ502" s="280"/>
      <c r="BA502" s="280"/>
      <c r="BB502" s="280"/>
      <c r="BC502" s="280"/>
      <c r="BD502" s="280"/>
      <c r="BE502" s="280"/>
      <c r="BF502" s="280"/>
      <c r="BG502" s="280"/>
      <c r="BH502" s="280"/>
      <c r="BI502" s="280"/>
      <c r="BJ502" s="280"/>
      <c r="BK502" s="280"/>
      <c r="BL502" s="280"/>
      <c r="BM502" s="280"/>
      <c r="BN502" s="280"/>
      <c r="BO502" s="280"/>
      <c r="BP502" s="280"/>
      <c r="BQ502" s="280"/>
      <c r="BR502" s="280"/>
      <c r="BS502" s="280"/>
      <c r="BT502" s="280"/>
      <c r="BU502" s="280"/>
      <c r="BV502" s="280"/>
      <c r="BW502" s="280"/>
      <c r="BX502" s="280"/>
      <c r="BY502" s="280"/>
      <c r="BZ502" s="280"/>
      <c r="CA502" s="280"/>
      <c r="CB502" s="280"/>
      <c r="CC502" s="280"/>
      <c r="CD502" s="280"/>
      <c r="CE502" s="279"/>
      <c r="CF502" s="279"/>
      <c r="CG502" s="279"/>
      <c r="CH502" s="279"/>
      <c r="CI502" s="279"/>
      <c r="CJ502" s="279"/>
      <c r="CK502" s="279"/>
      <c r="CL502" s="279"/>
      <c r="CM502" s="279"/>
      <c r="CN502" s="279"/>
      <c r="CO502" s="279"/>
      <c r="CP502" s="279"/>
      <c r="CQ502" s="279"/>
    </row>
    <row r="503" spans="1:95" s="41" customFormat="1" ht="21" customHeight="1" thickTop="1" thickBot="1" x14ac:dyDescent="0.25">
      <c r="A503" s="327"/>
      <c r="B503" s="78"/>
      <c r="C503" s="110"/>
      <c r="D503" s="606" t="s">
        <v>441</v>
      </c>
      <c r="E503" s="607"/>
      <c r="F503" s="607"/>
      <c r="G503" s="607"/>
      <c r="H503" s="607"/>
      <c r="I503" s="607"/>
      <c r="J503" s="607"/>
      <c r="K503" s="607"/>
      <c r="L503" s="607"/>
      <c r="M503" s="607"/>
      <c r="N503" s="607"/>
      <c r="O503" s="607"/>
      <c r="P503" s="607"/>
      <c r="Q503" s="607"/>
      <c r="R503" s="607"/>
      <c r="S503" s="607"/>
      <c r="T503" s="607"/>
      <c r="U503" s="607"/>
      <c r="V503" s="607"/>
      <c r="W503" s="607"/>
      <c r="X503" s="733"/>
      <c r="Y503" s="289">
        <f>SUM(Y497:Y502)</f>
        <v>0</v>
      </c>
      <c r="Z503" s="332">
        <f>SUM(Z497:Z502)</f>
        <v>75</v>
      </c>
      <c r="AA503" s="208"/>
      <c r="AB503" s="216"/>
      <c r="AC503" s="223"/>
      <c r="AD503" s="229"/>
      <c r="AE503" s="223"/>
      <c r="AF503" s="223"/>
      <c r="AG503" s="223"/>
      <c r="AH503" s="223"/>
      <c r="AI503" s="223"/>
      <c r="AJ503" s="223"/>
      <c r="AK503" s="223"/>
      <c r="AL503" s="223"/>
      <c r="AM503" s="223"/>
      <c r="AN503" s="223"/>
      <c r="AO503" s="223"/>
      <c r="AP503" s="223"/>
      <c r="AQ503" s="223"/>
      <c r="AR503" s="223"/>
      <c r="AS503" s="223"/>
      <c r="AT503" s="223"/>
      <c r="AU503" s="223"/>
      <c r="AV503" s="223"/>
      <c r="AW503" s="223"/>
      <c r="AX503" s="223"/>
      <c r="AY503" s="223"/>
      <c r="AZ503" s="223"/>
      <c r="BA503" s="223"/>
      <c r="BB503" s="223"/>
      <c r="BC503" s="223"/>
      <c r="BD503" s="223"/>
      <c r="BE503" s="223"/>
      <c r="BF503" s="223"/>
      <c r="BG503" s="223"/>
      <c r="BH503" s="223"/>
      <c r="BI503" s="223"/>
      <c r="BJ503" s="223"/>
      <c r="BK503" s="223"/>
      <c r="BL503" s="223"/>
      <c r="BM503" s="223"/>
      <c r="BN503" s="223"/>
      <c r="BO503" s="223"/>
      <c r="BP503" s="223"/>
      <c r="BQ503" s="223"/>
      <c r="BR503" s="223"/>
      <c r="BS503" s="223"/>
      <c r="BT503" s="223"/>
      <c r="BU503" s="223"/>
      <c r="BV503" s="223"/>
      <c r="BW503" s="223"/>
      <c r="BX503" s="223"/>
      <c r="BY503" s="223"/>
      <c r="BZ503" s="223"/>
      <c r="CA503" s="223"/>
      <c r="CB503" s="223"/>
      <c r="CC503" s="223"/>
      <c r="CD503" s="223"/>
      <c r="CE503" s="216"/>
      <c r="CF503" s="216"/>
      <c r="CG503" s="216"/>
      <c r="CH503" s="216"/>
      <c r="CI503" s="216"/>
      <c r="CJ503" s="216"/>
      <c r="CK503" s="216"/>
      <c r="CL503" s="216"/>
      <c r="CM503" s="216"/>
      <c r="CN503" s="216"/>
      <c r="CO503" s="216"/>
      <c r="CP503" s="216"/>
      <c r="CQ503" s="216"/>
    </row>
    <row r="504" spans="1:95" s="41" customFormat="1" ht="21" customHeight="1" thickBot="1" x14ac:dyDescent="0.25">
      <c r="A504" s="325"/>
      <c r="B504" s="238"/>
      <c r="C504" s="137"/>
      <c r="D504" s="601"/>
      <c r="E504" s="602"/>
      <c r="F504" s="732">
        <v>40</v>
      </c>
      <c r="G504" s="677"/>
      <c r="H504" s="677"/>
      <c r="I504" s="677"/>
      <c r="J504" s="677"/>
      <c r="K504" s="677"/>
      <c r="L504" s="677"/>
      <c r="M504" s="677"/>
      <c r="N504" s="677"/>
      <c r="O504" s="677"/>
      <c r="P504" s="677"/>
      <c r="Q504" s="677"/>
      <c r="R504" s="677"/>
      <c r="S504" s="677"/>
      <c r="T504" s="677"/>
      <c r="U504" s="677"/>
      <c r="V504" s="677"/>
      <c r="W504" s="677"/>
      <c r="X504" s="677"/>
      <c r="Y504" s="677"/>
      <c r="Z504" s="678"/>
      <c r="AA504" s="208"/>
      <c r="AB504" s="216"/>
      <c r="AC504" s="223"/>
      <c r="AD504" s="229"/>
      <c r="AE504" s="223"/>
      <c r="AF504" s="223"/>
      <c r="AG504" s="223"/>
      <c r="AH504" s="223"/>
      <c r="AI504" s="223"/>
      <c r="AJ504" s="223"/>
      <c r="AK504" s="223"/>
      <c r="AL504" s="223"/>
      <c r="AM504" s="223"/>
      <c r="AN504" s="223"/>
      <c r="AO504" s="223"/>
      <c r="AP504" s="223"/>
      <c r="AQ504" s="223"/>
      <c r="AR504" s="223"/>
      <c r="AS504" s="223"/>
      <c r="AT504" s="223"/>
      <c r="AU504" s="223"/>
      <c r="AV504" s="223"/>
      <c r="AW504" s="223"/>
      <c r="AX504" s="223"/>
      <c r="AY504" s="223"/>
      <c r="AZ504" s="223"/>
      <c r="BA504" s="223"/>
      <c r="BB504" s="223"/>
      <c r="BC504" s="223"/>
      <c r="BD504" s="223"/>
      <c r="BE504" s="223"/>
      <c r="BF504" s="223"/>
      <c r="BG504" s="223"/>
      <c r="BH504" s="223"/>
      <c r="BI504" s="223"/>
      <c r="BJ504" s="223"/>
      <c r="BK504" s="223"/>
      <c r="BL504" s="223"/>
      <c r="BM504" s="223"/>
      <c r="BN504" s="223"/>
      <c r="BO504" s="223"/>
      <c r="BP504" s="223"/>
      <c r="BQ504" s="223"/>
      <c r="BR504" s="223"/>
      <c r="BS504" s="223"/>
      <c r="BT504" s="223"/>
      <c r="BU504" s="223"/>
      <c r="BV504" s="223"/>
      <c r="BW504" s="223"/>
      <c r="BX504" s="223"/>
      <c r="BY504" s="223"/>
      <c r="BZ504" s="223"/>
      <c r="CA504" s="223"/>
      <c r="CB504" s="223"/>
      <c r="CC504" s="223"/>
      <c r="CD504" s="223"/>
      <c r="CE504" s="216"/>
      <c r="CF504" s="216"/>
      <c r="CG504" s="216"/>
      <c r="CH504" s="216"/>
      <c r="CI504" s="216"/>
      <c r="CJ504" s="216"/>
      <c r="CK504" s="216"/>
      <c r="CL504" s="216"/>
      <c r="CM504" s="216"/>
      <c r="CN504" s="216"/>
      <c r="CO504" s="216"/>
      <c r="CP504" s="216"/>
      <c r="CQ504" s="216"/>
    </row>
    <row r="505" spans="1:95" ht="30" customHeight="1" thickBot="1" x14ac:dyDescent="0.25">
      <c r="A505" s="317"/>
      <c r="B505" s="241" t="s">
        <v>175</v>
      </c>
      <c r="C505" s="143" t="s">
        <v>536</v>
      </c>
      <c r="D505" s="161" t="s">
        <v>440</v>
      </c>
      <c r="E505" s="243"/>
      <c r="F505" s="244"/>
      <c r="G505" s="245"/>
      <c r="H505" s="161" t="s">
        <v>440</v>
      </c>
      <c r="I505" s="243"/>
      <c r="J505" s="246"/>
      <c r="K505" s="245"/>
      <c r="L505" s="242"/>
      <c r="M505" s="243"/>
      <c r="N505" s="244"/>
      <c r="O505" s="245"/>
      <c r="P505" s="242"/>
      <c r="Q505" s="243"/>
      <c r="R505" s="244"/>
      <c r="S505" s="245"/>
      <c r="T505" s="242"/>
      <c r="U505" s="243"/>
      <c r="V505" s="244"/>
      <c r="W505" s="245"/>
      <c r="X505" s="168"/>
      <c r="Y505" s="168"/>
      <c r="Z505" s="328"/>
      <c r="AA505" s="39"/>
      <c r="AD505" s="229"/>
      <c r="BX505" s="220"/>
      <c r="BY505" s="220"/>
      <c r="BZ505" s="220"/>
      <c r="CA505" s="220"/>
      <c r="CB505" s="220"/>
      <c r="CC505" s="220"/>
      <c r="CD505" s="220"/>
      <c r="CE505" s="220"/>
      <c r="CF505" s="220"/>
      <c r="CG505" s="47"/>
      <c r="CH505" s="47"/>
      <c r="CI505" s="47"/>
      <c r="CJ505" s="47"/>
      <c r="CK505" s="47"/>
      <c r="CL505" s="47"/>
      <c r="CM505" s="47"/>
    </row>
    <row r="506" spans="1:95" ht="45" customHeight="1" thickBot="1" x14ac:dyDescent="0.25">
      <c r="A506" s="327"/>
      <c r="B506" s="173"/>
      <c r="C506" s="135" t="s">
        <v>381</v>
      </c>
      <c r="D506" s="716"/>
      <c r="E506" s="716"/>
      <c r="F506" s="716"/>
      <c r="G506" s="716"/>
      <c r="H506" s="716"/>
      <c r="I506" s="716"/>
      <c r="J506" s="716"/>
      <c r="K506" s="716"/>
      <c r="L506" s="716"/>
      <c r="M506" s="716"/>
      <c r="N506" s="716"/>
      <c r="O506" s="716"/>
      <c r="P506" s="716"/>
      <c r="Q506" s="716"/>
      <c r="R506" s="716"/>
      <c r="S506" s="716"/>
      <c r="T506" s="716"/>
      <c r="U506" s="716"/>
      <c r="V506" s="716"/>
      <c r="W506" s="716"/>
      <c r="X506" s="716"/>
      <c r="Y506" s="716"/>
      <c r="Z506" s="717"/>
      <c r="AD506" s="229"/>
      <c r="BX506" s="220"/>
      <c r="BY506" s="220"/>
      <c r="BZ506" s="220"/>
      <c r="CA506" s="220"/>
      <c r="CB506" s="220"/>
      <c r="CC506" s="220"/>
      <c r="CD506" s="220"/>
      <c r="CE506" s="47"/>
      <c r="CF506" s="47"/>
      <c r="CG506" s="47"/>
      <c r="CH506" s="47"/>
      <c r="CI506" s="47"/>
      <c r="CJ506" s="47"/>
      <c r="CK506" s="47"/>
      <c r="CL506" s="47"/>
      <c r="CM506" s="47"/>
      <c r="CN506" s="47"/>
      <c r="CO506" s="47"/>
      <c r="CP506" s="47"/>
      <c r="CQ506" s="47"/>
    </row>
    <row r="507" spans="1:95" s="281" customFormat="1" ht="45" customHeight="1" x14ac:dyDescent="0.2">
      <c r="A507" s="327"/>
      <c r="B507" s="176" t="s">
        <v>174</v>
      </c>
      <c r="C507" s="132" t="s">
        <v>706</v>
      </c>
      <c r="D507" s="609"/>
      <c r="E507" s="610"/>
      <c r="F507" s="609"/>
      <c r="G507" s="610"/>
      <c r="H507" s="609"/>
      <c r="I507" s="610"/>
      <c r="J507" s="609"/>
      <c r="K507" s="610"/>
      <c r="L507" s="609"/>
      <c r="M507" s="610"/>
      <c r="N507" s="609"/>
      <c r="O507" s="610"/>
      <c r="P507" s="609"/>
      <c r="Q507" s="610"/>
      <c r="R507" s="609"/>
      <c r="S507" s="610"/>
      <c r="T507" s="609"/>
      <c r="U507" s="610"/>
      <c r="V507" s="609"/>
      <c r="W507" s="610"/>
      <c r="X507" s="156"/>
      <c r="Y507" s="170">
        <f>IF(OR(D507="s",F507="s",H507="s",J507="s",L507="s",N507="s",P507="s",R507="s",T507="s",V507="s"), 0, IF(OR(D507="a",F507="a",H507="a",J507="a",L507="a",N507="a",P507="a",R507="a",T507="a",V507="a",X507="na"),Z507,0))</f>
        <v>0</v>
      </c>
      <c r="Z507" s="334">
        <v>25</v>
      </c>
      <c r="AA507" s="208">
        <f>IF(OR(COUNTIF(D511:W513,"a")+COUNTIF(D511:W513,"s")+COUNTIF(X511:X513,"na")&gt;0),0,(COUNTIF(D507:W507,"a")+COUNTIF(D507:W507,"s")+COUNTIF(X507,"na")))</f>
        <v>0</v>
      </c>
      <c r="AB507" s="276"/>
      <c r="AC507" s="280"/>
      <c r="AD507" s="229" t="s">
        <v>208</v>
      </c>
      <c r="AE507" s="280"/>
      <c r="AF507" s="280"/>
      <c r="AG507" s="280"/>
      <c r="AH507" s="280"/>
      <c r="AI507" s="280"/>
      <c r="AJ507" s="280"/>
      <c r="AK507" s="280"/>
      <c r="AL507" s="280"/>
      <c r="AM507" s="280"/>
      <c r="AN507" s="280"/>
      <c r="AO507" s="280"/>
      <c r="AP507" s="280"/>
      <c r="AQ507" s="280"/>
      <c r="AR507" s="280"/>
      <c r="AS507" s="280"/>
      <c r="AT507" s="280"/>
      <c r="AU507" s="280"/>
      <c r="AV507" s="280"/>
      <c r="AW507" s="280"/>
      <c r="AX507" s="280"/>
      <c r="AY507" s="280"/>
      <c r="AZ507" s="280"/>
      <c r="BA507" s="280"/>
      <c r="BB507" s="280"/>
      <c r="BC507" s="280"/>
      <c r="BD507" s="280"/>
      <c r="BE507" s="280"/>
      <c r="BF507" s="280"/>
      <c r="BG507" s="280"/>
      <c r="BH507" s="280"/>
      <c r="BI507" s="280"/>
      <c r="BJ507" s="280"/>
      <c r="BK507" s="280"/>
      <c r="BL507" s="280"/>
      <c r="BM507" s="280"/>
      <c r="BN507" s="280"/>
      <c r="BO507" s="280"/>
      <c r="BP507" s="280"/>
      <c r="BQ507" s="280"/>
      <c r="BR507" s="280"/>
      <c r="BS507" s="280"/>
      <c r="BT507" s="280"/>
      <c r="BU507" s="280"/>
      <c r="BV507" s="280"/>
      <c r="BW507" s="280"/>
      <c r="BX507" s="280"/>
      <c r="BY507" s="280"/>
      <c r="BZ507" s="280"/>
      <c r="CA507" s="280"/>
      <c r="CB507" s="280"/>
      <c r="CC507" s="280"/>
      <c r="CD507" s="280"/>
      <c r="CE507" s="279"/>
      <c r="CF507" s="279"/>
      <c r="CG507" s="279"/>
      <c r="CH507" s="279"/>
      <c r="CI507" s="279"/>
      <c r="CJ507" s="279"/>
      <c r="CK507" s="279"/>
      <c r="CL507" s="279"/>
      <c r="CM507" s="279"/>
      <c r="CN507" s="279"/>
      <c r="CO507" s="279"/>
      <c r="CP507" s="279"/>
      <c r="CQ507" s="279"/>
    </row>
    <row r="508" spans="1:95" ht="45" customHeight="1" x14ac:dyDescent="0.2">
      <c r="A508" s="327"/>
      <c r="B508" s="177" t="s">
        <v>507</v>
      </c>
      <c r="C508" s="109" t="s">
        <v>707</v>
      </c>
      <c r="D508" s="593"/>
      <c r="E508" s="594"/>
      <c r="F508" s="593"/>
      <c r="G508" s="594"/>
      <c r="H508" s="593"/>
      <c r="I508" s="594"/>
      <c r="J508" s="593"/>
      <c r="K508" s="594"/>
      <c r="L508" s="593"/>
      <c r="M508" s="594"/>
      <c r="N508" s="593"/>
      <c r="O508" s="594"/>
      <c r="P508" s="593"/>
      <c r="Q508" s="594"/>
      <c r="R508" s="593"/>
      <c r="S508" s="594"/>
      <c r="T508" s="593"/>
      <c r="U508" s="594"/>
      <c r="V508" s="593"/>
      <c r="W508" s="594"/>
      <c r="X508" s="157" t="str">
        <f>IF(X507="na", "na","")</f>
        <v/>
      </c>
      <c r="Y508" s="170">
        <f>IF(OR(D508="s",F508="s",H508="s",J508="s",L508="s",N508="s",P508="s",R508="s",T508="s",V508="s"), 0, IF(OR(D508="a",F508="a",H508="a",J508="a",L508="a",N508="a",P508="a",R508="a",T508="a",V508="a"),Z508,0))</f>
        <v>0</v>
      </c>
      <c r="Z508" s="331">
        <v>20</v>
      </c>
      <c r="AA508" s="208">
        <f>IF(OR(COUNTIF(D511:W513,"a")+COUNTIF(D511:W513,"s")+COUNTIF(X511:X513,"na")&gt;0),0,(COUNTIF(D508:W508,"a")+COUNTIF(D508:W508,"s")+COUNTIF(X508,"na")))</f>
        <v>0</v>
      </c>
      <c r="AB508" s="275"/>
      <c r="AD508" s="229"/>
      <c r="BX508" s="220"/>
      <c r="BY508" s="220"/>
      <c r="BZ508" s="220"/>
      <c r="CA508" s="220"/>
      <c r="CB508" s="220"/>
      <c r="CC508" s="220"/>
      <c r="CD508" s="220"/>
      <c r="CE508" s="220"/>
      <c r="CF508" s="220"/>
      <c r="CG508" s="47"/>
      <c r="CH508" s="47"/>
      <c r="CI508" s="47"/>
      <c r="CJ508" s="47"/>
      <c r="CK508" s="47"/>
      <c r="CL508" s="47"/>
      <c r="CM508" s="47"/>
    </row>
    <row r="509" spans="1:95" ht="45" customHeight="1" x14ac:dyDescent="0.2">
      <c r="A509" s="327"/>
      <c r="B509" s="177" t="s">
        <v>508</v>
      </c>
      <c r="C509" s="110" t="s">
        <v>708</v>
      </c>
      <c r="D509" s="674"/>
      <c r="E509" s="675"/>
      <c r="F509" s="674"/>
      <c r="G509" s="675"/>
      <c r="H509" s="674"/>
      <c r="I509" s="675"/>
      <c r="J509" s="674"/>
      <c r="K509" s="675"/>
      <c r="L509" s="674"/>
      <c r="M509" s="675"/>
      <c r="N509" s="674"/>
      <c r="O509" s="675"/>
      <c r="P509" s="674"/>
      <c r="Q509" s="675"/>
      <c r="R509" s="674"/>
      <c r="S509" s="675"/>
      <c r="T509" s="674"/>
      <c r="U509" s="675"/>
      <c r="V509" s="674"/>
      <c r="W509" s="675"/>
      <c r="X509" s="157" t="str">
        <f>IF(X507="na", "na","")</f>
        <v/>
      </c>
      <c r="Y509" s="170">
        <f>IF(OR(D509="s",F509="s",H509="s",J509="s",L509="s",N509="s",P509="s",R509="s",T509="s",V509="s"), 0, IF(OR(D509="a",F509="a",H509="a",J509="a",L509="a",N509="a",P509="a",R509="a",T509="a",V509="a"),Z509,0))</f>
        <v>0</v>
      </c>
      <c r="Z509" s="335">
        <v>20</v>
      </c>
      <c r="AA509" s="208">
        <f>IF(OR(COUNTIF(D511:W513,"a")+COUNTIF(D511:W513,"s")+COUNTIF(X511:X513,"na")&gt;0),0,(COUNTIF(D509:W509,"a")+COUNTIF(D509:W509,"s")+COUNTIF(X509,"na")))</f>
        <v>0</v>
      </c>
      <c r="AB509" s="275"/>
      <c r="AD509" s="229"/>
      <c r="BX509" s="220"/>
      <c r="BY509" s="220"/>
      <c r="BZ509" s="220"/>
      <c r="CA509" s="220"/>
      <c r="CB509" s="220"/>
      <c r="CC509" s="220"/>
      <c r="CD509" s="220"/>
      <c r="CE509" s="220"/>
      <c r="CF509" s="220"/>
      <c r="CG509" s="47"/>
      <c r="CH509" s="47"/>
      <c r="CI509" s="47"/>
      <c r="CJ509" s="47"/>
      <c r="CK509" s="47"/>
      <c r="CL509" s="47"/>
      <c r="CM509" s="47"/>
    </row>
    <row r="510" spans="1:95" ht="45" customHeight="1" x14ac:dyDescent="0.2">
      <c r="A510" s="327"/>
      <c r="B510" s="173"/>
      <c r="C510" s="152" t="s">
        <v>538</v>
      </c>
      <c r="D510" s="597"/>
      <c r="E510" s="597"/>
      <c r="F510" s="597"/>
      <c r="G510" s="597"/>
      <c r="H510" s="597"/>
      <c r="I510" s="597"/>
      <c r="J510" s="597"/>
      <c r="K510" s="597"/>
      <c r="L510" s="597"/>
      <c r="M510" s="597"/>
      <c r="N510" s="597"/>
      <c r="O510" s="597"/>
      <c r="P510" s="597"/>
      <c r="Q510" s="597"/>
      <c r="R510" s="597"/>
      <c r="S510" s="597"/>
      <c r="T510" s="597"/>
      <c r="U510" s="597"/>
      <c r="V510" s="597"/>
      <c r="W510" s="597"/>
      <c r="X510" s="597"/>
      <c r="Y510" s="597"/>
      <c r="Z510" s="598"/>
      <c r="AD510" s="229"/>
      <c r="BX510" s="220"/>
      <c r="BY510" s="220"/>
      <c r="BZ510" s="220"/>
      <c r="CA510" s="220"/>
      <c r="CB510" s="220"/>
      <c r="CC510" s="220"/>
      <c r="CD510" s="220"/>
      <c r="CE510" s="47"/>
      <c r="CF510" s="47"/>
      <c r="CG510" s="47"/>
      <c r="CH510" s="47"/>
      <c r="CI510" s="47"/>
      <c r="CJ510" s="47"/>
      <c r="CK510" s="47"/>
      <c r="CL510" s="47"/>
      <c r="CM510" s="47"/>
      <c r="CN510" s="47"/>
      <c r="CO510" s="47"/>
      <c r="CP510" s="47"/>
      <c r="CQ510" s="47"/>
    </row>
    <row r="511" spans="1:95" s="281" customFormat="1" ht="45" customHeight="1" x14ac:dyDescent="0.2">
      <c r="A511" s="327"/>
      <c r="B511" s="271" t="s">
        <v>539</v>
      </c>
      <c r="C511" s="301" t="s">
        <v>709</v>
      </c>
      <c r="D511" s="599"/>
      <c r="E511" s="600"/>
      <c r="F511" s="599"/>
      <c r="G511" s="600"/>
      <c r="H511" s="599"/>
      <c r="I511" s="600"/>
      <c r="J511" s="599"/>
      <c r="K511" s="600"/>
      <c r="L511" s="599"/>
      <c r="M511" s="600"/>
      <c r="N511" s="599"/>
      <c r="O511" s="600"/>
      <c r="P511" s="599"/>
      <c r="Q511" s="600"/>
      <c r="R511" s="599"/>
      <c r="S511" s="600"/>
      <c r="T511" s="599"/>
      <c r="U511" s="600"/>
      <c r="V511" s="599"/>
      <c r="W511" s="600"/>
      <c r="X511" s="304"/>
      <c r="Y511" s="95">
        <f>IF(OR(D511="s",F511="s",H511="s",J511="s",L511="s",N511="s",P511="s",R511="s",T511="s",V511="s"), 0, IF(OR(D511="a",F511="a",H511="a",J511="a",L511="a",N511="a",P511="a",R511="a",T511="a",V511="a",X511="na"),Z511,0))</f>
        <v>0</v>
      </c>
      <c r="Z511" s="334">
        <v>25</v>
      </c>
      <c r="AA511" s="208">
        <f>IF(OR(COUNTIF(D507:W509,"a")+COUNTIF(D507:W509,"s")+COUNTIF(X507:X509,"na")&gt;0),0,(COUNTIF(D511:W511,"a")+COUNTIF(D511:W511,"s")+COUNTIF(X511,"na")))</f>
        <v>0</v>
      </c>
      <c r="AB511" s="275"/>
      <c r="AC511" s="280"/>
      <c r="AD511" s="229" t="s">
        <v>208</v>
      </c>
      <c r="AE511" s="280"/>
      <c r="AF511" s="280"/>
      <c r="AG511" s="280"/>
      <c r="AH511" s="280"/>
      <c r="AI511" s="280"/>
      <c r="AJ511" s="280"/>
      <c r="AK511" s="280"/>
      <c r="AL511" s="280"/>
      <c r="AM511" s="280"/>
      <c r="AN511" s="280"/>
      <c r="AO511" s="280"/>
      <c r="AP511" s="280"/>
      <c r="AQ511" s="280"/>
      <c r="AR511" s="280"/>
      <c r="AS511" s="280"/>
      <c r="AT511" s="280"/>
      <c r="AU511" s="280"/>
      <c r="AV511" s="280"/>
      <c r="AW511" s="280"/>
      <c r="AX511" s="280"/>
      <c r="AY511" s="280"/>
      <c r="AZ511" s="280"/>
      <c r="BA511" s="280"/>
      <c r="BB511" s="280"/>
      <c r="BC511" s="280"/>
      <c r="BD511" s="280"/>
      <c r="BE511" s="280"/>
      <c r="BF511" s="280"/>
      <c r="BG511" s="280"/>
      <c r="BH511" s="280"/>
      <c r="BI511" s="280"/>
      <c r="BJ511" s="280"/>
      <c r="BK511" s="280"/>
      <c r="BL511" s="280"/>
      <c r="BM511" s="280"/>
      <c r="BN511" s="280"/>
      <c r="BO511" s="280"/>
      <c r="BP511" s="280"/>
      <c r="BQ511" s="280"/>
      <c r="BR511" s="280"/>
      <c r="BS511" s="280"/>
      <c r="BT511" s="280"/>
      <c r="BU511" s="280"/>
      <c r="BV511" s="280"/>
      <c r="BW511" s="280"/>
      <c r="BX511" s="280"/>
      <c r="BY511" s="280"/>
      <c r="BZ511" s="280"/>
      <c r="CA511" s="280"/>
      <c r="CB511" s="280"/>
      <c r="CC511" s="280"/>
      <c r="CD511" s="280"/>
      <c r="CE511" s="279"/>
      <c r="CF511" s="279"/>
      <c r="CG511" s="279"/>
      <c r="CH511" s="279"/>
      <c r="CI511" s="279"/>
      <c r="CJ511" s="279"/>
      <c r="CK511" s="279"/>
      <c r="CL511" s="279"/>
      <c r="CM511" s="279"/>
      <c r="CN511" s="279"/>
      <c r="CO511" s="279"/>
      <c r="CP511" s="279"/>
      <c r="CQ511" s="279"/>
    </row>
    <row r="512" spans="1:95" ht="45" customHeight="1" x14ac:dyDescent="0.2">
      <c r="A512" s="327"/>
      <c r="B512" s="187" t="s">
        <v>540</v>
      </c>
      <c r="C512" s="302" t="s">
        <v>710</v>
      </c>
      <c r="D512" s="593"/>
      <c r="E512" s="594"/>
      <c r="F512" s="593"/>
      <c r="G512" s="594"/>
      <c r="H512" s="593"/>
      <c r="I512" s="594"/>
      <c r="J512" s="593"/>
      <c r="K512" s="594"/>
      <c r="L512" s="593"/>
      <c r="M512" s="594"/>
      <c r="N512" s="593"/>
      <c r="O512" s="594"/>
      <c r="P512" s="593"/>
      <c r="Q512" s="594"/>
      <c r="R512" s="593"/>
      <c r="S512" s="594"/>
      <c r="T512" s="593"/>
      <c r="U512" s="594"/>
      <c r="V512" s="593"/>
      <c r="W512" s="594"/>
      <c r="X512" s="157" t="str">
        <f>IF(X511="na", "na","")</f>
        <v/>
      </c>
      <c r="Y512" s="95">
        <f t="shared" ref="Y512:Y517" si="68">IF(OR(D512="s",F512="s",H512="s",J512="s",L512="s",N512="s",P512="s",R512="s",T512="s",V512="s"), 0, IF(OR(D512="a",F512="a",H512="a",J512="a",L512="a",N512="a",P512="a",R512="a",T512="a",V512="a"),Z512,0))</f>
        <v>0</v>
      </c>
      <c r="Z512" s="331">
        <v>20</v>
      </c>
      <c r="AA512" s="208">
        <f>IF(OR(COUNTIF(D507:W509,"a")+COUNTIF(D507:W509,"s")+COUNTIF(X507:X509,"na")&gt;0),0,(COUNTIF(D512:W512,"a")+COUNTIF(D512:W512,"s")+COUNTIF(X512,"na")))</f>
        <v>0</v>
      </c>
      <c r="AB512" s="275"/>
      <c r="AD512" s="229"/>
      <c r="BX512" s="220"/>
      <c r="BY512" s="220"/>
      <c r="BZ512" s="220"/>
      <c r="CA512" s="220"/>
      <c r="CB512" s="220"/>
      <c r="CC512" s="220"/>
      <c r="CD512" s="220"/>
      <c r="CE512" s="220"/>
      <c r="CF512" s="220"/>
      <c r="CG512" s="47"/>
      <c r="CH512" s="47"/>
      <c r="CI512" s="47"/>
      <c r="CJ512" s="47"/>
      <c r="CK512" s="47"/>
      <c r="CL512" s="47"/>
      <c r="CM512" s="47"/>
    </row>
    <row r="513" spans="1:200" ht="45" customHeight="1" x14ac:dyDescent="0.2">
      <c r="A513" s="327"/>
      <c r="B513" s="187" t="s">
        <v>541</v>
      </c>
      <c r="C513" s="302" t="s">
        <v>711</v>
      </c>
      <c r="D513" s="593"/>
      <c r="E513" s="594"/>
      <c r="F513" s="593"/>
      <c r="G513" s="594"/>
      <c r="H513" s="593"/>
      <c r="I513" s="594"/>
      <c r="J513" s="593"/>
      <c r="K513" s="594"/>
      <c r="L513" s="593"/>
      <c r="M513" s="594"/>
      <c r="N513" s="593"/>
      <c r="O513" s="594"/>
      <c r="P513" s="593"/>
      <c r="Q513" s="594"/>
      <c r="R513" s="593"/>
      <c r="S513" s="594"/>
      <c r="T513" s="593"/>
      <c r="U513" s="594"/>
      <c r="V513" s="593"/>
      <c r="W513" s="594"/>
      <c r="X513" s="157" t="str">
        <f>IF(X511="na", "na","")</f>
        <v/>
      </c>
      <c r="Y513" s="95">
        <f t="shared" si="68"/>
        <v>0</v>
      </c>
      <c r="Z513" s="331">
        <v>20</v>
      </c>
      <c r="AA513" s="208">
        <f>IF(OR(COUNTIF(D507:W509,"a")+COUNTIF(D507:W509,"s")+COUNTIF(X507:X509,"na")&gt;0),0,(COUNTIF(D513:W513,"a")+COUNTIF(D513:W513,"s")+COUNTIF(X513,"na")))</f>
        <v>0</v>
      </c>
      <c r="AB513" s="275"/>
      <c r="AD513" s="229"/>
      <c r="BX513" s="220"/>
      <c r="BY513" s="220"/>
      <c r="BZ513" s="220"/>
      <c r="CA513" s="220"/>
      <c r="CB513" s="220"/>
      <c r="CC513" s="220"/>
      <c r="CD513" s="220"/>
      <c r="CE513" s="220"/>
      <c r="CF513" s="220"/>
      <c r="CG513" s="47"/>
      <c r="CH513" s="47"/>
      <c r="CI513" s="47"/>
      <c r="CJ513" s="47"/>
      <c r="CK513" s="47"/>
      <c r="CL513" s="47"/>
      <c r="CM513" s="47"/>
    </row>
    <row r="514" spans="1:200" ht="45" customHeight="1" x14ac:dyDescent="0.2">
      <c r="A514" s="327"/>
      <c r="B514" s="177" t="s">
        <v>509</v>
      </c>
      <c r="C514" s="109" t="s">
        <v>544</v>
      </c>
      <c r="D514" s="593"/>
      <c r="E514" s="594"/>
      <c r="F514" s="593"/>
      <c r="G514" s="594"/>
      <c r="H514" s="593"/>
      <c r="I514" s="594"/>
      <c r="J514" s="593"/>
      <c r="K514" s="594"/>
      <c r="L514" s="593"/>
      <c r="M514" s="594"/>
      <c r="N514" s="593"/>
      <c r="O514" s="594"/>
      <c r="P514" s="593"/>
      <c r="Q514" s="594"/>
      <c r="R514" s="593"/>
      <c r="S514" s="594"/>
      <c r="T514" s="593"/>
      <c r="U514" s="594"/>
      <c r="V514" s="593"/>
      <c r="W514" s="594"/>
      <c r="X514" s="90"/>
      <c r="Y514" s="170">
        <f t="shared" si="68"/>
        <v>0</v>
      </c>
      <c r="Z514" s="331">
        <v>10</v>
      </c>
      <c r="AA514" s="39">
        <f>COUNTIF(D514:W514,"a")+COUNTIF(D514:W514,"s")</f>
        <v>0</v>
      </c>
      <c r="AB514" s="275"/>
      <c r="AD514" s="229" t="s">
        <v>208</v>
      </c>
      <c r="BX514" s="220"/>
      <c r="BY514" s="220"/>
      <c r="BZ514" s="220"/>
      <c r="CA514" s="220"/>
      <c r="CB514" s="220"/>
      <c r="CC514" s="220"/>
      <c r="CD514" s="220"/>
      <c r="CE514" s="220"/>
      <c r="CF514" s="220"/>
      <c r="CG514" s="47"/>
      <c r="CH514" s="47"/>
      <c r="CI514" s="47"/>
      <c r="CJ514" s="47"/>
      <c r="CK514" s="47"/>
      <c r="CL514" s="47"/>
      <c r="CM514" s="47"/>
    </row>
    <row r="515" spans="1:200" ht="27.95" customHeight="1" x14ac:dyDescent="0.2">
      <c r="A515" s="327"/>
      <c r="B515" s="177" t="s">
        <v>510</v>
      </c>
      <c r="C515" s="109" t="s">
        <v>403</v>
      </c>
      <c r="D515" s="593"/>
      <c r="E515" s="594"/>
      <c r="F515" s="593"/>
      <c r="G515" s="594"/>
      <c r="H515" s="593"/>
      <c r="I515" s="594"/>
      <c r="J515" s="593"/>
      <c r="K515" s="594"/>
      <c r="L515" s="593"/>
      <c r="M515" s="594"/>
      <c r="N515" s="593"/>
      <c r="O515" s="594"/>
      <c r="P515" s="593"/>
      <c r="Q515" s="594"/>
      <c r="R515" s="593"/>
      <c r="S515" s="594"/>
      <c r="T515" s="593"/>
      <c r="U515" s="594"/>
      <c r="V515" s="593"/>
      <c r="W515" s="594"/>
      <c r="X515" s="90"/>
      <c r="Y515" s="170">
        <f t="shared" si="68"/>
        <v>0</v>
      </c>
      <c r="Z515" s="331">
        <v>10</v>
      </c>
      <c r="AA515" s="39">
        <f>COUNTIF(D515:W515,"a")+COUNTIF(D515:W515,"s")</f>
        <v>0</v>
      </c>
      <c r="AB515" s="275"/>
      <c r="AD515" s="229" t="s">
        <v>208</v>
      </c>
      <c r="BX515" s="220"/>
      <c r="BY515" s="220"/>
      <c r="BZ515" s="220"/>
      <c r="CA515" s="220"/>
      <c r="CB515" s="220"/>
      <c r="CC515" s="220"/>
      <c r="CD515" s="220"/>
      <c r="CE515" s="220"/>
      <c r="CF515" s="220"/>
      <c r="CG515" s="47"/>
      <c r="CH515" s="47"/>
      <c r="CI515" s="47"/>
      <c r="CJ515" s="47"/>
      <c r="CK515" s="47"/>
      <c r="CL515" s="47"/>
      <c r="CM515" s="47"/>
    </row>
    <row r="516" spans="1:200" ht="27.95" customHeight="1" x14ac:dyDescent="0.2">
      <c r="A516" s="327"/>
      <c r="B516" s="186" t="s">
        <v>511</v>
      </c>
      <c r="C516" s="109" t="s">
        <v>194</v>
      </c>
      <c r="D516" s="593"/>
      <c r="E516" s="594"/>
      <c r="F516" s="593"/>
      <c r="G516" s="594"/>
      <c r="H516" s="593"/>
      <c r="I516" s="594"/>
      <c r="J516" s="593"/>
      <c r="K516" s="594"/>
      <c r="L516" s="593"/>
      <c r="M516" s="594"/>
      <c r="N516" s="593"/>
      <c r="O516" s="594"/>
      <c r="P516" s="593"/>
      <c r="Q516" s="594"/>
      <c r="R516" s="593"/>
      <c r="S516" s="594"/>
      <c r="T516" s="593"/>
      <c r="U516" s="594"/>
      <c r="V516" s="593"/>
      <c r="W516" s="594"/>
      <c r="X516" s="90"/>
      <c r="Y516" s="541">
        <f t="shared" si="68"/>
        <v>0</v>
      </c>
      <c r="Z516" s="335">
        <v>20</v>
      </c>
      <c r="AA516" s="39">
        <f>COUNTIF(D516:W516,"a")+COUNTIF(D516:W516,"s")</f>
        <v>0</v>
      </c>
      <c r="AB516" s="275"/>
      <c r="AD516" s="229"/>
      <c r="BX516" s="220"/>
      <c r="BY516" s="220"/>
      <c r="BZ516" s="220"/>
      <c r="CA516" s="220"/>
      <c r="CB516" s="220"/>
      <c r="CC516" s="220"/>
      <c r="CD516" s="220"/>
      <c r="CE516" s="220"/>
      <c r="CF516" s="220"/>
      <c r="CG516" s="47"/>
      <c r="CH516" s="47"/>
      <c r="CI516" s="47"/>
      <c r="CJ516" s="47"/>
      <c r="CK516" s="47"/>
      <c r="CL516" s="47"/>
      <c r="CM516" s="47"/>
    </row>
    <row r="517" spans="1:200" ht="27.95" customHeight="1" thickBot="1" x14ac:dyDescent="0.25">
      <c r="A517" s="327"/>
      <c r="B517" s="186" t="s">
        <v>512</v>
      </c>
      <c r="C517" s="109" t="s">
        <v>1129</v>
      </c>
      <c r="D517" s="559"/>
      <c r="E517" s="560"/>
      <c r="F517" s="559"/>
      <c r="G517" s="560"/>
      <c r="H517" s="559"/>
      <c r="I517" s="560"/>
      <c r="J517" s="559"/>
      <c r="K517" s="560"/>
      <c r="L517" s="559"/>
      <c r="M517" s="560"/>
      <c r="N517" s="559"/>
      <c r="O517" s="560"/>
      <c r="P517" s="559"/>
      <c r="Q517" s="560"/>
      <c r="R517" s="559"/>
      <c r="S517" s="560"/>
      <c r="T517" s="559"/>
      <c r="U517" s="560"/>
      <c r="V517" s="559"/>
      <c r="W517" s="560"/>
      <c r="X517" s="90"/>
      <c r="Y517" s="541">
        <f t="shared" si="68"/>
        <v>0</v>
      </c>
      <c r="Z517" s="331">
        <v>15</v>
      </c>
      <c r="AA517" s="208">
        <f>COUNTIF(D517:W517,"a")+COUNTIF(D517:W517,"s")</f>
        <v>0</v>
      </c>
      <c r="AB517" s="275"/>
      <c r="AD517" s="229" t="s">
        <v>208</v>
      </c>
      <c r="BX517" s="220"/>
      <c r="BY517" s="220"/>
      <c r="BZ517" s="220"/>
      <c r="CA517" s="220"/>
      <c r="CB517" s="220"/>
      <c r="CC517" s="220"/>
      <c r="CD517" s="220"/>
      <c r="CE517" s="47"/>
      <c r="CF517" s="47"/>
      <c r="CG517" s="47"/>
      <c r="CH517" s="47"/>
      <c r="CI517" s="47"/>
      <c r="CJ517" s="47"/>
      <c r="CK517" s="47"/>
      <c r="CL517" s="47"/>
      <c r="CM517" s="47"/>
      <c r="CN517" s="47"/>
      <c r="CO517" s="47"/>
      <c r="CP517" s="47"/>
      <c r="CQ517" s="47"/>
    </row>
    <row r="518" spans="1:200" s="281" customFormat="1" ht="21" customHeight="1" thickTop="1" thickBot="1" x14ac:dyDescent="0.25">
      <c r="A518" s="327"/>
      <c r="B518" s="85"/>
      <c r="C518" s="109"/>
      <c r="D518" s="606" t="s">
        <v>441</v>
      </c>
      <c r="E518" s="607"/>
      <c r="F518" s="607"/>
      <c r="G518" s="607"/>
      <c r="H518" s="607"/>
      <c r="I518" s="607"/>
      <c r="J518" s="607"/>
      <c r="K518" s="607"/>
      <c r="L518" s="607"/>
      <c r="M518" s="607"/>
      <c r="N518" s="607"/>
      <c r="O518" s="607"/>
      <c r="P518" s="607"/>
      <c r="Q518" s="607"/>
      <c r="R518" s="607"/>
      <c r="S518" s="607"/>
      <c r="T518" s="607"/>
      <c r="U518" s="607"/>
      <c r="V518" s="607"/>
      <c r="W518" s="607"/>
      <c r="X518" s="661"/>
      <c r="Y518" s="272">
        <f>SUM(Y507:Y517)</f>
        <v>0</v>
      </c>
      <c r="Z518" s="332">
        <f>SUM(Z511:Z517)</f>
        <v>120</v>
      </c>
      <c r="AA518" s="208"/>
      <c r="AB518" s="279"/>
      <c r="AC518" s="280"/>
      <c r="AD518" s="280"/>
      <c r="AE518" s="280"/>
      <c r="AF518" s="280"/>
      <c r="AG518" s="280"/>
      <c r="AH518" s="280"/>
      <c r="AI518" s="280"/>
      <c r="AJ518" s="280"/>
      <c r="AK518" s="280"/>
      <c r="AL518" s="280"/>
      <c r="AM518" s="280"/>
      <c r="AN518" s="280"/>
      <c r="AO518" s="280"/>
      <c r="AP518" s="280"/>
      <c r="AQ518" s="280"/>
      <c r="AR518" s="280"/>
      <c r="AS518" s="280"/>
      <c r="AT518" s="280"/>
      <c r="AU518" s="280"/>
      <c r="AV518" s="280"/>
      <c r="AW518" s="280"/>
      <c r="AX518" s="280"/>
      <c r="AY518" s="280"/>
      <c r="AZ518" s="280"/>
      <c r="BA518" s="280"/>
      <c r="BB518" s="280"/>
      <c r="BC518" s="280"/>
      <c r="BD518" s="280"/>
      <c r="BE518" s="280"/>
      <c r="BF518" s="280"/>
      <c r="BG518" s="280"/>
      <c r="BH518" s="280"/>
      <c r="BI518" s="280"/>
      <c r="BJ518" s="280"/>
      <c r="BK518" s="280"/>
      <c r="BL518" s="280"/>
      <c r="BM518" s="280"/>
      <c r="BN518" s="280"/>
      <c r="BO518" s="280"/>
      <c r="BP518" s="280"/>
      <c r="BQ518" s="280"/>
      <c r="BR518" s="280"/>
      <c r="BS518" s="280"/>
      <c r="BT518" s="280"/>
      <c r="BU518" s="280"/>
      <c r="BV518" s="280"/>
      <c r="BW518" s="280"/>
      <c r="BX518" s="280"/>
      <c r="BY518" s="280"/>
      <c r="BZ518" s="280"/>
      <c r="CA518" s="280"/>
      <c r="CB518" s="280"/>
      <c r="CC518" s="280"/>
      <c r="CD518" s="280"/>
      <c r="CE518" s="279"/>
      <c r="CF518" s="279"/>
      <c r="CG518" s="279"/>
      <c r="CH518" s="279"/>
      <c r="CI518" s="279"/>
      <c r="CJ518" s="279"/>
      <c r="CK518" s="279"/>
      <c r="CL518" s="279"/>
      <c r="CM518" s="279"/>
      <c r="CN518" s="279"/>
      <c r="CO518" s="279"/>
      <c r="CP518" s="279"/>
      <c r="CQ518" s="279"/>
    </row>
    <row r="519" spans="1:200" s="303" customFormat="1" ht="21" customHeight="1" thickBot="1" x14ac:dyDescent="0.25">
      <c r="A519" s="325"/>
      <c r="B519" s="238"/>
      <c r="C519" s="368"/>
      <c r="D519" s="601"/>
      <c r="E519" s="622"/>
      <c r="F519" s="711">
        <v>60</v>
      </c>
      <c r="G519" s="604"/>
      <c r="H519" s="604"/>
      <c r="I519" s="604"/>
      <c r="J519" s="604"/>
      <c r="K519" s="604"/>
      <c r="L519" s="604"/>
      <c r="M519" s="604"/>
      <c r="N519" s="604"/>
      <c r="O519" s="604"/>
      <c r="P519" s="604"/>
      <c r="Q519" s="604"/>
      <c r="R519" s="604"/>
      <c r="S519" s="604"/>
      <c r="T519" s="604"/>
      <c r="U519" s="604"/>
      <c r="V519" s="604"/>
      <c r="W519" s="604"/>
      <c r="X519" s="604"/>
      <c r="Y519" s="604"/>
      <c r="Z519" s="605"/>
      <c r="AA519" s="208"/>
      <c r="AB519" s="279"/>
      <c r="AC519" s="280"/>
      <c r="AD519" s="280"/>
      <c r="AE519" s="280"/>
      <c r="AF519" s="280"/>
      <c r="AG519" s="280"/>
      <c r="AH519" s="280"/>
      <c r="AI519" s="280"/>
      <c r="AJ519" s="280"/>
      <c r="AK519" s="280"/>
      <c r="AL519" s="280"/>
      <c r="AM519" s="280"/>
      <c r="AN519" s="280"/>
      <c r="AO519" s="280"/>
      <c r="AP519" s="280"/>
      <c r="AQ519" s="280"/>
      <c r="AR519" s="280"/>
      <c r="AS519" s="280"/>
      <c r="AT519" s="280"/>
      <c r="AU519" s="280"/>
      <c r="AV519" s="280"/>
      <c r="AW519" s="280"/>
      <c r="AX519" s="280"/>
      <c r="AY519" s="280"/>
      <c r="AZ519" s="280"/>
      <c r="BA519" s="280"/>
      <c r="BB519" s="280"/>
      <c r="BC519" s="280"/>
      <c r="BD519" s="280"/>
      <c r="BE519" s="280"/>
      <c r="BF519" s="280"/>
      <c r="BG519" s="280"/>
      <c r="BH519" s="280"/>
      <c r="BI519" s="280"/>
      <c r="BJ519" s="280"/>
      <c r="BK519" s="280"/>
      <c r="BL519" s="280"/>
      <c r="BM519" s="280"/>
      <c r="BN519" s="280"/>
      <c r="BO519" s="280"/>
      <c r="BP519" s="280"/>
      <c r="BQ519" s="280"/>
      <c r="BR519" s="280"/>
      <c r="BS519" s="280"/>
      <c r="BT519" s="280"/>
      <c r="BU519" s="280"/>
      <c r="BV519" s="280"/>
      <c r="BW519" s="280"/>
      <c r="BX519" s="280"/>
      <c r="BY519" s="280"/>
      <c r="BZ519" s="280"/>
      <c r="CA519" s="280"/>
      <c r="CB519" s="280"/>
      <c r="CC519" s="280"/>
      <c r="CD519" s="280"/>
      <c r="CE519" s="279"/>
      <c r="CF519" s="279"/>
      <c r="CG519" s="279"/>
      <c r="CH519" s="279"/>
      <c r="CI519" s="279"/>
      <c r="CJ519" s="279"/>
      <c r="CK519" s="279"/>
      <c r="CL519" s="279"/>
      <c r="CM519" s="279"/>
      <c r="CN519" s="279"/>
      <c r="CO519" s="279"/>
      <c r="CP519" s="279"/>
      <c r="CQ519" s="279"/>
      <c r="CR519" s="281"/>
      <c r="CS519" s="281"/>
      <c r="CT519" s="281"/>
      <c r="CU519" s="281"/>
      <c r="CV519" s="281"/>
      <c r="CW519" s="281"/>
      <c r="CX519" s="281"/>
      <c r="CY519" s="281"/>
      <c r="CZ519" s="281"/>
      <c r="DA519" s="281"/>
      <c r="DB519" s="281"/>
      <c r="DC519" s="281"/>
      <c r="DD519" s="281"/>
      <c r="DE519" s="281"/>
      <c r="DF519" s="281"/>
      <c r="DG519" s="281"/>
      <c r="DH519" s="281"/>
      <c r="DI519" s="281"/>
      <c r="DJ519" s="281"/>
      <c r="DK519" s="281"/>
      <c r="DL519" s="281"/>
      <c r="DM519" s="281"/>
      <c r="DN519" s="281"/>
      <c r="DO519" s="281"/>
      <c r="DP519" s="281"/>
      <c r="DQ519" s="281"/>
      <c r="DR519" s="281"/>
      <c r="DS519" s="281"/>
      <c r="DT519" s="281"/>
      <c r="DU519" s="281"/>
      <c r="DV519" s="281"/>
      <c r="DW519" s="281"/>
      <c r="DX519" s="281"/>
      <c r="DY519" s="281"/>
      <c r="DZ519" s="281"/>
      <c r="EA519" s="281"/>
      <c r="EB519" s="281"/>
      <c r="EC519" s="281"/>
      <c r="ED519" s="281"/>
      <c r="EE519" s="281"/>
      <c r="EF519" s="281"/>
      <c r="EG519" s="281"/>
      <c r="EH519" s="281"/>
      <c r="EI519" s="281"/>
      <c r="EJ519" s="281"/>
      <c r="EK519" s="281"/>
      <c r="EL519" s="281"/>
      <c r="EM519" s="281"/>
      <c r="EN519" s="281"/>
      <c r="EO519" s="281"/>
      <c r="EP519" s="281"/>
      <c r="EQ519" s="281"/>
      <c r="ER519" s="281"/>
      <c r="ES519" s="281"/>
      <c r="ET519" s="281"/>
      <c r="EU519" s="281"/>
      <c r="EV519" s="281"/>
      <c r="EW519" s="281"/>
      <c r="EX519" s="281"/>
      <c r="EY519" s="281"/>
      <c r="EZ519" s="281"/>
      <c r="FA519" s="281"/>
      <c r="FB519" s="281"/>
      <c r="FC519" s="281"/>
      <c r="FD519" s="281"/>
      <c r="FE519" s="281"/>
      <c r="FF519" s="281"/>
      <c r="FG519" s="281"/>
      <c r="FH519" s="281"/>
      <c r="FI519" s="281"/>
      <c r="FJ519" s="281"/>
      <c r="FK519" s="281"/>
      <c r="FL519" s="281"/>
      <c r="FM519" s="281"/>
      <c r="FN519" s="281"/>
      <c r="FO519" s="281"/>
      <c r="FP519" s="281"/>
      <c r="FQ519" s="281"/>
    </row>
    <row r="520" spans="1:200" ht="33" customHeight="1" thickBot="1" x14ac:dyDescent="0.25">
      <c r="A520" s="364"/>
      <c r="B520" s="365">
        <v>7000</v>
      </c>
      <c r="C520" s="648" t="s">
        <v>88</v>
      </c>
      <c r="D520" s="649"/>
      <c r="E520" s="649"/>
      <c r="F520" s="649"/>
      <c r="G520" s="649"/>
      <c r="H520" s="649"/>
      <c r="I520" s="649"/>
      <c r="J520" s="649"/>
      <c r="K520" s="649"/>
      <c r="L520" s="649"/>
      <c r="M520" s="649"/>
      <c r="N520" s="649"/>
      <c r="O520" s="649"/>
      <c r="P520" s="649"/>
      <c r="Q520" s="649"/>
      <c r="R520" s="649"/>
      <c r="S520" s="649"/>
      <c r="T520" s="649"/>
      <c r="U520" s="649"/>
      <c r="V520" s="649"/>
      <c r="W520" s="649"/>
      <c r="X520" s="649"/>
      <c r="Y520" s="649"/>
      <c r="Z520" s="650"/>
      <c r="AD520" s="229"/>
      <c r="BE520" s="220" t="s">
        <v>89</v>
      </c>
      <c r="BX520" s="47"/>
      <c r="BY520" s="47"/>
      <c r="BZ520" s="47"/>
      <c r="CA520" s="47"/>
      <c r="CB520" s="47"/>
      <c r="CC520" s="47"/>
      <c r="CD520" s="47"/>
      <c r="CE520" s="47"/>
      <c r="CF520" s="47"/>
      <c r="CG520" s="47"/>
      <c r="CH520" s="47"/>
      <c r="CI520" s="47"/>
      <c r="CJ520" s="47"/>
      <c r="CK520" s="47"/>
      <c r="CL520" s="47"/>
      <c r="CM520" s="47"/>
      <c r="CN520" s="47"/>
      <c r="CO520" s="47"/>
      <c r="CP520" s="47"/>
      <c r="CQ520" s="47"/>
      <c r="CR520" s="47"/>
      <c r="CS520" s="47"/>
      <c r="CT520" s="47"/>
      <c r="CU520" s="47"/>
      <c r="CV520" s="47"/>
      <c r="CW520" s="47"/>
      <c r="CX520" s="47"/>
      <c r="CY520" s="47"/>
      <c r="CZ520" s="47"/>
      <c r="DA520" s="47"/>
      <c r="DB520" s="47"/>
      <c r="DC520" s="47"/>
      <c r="DD520" s="47"/>
    </row>
    <row r="521" spans="1:200" s="84" customFormat="1" ht="30" customHeight="1" thickBot="1" x14ac:dyDescent="0.25">
      <c r="A521" s="327"/>
      <c r="B521" s="179">
        <v>7100</v>
      </c>
      <c r="C521" s="121" t="s">
        <v>387</v>
      </c>
      <c r="D521" s="8"/>
      <c r="E521" s="7"/>
      <c r="F521" s="8"/>
      <c r="G521" s="9"/>
      <c r="H521" s="6"/>
      <c r="I521" s="7"/>
      <c r="J521" s="81"/>
      <c r="K521" s="9"/>
      <c r="L521" s="12" t="s">
        <v>440</v>
      </c>
      <c r="M521" s="7"/>
      <c r="N521" s="8"/>
      <c r="O521" s="9"/>
      <c r="P521" s="6"/>
      <c r="Q521" s="7"/>
      <c r="R521" s="8"/>
      <c r="S521" s="9"/>
      <c r="T521" s="6"/>
      <c r="U521" s="7"/>
      <c r="V521" s="8"/>
      <c r="W521" s="9"/>
      <c r="X521" s="13"/>
      <c r="Y521" s="13"/>
      <c r="Z521" s="333"/>
      <c r="AA521" s="208"/>
      <c r="AB521" s="47"/>
      <c r="AC521" s="220"/>
      <c r="AD521" s="229"/>
      <c r="AE521" s="220"/>
      <c r="AF521" s="220"/>
      <c r="AG521" s="220"/>
      <c r="AH521" s="220"/>
      <c r="AI521" s="220"/>
      <c r="AJ521" s="220"/>
      <c r="AK521" s="220"/>
      <c r="AL521" s="220"/>
      <c r="AM521" s="220"/>
      <c r="AN521" s="220"/>
      <c r="AO521" s="220"/>
      <c r="AP521" s="220"/>
      <c r="AQ521" s="220"/>
      <c r="AR521" s="220"/>
      <c r="AS521" s="220"/>
      <c r="AT521" s="220"/>
      <c r="AU521" s="220"/>
      <c r="AV521" s="220"/>
      <c r="AW521" s="220"/>
      <c r="AX521" s="220"/>
      <c r="AY521" s="220"/>
      <c r="AZ521" s="220"/>
      <c r="BA521" s="220"/>
      <c r="BB521" s="220"/>
      <c r="BC521" s="220"/>
      <c r="BD521" s="220"/>
      <c r="BE521" s="220"/>
      <c r="BF521" s="220"/>
      <c r="BG521" s="220"/>
      <c r="BH521" s="220"/>
      <c r="BI521" s="220"/>
      <c r="BJ521" s="220"/>
      <c r="BK521" s="220"/>
      <c r="BL521" s="220"/>
      <c r="BM521" s="220"/>
      <c r="BN521" s="220"/>
      <c r="BO521" s="220"/>
      <c r="BP521" s="220"/>
      <c r="BQ521" s="220"/>
      <c r="BR521" s="220"/>
      <c r="BS521" s="220"/>
      <c r="BT521" s="220"/>
      <c r="BU521" s="220"/>
      <c r="BV521" s="220"/>
      <c r="BW521" s="220"/>
      <c r="BX521" s="47"/>
      <c r="BY521" s="47"/>
      <c r="BZ521" s="47"/>
      <c r="CA521" s="47"/>
      <c r="CB521" s="47"/>
      <c r="CC521" s="47"/>
      <c r="CD521" s="47"/>
      <c r="CE521" s="47"/>
      <c r="CF521" s="47"/>
      <c r="CG521" s="47"/>
      <c r="CH521" s="47"/>
      <c r="CI521" s="47"/>
      <c r="CJ521" s="47"/>
      <c r="CK521" s="47"/>
      <c r="CL521" s="47"/>
      <c r="CM521" s="47"/>
      <c r="CN521" s="47"/>
      <c r="CO521" s="47"/>
      <c r="CP521" s="47"/>
      <c r="CQ521" s="47"/>
      <c r="CR521" s="47"/>
      <c r="CS521" s="47"/>
      <c r="CT521" s="47"/>
      <c r="CU521" s="47"/>
      <c r="CV521" s="47"/>
      <c r="CW521" s="47"/>
      <c r="CX521" s="47"/>
      <c r="CY521" s="47"/>
      <c r="CZ521" s="47"/>
      <c r="DA521" s="47"/>
      <c r="DB521" s="47"/>
      <c r="DC521" s="47"/>
      <c r="DD521" s="47"/>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c r="FE521" s="2"/>
      <c r="FF521" s="2"/>
      <c r="FG521" s="2"/>
      <c r="FH521" s="2"/>
      <c r="FI521" s="2"/>
      <c r="FJ521" s="2"/>
      <c r="FK521" s="2"/>
      <c r="FL521" s="2"/>
      <c r="FM521" s="2"/>
      <c r="FN521" s="2"/>
      <c r="FO521" s="2"/>
      <c r="FP521" s="2"/>
      <c r="FQ521" s="2"/>
      <c r="FR521" s="2"/>
      <c r="FS521" s="2"/>
      <c r="FT521" s="2"/>
      <c r="FU521" s="2"/>
      <c r="FV521" s="2"/>
      <c r="FW521" s="2"/>
      <c r="FX521" s="2"/>
      <c r="FY521" s="2"/>
      <c r="FZ521" s="2"/>
      <c r="GA521" s="2"/>
      <c r="GB521" s="2"/>
      <c r="GC521" s="2"/>
      <c r="GD521" s="2"/>
      <c r="GE521" s="2"/>
      <c r="GF521" s="2"/>
      <c r="GG521" s="2"/>
      <c r="GH521" s="2"/>
      <c r="GI521" s="2"/>
      <c r="GJ521" s="2"/>
      <c r="GK521" s="2"/>
      <c r="GL521" s="2"/>
      <c r="GM521" s="2"/>
      <c r="GN521" s="2"/>
      <c r="GO521" s="2"/>
      <c r="GP521" s="2"/>
      <c r="GQ521" s="2"/>
      <c r="GR521" s="2"/>
    </row>
    <row r="522" spans="1:200" ht="27.95" customHeight="1" x14ac:dyDescent="0.2">
      <c r="A522" s="327"/>
      <c r="B522" s="176" t="s">
        <v>221</v>
      </c>
      <c r="C522" s="128" t="s">
        <v>401</v>
      </c>
      <c r="D522" s="609"/>
      <c r="E522" s="610"/>
      <c r="F522" s="609"/>
      <c r="G522" s="610"/>
      <c r="H522" s="609"/>
      <c r="I522" s="610"/>
      <c r="J522" s="609"/>
      <c r="K522" s="610"/>
      <c r="L522" s="609"/>
      <c r="M522" s="610"/>
      <c r="N522" s="609"/>
      <c r="O522" s="610"/>
      <c r="P522" s="609"/>
      <c r="Q522" s="610"/>
      <c r="R522" s="609"/>
      <c r="S522" s="610"/>
      <c r="T522" s="609"/>
      <c r="U522" s="610"/>
      <c r="V522" s="609"/>
      <c r="W522" s="610"/>
      <c r="X522" s="90"/>
      <c r="Y522" s="541">
        <f>IF(OR(D522="s",F522="s",H522="s",J522="s",L522="s",N522="s",P522="s",R522="s",T522="s",V522="s"), 0, IF(OR(D522="a",F522="a",H522="a",J522="a",L522="a",N522="a",P522="a",R522="a",T522="a",V522="a"),Z522,0))</f>
        <v>0</v>
      </c>
      <c r="Z522" s="334">
        <v>30</v>
      </c>
      <c r="AA522" s="208">
        <f>IF((COUNTIF(D522:W522,"a")+COUNTIF(D522:W522,"s"))&gt;0,IF(OR((COUNTIF(D524:W524,"a")+COUNTIF(D524:W524,"s")),(COUNTIF(D525:W525,"a")+COUNTIF(D525:W525,"s")),(COUNTIF(D526:W526,"a")+COUNTIF(D526:W526,"s"))),0,COUNTIF(D522:W522,"a")+COUNTIF(D522:W522,"s")),COUNTIF(D522:W522,"a")+COUNTIF(D522:W522,"s"))</f>
        <v>0</v>
      </c>
      <c r="AB522" s="28"/>
      <c r="AD522" s="229"/>
      <c r="BX522" s="47"/>
      <c r="BY522" s="47"/>
      <c r="BZ522" s="47"/>
      <c r="CA522" s="47"/>
      <c r="CB522" s="47"/>
      <c r="CC522" s="47"/>
      <c r="CD522" s="47"/>
      <c r="CE522" s="47"/>
      <c r="CF522" s="47"/>
      <c r="CG522" s="47"/>
      <c r="CH522" s="47"/>
      <c r="CI522" s="47"/>
      <c r="CJ522" s="47"/>
      <c r="CK522" s="47"/>
      <c r="CL522" s="47"/>
      <c r="CM522" s="47"/>
      <c r="CN522" s="47"/>
      <c r="CO522" s="47"/>
      <c r="CP522" s="47"/>
      <c r="CQ522" s="47"/>
      <c r="CR522" s="47"/>
      <c r="CS522" s="47"/>
      <c r="CT522" s="47"/>
      <c r="CU522" s="47"/>
      <c r="CV522" s="47"/>
      <c r="CW522" s="47"/>
      <c r="CX522" s="47"/>
      <c r="CY522" s="47"/>
      <c r="CZ522" s="47"/>
      <c r="DA522" s="47"/>
      <c r="DB522" s="47"/>
      <c r="DC522" s="47"/>
      <c r="DD522" s="47"/>
    </row>
    <row r="523" spans="1:200" ht="27.95" customHeight="1" x14ac:dyDescent="0.2">
      <c r="A523" s="327"/>
      <c r="B523" s="187"/>
      <c r="C523" s="147" t="s">
        <v>380</v>
      </c>
      <c r="D523" s="708"/>
      <c r="E523" s="709"/>
      <c r="F523" s="596"/>
      <c r="G523" s="596"/>
      <c r="H523" s="596"/>
      <c r="I523" s="596"/>
      <c r="J523" s="596"/>
      <c r="K523" s="596"/>
      <c r="L523" s="596"/>
      <c r="M523" s="596"/>
      <c r="N523" s="596"/>
      <c r="O523" s="596"/>
      <c r="P523" s="596"/>
      <c r="Q523" s="596"/>
      <c r="R523" s="596"/>
      <c r="S523" s="596"/>
      <c r="T523" s="596"/>
      <c r="U523" s="596"/>
      <c r="V523" s="596"/>
      <c r="W523" s="596"/>
      <c r="X523" s="596"/>
      <c r="Y523" s="596"/>
      <c r="Z523" s="710"/>
      <c r="AD523" s="229"/>
      <c r="BX523" s="47"/>
      <c r="BY523" s="47"/>
      <c r="BZ523" s="47"/>
      <c r="CA523" s="47"/>
      <c r="CB523" s="47"/>
      <c r="CC523" s="47"/>
      <c r="CD523" s="47"/>
      <c r="CE523" s="47"/>
      <c r="CF523" s="47"/>
      <c r="CG523" s="47"/>
      <c r="CH523" s="47"/>
      <c r="CI523" s="47"/>
      <c r="CJ523" s="47"/>
      <c r="CK523" s="47"/>
      <c r="CL523" s="47"/>
      <c r="CM523" s="47"/>
      <c r="CN523" s="47"/>
      <c r="CO523" s="47"/>
      <c r="CP523" s="47"/>
      <c r="CQ523" s="47"/>
      <c r="CR523" s="47"/>
      <c r="CS523" s="47"/>
      <c r="CT523" s="47"/>
      <c r="CU523" s="47"/>
      <c r="CV523" s="47"/>
      <c r="CW523" s="47"/>
      <c r="CX523" s="47"/>
      <c r="CY523" s="47"/>
      <c r="CZ523" s="47"/>
      <c r="DA523" s="47"/>
      <c r="DB523" s="47"/>
      <c r="DC523" s="47"/>
      <c r="DD523" s="47"/>
    </row>
    <row r="524" spans="1:200" ht="27.95" customHeight="1" x14ac:dyDescent="0.2">
      <c r="A524" s="327"/>
      <c r="B524" s="177" t="s">
        <v>222</v>
      </c>
      <c r="C524" s="132" t="s">
        <v>402</v>
      </c>
      <c r="D524" s="593"/>
      <c r="E524" s="594"/>
      <c r="F524" s="593"/>
      <c r="G524" s="594"/>
      <c r="H524" s="593"/>
      <c r="I524" s="594"/>
      <c r="J524" s="593"/>
      <c r="K524" s="594"/>
      <c r="L524" s="593"/>
      <c r="M524" s="594"/>
      <c r="N524" s="593"/>
      <c r="O524" s="594"/>
      <c r="P524" s="593"/>
      <c r="Q524" s="594"/>
      <c r="R524" s="593"/>
      <c r="S524" s="594"/>
      <c r="T524" s="593"/>
      <c r="U524" s="594"/>
      <c r="V524" s="593"/>
      <c r="W524" s="594"/>
      <c r="X524" s="90"/>
      <c r="Y524" s="95">
        <f>IF(OR(D524="s",F524="s",H524="s",J524="s",L524="s",N524="s",P524="s",R524="s",T524="s",V524="s"), 0, IF(OR(D524="a",F524="a",H524="a",J524="a",L524="a",N524="a",P524="a",R524="a",T524="a",V524="a"),Z524,0))</f>
        <v>0</v>
      </c>
      <c r="Z524" s="334">
        <v>10</v>
      </c>
      <c r="AA524" s="208">
        <f>IF((COUNTIF(D524:W524,"a")+COUNTIF(D524:W524,"s"))&gt;0,IF((COUNTIF(D522:W522,"a")+COUNTIF(D522:W522,"s"))&gt;0,0,COUNTIF(D524:W524,"a")+COUNTIF(D524:W524,"s")), COUNTIF(D524:W524,"a")+COUNTIF(D524:W524,"s"))</f>
        <v>0</v>
      </c>
      <c r="AB524" s="28"/>
      <c r="AD524" s="229"/>
      <c r="BX524" s="47"/>
      <c r="BY524" s="47"/>
      <c r="BZ524" s="47"/>
      <c r="CA524" s="47"/>
      <c r="CB524" s="47"/>
      <c r="CC524" s="47"/>
      <c r="CD524" s="47"/>
      <c r="CE524" s="47"/>
      <c r="CF524" s="47"/>
      <c r="CG524" s="47"/>
      <c r="CH524" s="47"/>
      <c r="CI524" s="47"/>
      <c r="CJ524" s="47"/>
      <c r="CK524" s="47"/>
      <c r="CL524" s="47"/>
      <c r="CM524" s="47"/>
      <c r="CN524" s="47"/>
      <c r="CO524" s="47"/>
      <c r="CP524" s="47"/>
      <c r="CQ524" s="47"/>
      <c r="CR524" s="47"/>
      <c r="CS524" s="47"/>
      <c r="CT524" s="47"/>
      <c r="CU524" s="47"/>
      <c r="CV524" s="47"/>
      <c r="CW524" s="47"/>
      <c r="CX524" s="47"/>
      <c r="CY524" s="47"/>
      <c r="CZ524" s="47"/>
      <c r="DA524" s="47"/>
      <c r="DB524" s="47"/>
      <c r="DC524" s="47"/>
      <c r="DD524" s="47"/>
    </row>
    <row r="525" spans="1:200" ht="27.95" customHeight="1" x14ac:dyDescent="0.2">
      <c r="A525" s="327"/>
      <c r="B525" s="177" t="s">
        <v>223</v>
      </c>
      <c r="C525" s="132" t="s">
        <v>522</v>
      </c>
      <c r="D525" s="593"/>
      <c r="E525" s="594"/>
      <c r="F525" s="593"/>
      <c r="G525" s="594"/>
      <c r="H525" s="593"/>
      <c r="I525" s="594"/>
      <c r="J525" s="593"/>
      <c r="K525" s="594"/>
      <c r="L525" s="593"/>
      <c r="M525" s="594"/>
      <c r="N525" s="593"/>
      <c r="O525" s="594"/>
      <c r="P525" s="593"/>
      <c r="Q525" s="594"/>
      <c r="R525" s="593"/>
      <c r="S525" s="594"/>
      <c r="T525" s="593"/>
      <c r="U525" s="594"/>
      <c r="V525" s="593"/>
      <c r="W525" s="594"/>
      <c r="X525" s="90"/>
      <c r="Y525" s="95">
        <f>IF(OR(D525="s",F525="s",H525="s",J525="s",L525="s",N525="s",P525="s",R525="s",T525="s",V525="s"), 0, IF(OR(D525="a",F525="a",H525="a",J525="a",L525="a",N525="a",P525="a",R525="a",T525="a",V525="a"),Z525,0))</f>
        <v>0</v>
      </c>
      <c r="Z525" s="331">
        <v>10</v>
      </c>
      <c r="AA525" s="208">
        <f>IF((COUNTIF(D525:W525,"a")+COUNTIF(D525:W525,"s"))&gt;0,IF((COUNTIF(D522:W522,"a")+COUNTIF(D522:W522,"s"))&gt;0,0,COUNTIF(D525:W525,"a")+COUNTIF(D525:W525,"s")), COUNTIF(D525:W525,"a")+COUNTIF(D525:W525,"s"))</f>
        <v>0</v>
      </c>
      <c r="AB525" s="28"/>
      <c r="AD525" s="229"/>
      <c r="BX525" s="47"/>
      <c r="BY525" s="47"/>
      <c r="BZ525" s="47"/>
      <c r="CA525" s="47"/>
      <c r="CB525" s="47"/>
      <c r="CC525" s="47"/>
      <c r="CD525" s="47"/>
      <c r="CE525" s="47"/>
      <c r="CF525" s="47"/>
      <c r="CG525" s="47"/>
      <c r="CH525" s="47"/>
      <c r="CI525" s="47"/>
      <c r="CJ525" s="47"/>
      <c r="CK525" s="47"/>
      <c r="CL525" s="47"/>
      <c r="CM525" s="47"/>
      <c r="CN525" s="47"/>
      <c r="CO525" s="47"/>
      <c r="CP525" s="47"/>
      <c r="CQ525" s="47"/>
      <c r="CR525" s="47"/>
      <c r="CS525" s="47"/>
      <c r="CT525" s="47"/>
      <c r="CU525" s="47"/>
      <c r="CV525" s="47"/>
      <c r="CW525" s="47"/>
      <c r="CX525" s="47"/>
      <c r="CY525" s="47"/>
      <c r="CZ525" s="47"/>
      <c r="DA525" s="47"/>
      <c r="DB525" s="47"/>
      <c r="DC525" s="47"/>
      <c r="DD525" s="47"/>
    </row>
    <row r="526" spans="1:200" ht="27.95" customHeight="1" thickBot="1" x14ac:dyDescent="0.25">
      <c r="A526" s="327"/>
      <c r="B526" s="177" t="s">
        <v>224</v>
      </c>
      <c r="C526" s="132" t="s">
        <v>504</v>
      </c>
      <c r="D526" s="559"/>
      <c r="E526" s="560"/>
      <c r="F526" s="559"/>
      <c r="G526" s="560"/>
      <c r="H526" s="559"/>
      <c r="I526" s="560"/>
      <c r="J526" s="559"/>
      <c r="K526" s="560"/>
      <c r="L526" s="559"/>
      <c r="M526" s="560"/>
      <c r="N526" s="559"/>
      <c r="O526" s="560"/>
      <c r="P526" s="559"/>
      <c r="Q526" s="560"/>
      <c r="R526" s="559"/>
      <c r="S526" s="560"/>
      <c r="T526" s="559"/>
      <c r="U526" s="560"/>
      <c r="V526" s="559"/>
      <c r="W526" s="560"/>
      <c r="X526" s="90"/>
      <c r="Y526" s="95">
        <f>IF(OR(D526="s",F526="s",H526="s",J526="s",L526="s",N526="s",P526="s",R526="s",T526="s",V526="s"), 0, IF(OR(D526="a",F526="a",H526="a",J526="a",L526="a",N526="a",P526="a",R526="a",T526="a",V526="a"),Z526,0))</f>
        <v>0</v>
      </c>
      <c r="Z526" s="335">
        <v>10</v>
      </c>
      <c r="AA526" s="208">
        <f>IF((COUNTIF(D526:W526,"a")+COUNTIF(D526:W526,"s"))&gt;0,IF((COUNTIF(D522:W522,"a")+COUNTIF(D522:W522,"s"))&gt;0,0,COUNTIF(D526:W526,"a")+COUNTIF(D526:W526,"s")), COUNTIF(D526:W526,"a")+COUNTIF(D526:W526,"s"))</f>
        <v>0</v>
      </c>
      <c r="AB526" s="28"/>
      <c r="AD526" s="229"/>
      <c r="BX526" s="47"/>
      <c r="BY526" s="47"/>
      <c r="BZ526" s="47"/>
      <c r="CA526" s="47"/>
      <c r="CB526" s="47"/>
      <c r="CC526" s="47"/>
      <c r="CD526" s="47"/>
      <c r="CE526" s="47"/>
      <c r="CF526" s="47"/>
      <c r="CG526" s="47"/>
      <c r="CH526" s="47"/>
      <c r="CI526" s="47"/>
      <c r="CJ526" s="47"/>
      <c r="CK526" s="47"/>
      <c r="CL526" s="47"/>
      <c r="CM526" s="47"/>
      <c r="CN526" s="47"/>
      <c r="CO526" s="47"/>
      <c r="CP526" s="47"/>
      <c r="CQ526" s="47"/>
      <c r="CR526" s="47"/>
      <c r="CS526" s="47"/>
      <c r="CT526" s="47"/>
      <c r="CU526" s="47"/>
      <c r="CV526" s="47"/>
      <c r="CW526" s="47"/>
      <c r="CX526" s="47"/>
      <c r="CY526" s="47"/>
      <c r="CZ526" s="47"/>
      <c r="DA526" s="47"/>
      <c r="DB526" s="47"/>
      <c r="DC526" s="47"/>
      <c r="DD526" s="47"/>
    </row>
    <row r="527" spans="1:200" ht="21" customHeight="1" thickTop="1" thickBot="1" x14ac:dyDescent="0.25">
      <c r="A527" s="327"/>
      <c r="B527" s="77"/>
      <c r="C527" s="109"/>
      <c r="D527" s="606" t="s">
        <v>441</v>
      </c>
      <c r="E527" s="607"/>
      <c r="F527" s="607"/>
      <c r="G527" s="607"/>
      <c r="H527" s="607"/>
      <c r="I527" s="607"/>
      <c r="J527" s="607"/>
      <c r="K527" s="607"/>
      <c r="L527" s="607"/>
      <c r="M527" s="607"/>
      <c r="N527" s="607"/>
      <c r="O527" s="607"/>
      <c r="P527" s="607"/>
      <c r="Q527" s="607"/>
      <c r="R527" s="607"/>
      <c r="S527" s="607"/>
      <c r="T527" s="607"/>
      <c r="U527" s="607"/>
      <c r="V527" s="607"/>
      <c r="W527" s="607"/>
      <c r="X527" s="608"/>
      <c r="Y527" s="158">
        <f>SUM(Y522:Y526)</f>
        <v>0</v>
      </c>
      <c r="Z527" s="343">
        <f>Z522</f>
        <v>30</v>
      </c>
      <c r="AD527" s="229"/>
      <c r="BX527" s="47"/>
      <c r="BY527" s="47"/>
      <c r="BZ527" s="47"/>
      <c r="CA527" s="47"/>
      <c r="CB527" s="47"/>
      <c r="CC527" s="47"/>
      <c r="CD527" s="47"/>
      <c r="CE527" s="47"/>
      <c r="CF527" s="47"/>
      <c r="CG527" s="47"/>
      <c r="CH527" s="47"/>
      <c r="CI527" s="47"/>
      <c r="CJ527" s="47"/>
      <c r="CK527" s="47"/>
      <c r="CL527" s="47"/>
      <c r="CM527" s="47"/>
      <c r="CN527" s="47"/>
      <c r="CO527" s="47"/>
      <c r="CP527" s="47"/>
      <c r="CQ527" s="47"/>
      <c r="CR527" s="47"/>
      <c r="CS527" s="47"/>
      <c r="CT527" s="47"/>
      <c r="CU527" s="47"/>
      <c r="CV527" s="47"/>
      <c r="CW527" s="47"/>
      <c r="CX527" s="47"/>
      <c r="CY527" s="47"/>
      <c r="CZ527" s="47"/>
      <c r="DA527" s="47"/>
      <c r="DB527" s="47"/>
      <c r="DC527" s="47"/>
      <c r="DD527" s="47"/>
    </row>
    <row r="528" spans="1:200" ht="21" customHeight="1" thickBot="1" x14ac:dyDescent="0.25">
      <c r="A528" s="327"/>
      <c r="B528" s="78"/>
      <c r="C528" s="110"/>
      <c r="D528" s="601"/>
      <c r="E528" s="622"/>
      <c r="F528" s="707">
        <v>0</v>
      </c>
      <c r="G528" s="604"/>
      <c r="H528" s="604"/>
      <c r="I528" s="604"/>
      <c r="J528" s="604"/>
      <c r="K528" s="604"/>
      <c r="L528" s="604"/>
      <c r="M528" s="604"/>
      <c r="N528" s="604"/>
      <c r="O528" s="604"/>
      <c r="P528" s="604"/>
      <c r="Q528" s="604"/>
      <c r="R528" s="604"/>
      <c r="S528" s="604"/>
      <c r="T528" s="604"/>
      <c r="U528" s="604"/>
      <c r="V528" s="604"/>
      <c r="W528" s="604"/>
      <c r="X528" s="604"/>
      <c r="Y528" s="604"/>
      <c r="Z528" s="605"/>
      <c r="AD528" s="229"/>
      <c r="BX528" s="47"/>
      <c r="BY528" s="47"/>
      <c r="BZ528" s="47"/>
      <c r="CA528" s="47"/>
      <c r="CB528" s="47"/>
      <c r="CC528" s="47"/>
      <c r="CD528" s="47"/>
      <c r="CE528" s="47"/>
      <c r="CF528" s="47"/>
      <c r="CG528" s="47"/>
      <c r="CH528" s="47"/>
      <c r="CI528" s="47"/>
      <c r="CJ528" s="47"/>
      <c r="CK528" s="47"/>
      <c r="CL528" s="47"/>
      <c r="CM528" s="47"/>
      <c r="CN528" s="47"/>
      <c r="CO528" s="47"/>
      <c r="CP528" s="47"/>
      <c r="CQ528" s="47"/>
      <c r="CR528" s="47"/>
      <c r="CS528" s="47"/>
      <c r="CT528" s="47"/>
      <c r="CU528" s="47"/>
      <c r="CV528" s="47"/>
      <c r="CW528" s="47"/>
      <c r="CX528" s="47"/>
      <c r="CY528" s="47"/>
      <c r="CZ528" s="47"/>
      <c r="DA528" s="47"/>
      <c r="DB528" s="47"/>
      <c r="DC528" s="47"/>
      <c r="DD528" s="47"/>
    </row>
    <row r="529" spans="1:200" s="84" customFormat="1" ht="30" customHeight="1" thickBot="1" x14ac:dyDescent="0.25">
      <c r="A529" s="327"/>
      <c r="B529" s="179" t="s">
        <v>425</v>
      </c>
      <c r="C529" s="121" t="s">
        <v>606</v>
      </c>
      <c r="D529" s="8"/>
      <c r="E529" s="7"/>
      <c r="F529" s="8"/>
      <c r="G529" s="9"/>
      <c r="H529" s="12" t="s">
        <v>440</v>
      </c>
      <c r="I529" s="7"/>
      <c r="J529" s="81"/>
      <c r="K529" s="9"/>
      <c r="L529" s="12" t="s">
        <v>440</v>
      </c>
      <c r="M529" s="7"/>
      <c r="N529" s="8"/>
      <c r="O529" s="9"/>
      <c r="P529" s="6"/>
      <c r="Q529" s="7"/>
      <c r="R529" s="8"/>
      <c r="S529" s="9"/>
      <c r="T529" s="6"/>
      <c r="U529" s="7"/>
      <c r="V529" s="8"/>
      <c r="W529" s="9"/>
      <c r="X529" s="13"/>
      <c r="Y529" s="13"/>
      <c r="Z529" s="333"/>
      <c r="AA529" s="39"/>
      <c r="AB529" s="47"/>
      <c r="AC529" s="220"/>
      <c r="AD529" s="391"/>
      <c r="AE529" s="220"/>
      <c r="AF529" s="220"/>
      <c r="AG529" s="220"/>
      <c r="AH529" s="220"/>
      <c r="AI529" s="220"/>
      <c r="AJ529" s="220"/>
      <c r="AK529" s="220"/>
      <c r="AL529" s="220"/>
      <c r="AM529" s="220"/>
      <c r="AN529" s="220"/>
      <c r="AO529" s="220"/>
      <c r="AP529" s="220"/>
      <c r="AQ529" s="220"/>
      <c r="AR529" s="220"/>
      <c r="AS529" s="220"/>
      <c r="AT529" s="220"/>
      <c r="AU529" s="220"/>
      <c r="AV529" s="220"/>
      <c r="AW529" s="220"/>
      <c r="AX529" s="220"/>
      <c r="AY529" s="220"/>
      <c r="AZ529" s="220"/>
      <c r="BA529" s="220"/>
      <c r="BB529" s="220"/>
      <c r="BC529" s="220"/>
      <c r="BD529" s="220"/>
      <c r="BE529" s="220"/>
      <c r="BF529" s="220"/>
      <c r="BG529" s="220"/>
      <c r="BH529" s="220"/>
      <c r="BI529" s="220"/>
      <c r="BJ529" s="220"/>
      <c r="BK529" s="220"/>
      <c r="BL529" s="220"/>
      <c r="BM529" s="220"/>
      <c r="BN529" s="220"/>
      <c r="BO529" s="220"/>
      <c r="BP529" s="220"/>
      <c r="BQ529" s="220"/>
      <c r="BR529" s="220"/>
      <c r="BS529" s="220"/>
      <c r="BT529" s="220"/>
      <c r="BU529" s="220"/>
      <c r="BV529" s="220"/>
      <c r="BW529" s="220"/>
      <c r="BX529" s="220"/>
      <c r="BY529" s="220"/>
      <c r="BZ529" s="220"/>
      <c r="CA529" s="220"/>
      <c r="CB529" s="220"/>
      <c r="CC529" s="220"/>
      <c r="CD529" s="220"/>
      <c r="CE529" s="220"/>
      <c r="CF529" s="220"/>
      <c r="CG529" s="47"/>
      <c r="CH529" s="47"/>
      <c r="CI529" s="47"/>
      <c r="CJ529" s="47"/>
      <c r="CK529" s="47"/>
      <c r="CL529" s="47"/>
      <c r="CM529" s="47"/>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c r="FE529" s="2"/>
      <c r="FF529" s="2"/>
      <c r="FG529" s="2"/>
      <c r="FH529" s="2"/>
      <c r="FI529" s="2"/>
      <c r="FJ529" s="2"/>
      <c r="FK529" s="2"/>
      <c r="FL529" s="2"/>
      <c r="FM529" s="2"/>
      <c r="FN529" s="2"/>
      <c r="FO529" s="2"/>
      <c r="FP529" s="2"/>
      <c r="FQ529" s="2"/>
    </row>
    <row r="530" spans="1:200" ht="45" customHeight="1" x14ac:dyDescent="0.2">
      <c r="A530" s="327"/>
      <c r="B530" s="176" t="s">
        <v>426</v>
      </c>
      <c r="C530" s="399" t="s">
        <v>607</v>
      </c>
      <c r="D530" s="705"/>
      <c r="E530" s="706"/>
      <c r="F530" s="705"/>
      <c r="G530" s="706"/>
      <c r="H530" s="705"/>
      <c r="I530" s="706"/>
      <c r="J530" s="705"/>
      <c r="K530" s="706"/>
      <c r="L530" s="705"/>
      <c r="M530" s="706"/>
      <c r="N530" s="705"/>
      <c r="O530" s="706"/>
      <c r="P530" s="705"/>
      <c r="Q530" s="706"/>
      <c r="R530" s="705"/>
      <c r="S530" s="706"/>
      <c r="T530" s="705"/>
      <c r="U530" s="706"/>
      <c r="V530" s="705"/>
      <c r="W530" s="706"/>
      <c r="X530" s="90"/>
      <c r="Y530" s="545">
        <f t="shared" ref="Y530:Y536" si="69">IF(OR(D530="s",F530="s",H530="s",J530="s",L530="s",N530="s",P530="s",R530="s",T530="s",V530="s"), 0, IF(OR(D530="a",F530="a",H530="a",J530="a",L530="a",N530="a",P530="a",R530="a",T530="a",V530="a"),Z530,0))</f>
        <v>0</v>
      </c>
      <c r="Z530" s="334">
        <v>10</v>
      </c>
      <c r="AA530" s="39">
        <f t="shared" ref="AA530:AA536" si="70">COUNTIF(D530:W530,"a")+COUNTIF(D530:W530,"s")</f>
        <v>0</v>
      </c>
      <c r="AB530" s="390"/>
      <c r="AD530" s="391"/>
      <c r="BX530" s="220"/>
      <c r="BY530" s="220"/>
      <c r="BZ530" s="220"/>
      <c r="CA530" s="220"/>
      <c r="CB530" s="220"/>
      <c r="CC530" s="220"/>
      <c r="CD530" s="220"/>
      <c r="CE530" s="220"/>
      <c r="CF530" s="220"/>
      <c r="CG530" s="47"/>
      <c r="CH530" s="47"/>
      <c r="CI530" s="47"/>
      <c r="CJ530" s="47"/>
      <c r="CK530" s="47"/>
      <c r="CL530" s="47"/>
      <c r="CM530" s="47"/>
    </row>
    <row r="531" spans="1:200" ht="45" customHeight="1" x14ac:dyDescent="0.2">
      <c r="A531" s="327"/>
      <c r="B531" s="177" t="s">
        <v>608</v>
      </c>
      <c r="C531" s="400" t="s">
        <v>609</v>
      </c>
      <c r="D531" s="633"/>
      <c r="E531" s="634"/>
      <c r="F531" s="633"/>
      <c r="G531" s="634"/>
      <c r="H531" s="633"/>
      <c r="I531" s="634"/>
      <c r="J531" s="633"/>
      <c r="K531" s="634"/>
      <c r="L531" s="633"/>
      <c r="M531" s="634"/>
      <c r="N531" s="633"/>
      <c r="O531" s="634"/>
      <c r="P531" s="633"/>
      <c r="Q531" s="634"/>
      <c r="R531" s="633"/>
      <c r="S531" s="634"/>
      <c r="T531" s="633"/>
      <c r="U531" s="634"/>
      <c r="V531" s="633"/>
      <c r="W531" s="634"/>
      <c r="X531" s="90"/>
      <c r="Y531" s="170">
        <f t="shared" si="69"/>
        <v>0</v>
      </c>
      <c r="Z531" s="331">
        <v>10</v>
      </c>
      <c r="AA531" s="39">
        <f t="shared" si="70"/>
        <v>0</v>
      </c>
      <c r="AB531" s="390"/>
      <c r="AD531" s="391"/>
      <c r="BX531" s="220"/>
      <c r="BY531" s="220"/>
      <c r="BZ531" s="220"/>
      <c r="CA531" s="220"/>
      <c r="CB531" s="220"/>
      <c r="CC531" s="220"/>
      <c r="CD531" s="220"/>
      <c r="CE531" s="220"/>
      <c r="CF531" s="220"/>
      <c r="CG531" s="47"/>
      <c r="CH531" s="47"/>
      <c r="CI531" s="47"/>
      <c r="CJ531" s="47"/>
      <c r="CK531" s="47"/>
      <c r="CL531" s="47"/>
      <c r="CM531" s="47"/>
    </row>
    <row r="532" spans="1:200" ht="45" customHeight="1" x14ac:dyDescent="0.2">
      <c r="A532" s="327"/>
      <c r="B532" s="177" t="s">
        <v>427</v>
      </c>
      <c r="C532" s="400" t="s">
        <v>610</v>
      </c>
      <c r="D532" s="633"/>
      <c r="E532" s="634"/>
      <c r="F532" s="633"/>
      <c r="G532" s="634"/>
      <c r="H532" s="633"/>
      <c r="I532" s="634"/>
      <c r="J532" s="633"/>
      <c r="K532" s="634"/>
      <c r="L532" s="633"/>
      <c r="M532" s="634"/>
      <c r="N532" s="633"/>
      <c r="O532" s="634"/>
      <c r="P532" s="633"/>
      <c r="Q532" s="634"/>
      <c r="R532" s="633"/>
      <c r="S532" s="634"/>
      <c r="T532" s="633"/>
      <c r="U532" s="634"/>
      <c r="V532" s="633"/>
      <c r="W532" s="634"/>
      <c r="X532" s="90"/>
      <c r="Y532" s="170">
        <f t="shared" si="69"/>
        <v>0</v>
      </c>
      <c r="Z532" s="331">
        <v>10</v>
      </c>
      <c r="AA532" s="39">
        <f t="shared" si="70"/>
        <v>0</v>
      </c>
      <c r="AB532" s="390"/>
      <c r="AD532" s="391" t="s">
        <v>208</v>
      </c>
      <c r="BX532" s="220"/>
      <c r="BY532" s="220"/>
      <c r="BZ532" s="220"/>
      <c r="CA532" s="220"/>
      <c r="CB532" s="220"/>
      <c r="CC532" s="220"/>
      <c r="CD532" s="220"/>
      <c r="CE532" s="220"/>
      <c r="CF532" s="220"/>
      <c r="CG532" s="47"/>
      <c r="CH532" s="47"/>
      <c r="CI532" s="47"/>
      <c r="CJ532" s="47"/>
      <c r="CK532" s="47"/>
      <c r="CL532" s="47"/>
      <c r="CM532" s="47"/>
    </row>
    <row r="533" spans="1:200" ht="45" customHeight="1" x14ac:dyDescent="0.2">
      <c r="A533" s="327"/>
      <c r="B533" s="177" t="s">
        <v>615</v>
      </c>
      <c r="C533" s="400" t="s">
        <v>612</v>
      </c>
      <c r="D533" s="633"/>
      <c r="E533" s="634"/>
      <c r="F533" s="633"/>
      <c r="G533" s="634"/>
      <c r="H533" s="633"/>
      <c r="I533" s="634"/>
      <c r="J533" s="633"/>
      <c r="K533" s="634"/>
      <c r="L533" s="633"/>
      <c r="M533" s="634"/>
      <c r="N533" s="633"/>
      <c r="O533" s="634"/>
      <c r="P533" s="633"/>
      <c r="Q533" s="634"/>
      <c r="R533" s="633"/>
      <c r="S533" s="634"/>
      <c r="T533" s="633"/>
      <c r="U533" s="634"/>
      <c r="V533" s="633"/>
      <c r="W533" s="634"/>
      <c r="X533" s="90"/>
      <c r="Y533" s="170">
        <f t="shared" si="69"/>
        <v>0</v>
      </c>
      <c r="Z533" s="331">
        <v>10</v>
      </c>
      <c r="AA533" s="39">
        <f t="shared" si="70"/>
        <v>0</v>
      </c>
      <c r="AB533" s="390"/>
      <c r="AD533" s="391" t="s">
        <v>208</v>
      </c>
      <c r="BX533" s="220"/>
      <c r="BY533" s="220"/>
      <c r="BZ533" s="220"/>
      <c r="CA533" s="220"/>
      <c r="CB533" s="220"/>
      <c r="CC533" s="220"/>
      <c r="CD533" s="220"/>
      <c r="CE533" s="220"/>
      <c r="CF533" s="220"/>
      <c r="CG533" s="47"/>
      <c r="CH533" s="47"/>
      <c r="CI533" s="47"/>
      <c r="CJ533" s="47"/>
      <c r="CK533" s="47"/>
      <c r="CL533" s="47"/>
      <c r="CM533" s="47"/>
    </row>
    <row r="534" spans="1:200" ht="45" customHeight="1" x14ac:dyDescent="0.2">
      <c r="A534" s="327"/>
      <c r="B534" s="177" t="s">
        <v>429</v>
      </c>
      <c r="C534" s="400" t="s">
        <v>613</v>
      </c>
      <c r="D534" s="633"/>
      <c r="E534" s="634"/>
      <c r="F534" s="633"/>
      <c r="G534" s="634"/>
      <c r="H534" s="633"/>
      <c r="I534" s="634"/>
      <c r="J534" s="633"/>
      <c r="K534" s="634"/>
      <c r="L534" s="633"/>
      <c r="M534" s="634"/>
      <c r="N534" s="633"/>
      <c r="O534" s="634"/>
      <c r="P534" s="633"/>
      <c r="Q534" s="634"/>
      <c r="R534" s="633"/>
      <c r="S534" s="634"/>
      <c r="T534" s="633"/>
      <c r="U534" s="634"/>
      <c r="V534" s="633"/>
      <c r="W534" s="634"/>
      <c r="X534" s="90"/>
      <c r="Y534" s="170">
        <f t="shared" si="69"/>
        <v>0</v>
      </c>
      <c r="Z534" s="331">
        <v>10</v>
      </c>
      <c r="AA534" s="39">
        <f t="shared" si="70"/>
        <v>0</v>
      </c>
      <c r="AB534" s="390"/>
      <c r="AD534" s="391"/>
      <c r="BX534" s="220"/>
      <c r="BY534" s="220"/>
      <c r="BZ534" s="220"/>
      <c r="CA534" s="220"/>
      <c r="CB534" s="220"/>
      <c r="CC534" s="220"/>
      <c r="CD534" s="220"/>
      <c r="CE534" s="220"/>
      <c r="CF534" s="220"/>
      <c r="CG534" s="47"/>
      <c r="CH534" s="47"/>
      <c r="CI534" s="47"/>
      <c r="CJ534" s="47"/>
      <c r="CK534" s="47"/>
      <c r="CL534" s="47"/>
      <c r="CM534" s="47"/>
    </row>
    <row r="535" spans="1:200" ht="27.95" customHeight="1" x14ac:dyDescent="0.2">
      <c r="A535" s="327"/>
      <c r="B535" s="177" t="s">
        <v>428</v>
      </c>
      <c r="C535" s="400" t="s">
        <v>614</v>
      </c>
      <c r="D535" s="633"/>
      <c r="E535" s="634"/>
      <c r="F535" s="633"/>
      <c r="G535" s="634"/>
      <c r="H535" s="633"/>
      <c r="I535" s="634"/>
      <c r="J535" s="633"/>
      <c r="K535" s="634"/>
      <c r="L535" s="633"/>
      <c r="M535" s="634"/>
      <c r="N535" s="633"/>
      <c r="O535" s="634"/>
      <c r="P535" s="633"/>
      <c r="Q535" s="634"/>
      <c r="R535" s="633"/>
      <c r="S535" s="634"/>
      <c r="T535" s="633"/>
      <c r="U535" s="634"/>
      <c r="V535" s="633"/>
      <c r="W535" s="634"/>
      <c r="X535" s="90"/>
      <c r="Y535" s="170">
        <f t="shared" si="69"/>
        <v>0</v>
      </c>
      <c r="Z535" s="331">
        <v>10</v>
      </c>
      <c r="AA535" s="39">
        <f t="shared" si="70"/>
        <v>0</v>
      </c>
      <c r="AB535" s="390"/>
      <c r="AD535" s="391" t="s">
        <v>208</v>
      </c>
      <c r="BX535" s="220"/>
      <c r="BY535" s="220"/>
      <c r="BZ535" s="220"/>
      <c r="CA535" s="220"/>
      <c r="CB535" s="220"/>
      <c r="CC535" s="220"/>
      <c r="CD535" s="220"/>
      <c r="CE535" s="220"/>
      <c r="CF535" s="220"/>
      <c r="CG535" s="47"/>
      <c r="CH535" s="47"/>
      <c r="CI535" s="47"/>
      <c r="CJ535" s="47"/>
      <c r="CK535" s="47"/>
      <c r="CL535" s="47"/>
      <c r="CM535" s="47"/>
    </row>
    <row r="536" spans="1:200" ht="45" customHeight="1" x14ac:dyDescent="0.2">
      <c r="A536" s="327"/>
      <c r="B536" s="177" t="s">
        <v>617</v>
      </c>
      <c r="C536" s="400" t="s">
        <v>616</v>
      </c>
      <c r="D536" s="633"/>
      <c r="E536" s="634"/>
      <c r="F536" s="633"/>
      <c r="G536" s="634"/>
      <c r="H536" s="633"/>
      <c r="I536" s="634"/>
      <c r="J536" s="633"/>
      <c r="K536" s="634"/>
      <c r="L536" s="633"/>
      <c r="M536" s="634"/>
      <c r="N536" s="633"/>
      <c r="O536" s="634"/>
      <c r="P536" s="633"/>
      <c r="Q536" s="634"/>
      <c r="R536" s="633"/>
      <c r="S536" s="634"/>
      <c r="T536" s="633"/>
      <c r="U536" s="634"/>
      <c r="V536" s="633"/>
      <c r="W536" s="634"/>
      <c r="X536" s="90"/>
      <c r="Y536" s="170">
        <f t="shared" si="69"/>
        <v>0</v>
      </c>
      <c r="Z536" s="331">
        <v>10</v>
      </c>
      <c r="AA536" s="39">
        <f t="shared" si="70"/>
        <v>0</v>
      </c>
      <c r="AB536" s="390"/>
      <c r="AD536" s="391" t="s">
        <v>208</v>
      </c>
      <c r="BX536" s="220"/>
      <c r="BY536" s="220"/>
      <c r="BZ536" s="220"/>
      <c r="CA536" s="220"/>
      <c r="CB536" s="220"/>
      <c r="CC536" s="220"/>
      <c r="CD536" s="220"/>
      <c r="CE536" s="220"/>
      <c r="CF536" s="220"/>
      <c r="CG536" s="47"/>
      <c r="CH536" s="47"/>
      <c r="CI536" s="47"/>
      <c r="CJ536" s="47"/>
      <c r="CK536" s="47"/>
      <c r="CL536" s="47"/>
      <c r="CM536" s="47"/>
    </row>
    <row r="537" spans="1:200" ht="27.95" customHeight="1" x14ac:dyDescent="0.2">
      <c r="A537" s="327"/>
      <c r="B537" s="177" t="s">
        <v>199</v>
      </c>
      <c r="C537" s="109" t="s">
        <v>64</v>
      </c>
      <c r="D537" s="551"/>
      <c r="E537" s="552"/>
      <c r="F537" s="551"/>
      <c r="G537" s="552"/>
      <c r="H537" s="551"/>
      <c r="I537" s="552"/>
      <c r="J537" s="551"/>
      <c r="K537" s="552"/>
      <c r="L537" s="551"/>
      <c r="M537" s="552"/>
      <c r="N537" s="551"/>
      <c r="O537" s="552"/>
      <c r="P537" s="551"/>
      <c r="Q537" s="552"/>
      <c r="R537" s="551"/>
      <c r="S537" s="552"/>
      <c r="T537" s="551"/>
      <c r="U537" s="552"/>
      <c r="V537" s="551"/>
      <c r="W537" s="552"/>
      <c r="X537" s="90"/>
      <c r="Y537" s="541">
        <f>IF(OR(D537="s",F537="s",H537="s",J537="s",L537="s",N537="s",P537="s",R537="s",T537="s",V537="s"), 0, IF(OR(D537="a",F537="a",H537="a",J537="a",L537="a",N537="a",P537="a",R537="a",T537="a",V537="a"),Z537,0))</f>
        <v>0</v>
      </c>
      <c r="Z537" s="335">
        <v>10</v>
      </c>
      <c r="AA537" s="208">
        <f>COUNTIF(D537:W537,"a")+COUNTIF(D537:W537,"s")</f>
        <v>0</v>
      </c>
      <c r="AB537" s="275"/>
      <c r="AD537" s="229"/>
      <c r="BX537" s="47"/>
      <c r="BY537" s="47"/>
      <c r="BZ537" s="47"/>
      <c r="CA537" s="47"/>
      <c r="CB537" s="47"/>
      <c r="CC537" s="47"/>
      <c r="CD537" s="47"/>
      <c r="CE537" s="47"/>
      <c r="CF537" s="47"/>
      <c r="CG537" s="47"/>
      <c r="CH537" s="47"/>
      <c r="CI537" s="47"/>
      <c r="CJ537" s="47"/>
      <c r="CK537" s="47"/>
      <c r="CL537" s="47"/>
      <c r="CM537" s="47"/>
      <c r="CN537" s="47"/>
      <c r="CO537" s="47"/>
      <c r="CP537" s="47"/>
      <c r="CQ537" s="47"/>
      <c r="CR537" s="47"/>
      <c r="CS537" s="47"/>
      <c r="CT537" s="47"/>
      <c r="CU537" s="47"/>
      <c r="CV537" s="47"/>
      <c r="CW537" s="47"/>
      <c r="CX537" s="47"/>
      <c r="CY537" s="47"/>
      <c r="CZ537" s="47"/>
      <c r="DA537" s="47"/>
      <c r="DB537" s="47"/>
      <c r="DC537" s="47"/>
      <c r="DD537" s="47"/>
    </row>
    <row r="538" spans="1:200" ht="45" customHeight="1" thickBot="1" x14ac:dyDescent="0.25">
      <c r="A538" s="327"/>
      <c r="B538" s="177" t="s">
        <v>611</v>
      </c>
      <c r="C538" s="401" t="s">
        <v>618</v>
      </c>
      <c r="D538" s="633"/>
      <c r="E538" s="634"/>
      <c r="F538" s="633"/>
      <c r="G538" s="634"/>
      <c r="H538" s="633"/>
      <c r="I538" s="634"/>
      <c r="J538" s="633"/>
      <c r="K538" s="634"/>
      <c r="L538" s="633"/>
      <c r="M538" s="634"/>
      <c r="N538" s="633"/>
      <c r="O538" s="634"/>
      <c r="P538" s="633"/>
      <c r="Q538" s="634"/>
      <c r="R538" s="633"/>
      <c r="S538" s="634"/>
      <c r="T538" s="633"/>
      <c r="U538" s="634"/>
      <c r="V538" s="633"/>
      <c r="W538" s="634"/>
      <c r="X538" s="90"/>
      <c r="Y538" s="170">
        <f t="shared" ref="Y538" si="71">IF(OR(D538="s",F538="s",H538="s",J538="s",L538="s",N538="s",P538="s",R538="s",T538="s",V538="s"), 0, IF(OR(D538="a",F538="a",H538="a",J538="a",L538="a",N538="a",P538="a",R538="a",T538="a",V538="a"),Z538,0))</f>
        <v>0</v>
      </c>
      <c r="Z538" s="331">
        <v>10</v>
      </c>
      <c r="AA538" s="39">
        <f t="shared" ref="AA538" si="72">COUNTIF(D538:W538,"a")+COUNTIF(D538:W538,"s")</f>
        <v>0</v>
      </c>
      <c r="AB538" s="390"/>
      <c r="AD538" s="391"/>
      <c r="BX538" s="220"/>
      <c r="BY538" s="220"/>
      <c r="BZ538" s="220"/>
      <c r="CA538" s="220"/>
      <c r="CB538" s="220"/>
      <c r="CC538" s="220"/>
      <c r="CD538" s="220"/>
      <c r="CE538" s="220"/>
      <c r="CF538" s="220"/>
      <c r="CG538" s="47"/>
      <c r="CH538" s="47"/>
      <c r="CI538" s="47"/>
      <c r="CJ538" s="47"/>
      <c r="CK538" s="47"/>
      <c r="CL538" s="47"/>
      <c r="CM538" s="47"/>
    </row>
    <row r="539" spans="1:200" ht="21" customHeight="1" thickTop="1" thickBot="1" x14ac:dyDescent="0.25">
      <c r="A539" s="327"/>
      <c r="B539" s="78"/>
      <c r="C539" s="110"/>
      <c r="D539" s="606" t="s">
        <v>441</v>
      </c>
      <c r="E539" s="607"/>
      <c r="F539" s="607"/>
      <c r="G539" s="607"/>
      <c r="H539" s="607"/>
      <c r="I539" s="607"/>
      <c r="J539" s="607"/>
      <c r="K539" s="607"/>
      <c r="L539" s="607"/>
      <c r="M539" s="607"/>
      <c r="N539" s="607"/>
      <c r="O539" s="607"/>
      <c r="P539" s="607"/>
      <c r="Q539" s="607"/>
      <c r="R539" s="607"/>
      <c r="S539" s="607"/>
      <c r="T539" s="607"/>
      <c r="U539" s="607"/>
      <c r="V539" s="607"/>
      <c r="W539" s="607"/>
      <c r="X539" s="608"/>
      <c r="Y539" s="158">
        <f>SUM(Y530:Y538)</f>
        <v>0</v>
      </c>
      <c r="Z539" s="332">
        <f>SUM(Z530:Z538)</f>
        <v>90</v>
      </c>
      <c r="AD539" s="229"/>
      <c r="BX539" s="47"/>
      <c r="BY539" s="47"/>
      <c r="BZ539" s="47"/>
      <c r="CA539" s="47"/>
      <c r="CB539" s="47"/>
      <c r="CC539" s="47"/>
      <c r="CD539" s="47"/>
      <c r="CE539" s="47"/>
      <c r="CF539" s="47"/>
      <c r="CG539" s="47"/>
      <c r="CH539" s="47"/>
      <c r="CI539" s="47"/>
      <c r="CJ539" s="47"/>
      <c r="CK539" s="47"/>
      <c r="CL539" s="47"/>
      <c r="CM539" s="47"/>
      <c r="CN539" s="47"/>
      <c r="CO539" s="47"/>
      <c r="CP539" s="47"/>
      <c r="CQ539" s="47"/>
      <c r="CR539" s="47"/>
      <c r="CS539" s="47"/>
      <c r="CT539" s="47"/>
      <c r="CU539" s="47"/>
      <c r="CV539" s="47"/>
      <c r="CW539" s="47"/>
      <c r="CX539" s="47"/>
      <c r="CY539" s="47"/>
      <c r="CZ539" s="47"/>
      <c r="DA539" s="47"/>
      <c r="DB539" s="47"/>
      <c r="DC539" s="47"/>
      <c r="DD539" s="47"/>
    </row>
    <row r="540" spans="1:200" ht="21" customHeight="1" thickBot="1" x14ac:dyDescent="0.25">
      <c r="A540" s="325"/>
      <c r="B540" s="238"/>
      <c r="C540" s="137"/>
      <c r="D540" s="601"/>
      <c r="E540" s="622"/>
      <c r="F540" s="704">
        <v>40</v>
      </c>
      <c r="G540" s="677"/>
      <c r="H540" s="677"/>
      <c r="I540" s="677"/>
      <c r="J540" s="677"/>
      <c r="K540" s="677"/>
      <c r="L540" s="677"/>
      <c r="M540" s="677"/>
      <c r="N540" s="677"/>
      <c r="O540" s="677"/>
      <c r="P540" s="677"/>
      <c r="Q540" s="677"/>
      <c r="R540" s="677"/>
      <c r="S540" s="677"/>
      <c r="T540" s="677"/>
      <c r="U540" s="677"/>
      <c r="V540" s="677"/>
      <c r="W540" s="677"/>
      <c r="X540" s="677"/>
      <c r="Y540" s="677"/>
      <c r="Z540" s="678"/>
      <c r="AD540" s="229"/>
      <c r="BX540" s="47"/>
      <c r="BY540" s="47"/>
      <c r="BZ540" s="47"/>
      <c r="CA540" s="47"/>
      <c r="CB540" s="47"/>
      <c r="CC540" s="47"/>
      <c r="CD540" s="47"/>
      <c r="CE540" s="47"/>
      <c r="CF540" s="47"/>
      <c r="CG540" s="47"/>
      <c r="CH540" s="47"/>
      <c r="CI540" s="47"/>
      <c r="CJ540" s="47"/>
      <c r="CK540" s="47"/>
      <c r="CL540" s="47"/>
      <c r="CM540" s="47"/>
      <c r="CN540" s="47"/>
      <c r="CO540" s="47"/>
      <c r="CP540" s="47"/>
      <c r="CQ540" s="47"/>
      <c r="CR540" s="47"/>
      <c r="CS540" s="47"/>
      <c r="CT540" s="47"/>
      <c r="CU540" s="47"/>
      <c r="CV540" s="47"/>
      <c r="CW540" s="47"/>
      <c r="CX540" s="47"/>
      <c r="CY540" s="47"/>
      <c r="CZ540" s="47"/>
      <c r="DA540" s="47"/>
      <c r="DB540" s="47"/>
      <c r="DC540" s="47"/>
      <c r="DD540" s="47"/>
    </row>
    <row r="541" spans="1:200" s="84" customFormat="1" ht="30" customHeight="1" thickBot="1" x14ac:dyDescent="0.25">
      <c r="A541" s="317"/>
      <c r="B541" s="241" t="s">
        <v>125</v>
      </c>
      <c r="C541" s="143" t="s">
        <v>25</v>
      </c>
      <c r="D541" s="244"/>
      <c r="E541" s="243"/>
      <c r="F541" s="244"/>
      <c r="G541" s="245"/>
      <c r="H541" s="242"/>
      <c r="I541" s="243"/>
      <c r="J541" s="246"/>
      <c r="K541" s="245"/>
      <c r="L541" s="161" t="s">
        <v>440</v>
      </c>
      <c r="M541" s="243"/>
      <c r="N541" s="244"/>
      <c r="O541" s="245"/>
      <c r="P541" s="242"/>
      <c r="Q541" s="243"/>
      <c r="R541" s="244"/>
      <c r="S541" s="245"/>
      <c r="T541" s="242"/>
      <c r="U541" s="243"/>
      <c r="V541" s="244"/>
      <c r="W541" s="245"/>
      <c r="X541" s="256"/>
      <c r="Y541" s="168"/>
      <c r="Z541" s="328"/>
      <c r="AA541" s="208"/>
      <c r="AB541" s="47"/>
      <c r="AC541" s="220"/>
      <c r="AD541" s="229"/>
      <c r="AE541" s="220"/>
      <c r="AF541" s="220"/>
      <c r="AG541" s="220"/>
      <c r="AH541" s="220"/>
      <c r="AI541" s="220"/>
      <c r="AJ541" s="220"/>
      <c r="AK541" s="220"/>
      <c r="AL541" s="220"/>
      <c r="AM541" s="220"/>
      <c r="AN541" s="220"/>
      <c r="AO541" s="220"/>
      <c r="AP541" s="220"/>
      <c r="AQ541" s="220"/>
      <c r="AR541" s="220"/>
      <c r="AS541" s="220"/>
      <c r="AT541" s="220"/>
      <c r="AU541" s="220"/>
      <c r="AV541" s="220"/>
      <c r="AW541" s="220"/>
      <c r="AX541" s="220"/>
      <c r="AY541" s="220"/>
      <c r="AZ541" s="220"/>
      <c r="BA541" s="220"/>
      <c r="BB541" s="220"/>
      <c r="BC541" s="220"/>
      <c r="BD541" s="220"/>
      <c r="BE541" s="220"/>
      <c r="BF541" s="220"/>
      <c r="BG541" s="220"/>
      <c r="BH541" s="220"/>
      <c r="BI541" s="220"/>
      <c r="BJ541" s="220"/>
      <c r="BK541" s="220"/>
      <c r="BL541" s="220"/>
      <c r="BM541" s="220"/>
      <c r="BN541" s="220"/>
      <c r="BO541" s="220"/>
      <c r="BP541" s="220"/>
      <c r="BQ541" s="220"/>
      <c r="BR541" s="220"/>
      <c r="BS541" s="220"/>
      <c r="BT541" s="220"/>
      <c r="BU541" s="220"/>
      <c r="BV541" s="220"/>
      <c r="BW541" s="220"/>
      <c r="BX541" s="47"/>
      <c r="BY541" s="47"/>
      <c r="BZ541" s="47"/>
      <c r="CA541" s="47"/>
      <c r="CB541" s="47"/>
      <c r="CC541" s="47"/>
      <c r="CD541" s="47"/>
      <c r="CE541" s="47"/>
      <c r="CF541" s="47"/>
      <c r="CG541" s="47"/>
      <c r="CH541" s="47"/>
      <c r="CI541" s="47"/>
      <c r="CJ541" s="47"/>
      <c r="CK541" s="47"/>
      <c r="CL541" s="47"/>
      <c r="CM541" s="47"/>
      <c r="CN541" s="47"/>
      <c r="CO541" s="47"/>
      <c r="CP541" s="47"/>
      <c r="CQ541" s="47"/>
      <c r="CR541" s="47"/>
      <c r="CS541" s="47"/>
      <c r="CT541" s="47"/>
      <c r="CU541" s="47"/>
      <c r="CV541" s="47"/>
      <c r="CW541" s="47"/>
      <c r="CX541" s="47"/>
      <c r="CY541" s="47"/>
      <c r="CZ541" s="47"/>
      <c r="DA541" s="47"/>
      <c r="DB541" s="47"/>
      <c r="DC541" s="47"/>
      <c r="DD541" s="47"/>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c r="FE541" s="2"/>
      <c r="FF541" s="2"/>
      <c r="FG541" s="2"/>
      <c r="FH541" s="2"/>
      <c r="FI541" s="2"/>
      <c r="FJ541" s="2"/>
      <c r="FK541" s="2"/>
      <c r="FL541" s="2"/>
      <c r="FM541" s="2"/>
      <c r="FN541" s="2"/>
      <c r="FO541" s="2"/>
      <c r="FP541" s="2"/>
      <c r="FQ541" s="2"/>
      <c r="FR541" s="2"/>
      <c r="FS541" s="2"/>
      <c r="FT541" s="2"/>
      <c r="FU541" s="2"/>
      <c r="FV541" s="2"/>
      <c r="FW541" s="2"/>
      <c r="FX541" s="2"/>
      <c r="FY541" s="2"/>
      <c r="FZ541" s="2"/>
      <c r="GA541" s="2"/>
      <c r="GB541" s="2"/>
      <c r="GC541" s="2"/>
      <c r="GD541" s="2"/>
      <c r="GE541" s="2"/>
      <c r="GF541" s="2"/>
      <c r="GG541" s="2"/>
      <c r="GH541" s="2"/>
      <c r="GI541" s="2"/>
      <c r="GJ541" s="2"/>
      <c r="GK541" s="2"/>
      <c r="GL541" s="2"/>
      <c r="GM541" s="2"/>
      <c r="GN541" s="2"/>
      <c r="GO541" s="2"/>
      <c r="GP541" s="2"/>
      <c r="GQ541" s="2"/>
      <c r="GR541" s="2"/>
    </row>
    <row r="542" spans="1:200" ht="67.7" customHeight="1" x14ac:dyDescent="0.2">
      <c r="A542" s="327"/>
      <c r="B542" s="176" t="s">
        <v>24</v>
      </c>
      <c r="C542" s="132" t="s">
        <v>361</v>
      </c>
      <c r="D542" s="609"/>
      <c r="E542" s="610"/>
      <c r="F542" s="609"/>
      <c r="G542" s="610"/>
      <c r="H542" s="609"/>
      <c r="I542" s="610"/>
      <c r="J542" s="609"/>
      <c r="K542" s="610"/>
      <c r="L542" s="609"/>
      <c r="M542" s="610"/>
      <c r="N542" s="609"/>
      <c r="O542" s="610"/>
      <c r="P542" s="609"/>
      <c r="Q542" s="610"/>
      <c r="R542" s="609"/>
      <c r="S542" s="610"/>
      <c r="T542" s="609"/>
      <c r="U542" s="610"/>
      <c r="V542" s="609"/>
      <c r="W542" s="610"/>
      <c r="X542" s="90"/>
      <c r="Y542" s="545">
        <f t="shared" ref="Y542:Y544" si="73">IF(OR(D542="s",F542="s",H542="s",J542="s",L542="s",N542="s",P542="s",R542="s",T542="s",V542="s"), 0, IF(OR(D542="a",F542="a",H542="a",J542="a",L542="a",N542="a",P542="a",R542="a",T542="a",V542="a"),Z542,0))</f>
        <v>0</v>
      </c>
      <c r="Z542" s="334">
        <v>5</v>
      </c>
      <c r="AA542" s="208">
        <f t="shared" ref="AA542:AA558" si="74">COUNTIF(D542:W542,"a")+COUNTIF(D542:W542,"s")</f>
        <v>0</v>
      </c>
      <c r="AB542" s="275"/>
      <c r="AD542" s="229" t="s">
        <v>208</v>
      </c>
      <c r="BX542" s="47"/>
      <c r="BY542" s="47"/>
      <c r="BZ542" s="47"/>
      <c r="CA542" s="47"/>
      <c r="CB542" s="47"/>
      <c r="CC542" s="47"/>
      <c r="CD542" s="47"/>
      <c r="CE542" s="47"/>
      <c r="CF542" s="47"/>
      <c r="CG542" s="47"/>
      <c r="CH542" s="47"/>
      <c r="CI542" s="47"/>
      <c r="CJ542" s="47"/>
      <c r="CK542" s="47"/>
      <c r="CL542" s="47"/>
      <c r="CM542" s="47"/>
      <c r="CN542" s="47"/>
      <c r="CO542" s="47"/>
      <c r="CP542" s="47"/>
      <c r="CQ542" s="47"/>
      <c r="CR542" s="47"/>
      <c r="CS542" s="47"/>
      <c r="CT542" s="47"/>
      <c r="CU542" s="47"/>
      <c r="CV542" s="47"/>
      <c r="CW542" s="47"/>
      <c r="CX542" s="47"/>
      <c r="CY542" s="47"/>
      <c r="CZ542" s="47"/>
      <c r="DA542" s="47"/>
      <c r="DB542" s="47"/>
      <c r="DC542" s="47"/>
      <c r="DD542" s="47"/>
    </row>
    <row r="543" spans="1:200" ht="125.25" customHeight="1" x14ac:dyDescent="0.2">
      <c r="A543" s="327"/>
      <c r="B543" s="177" t="s">
        <v>16</v>
      </c>
      <c r="C543" s="109" t="s">
        <v>259</v>
      </c>
      <c r="D543" s="593"/>
      <c r="E543" s="594"/>
      <c r="F543" s="593"/>
      <c r="G543" s="594"/>
      <c r="H543" s="593"/>
      <c r="I543" s="594"/>
      <c r="J543" s="593"/>
      <c r="K543" s="594"/>
      <c r="L543" s="593"/>
      <c r="M543" s="594"/>
      <c r="N543" s="593"/>
      <c r="O543" s="594"/>
      <c r="P543" s="593"/>
      <c r="Q543" s="594"/>
      <c r="R543" s="593"/>
      <c r="S543" s="594"/>
      <c r="T543" s="593"/>
      <c r="U543" s="594"/>
      <c r="V543" s="593"/>
      <c r="W543" s="594"/>
      <c r="X543" s="90"/>
      <c r="Y543" s="170">
        <f t="shared" si="73"/>
        <v>0</v>
      </c>
      <c r="Z543" s="331">
        <v>5</v>
      </c>
      <c r="AA543" s="208">
        <f t="shared" si="74"/>
        <v>0</v>
      </c>
      <c r="AB543" s="275"/>
      <c r="AD543" s="229" t="s">
        <v>208</v>
      </c>
      <c r="BX543" s="47"/>
      <c r="BY543" s="47"/>
      <c r="BZ543" s="47"/>
      <c r="CA543" s="47"/>
      <c r="CB543" s="47"/>
      <c r="CC543" s="47"/>
      <c r="CD543" s="47"/>
      <c r="CE543" s="47"/>
      <c r="CF543" s="47"/>
      <c r="CG543" s="47"/>
      <c r="CH543" s="47"/>
      <c r="CI543" s="47"/>
      <c r="CJ543" s="47"/>
      <c r="CK543" s="47"/>
      <c r="CL543" s="47"/>
      <c r="CM543" s="47"/>
      <c r="CN543" s="47"/>
      <c r="CO543" s="47"/>
      <c r="CP543" s="47"/>
      <c r="CQ543" s="47"/>
      <c r="CR543" s="47"/>
      <c r="CS543" s="47"/>
      <c r="CT543" s="47"/>
      <c r="CU543" s="47"/>
      <c r="CV543" s="47"/>
      <c r="CW543" s="47"/>
      <c r="CX543" s="47"/>
      <c r="CY543" s="47"/>
      <c r="CZ543" s="47"/>
      <c r="DA543" s="47"/>
      <c r="DB543" s="47"/>
      <c r="DC543" s="47"/>
      <c r="DD543" s="47"/>
    </row>
    <row r="544" spans="1:200" ht="40.5" x14ac:dyDescent="0.2">
      <c r="A544" s="327"/>
      <c r="B544" s="177" t="s">
        <v>20</v>
      </c>
      <c r="C544" s="109" t="s">
        <v>619</v>
      </c>
      <c r="D544" s="633"/>
      <c r="E544" s="634"/>
      <c r="F544" s="633"/>
      <c r="G544" s="634"/>
      <c r="H544" s="633"/>
      <c r="I544" s="634"/>
      <c r="J544" s="633"/>
      <c r="K544" s="634"/>
      <c r="L544" s="593"/>
      <c r="M544" s="634"/>
      <c r="N544" s="633"/>
      <c r="O544" s="634"/>
      <c r="P544" s="633"/>
      <c r="Q544" s="634"/>
      <c r="R544" s="633"/>
      <c r="S544" s="634"/>
      <c r="T544" s="633"/>
      <c r="U544" s="634"/>
      <c r="V544" s="633"/>
      <c r="W544" s="634"/>
      <c r="X544" s="90"/>
      <c r="Y544" s="541">
        <f t="shared" si="73"/>
        <v>0</v>
      </c>
      <c r="Z544" s="335">
        <v>5</v>
      </c>
      <c r="AA544" s="39">
        <f t="shared" si="74"/>
        <v>0</v>
      </c>
      <c r="AB544" s="390"/>
      <c r="AD544" s="391" t="s">
        <v>208</v>
      </c>
      <c r="BX544" s="220"/>
      <c r="BY544" s="220"/>
      <c r="BZ544" s="220"/>
      <c r="CA544" s="220"/>
      <c r="CB544" s="220"/>
      <c r="CC544" s="220"/>
      <c r="CD544" s="220"/>
      <c r="CE544" s="220"/>
      <c r="CF544" s="220"/>
      <c r="CG544" s="47"/>
      <c r="CH544" s="47"/>
      <c r="CI544" s="47"/>
      <c r="CJ544" s="47"/>
      <c r="CK544" s="47"/>
      <c r="CL544" s="47"/>
      <c r="CM544" s="47"/>
    </row>
    <row r="545" spans="1:108" ht="45" customHeight="1" x14ac:dyDescent="0.2">
      <c r="A545" s="327"/>
      <c r="B545" s="177" t="s">
        <v>620</v>
      </c>
      <c r="C545" s="109" t="s">
        <v>621</v>
      </c>
      <c r="D545" s="633"/>
      <c r="E545" s="634"/>
      <c r="F545" s="633"/>
      <c r="G545" s="634"/>
      <c r="H545" s="633"/>
      <c r="I545" s="634"/>
      <c r="J545" s="633"/>
      <c r="K545" s="634"/>
      <c r="L545" s="593"/>
      <c r="M545" s="634"/>
      <c r="N545" s="633"/>
      <c r="O545" s="634"/>
      <c r="P545" s="633"/>
      <c r="Q545" s="634"/>
      <c r="R545" s="633"/>
      <c r="S545" s="634"/>
      <c r="T545" s="633"/>
      <c r="U545" s="634"/>
      <c r="V545" s="633"/>
      <c r="W545" s="634"/>
      <c r="X545" s="90"/>
      <c r="Y545" s="541">
        <f>IF(OR(D545="s",F545="s",H545="s",J545="s",L545="s",N545="s",P545="s",R545="s",T545="s",V545="s"), 0, IF(OR(D545="a",F545="a",H545="a",J545="a",L545="a",N545="a",P545="a",R545="a",T545="a",V545="a"),Z545,0))</f>
        <v>0</v>
      </c>
      <c r="Z545" s="335">
        <v>5</v>
      </c>
      <c r="AA545" s="39">
        <f>COUNTIF(D545:W545,"a")+COUNTIF(D545:W545,"s")</f>
        <v>0</v>
      </c>
      <c r="AB545" s="390"/>
      <c r="AD545" s="391" t="s">
        <v>208</v>
      </c>
      <c r="BX545" s="220"/>
      <c r="BY545" s="220"/>
      <c r="BZ545" s="220"/>
      <c r="CA545" s="220"/>
      <c r="CB545" s="220"/>
      <c r="CC545" s="220"/>
      <c r="CD545" s="220"/>
      <c r="CE545" s="220"/>
      <c r="CF545" s="220"/>
      <c r="CG545" s="47"/>
      <c r="CH545" s="47"/>
      <c r="CI545" s="47"/>
      <c r="CJ545" s="47"/>
      <c r="CK545" s="47"/>
      <c r="CL545" s="47"/>
      <c r="CM545" s="47"/>
    </row>
    <row r="546" spans="1:108" ht="45" customHeight="1" x14ac:dyDescent="0.2">
      <c r="A546" s="327"/>
      <c r="B546" s="177" t="s">
        <v>17</v>
      </c>
      <c r="C546" s="109" t="s">
        <v>622</v>
      </c>
      <c r="D546" s="633"/>
      <c r="E546" s="634"/>
      <c r="F546" s="633"/>
      <c r="G546" s="634"/>
      <c r="H546" s="633"/>
      <c r="I546" s="634"/>
      <c r="J546" s="633"/>
      <c r="K546" s="634"/>
      <c r="L546" s="593"/>
      <c r="M546" s="634"/>
      <c r="N546" s="633"/>
      <c r="O546" s="634"/>
      <c r="P546" s="633"/>
      <c r="Q546" s="634"/>
      <c r="R546" s="633"/>
      <c r="S546" s="634"/>
      <c r="T546" s="633"/>
      <c r="U546" s="634"/>
      <c r="V546" s="633"/>
      <c r="W546" s="634"/>
      <c r="X546" s="90"/>
      <c r="Y546" s="541">
        <f>IF(OR(D546="s",F546="s",H546="s",J546="s",L546="s",N546="s",P546="s",R546="s",T546="s",V546="s"), 0, IF(OR(D546="a",F546="a",H546="a",J546="a",L546="a",N546="a",P546="a",R546="a",T546="a",V546="a"),Z546,0))</f>
        <v>0</v>
      </c>
      <c r="Z546" s="335">
        <v>10</v>
      </c>
      <c r="AA546" s="39">
        <f>COUNTIF(D546:W546,"a")+COUNTIF(D546:W546,"s")</f>
        <v>0</v>
      </c>
      <c r="AB546" s="390"/>
      <c r="AD546" s="391"/>
      <c r="BX546" s="220"/>
      <c r="BY546" s="220"/>
      <c r="BZ546" s="220"/>
      <c r="CA546" s="220"/>
      <c r="CB546" s="220"/>
      <c r="CC546" s="220"/>
      <c r="CD546" s="220"/>
      <c r="CE546" s="220"/>
      <c r="CF546" s="220"/>
      <c r="CG546" s="47"/>
      <c r="CH546" s="47"/>
      <c r="CI546" s="47"/>
      <c r="CJ546" s="47"/>
      <c r="CK546" s="47"/>
      <c r="CL546" s="47"/>
      <c r="CM546" s="47"/>
    </row>
    <row r="547" spans="1:108" ht="45" customHeight="1" x14ac:dyDescent="0.2">
      <c r="A547" s="327"/>
      <c r="B547" s="177" t="s">
        <v>623</v>
      </c>
      <c r="C547" s="109" t="s">
        <v>624</v>
      </c>
      <c r="D547" s="633"/>
      <c r="E547" s="634"/>
      <c r="F547" s="633"/>
      <c r="G547" s="634"/>
      <c r="H547" s="633"/>
      <c r="I547" s="634"/>
      <c r="J547" s="633"/>
      <c r="K547" s="634"/>
      <c r="L547" s="593"/>
      <c r="M547" s="634"/>
      <c r="N547" s="633"/>
      <c r="O547" s="634"/>
      <c r="P547" s="633"/>
      <c r="Q547" s="634"/>
      <c r="R547" s="633"/>
      <c r="S547" s="634"/>
      <c r="T547" s="633"/>
      <c r="U547" s="634"/>
      <c r="V547" s="633"/>
      <c r="W547" s="634"/>
      <c r="X547" s="90"/>
      <c r="Y547" s="541">
        <f>IF(OR(D547="s",F547="s",H547="s",J547="s",L547="s",N547="s",P547="s",R547="s",T547="s",V547="s"), 0, IF(OR(D547="a",F547="a",H547="a",J547="a",L547="a",N547="a",P547="a",R547="a",T547="a",V547="a"),Z547,0))</f>
        <v>0</v>
      </c>
      <c r="Z547" s="335">
        <v>15</v>
      </c>
      <c r="AA547" s="39">
        <f>COUNTIF(D547:W547,"a")+COUNTIF(D547:W547,"s")</f>
        <v>0</v>
      </c>
      <c r="AB547" s="390"/>
      <c r="AD547" s="229" t="s">
        <v>208</v>
      </c>
      <c r="BX547" s="220"/>
      <c r="BY547" s="220"/>
      <c r="BZ547" s="220"/>
      <c r="CA547" s="220"/>
      <c r="CB547" s="220"/>
      <c r="CC547" s="220"/>
      <c r="CD547" s="220"/>
      <c r="CE547" s="220"/>
      <c r="CF547" s="220"/>
      <c r="CG547" s="47"/>
      <c r="CH547" s="47"/>
      <c r="CI547" s="47"/>
      <c r="CJ547" s="47"/>
      <c r="CK547" s="47"/>
      <c r="CL547" s="47"/>
      <c r="CM547" s="47"/>
    </row>
    <row r="548" spans="1:108" ht="45" customHeight="1" x14ac:dyDescent="0.2">
      <c r="A548" s="327"/>
      <c r="B548" s="177" t="s">
        <v>22</v>
      </c>
      <c r="C548" s="109" t="s">
        <v>625</v>
      </c>
      <c r="D548" s="633"/>
      <c r="E548" s="634"/>
      <c r="F548" s="633"/>
      <c r="G548" s="634"/>
      <c r="H548" s="633"/>
      <c r="I548" s="634"/>
      <c r="J548" s="633"/>
      <c r="K548" s="634"/>
      <c r="L548" s="593"/>
      <c r="M548" s="634"/>
      <c r="N548" s="633"/>
      <c r="O548" s="634"/>
      <c r="P548" s="633"/>
      <c r="Q548" s="634"/>
      <c r="R548" s="633"/>
      <c r="S548" s="634"/>
      <c r="T548" s="633"/>
      <c r="U548" s="634"/>
      <c r="V548" s="633"/>
      <c r="W548" s="634"/>
      <c r="X548" s="90"/>
      <c r="Y548" s="541">
        <f>IF(OR(D548="s",F548="s",H548="s",J548="s",L548="s",N548="s",P548="s",R548="s",T548="s",V548="s"), 0, IF(OR(D548="a",F548="a",H548="a",J548="a",L548="a",N548="a",P548="a",R548="a",T548="a",V548="a"),Z548,0))</f>
        <v>0</v>
      </c>
      <c r="Z548" s="335">
        <v>10</v>
      </c>
      <c r="AA548" s="39">
        <f>COUNTIF(D548:W548,"a")+COUNTIF(D548:W548,"s")</f>
        <v>0</v>
      </c>
      <c r="AB548" s="390"/>
      <c r="AD548" s="391"/>
      <c r="BX548" s="220"/>
      <c r="BY548" s="220"/>
      <c r="BZ548" s="220"/>
      <c r="CA548" s="220"/>
      <c r="CB548" s="220"/>
      <c r="CC548" s="220"/>
      <c r="CD548" s="220"/>
      <c r="CE548" s="220"/>
      <c r="CF548" s="220"/>
      <c r="CG548" s="47"/>
      <c r="CH548" s="47"/>
      <c r="CI548" s="47"/>
      <c r="CJ548" s="47"/>
      <c r="CK548" s="47"/>
      <c r="CL548" s="47"/>
      <c r="CM548" s="47"/>
    </row>
    <row r="549" spans="1:108" ht="45" customHeight="1" x14ac:dyDescent="0.2">
      <c r="A549" s="327"/>
      <c r="B549" s="177" t="s">
        <v>626</v>
      </c>
      <c r="C549" s="109" t="s">
        <v>627</v>
      </c>
      <c r="D549" s="633"/>
      <c r="E549" s="634"/>
      <c r="F549" s="633"/>
      <c r="G549" s="634"/>
      <c r="H549" s="633"/>
      <c r="I549" s="634"/>
      <c r="J549" s="633"/>
      <c r="K549" s="634"/>
      <c r="L549" s="593"/>
      <c r="M549" s="634"/>
      <c r="N549" s="633"/>
      <c r="O549" s="634"/>
      <c r="P549" s="633"/>
      <c r="Q549" s="634"/>
      <c r="R549" s="633"/>
      <c r="S549" s="634"/>
      <c r="T549" s="633"/>
      <c r="U549" s="634"/>
      <c r="V549" s="633"/>
      <c r="W549" s="634"/>
      <c r="X549" s="90"/>
      <c r="Y549" s="541">
        <f t="shared" ref="Y549:Y553" si="75">IF(OR(D549="s",F549="s",H549="s",J549="s",L549="s",N549="s",P549="s",R549="s",T549="s",V549="s"), 0, IF(OR(D549="a",F549="a",H549="a",J549="a",L549="a",N549="a",P549="a",R549="a",T549="a",V549="a"),Z549,0))</f>
        <v>0</v>
      </c>
      <c r="Z549" s="335">
        <v>5</v>
      </c>
      <c r="AA549" s="39">
        <f t="shared" ref="AA549:AA550" si="76">COUNTIF(D549:W549,"a")+COUNTIF(D549:W549,"s")</f>
        <v>0</v>
      </c>
      <c r="AB549" s="390"/>
      <c r="AD549" s="391"/>
      <c r="BX549" s="220"/>
      <c r="BY549" s="220"/>
      <c r="BZ549" s="220"/>
      <c r="CA549" s="220"/>
      <c r="CB549" s="220"/>
      <c r="CC549" s="220"/>
      <c r="CD549" s="220"/>
      <c r="CE549" s="220"/>
      <c r="CF549" s="220"/>
      <c r="CG549" s="47"/>
      <c r="CH549" s="47"/>
      <c r="CI549" s="47"/>
      <c r="CJ549" s="47"/>
      <c r="CK549" s="47"/>
      <c r="CL549" s="47"/>
      <c r="CM549" s="47"/>
    </row>
    <row r="550" spans="1:108" ht="45" customHeight="1" x14ac:dyDescent="0.2">
      <c r="A550" s="327"/>
      <c r="B550" s="177" t="s">
        <v>628</v>
      </c>
      <c r="C550" s="109" t="s">
        <v>629</v>
      </c>
      <c r="D550" s="633"/>
      <c r="E550" s="634"/>
      <c r="F550" s="633"/>
      <c r="G550" s="634"/>
      <c r="H550" s="633"/>
      <c r="I550" s="634"/>
      <c r="J550" s="633"/>
      <c r="K550" s="634"/>
      <c r="L550" s="593"/>
      <c r="M550" s="634"/>
      <c r="N550" s="633"/>
      <c r="O550" s="634"/>
      <c r="P550" s="633"/>
      <c r="Q550" s="634"/>
      <c r="R550" s="633"/>
      <c r="S550" s="634"/>
      <c r="T550" s="633"/>
      <c r="U550" s="634"/>
      <c r="V550" s="633"/>
      <c r="W550" s="634"/>
      <c r="X550" s="90"/>
      <c r="Y550" s="541">
        <f t="shared" si="75"/>
        <v>0</v>
      </c>
      <c r="Z550" s="335">
        <v>5</v>
      </c>
      <c r="AA550" s="39">
        <f t="shared" si="76"/>
        <v>0</v>
      </c>
      <c r="AB550" s="390"/>
      <c r="AD550" s="391"/>
      <c r="BX550" s="220"/>
      <c r="BY550" s="220"/>
      <c r="BZ550" s="220"/>
      <c r="CA550" s="220"/>
      <c r="CB550" s="220"/>
      <c r="CC550" s="220"/>
      <c r="CD550" s="220"/>
      <c r="CE550" s="220"/>
      <c r="CF550" s="220"/>
      <c r="CG550" s="47"/>
      <c r="CH550" s="47"/>
      <c r="CI550" s="47"/>
      <c r="CJ550" s="47"/>
      <c r="CK550" s="47"/>
      <c r="CL550" s="47"/>
      <c r="CM550" s="47"/>
    </row>
    <row r="551" spans="1:108" ht="45" customHeight="1" x14ac:dyDescent="0.2">
      <c r="A551" s="327"/>
      <c r="B551" s="177" t="s">
        <v>21</v>
      </c>
      <c r="C551" s="109" t="s">
        <v>630</v>
      </c>
      <c r="D551" s="633"/>
      <c r="E551" s="634"/>
      <c r="F551" s="633"/>
      <c r="G551" s="634"/>
      <c r="H551" s="633"/>
      <c r="I551" s="634"/>
      <c r="J551" s="633"/>
      <c r="K551" s="634"/>
      <c r="L551" s="593"/>
      <c r="M551" s="634"/>
      <c r="N551" s="633"/>
      <c r="O551" s="634"/>
      <c r="P551" s="633"/>
      <c r="Q551" s="634"/>
      <c r="R551" s="633"/>
      <c r="S551" s="634"/>
      <c r="T551" s="633"/>
      <c r="U551" s="634"/>
      <c r="V551" s="633"/>
      <c r="W551" s="634"/>
      <c r="X551" s="90"/>
      <c r="Y551" s="541">
        <f t="shared" si="75"/>
        <v>0</v>
      </c>
      <c r="Z551" s="335">
        <v>5</v>
      </c>
      <c r="AA551" s="39">
        <f>IF((COUNTIF(D551:W551,"a")+COUNTIF(D551:W551,"s"))&gt;0,IF(OR((COUNTIF(D553:W553,"a")+COUNTIF(D553:W553,"s"))),0,COUNTIF(D551:W551,"a")+COUNTIF(D551:W551,"s")),COUNTIF(D551:W551,"a")+COUNTIF(D551:W551,"s"))</f>
        <v>0</v>
      </c>
      <c r="AB551" s="276"/>
      <c r="AD551" s="391" t="s">
        <v>208</v>
      </c>
      <c r="BX551" s="220"/>
      <c r="BY551" s="220"/>
      <c r="BZ551" s="220"/>
      <c r="CA551" s="220"/>
      <c r="CB551" s="220"/>
      <c r="CC551" s="220"/>
      <c r="CD551" s="220"/>
      <c r="CE551" s="220"/>
      <c r="CF551" s="220"/>
      <c r="CG551" s="47"/>
      <c r="CH551" s="47"/>
      <c r="CI551" s="47"/>
      <c r="CJ551" s="47"/>
      <c r="CK551" s="47"/>
      <c r="CL551" s="47"/>
      <c r="CM551" s="47"/>
    </row>
    <row r="552" spans="1:108" ht="45" customHeight="1" x14ac:dyDescent="0.2">
      <c r="A552" s="327"/>
      <c r="B552" s="177" t="s">
        <v>631</v>
      </c>
      <c r="C552" s="109" t="s">
        <v>632</v>
      </c>
      <c r="D552" s="633"/>
      <c r="E552" s="634"/>
      <c r="F552" s="633"/>
      <c r="G552" s="634"/>
      <c r="H552" s="633"/>
      <c r="I552" s="634"/>
      <c r="J552" s="633"/>
      <c r="K552" s="634"/>
      <c r="L552" s="593"/>
      <c r="M552" s="634"/>
      <c r="N552" s="633"/>
      <c r="O552" s="634"/>
      <c r="P552" s="633"/>
      <c r="Q552" s="634"/>
      <c r="R552" s="633"/>
      <c r="S552" s="634"/>
      <c r="T552" s="633"/>
      <c r="U552" s="634"/>
      <c r="V552" s="633"/>
      <c r="W552" s="634"/>
      <c r="X552" s="90"/>
      <c r="Y552" s="30">
        <f t="shared" si="75"/>
        <v>0</v>
      </c>
      <c r="Z552" s="335">
        <v>5</v>
      </c>
      <c r="AA552" s="39">
        <f>IF((COUNTIF(D552:W552,"a")+COUNTIF(D552:W552,"s"))&gt;0,IF(OR((COUNTIF(D553:W553,"a")+COUNTIF(D553:W553,"s"))),0,COUNTIF(D552:W552,"a")+COUNTIF(D552:W552,"s")),COUNTIF(D552:W552,"a")+COUNTIF(D552:W552,"s"))</f>
        <v>0</v>
      </c>
      <c r="AB552" s="276"/>
      <c r="AD552" s="391" t="s">
        <v>208</v>
      </c>
      <c r="BX552" s="220"/>
      <c r="BY552" s="220"/>
      <c r="BZ552" s="220"/>
      <c r="CA552" s="220"/>
      <c r="CB552" s="220"/>
      <c r="CC552" s="220"/>
      <c r="CD552" s="220"/>
      <c r="CE552" s="220"/>
      <c r="CF552" s="220"/>
      <c r="CG552" s="47"/>
      <c r="CH552" s="47"/>
      <c r="CI552" s="47"/>
      <c r="CJ552" s="47"/>
      <c r="CK552" s="47"/>
      <c r="CL552" s="47"/>
      <c r="CM552" s="47"/>
    </row>
    <row r="553" spans="1:108" ht="45" customHeight="1" x14ac:dyDescent="0.2">
      <c r="A553" s="327"/>
      <c r="B553" s="402" t="s">
        <v>633</v>
      </c>
      <c r="C553" s="403" t="s">
        <v>634</v>
      </c>
      <c r="D553" s="633"/>
      <c r="E553" s="634"/>
      <c r="F553" s="633"/>
      <c r="G553" s="634"/>
      <c r="H553" s="633"/>
      <c r="I553" s="634"/>
      <c r="J553" s="633"/>
      <c r="K553" s="634"/>
      <c r="L553" s="593"/>
      <c r="M553" s="634"/>
      <c r="N553" s="633"/>
      <c r="O553" s="634"/>
      <c r="P553" s="633"/>
      <c r="Q553" s="634"/>
      <c r="R553" s="633"/>
      <c r="S553" s="634"/>
      <c r="T553" s="633"/>
      <c r="U553" s="634"/>
      <c r="V553" s="633"/>
      <c r="W553" s="634"/>
      <c r="X553" s="90"/>
      <c r="Y553" s="95">
        <f t="shared" si="75"/>
        <v>0</v>
      </c>
      <c r="Z553" s="335">
        <v>10</v>
      </c>
      <c r="AA553" s="39">
        <f>IF((COUNTIF(D553:W553,"a")+COUNTIF(D553:W553,"s"))&gt;0,IF((COUNTIF(D551:W552,"a")+COUNTIF(D551:W552,"s"))&gt;0,0,COUNTIF(D553:W553,"a")+COUNTIF(D553:W553,"s")), COUNTIF(D553:W553,"a")+COUNTIF(D553:W553,"s"))</f>
        <v>0</v>
      </c>
      <c r="AB553" s="276"/>
      <c r="AD553" s="391" t="s">
        <v>208</v>
      </c>
      <c r="BX553" s="220"/>
      <c r="BY553" s="220"/>
      <c r="BZ553" s="220"/>
      <c r="CA553" s="220"/>
      <c r="CB553" s="220"/>
      <c r="CC553" s="220"/>
      <c r="CD553" s="220"/>
      <c r="CE553" s="220"/>
      <c r="CF553" s="220"/>
      <c r="CG553" s="47"/>
      <c r="CH553" s="47"/>
      <c r="CI553" s="47"/>
      <c r="CJ553" s="47"/>
      <c r="CK553" s="47"/>
      <c r="CL553" s="47"/>
      <c r="CM553" s="47"/>
    </row>
    <row r="554" spans="1:108" ht="45" customHeight="1" x14ac:dyDescent="0.2">
      <c r="A554" s="327"/>
      <c r="B554" s="177" t="s">
        <v>23</v>
      </c>
      <c r="C554" s="109" t="s">
        <v>230</v>
      </c>
      <c r="D554" s="593"/>
      <c r="E554" s="594"/>
      <c r="F554" s="593"/>
      <c r="G554" s="594"/>
      <c r="H554" s="593"/>
      <c r="I554" s="594"/>
      <c r="J554" s="593"/>
      <c r="K554" s="594"/>
      <c r="L554" s="593"/>
      <c r="M554" s="594"/>
      <c r="N554" s="593"/>
      <c r="O554" s="594"/>
      <c r="P554" s="593"/>
      <c r="Q554" s="594"/>
      <c r="R554" s="593"/>
      <c r="S554" s="594"/>
      <c r="T554" s="593"/>
      <c r="U554" s="594"/>
      <c r="V554" s="593"/>
      <c r="W554" s="594"/>
      <c r="X554" s="90"/>
      <c r="Y554" s="541">
        <f>IF(OR(D554="s",F554="s",H554="s",J554="s",L554="s",N554="s",P554="s",R554="s",T554="s",V554="s"), 0, IF(OR(D554="a",F554="a",H554="a",J554="a",L554="a",N554="a",P554="a",R554="a",T554="a",V554="a"),Z554,0))</f>
        <v>0</v>
      </c>
      <c r="Z554" s="335">
        <v>15</v>
      </c>
      <c r="AA554" s="208">
        <f>COUNTIF(D554:W554,"a")+COUNTIF(D554:W554,"s")</f>
        <v>0</v>
      </c>
      <c r="AB554" s="275"/>
      <c r="AD554" s="229"/>
      <c r="BX554" s="47"/>
      <c r="BY554" s="47"/>
      <c r="BZ554" s="47"/>
      <c r="CA554" s="47"/>
      <c r="CB554" s="47"/>
      <c r="CC554" s="47"/>
      <c r="CD554" s="47"/>
      <c r="CE554" s="47"/>
      <c r="CF554" s="47"/>
      <c r="CG554" s="47"/>
      <c r="CH554" s="47"/>
      <c r="CI554" s="47"/>
      <c r="CJ554" s="47"/>
      <c r="CK554" s="47"/>
      <c r="CL554" s="47"/>
      <c r="CM554" s="47"/>
      <c r="CN554" s="47"/>
      <c r="CO554" s="47"/>
      <c r="CP554" s="47"/>
      <c r="CQ554" s="47"/>
      <c r="CR554" s="47"/>
      <c r="CS554" s="47"/>
      <c r="CT554" s="47"/>
      <c r="CU554" s="47"/>
      <c r="CV554" s="47"/>
      <c r="CW554" s="47"/>
      <c r="CX554" s="47"/>
      <c r="CY554" s="47"/>
      <c r="CZ554" s="47"/>
      <c r="DA554" s="47"/>
      <c r="DB554" s="47"/>
      <c r="DC554" s="47"/>
      <c r="DD554" s="47"/>
    </row>
    <row r="555" spans="1:108" ht="45" customHeight="1" x14ac:dyDescent="0.2">
      <c r="A555" s="327"/>
      <c r="B555" s="177" t="s">
        <v>513</v>
      </c>
      <c r="C555" s="109" t="s">
        <v>635</v>
      </c>
      <c r="D555" s="593"/>
      <c r="E555" s="594"/>
      <c r="F555" s="593"/>
      <c r="G555" s="594"/>
      <c r="H555" s="593"/>
      <c r="I555" s="594"/>
      <c r="J555" s="593"/>
      <c r="K555" s="594"/>
      <c r="L555" s="593"/>
      <c r="M555" s="594"/>
      <c r="N555" s="593"/>
      <c r="O555" s="594"/>
      <c r="P555" s="593"/>
      <c r="Q555" s="594"/>
      <c r="R555" s="593"/>
      <c r="S555" s="594"/>
      <c r="T555" s="593"/>
      <c r="U555" s="594"/>
      <c r="V555" s="593"/>
      <c r="W555" s="594"/>
      <c r="X555" s="90"/>
      <c r="Y555" s="541">
        <f>IF(OR(D555="s",F555="s",H555="s",J555="s",L555="s",N555="s",P555="s",R555="s",T555="s",V555="s"), 0, IF(OR(D555="a",F555="a",H555="a",J555="a",L555="a",N555="a",P555="a",R555="a",T555="a",V555="a"),Z555,0))</f>
        <v>0</v>
      </c>
      <c r="Z555" s="335">
        <v>15</v>
      </c>
      <c r="AA555" s="39">
        <f>COUNTIF(D555:W555,"a")+COUNTIF(D555:W555,"s")</f>
        <v>0</v>
      </c>
      <c r="AB555" s="390"/>
      <c r="AD555" s="229" t="s">
        <v>208</v>
      </c>
      <c r="BX555" s="220"/>
      <c r="BY555" s="220"/>
      <c r="BZ555" s="220"/>
      <c r="CA555" s="220"/>
      <c r="CB555" s="220"/>
      <c r="CC555" s="220"/>
      <c r="CD555" s="220"/>
      <c r="CE555" s="220"/>
      <c r="CF555" s="220"/>
      <c r="CG555" s="47"/>
      <c r="CH555" s="47"/>
      <c r="CI555" s="47"/>
      <c r="CJ555" s="47"/>
      <c r="CK555" s="47"/>
      <c r="CL555" s="47"/>
      <c r="CM555" s="47"/>
    </row>
    <row r="556" spans="1:108" ht="88.5" customHeight="1" x14ac:dyDescent="0.2">
      <c r="A556" s="327"/>
      <c r="B556" s="177" t="s">
        <v>18</v>
      </c>
      <c r="C556" s="109" t="s">
        <v>198</v>
      </c>
      <c r="D556" s="593"/>
      <c r="E556" s="594"/>
      <c r="F556" s="593"/>
      <c r="G556" s="594"/>
      <c r="H556" s="593"/>
      <c r="I556" s="594"/>
      <c r="J556" s="593"/>
      <c r="K556" s="594"/>
      <c r="L556" s="593"/>
      <c r="M556" s="594"/>
      <c r="N556" s="593"/>
      <c r="O556" s="594"/>
      <c r="P556" s="593"/>
      <c r="Q556" s="594"/>
      <c r="R556" s="593"/>
      <c r="S556" s="594"/>
      <c r="T556" s="593"/>
      <c r="U556" s="594"/>
      <c r="V556" s="593"/>
      <c r="W556" s="594"/>
      <c r="X556" s="90"/>
      <c r="Y556" s="541">
        <f>IF(OR(D556="s",F556="s",H556="s",J556="s",L556="s",N556="s",P556="s",R556="s",T556="s",V556="s"), 0, IF(OR(D556="a",F556="a",H556="a",J556="a",L556="a",N556="a",P556="a",R556="a",T556="a",V556="a"),Z556,0))</f>
        <v>0</v>
      </c>
      <c r="Z556" s="335">
        <v>10</v>
      </c>
      <c r="AA556" s="208">
        <f t="shared" si="74"/>
        <v>0</v>
      </c>
      <c r="AB556" s="275"/>
      <c r="AD556" s="229" t="s">
        <v>208</v>
      </c>
      <c r="BX556" s="47"/>
      <c r="BY556" s="47"/>
      <c r="BZ556" s="47"/>
      <c r="CA556" s="47"/>
      <c r="CB556" s="47"/>
      <c r="CC556" s="47"/>
      <c r="CD556" s="47"/>
      <c r="CE556" s="47"/>
      <c r="CF556" s="47"/>
      <c r="CG556" s="47"/>
      <c r="CH556" s="47"/>
      <c r="CI556" s="47"/>
      <c r="CJ556" s="47"/>
      <c r="CK556" s="47"/>
      <c r="CL556" s="47"/>
      <c r="CM556" s="47"/>
      <c r="CN556" s="47"/>
      <c r="CO556" s="47"/>
      <c r="CP556" s="47"/>
      <c r="CQ556" s="47"/>
      <c r="CR556" s="47"/>
      <c r="CS556" s="47"/>
      <c r="CT556" s="47"/>
      <c r="CU556" s="47"/>
      <c r="CV556" s="47"/>
      <c r="CW556" s="47"/>
      <c r="CX556" s="47"/>
      <c r="CY556" s="47"/>
      <c r="CZ556" s="47"/>
      <c r="DA556" s="47"/>
      <c r="DB556" s="47"/>
      <c r="DC556" s="47"/>
      <c r="DD556" s="47"/>
    </row>
    <row r="557" spans="1:108" ht="88.5" customHeight="1" thickBot="1" x14ac:dyDescent="0.25">
      <c r="A557" s="325"/>
      <c r="B557" s="290" t="s">
        <v>19</v>
      </c>
      <c r="C557" s="137" t="s">
        <v>12</v>
      </c>
      <c r="D557" s="591"/>
      <c r="E557" s="592"/>
      <c r="F557" s="591"/>
      <c r="G557" s="592"/>
      <c r="H557" s="591"/>
      <c r="I557" s="592"/>
      <c r="J557" s="591"/>
      <c r="K557" s="592"/>
      <c r="L557" s="591"/>
      <c r="M557" s="592"/>
      <c r="N557" s="591"/>
      <c r="O557" s="592"/>
      <c r="P557" s="591"/>
      <c r="Q557" s="592"/>
      <c r="R557" s="591"/>
      <c r="S557" s="592"/>
      <c r="T557" s="591"/>
      <c r="U557" s="592"/>
      <c r="V557" s="591"/>
      <c r="W557" s="592"/>
      <c r="X557" s="424"/>
      <c r="Y557" s="543">
        <f>IF(OR(D557="s",F557="s",H557="s",J557="s",L557="s",N557="s",P557="s",R557="s",T557="s",V557="s"), 0, IF(OR(D557="a",F557="a",H557="a",J557="a",L557="a",N557="a",P557="a",R557="a",T557="a",V557="a"),Z557,0))</f>
        <v>0</v>
      </c>
      <c r="Z557" s="425">
        <v>20</v>
      </c>
      <c r="AA557" s="208">
        <f t="shared" si="74"/>
        <v>0</v>
      </c>
      <c r="AB557" s="275"/>
      <c r="AD557" s="229" t="s">
        <v>208</v>
      </c>
      <c r="BX557" s="47"/>
      <c r="BY557" s="47"/>
      <c r="BZ557" s="47"/>
      <c r="CA557" s="47"/>
      <c r="CB557" s="47"/>
      <c r="CC557" s="47"/>
      <c r="CD557" s="47"/>
      <c r="CE557" s="47"/>
      <c r="CF557" s="47"/>
      <c r="CG557" s="47"/>
      <c r="CH557" s="47"/>
      <c r="CI557" s="47"/>
      <c r="CJ557" s="47"/>
      <c r="CK557" s="47"/>
      <c r="CL557" s="47"/>
      <c r="CM557" s="47"/>
      <c r="CN557" s="47"/>
      <c r="CO557" s="47"/>
      <c r="CP557" s="47"/>
      <c r="CQ557" s="47"/>
      <c r="CR557" s="47"/>
      <c r="CS557" s="47"/>
      <c r="CT557" s="47"/>
      <c r="CU557" s="47"/>
      <c r="CV557" s="47"/>
      <c r="CW557" s="47"/>
      <c r="CX557" s="47"/>
      <c r="CY557" s="47"/>
      <c r="CZ557" s="47"/>
      <c r="DA557" s="47"/>
      <c r="DB557" s="47"/>
      <c r="DC557" s="47"/>
      <c r="DD557" s="47"/>
    </row>
    <row r="558" spans="1:108" ht="45" customHeight="1" thickBot="1" x14ac:dyDescent="0.25">
      <c r="A558" s="417"/>
      <c r="B558" s="241" t="s">
        <v>126</v>
      </c>
      <c r="C558" s="261" t="s">
        <v>636</v>
      </c>
      <c r="D558" s="698"/>
      <c r="E558" s="699"/>
      <c r="F558" s="698"/>
      <c r="G558" s="699"/>
      <c r="H558" s="698"/>
      <c r="I558" s="699"/>
      <c r="J558" s="698"/>
      <c r="K558" s="699"/>
      <c r="L558" s="698"/>
      <c r="M558" s="699"/>
      <c r="N558" s="698"/>
      <c r="O558" s="699"/>
      <c r="P558" s="698"/>
      <c r="Q558" s="699"/>
      <c r="R558" s="698"/>
      <c r="S558" s="699"/>
      <c r="T558" s="698"/>
      <c r="U558" s="699"/>
      <c r="V558" s="698"/>
      <c r="W558" s="699"/>
      <c r="X558" s="526"/>
      <c r="Y558" s="527">
        <f t="shared" ref="Y558" si="77">IF(OR(D558="s",F558="s",H558="s",J558="s",L558="s",N558="s",P558="s",R558="s",T558="s",V558="s"), 0, IF(OR(D558="a",F558="a",H558="a",J558="a",L558="a",N558="a",P558="a",R558="a",T558="a",V558="a"),Z558,0))</f>
        <v>0</v>
      </c>
      <c r="Z558" s="528">
        <v>10</v>
      </c>
      <c r="AA558" s="39">
        <f t="shared" si="74"/>
        <v>0</v>
      </c>
      <c r="AB558" s="390"/>
      <c r="AD558" s="229"/>
      <c r="BX558" s="220"/>
      <c r="BY558" s="220"/>
      <c r="BZ558" s="220"/>
      <c r="CA558" s="220"/>
      <c r="CB558" s="220"/>
      <c r="CC558" s="220"/>
      <c r="CD558" s="220"/>
      <c r="CE558" s="220"/>
      <c r="CF558" s="220"/>
      <c r="CG558" s="47"/>
      <c r="CH558" s="47"/>
      <c r="CI558" s="47"/>
      <c r="CJ558" s="47"/>
      <c r="CK558" s="47"/>
      <c r="CL558" s="47"/>
      <c r="CM558" s="47"/>
    </row>
    <row r="559" spans="1:108" ht="45" customHeight="1" x14ac:dyDescent="0.2">
      <c r="A559" s="317"/>
      <c r="B559" s="176" t="s">
        <v>127</v>
      </c>
      <c r="C559" s="132" t="s">
        <v>432</v>
      </c>
      <c r="D559" s="554"/>
      <c r="E559" s="555"/>
      <c r="F559" s="554"/>
      <c r="G559" s="555"/>
      <c r="H559" s="554"/>
      <c r="I559" s="555"/>
      <c r="J559" s="554"/>
      <c r="K559" s="555"/>
      <c r="L559" s="554"/>
      <c r="M559" s="555"/>
      <c r="N559" s="554"/>
      <c r="O559" s="555"/>
      <c r="P559" s="554"/>
      <c r="Q559" s="555"/>
      <c r="R559" s="554"/>
      <c r="S559" s="555"/>
      <c r="T559" s="554"/>
      <c r="U559" s="555"/>
      <c r="V559" s="554"/>
      <c r="W559" s="555"/>
      <c r="X559" s="423"/>
      <c r="Y559" s="89">
        <f>IF(OR(D559="s",F559="s",H559="s",J559="s",L559="s",N559="s",P559="s",R559="s",T559="s",V559="s"), 0, IF(OR(D559="a",F559="a",H559="a",J559="a",L559="a",N559="a",P559="a",R559="a",T559="a",V559="a"),Z559,0))</f>
        <v>0</v>
      </c>
      <c r="Z559" s="337">
        <v>20</v>
      </c>
      <c r="AA559" s="208">
        <f>COUNTIF(D559:W559,"a")+COUNTIF(D559:W559,"s")</f>
        <v>0</v>
      </c>
      <c r="AB559" s="275"/>
      <c r="AD559" s="229"/>
      <c r="BX559" s="47"/>
      <c r="BY559" s="47"/>
      <c r="BZ559" s="47"/>
      <c r="CA559" s="47"/>
      <c r="CB559" s="47"/>
      <c r="CC559" s="47"/>
      <c r="CD559" s="47"/>
      <c r="CE559" s="47"/>
      <c r="CF559" s="47"/>
      <c r="CG559" s="47"/>
      <c r="CH559" s="47"/>
      <c r="CI559" s="47"/>
      <c r="CJ559" s="47"/>
      <c r="CK559" s="47"/>
      <c r="CL559" s="47"/>
      <c r="CM559" s="47"/>
      <c r="CN559" s="47"/>
      <c r="CO559" s="47"/>
      <c r="CP559" s="47"/>
      <c r="CQ559" s="47"/>
      <c r="CR559" s="47"/>
      <c r="CS559" s="47"/>
      <c r="CT559" s="47"/>
      <c r="CU559" s="47"/>
      <c r="CV559" s="47"/>
      <c r="CW559" s="47"/>
      <c r="CX559" s="47"/>
      <c r="CY559" s="47"/>
      <c r="CZ559" s="47"/>
      <c r="DA559" s="47"/>
      <c r="DB559" s="47"/>
      <c r="DC559" s="47"/>
      <c r="DD559" s="47"/>
    </row>
    <row r="560" spans="1:108" ht="27.95" customHeight="1" thickBot="1" x14ac:dyDescent="0.25">
      <c r="A560" s="327"/>
      <c r="B560" s="177" t="s">
        <v>637</v>
      </c>
      <c r="C560" s="109" t="s">
        <v>638</v>
      </c>
      <c r="D560" s="575"/>
      <c r="E560" s="576"/>
      <c r="F560" s="575"/>
      <c r="G560" s="576"/>
      <c r="H560" s="575"/>
      <c r="I560" s="576"/>
      <c r="J560" s="575"/>
      <c r="K560" s="576"/>
      <c r="L560" s="575"/>
      <c r="M560" s="576"/>
      <c r="N560" s="575"/>
      <c r="O560" s="576"/>
      <c r="P560" s="575"/>
      <c r="Q560" s="576"/>
      <c r="R560" s="575"/>
      <c r="S560" s="576"/>
      <c r="T560" s="575"/>
      <c r="U560" s="576"/>
      <c r="V560" s="575"/>
      <c r="W560" s="576"/>
      <c r="X560" s="90"/>
      <c r="Y560" s="541">
        <f t="shared" ref="Y560" si="78">IF(OR(D560="s",F560="s",H560="s",J560="s",L560="s",N560="s",P560="s",R560="s",T560="s",V560="s"), 0, IF(OR(D560="a",F560="a",H560="a",J560="a",L560="a",N560="a",P560="a",R560="a",T560="a",V560="a"),Z560,0))</f>
        <v>0</v>
      </c>
      <c r="Z560" s="335">
        <v>5</v>
      </c>
      <c r="AA560" s="39">
        <f t="shared" ref="AA560" si="79">COUNTIF(D560:W560,"a")+COUNTIF(D560:W560,"s")</f>
        <v>0</v>
      </c>
      <c r="AB560" s="390"/>
      <c r="AD560" s="229"/>
      <c r="BX560" s="220"/>
      <c r="BY560" s="220"/>
      <c r="BZ560" s="220"/>
      <c r="CA560" s="220"/>
      <c r="CB560" s="220"/>
      <c r="CC560" s="220"/>
      <c r="CD560" s="220"/>
      <c r="CE560" s="220"/>
      <c r="CF560" s="220"/>
      <c r="CG560" s="47"/>
      <c r="CH560" s="47"/>
      <c r="CI560" s="47"/>
      <c r="CJ560" s="47"/>
      <c r="CK560" s="47"/>
      <c r="CL560" s="47"/>
      <c r="CM560" s="47"/>
    </row>
    <row r="561" spans="1:200" ht="21" customHeight="1" thickTop="1" thickBot="1" x14ac:dyDescent="0.25">
      <c r="A561" s="327"/>
      <c r="B561" s="43"/>
      <c r="C561" s="110"/>
      <c r="D561" s="715" t="s">
        <v>441</v>
      </c>
      <c r="E561" s="659"/>
      <c r="F561" s="659"/>
      <c r="G561" s="659"/>
      <c r="H561" s="659"/>
      <c r="I561" s="659"/>
      <c r="J561" s="659"/>
      <c r="K561" s="659"/>
      <c r="L561" s="659"/>
      <c r="M561" s="659"/>
      <c r="N561" s="659"/>
      <c r="O561" s="659"/>
      <c r="P561" s="659"/>
      <c r="Q561" s="659"/>
      <c r="R561" s="659"/>
      <c r="S561" s="659"/>
      <c r="T561" s="659"/>
      <c r="U561" s="659"/>
      <c r="V561" s="659"/>
      <c r="W561" s="659"/>
      <c r="X561" s="660"/>
      <c r="Y561" s="1">
        <f>SUM(Y542:Y560)</f>
        <v>0</v>
      </c>
      <c r="Z561" s="336">
        <f>SUM(Z542:Z552)+SUM(Z554:Z560)</f>
        <v>170</v>
      </c>
      <c r="AD561" s="229"/>
      <c r="BX561" s="47"/>
      <c r="BY561" s="47"/>
      <c r="BZ561" s="47"/>
      <c r="CA561" s="47"/>
      <c r="CB561" s="47"/>
      <c r="CC561" s="47"/>
      <c r="CD561" s="47"/>
      <c r="CE561" s="47"/>
      <c r="CF561" s="47"/>
      <c r="CG561" s="47"/>
      <c r="CH561" s="47"/>
      <c r="CI561" s="47"/>
      <c r="CJ561" s="47"/>
      <c r="CK561" s="47"/>
      <c r="CL561" s="47"/>
      <c r="CM561" s="47"/>
      <c r="CN561" s="47"/>
      <c r="CO561" s="47"/>
      <c r="CP561" s="47"/>
      <c r="CQ561" s="47"/>
      <c r="CR561" s="47"/>
      <c r="CS561" s="47"/>
      <c r="CT561" s="47"/>
      <c r="CU561" s="47"/>
      <c r="CV561" s="47"/>
      <c r="CW561" s="47"/>
      <c r="CX561" s="47"/>
      <c r="CY561" s="47"/>
      <c r="CZ561" s="47"/>
      <c r="DA561" s="47"/>
      <c r="DB561" s="47"/>
      <c r="DC561" s="47"/>
      <c r="DD561" s="47"/>
    </row>
    <row r="562" spans="1:200" ht="21" customHeight="1" thickBot="1" x14ac:dyDescent="0.25">
      <c r="A562" s="325"/>
      <c r="B562" s="369"/>
      <c r="C562" s="172"/>
      <c r="D562" s="601"/>
      <c r="E562" s="622"/>
      <c r="F562" s="700">
        <v>90</v>
      </c>
      <c r="G562" s="604"/>
      <c r="H562" s="604"/>
      <c r="I562" s="604"/>
      <c r="J562" s="604"/>
      <c r="K562" s="604"/>
      <c r="L562" s="604"/>
      <c r="M562" s="604"/>
      <c r="N562" s="604"/>
      <c r="O562" s="604"/>
      <c r="P562" s="604"/>
      <c r="Q562" s="604"/>
      <c r="R562" s="604"/>
      <c r="S562" s="604"/>
      <c r="T562" s="604"/>
      <c r="U562" s="604"/>
      <c r="V562" s="604"/>
      <c r="W562" s="604"/>
      <c r="X562" s="604"/>
      <c r="Y562" s="604"/>
      <c r="Z562" s="605"/>
      <c r="AD562" s="229"/>
      <c r="BX562" s="47"/>
      <c r="BY562" s="47"/>
      <c r="BZ562" s="47"/>
      <c r="CA562" s="47"/>
      <c r="CB562" s="47"/>
      <c r="CC562" s="47"/>
      <c r="CD562" s="47"/>
      <c r="CE562" s="47"/>
      <c r="CF562" s="47"/>
      <c r="CG562" s="47"/>
      <c r="CH562" s="47"/>
      <c r="CI562" s="47"/>
      <c r="CJ562" s="47"/>
      <c r="CK562" s="47"/>
      <c r="CL562" s="47"/>
      <c r="CM562" s="47"/>
      <c r="CN562" s="47"/>
      <c r="CO562" s="47"/>
      <c r="CP562" s="47"/>
      <c r="CQ562" s="47"/>
      <c r="CR562" s="47"/>
      <c r="CS562" s="47"/>
      <c r="CT562" s="47"/>
      <c r="CU562" s="47"/>
      <c r="CV562" s="47"/>
      <c r="CW562" s="47"/>
      <c r="CX562" s="47"/>
      <c r="CY562" s="47"/>
      <c r="CZ562" s="47"/>
      <c r="DA562" s="47"/>
      <c r="DB562" s="47"/>
      <c r="DC562" s="47"/>
      <c r="DD562" s="47"/>
    </row>
    <row r="563" spans="1:200" s="84" customFormat="1" ht="30" customHeight="1" thickBot="1" x14ac:dyDescent="0.25">
      <c r="A563" s="317"/>
      <c r="B563" s="241" t="s">
        <v>128</v>
      </c>
      <c r="C563" s="143" t="s">
        <v>26</v>
      </c>
      <c r="D563" s="242"/>
      <c r="E563" s="243"/>
      <c r="F563" s="244"/>
      <c r="G563" s="245"/>
      <c r="H563" s="242"/>
      <c r="I563" s="243"/>
      <c r="J563" s="161" t="s">
        <v>440</v>
      </c>
      <c r="K563" s="245"/>
      <c r="L563" s="161" t="s">
        <v>440</v>
      </c>
      <c r="M563" s="243"/>
      <c r="N563" s="244"/>
      <c r="O563" s="245"/>
      <c r="P563" s="242"/>
      <c r="Q563" s="243"/>
      <c r="R563" s="244"/>
      <c r="S563" s="245"/>
      <c r="T563" s="242"/>
      <c r="U563" s="243"/>
      <c r="V563" s="244"/>
      <c r="W563" s="245"/>
      <c r="X563" s="168"/>
      <c r="Y563" s="168"/>
      <c r="Z563" s="348"/>
      <c r="AA563" s="208"/>
      <c r="AB563" s="47"/>
      <c r="AC563" s="220"/>
      <c r="AD563" s="229"/>
      <c r="AE563" s="220"/>
      <c r="AF563" s="220"/>
      <c r="AG563" s="220"/>
      <c r="AH563" s="220"/>
      <c r="AI563" s="220"/>
      <c r="AJ563" s="220"/>
      <c r="AK563" s="220"/>
      <c r="AL563" s="220"/>
      <c r="AM563" s="220"/>
      <c r="AN563" s="220"/>
      <c r="AO563" s="220"/>
      <c r="AP563" s="220"/>
      <c r="AQ563" s="220"/>
      <c r="AR563" s="220"/>
      <c r="AS563" s="220"/>
      <c r="AT563" s="220"/>
      <c r="AU563" s="220"/>
      <c r="AV563" s="220"/>
      <c r="AW563" s="220"/>
      <c r="AX563" s="220"/>
      <c r="AY563" s="220"/>
      <c r="AZ563" s="220"/>
      <c r="BA563" s="220"/>
      <c r="BB563" s="220"/>
      <c r="BC563" s="220"/>
      <c r="BD563" s="220"/>
      <c r="BE563" s="220"/>
      <c r="BF563" s="220"/>
      <c r="BG563" s="220"/>
      <c r="BH563" s="220"/>
      <c r="BI563" s="220"/>
      <c r="BJ563" s="220"/>
      <c r="BK563" s="220"/>
      <c r="BL563" s="220"/>
      <c r="BM563" s="220"/>
      <c r="BN563" s="220"/>
      <c r="BO563" s="220"/>
      <c r="BP563" s="220"/>
      <c r="BQ563" s="220"/>
      <c r="BR563" s="220"/>
      <c r="BS563" s="220"/>
      <c r="BT563" s="220"/>
      <c r="BU563" s="220"/>
      <c r="BV563" s="220"/>
      <c r="BW563" s="220"/>
      <c r="BX563" s="47"/>
      <c r="BY563" s="47"/>
      <c r="BZ563" s="47"/>
      <c r="CA563" s="47"/>
      <c r="CB563" s="47"/>
      <c r="CC563" s="47"/>
      <c r="CD563" s="47"/>
      <c r="CE563" s="47"/>
      <c r="CF563" s="47"/>
      <c r="CG563" s="47"/>
      <c r="CH563" s="47"/>
      <c r="CI563" s="47"/>
      <c r="CJ563" s="47"/>
      <c r="CK563" s="47"/>
      <c r="CL563" s="47"/>
      <c r="CM563" s="47"/>
      <c r="CN563" s="47"/>
      <c r="CO563" s="47"/>
      <c r="CP563" s="47"/>
      <c r="CQ563" s="47"/>
      <c r="CR563" s="47"/>
      <c r="CS563" s="47"/>
      <c r="CT563" s="47"/>
      <c r="CU563" s="47"/>
      <c r="CV563" s="47"/>
      <c r="CW563" s="47"/>
      <c r="CX563" s="47"/>
      <c r="CY563" s="47"/>
      <c r="CZ563" s="47"/>
      <c r="DA563" s="47"/>
      <c r="DB563" s="47"/>
      <c r="DC563" s="47"/>
      <c r="DD563" s="47"/>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c r="FE563" s="2"/>
      <c r="FF563" s="2"/>
      <c r="FG563" s="2"/>
      <c r="FH563" s="2"/>
      <c r="FI563" s="2"/>
      <c r="FJ563" s="2"/>
      <c r="FK563" s="2"/>
      <c r="FL563" s="2"/>
      <c r="FM563" s="2"/>
      <c r="FN563" s="2"/>
      <c r="FO563" s="2"/>
      <c r="FP563" s="2"/>
      <c r="FQ563" s="2"/>
      <c r="FR563" s="2"/>
      <c r="FS563" s="2"/>
      <c r="FT563" s="2"/>
      <c r="FU563" s="2"/>
      <c r="FV563" s="2"/>
      <c r="FW563" s="2"/>
      <c r="FX563" s="2"/>
      <c r="FY563" s="2"/>
      <c r="FZ563" s="2"/>
      <c r="GA563" s="2"/>
      <c r="GB563" s="2"/>
      <c r="GC563" s="2"/>
      <c r="GD563" s="2"/>
      <c r="GE563" s="2"/>
      <c r="GF563" s="2"/>
      <c r="GG563" s="2"/>
      <c r="GH563" s="2"/>
      <c r="GI563" s="2"/>
      <c r="GJ563" s="2"/>
      <c r="GK563" s="2"/>
      <c r="GL563" s="2"/>
      <c r="GM563" s="2"/>
      <c r="GN563" s="2"/>
      <c r="GO563" s="2"/>
      <c r="GP563" s="2"/>
      <c r="GQ563" s="2"/>
      <c r="GR563" s="2"/>
    </row>
    <row r="564" spans="1:200" ht="67.7" customHeight="1" x14ac:dyDescent="0.2">
      <c r="A564" s="385"/>
      <c r="B564" s="173" t="s">
        <v>129</v>
      </c>
      <c r="C564" s="132" t="s">
        <v>639</v>
      </c>
      <c r="D564" s="609"/>
      <c r="E564" s="610"/>
      <c r="F564" s="609"/>
      <c r="G564" s="610"/>
      <c r="H564" s="609"/>
      <c r="I564" s="610"/>
      <c r="J564" s="609"/>
      <c r="K564" s="610"/>
      <c r="L564" s="609"/>
      <c r="M564" s="610"/>
      <c r="N564" s="609"/>
      <c r="O564" s="610"/>
      <c r="P564" s="609"/>
      <c r="Q564" s="610"/>
      <c r="R564" s="609"/>
      <c r="S564" s="610"/>
      <c r="T564" s="609"/>
      <c r="U564" s="610"/>
      <c r="V564" s="609"/>
      <c r="W564" s="610"/>
      <c r="X564" s="90"/>
      <c r="Y564" s="545">
        <f>IF(OR(D564="s",F564="s",H564="s",J564="s",L564="s",N564="s",P564="s",R564="s",T564="s",V564="s"), 0, IF(OR(D564="a",F564="a",H564="a",J564="a",L564="a",N564="a",P564="a",R564="a",T564="a",V564="a"),Z564,0))</f>
        <v>0</v>
      </c>
      <c r="Z564" s="334">
        <v>20</v>
      </c>
      <c r="AA564" s="39">
        <f>COUNTIF(D564:W564,"a")+COUNTIF(D564:W564,"s")</f>
        <v>0</v>
      </c>
      <c r="AB564" s="390"/>
      <c r="AD564" s="229" t="s">
        <v>208</v>
      </c>
      <c r="BX564" s="220"/>
      <c r="BY564" s="220"/>
      <c r="BZ564" s="220"/>
      <c r="CA564" s="220"/>
      <c r="CB564" s="220"/>
      <c r="CC564" s="220"/>
      <c r="CD564" s="220"/>
      <c r="CE564" s="220"/>
      <c r="CF564" s="220"/>
      <c r="CG564" s="47"/>
      <c r="CH564" s="47"/>
      <c r="CI564" s="47"/>
      <c r="CJ564" s="47"/>
      <c r="CK564" s="47"/>
      <c r="CL564" s="47"/>
      <c r="CM564" s="47"/>
    </row>
    <row r="565" spans="1:200" ht="45" customHeight="1" x14ac:dyDescent="0.2">
      <c r="A565" s="385"/>
      <c r="B565" s="174" t="s">
        <v>130</v>
      </c>
      <c r="C565" s="109" t="s">
        <v>712</v>
      </c>
      <c r="D565" s="593"/>
      <c r="E565" s="594"/>
      <c r="F565" s="593"/>
      <c r="G565" s="594"/>
      <c r="H565" s="593"/>
      <c r="I565" s="594"/>
      <c r="J565" s="593"/>
      <c r="K565" s="594"/>
      <c r="L565" s="593"/>
      <c r="M565" s="594"/>
      <c r="N565" s="593"/>
      <c r="O565" s="594"/>
      <c r="P565" s="593"/>
      <c r="Q565" s="594"/>
      <c r="R565" s="593"/>
      <c r="S565" s="594"/>
      <c r="T565" s="593"/>
      <c r="U565" s="594"/>
      <c r="V565" s="593"/>
      <c r="W565" s="594"/>
      <c r="X565" s="90"/>
      <c r="Y565" s="545">
        <f>IF(OR(D565="s",F565="s",H565="s",J565="s",L565="s",N565="s",P565="s",R565="s",T565="s",V565="s"), 0, IF(OR(D565="a",F565="a",H565="a",J565="a",L565="a",N565="a",P565="a",R565="a",T565="a",V565="a"),Z565,0))</f>
        <v>0</v>
      </c>
      <c r="Z565" s="331">
        <v>20</v>
      </c>
      <c r="AA565" s="39">
        <f>COUNTIF(D565:W565,"a")+COUNTIF(D565:W565,"s")</f>
        <v>0</v>
      </c>
      <c r="AB565" s="390"/>
      <c r="AD565" s="229" t="s">
        <v>208</v>
      </c>
      <c r="BX565" s="220"/>
      <c r="BY565" s="220"/>
      <c r="BZ565" s="220"/>
      <c r="CA565" s="220"/>
      <c r="CB565" s="220"/>
      <c r="CC565" s="220"/>
      <c r="CD565" s="220"/>
      <c r="CE565" s="220"/>
      <c r="CF565" s="220"/>
      <c r="CG565" s="47"/>
      <c r="CH565" s="47"/>
      <c r="CI565" s="47"/>
      <c r="CJ565" s="47"/>
      <c r="CK565" s="47"/>
      <c r="CL565" s="47"/>
      <c r="CM565" s="47"/>
    </row>
    <row r="566" spans="1:200" ht="45" customHeight="1" x14ac:dyDescent="0.2">
      <c r="A566" s="327"/>
      <c r="B566" s="174" t="s">
        <v>131</v>
      </c>
      <c r="C566" s="109" t="s">
        <v>640</v>
      </c>
      <c r="D566" s="593"/>
      <c r="E566" s="594"/>
      <c r="F566" s="593"/>
      <c r="G566" s="594"/>
      <c r="H566" s="593"/>
      <c r="I566" s="594"/>
      <c r="J566" s="593"/>
      <c r="K566" s="594"/>
      <c r="L566" s="593"/>
      <c r="M566" s="594"/>
      <c r="N566" s="593"/>
      <c r="O566" s="594"/>
      <c r="P566" s="593"/>
      <c r="Q566" s="594"/>
      <c r="R566" s="593"/>
      <c r="S566" s="594"/>
      <c r="T566" s="593"/>
      <c r="U566" s="594"/>
      <c r="V566" s="593"/>
      <c r="W566" s="594"/>
      <c r="X566" s="90"/>
      <c r="Y566" s="545">
        <f>IF(OR(D566="s",F566="s",H566="s",J566="s",L566="s",N566="s",P566="s",R566="s",T566="s",V566="s"), 0, IF(OR(D566="a",F566="a",H566="a",J566="a",L566="a",N566="a",P566="a",R566="a",T566="a",V566="a"),Z566,0))</f>
        <v>0</v>
      </c>
      <c r="Z566" s="331">
        <v>10</v>
      </c>
      <c r="AA566" s="208">
        <f>COUNTIF(D566:W566,"a")+COUNTIF(D566:W566,"s")</f>
        <v>0</v>
      </c>
      <c r="AB566" s="275"/>
      <c r="AD566" s="229"/>
      <c r="BX566" s="47"/>
      <c r="BY566" s="47"/>
      <c r="BZ566" s="47"/>
      <c r="CA566" s="47"/>
      <c r="CB566" s="47"/>
      <c r="CC566" s="47"/>
      <c r="CD566" s="47"/>
      <c r="CE566" s="47"/>
      <c r="CF566" s="47"/>
      <c r="CG566" s="47"/>
      <c r="CH566" s="47"/>
      <c r="CI566" s="47"/>
      <c r="CJ566" s="47"/>
      <c r="CK566" s="47"/>
      <c r="CL566" s="47"/>
      <c r="CM566" s="47"/>
      <c r="CN566" s="47"/>
      <c r="CO566" s="47"/>
      <c r="CP566" s="47"/>
      <c r="CQ566" s="47"/>
      <c r="CR566" s="47"/>
      <c r="CS566" s="47"/>
      <c r="CT566" s="47"/>
      <c r="CU566" s="47"/>
      <c r="CV566" s="47"/>
      <c r="CW566" s="47"/>
      <c r="CX566" s="47"/>
      <c r="CY566" s="47"/>
      <c r="CZ566" s="47"/>
      <c r="DA566" s="47"/>
      <c r="DB566" s="47"/>
      <c r="DC566" s="47"/>
      <c r="DD566" s="47"/>
    </row>
    <row r="567" spans="1:200" ht="45" customHeight="1" x14ac:dyDescent="0.2">
      <c r="A567" s="327"/>
      <c r="B567" s="174" t="s">
        <v>200</v>
      </c>
      <c r="C567" s="109" t="s">
        <v>641</v>
      </c>
      <c r="D567" s="593"/>
      <c r="E567" s="594"/>
      <c r="F567" s="593"/>
      <c r="G567" s="594"/>
      <c r="H567" s="593"/>
      <c r="I567" s="594"/>
      <c r="J567" s="593"/>
      <c r="K567" s="594"/>
      <c r="L567" s="593"/>
      <c r="M567" s="594"/>
      <c r="N567" s="593"/>
      <c r="O567" s="594"/>
      <c r="P567" s="593"/>
      <c r="Q567" s="594"/>
      <c r="R567" s="593"/>
      <c r="S567" s="594"/>
      <c r="T567" s="593"/>
      <c r="U567" s="594"/>
      <c r="V567" s="593"/>
      <c r="W567" s="594"/>
      <c r="X567" s="90"/>
      <c r="Y567" s="545">
        <f>IF(OR(D567="s",F567="s",H567="s",J567="s",L567="s",N567="s",P567="s",R567="s",T567="s",V567="s"), 0, IF(OR(D567="a",F567="a",H567="a",J567="a",L567="a",N567="a",P567="a",R567="a",T567="a",V567="a"),Z567,0))</f>
        <v>0</v>
      </c>
      <c r="Z567" s="331">
        <v>10</v>
      </c>
      <c r="AA567" s="208">
        <f>COUNTIF(D567:W567,"a")+COUNTIF(D567:W567,"s")</f>
        <v>0</v>
      </c>
      <c r="AB567" s="275"/>
      <c r="AD567" s="229"/>
      <c r="BX567" s="47"/>
      <c r="BY567" s="47"/>
      <c r="BZ567" s="47"/>
      <c r="CA567" s="47"/>
      <c r="CB567" s="47"/>
      <c r="CC567" s="47"/>
      <c r="CD567" s="47"/>
      <c r="CE567" s="47"/>
      <c r="CF567" s="47"/>
      <c r="CG567" s="47"/>
      <c r="CH567" s="47"/>
      <c r="CI567" s="47"/>
      <c r="CJ567" s="47"/>
      <c r="CK567" s="47"/>
      <c r="CL567" s="47"/>
      <c r="CM567" s="47"/>
      <c r="CN567" s="47"/>
      <c r="CO567" s="47"/>
      <c r="CP567" s="47"/>
      <c r="CQ567" s="47"/>
      <c r="CR567" s="47"/>
      <c r="CS567" s="47"/>
      <c r="CT567" s="47"/>
      <c r="CU567" s="47"/>
      <c r="CV567" s="47"/>
      <c r="CW567" s="47"/>
      <c r="CX567" s="47"/>
      <c r="CY567" s="47"/>
      <c r="CZ567" s="47"/>
      <c r="DA567" s="47"/>
      <c r="DB567" s="47"/>
      <c r="DC567" s="47"/>
      <c r="DD567" s="47"/>
    </row>
    <row r="568" spans="1:200" ht="27.95" customHeight="1" thickBot="1" x14ac:dyDescent="0.25">
      <c r="A568" s="327"/>
      <c r="B568" s="174" t="s">
        <v>132</v>
      </c>
      <c r="C568" s="109" t="s">
        <v>543</v>
      </c>
      <c r="D568" s="559"/>
      <c r="E568" s="560"/>
      <c r="F568" s="559"/>
      <c r="G568" s="560"/>
      <c r="H568" s="559"/>
      <c r="I568" s="560"/>
      <c r="J568" s="559"/>
      <c r="K568" s="560"/>
      <c r="L568" s="559"/>
      <c r="M568" s="560"/>
      <c r="N568" s="559"/>
      <c r="O568" s="560"/>
      <c r="P568" s="559"/>
      <c r="Q568" s="560"/>
      <c r="R568" s="559"/>
      <c r="S568" s="560"/>
      <c r="T568" s="559"/>
      <c r="U568" s="560"/>
      <c r="V568" s="559"/>
      <c r="W568" s="560"/>
      <c r="X568" s="90"/>
      <c r="Y568" s="545">
        <f>IF(OR(D568="s",F568="s",H568="s",J568="s",L568="s",N568="s",P568="s",R568="s",T568="s",V568="s"), 0, IF(OR(D568="a",F568="a",H568="a",J568="a",L568="a",N568="a",P568="a",R568="a",T568="a",V568="a"),Z568,0))</f>
        <v>0</v>
      </c>
      <c r="Z568" s="335">
        <v>10</v>
      </c>
      <c r="AA568" s="208">
        <f>COUNTIF(D568:W568,"a")+COUNTIF(D568:W568,"s")</f>
        <v>0</v>
      </c>
      <c r="AB568" s="275"/>
      <c r="AD568" s="229" t="s">
        <v>208</v>
      </c>
      <c r="BX568" s="47"/>
      <c r="BY568" s="47"/>
      <c r="BZ568" s="47"/>
      <c r="CA568" s="47"/>
      <c r="CB568" s="47"/>
      <c r="CC568" s="47"/>
      <c r="CD568" s="47"/>
      <c r="CE568" s="47"/>
      <c r="CF568" s="47"/>
      <c r="CG568" s="47"/>
      <c r="CH568" s="47"/>
      <c r="CI568" s="47"/>
      <c r="CJ568" s="47"/>
      <c r="CK568" s="47"/>
      <c r="CL568" s="47"/>
      <c r="CM568" s="47"/>
      <c r="CN568" s="47"/>
      <c r="CO568" s="47"/>
      <c r="CP568" s="47"/>
      <c r="CQ568" s="47"/>
      <c r="CR568" s="47"/>
      <c r="CS568" s="47"/>
      <c r="CT568" s="47"/>
      <c r="CU568" s="47"/>
      <c r="CV568" s="47"/>
      <c r="CW568" s="47"/>
      <c r="CX568" s="47"/>
      <c r="CY568" s="47"/>
      <c r="CZ568" s="47"/>
      <c r="DA568" s="47"/>
      <c r="DB568" s="47"/>
      <c r="DC568" s="47"/>
      <c r="DD568" s="47"/>
    </row>
    <row r="569" spans="1:200" ht="21" customHeight="1" thickTop="1" thickBot="1" x14ac:dyDescent="0.25">
      <c r="A569" s="327"/>
      <c r="B569" s="43"/>
      <c r="C569" s="109"/>
      <c r="D569" s="606" t="s">
        <v>441</v>
      </c>
      <c r="E569" s="607"/>
      <c r="F569" s="607"/>
      <c r="G569" s="607"/>
      <c r="H569" s="607"/>
      <c r="I569" s="607"/>
      <c r="J569" s="607"/>
      <c r="K569" s="607"/>
      <c r="L569" s="607"/>
      <c r="M569" s="607"/>
      <c r="N569" s="607"/>
      <c r="O569" s="607"/>
      <c r="P569" s="607"/>
      <c r="Q569" s="607"/>
      <c r="R569" s="607"/>
      <c r="S569" s="607"/>
      <c r="T569" s="607"/>
      <c r="U569" s="607"/>
      <c r="V569" s="607"/>
      <c r="W569" s="607"/>
      <c r="X569" s="608"/>
      <c r="Y569" s="1">
        <f>SUM(Y564:Y568)</f>
        <v>0</v>
      </c>
      <c r="Z569" s="332">
        <f>SUM(Z564:Z568)</f>
        <v>70</v>
      </c>
      <c r="AD569" s="229"/>
      <c r="BX569" s="47"/>
      <c r="BY569" s="47"/>
      <c r="BZ569" s="47"/>
      <c r="CA569" s="47"/>
      <c r="CB569" s="47"/>
      <c r="CC569" s="47"/>
      <c r="CD569" s="47"/>
      <c r="CE569" s="47"/>
      <c r="CF569" s="47"/>
      <c r="CG569" s="47"/>
      <c r="CH569" s="47"/>
      <c r="CI569" s="47"/>
      <c r="CJ569" s="47"/>
      <c r="CK569" s="47"/>
      <c r="CL569" s="47"/>
      <c r="CM569" s="47"/>
      <c r="CN569" s="47"/>
      <c r="CO569" s="47"/>
      <c r="CP569" s="47"/>
      <c r="CQ569" s="47"/>
      <c r="CR569" s="47"/>
      <c r="CS569" s="47"/>
      <c r="CT569" s="47"/>
      <c r="CU569" s="47"/>
      <c r="CV569" s="47"/>
      <c r="CW569" s="47"/>
      <c r="CX569" s="47"/>
      <c r="CY569" s="47"/>
      <c r="CZ569" s="47"/>
      <c r="DA569" s="47"/>
      <c r="DB569" s="47"/>
      <c r="DC569" s="47"/>
      <c r="DD569" s="47"/>
    </row>
    <row r="570" spans="1:200" s="92" customFormat="1" ht="21" customHeight="1" thickBot="1" x14ac:dyDescent="0.25">
      <c r="A570" s="327"/>
      <c r="B570" s="93"/>
      <c r="C570" s="137"/>
      <c r="D570" s="601"/>
      <c r="E570" s="622"/>
      <c r="F570" s="647">
        <v>50</v>
      </c>
      <c r="G570" s="604"/>
      <c r="H570" s="604"/>
      <c r="I570" s="604"/>
      <c r="J570" s="604"/>
      <c r="K570" s="604"/>
      <c r="L570" s="604"/>
      <c r="M570" s="604"/>
      <c r="N570" s="604"/>
      <c r="O570" s="604"/>
      <c r="P570" s="604"/>
      <c r="Q570" s="604"/>
      <c r="R570" s="604"/>
      <c r="S570" s="604"/>
      <c r="T570" s="604"/>
      <c r="U570" s="604"/>
      <c r="V570" s="604"/>
      <c r="W570" s="604"/>
      <c r="X570" s="604"/>
      <c r="Y570" s="604"/>
      <c r="Z570" s="605"/>
      <c r="AA570" s="208"/>
      <c r="AB570" s="47"/>
      <c r="AC570" s="220"/>
      <c r="AD570" s="229"/>
      <c r="AE570" s="220"/>
      <c r="AF570" s="220"/>
      <c r="AG570" s="220"/>
      <c r="AH570" s="220"/>
      <c r="AI570" s="220"/>
      <c r="AJ570" s="220"/>
      <c r="AK570" s="220"/>
      <c r="AL570" s="220"/>
      <c r="AM570" s="220"/>
      <c r="AN570" s="220"/>
      <c r="AO570" s="220"/>
      <c r="AP570" s="220"/>
      <c r="AQ570" s="220"/>
      <c r="AR570" s="220"/>
      <c r="AS570" s="220"/>
      <c r="AT570" s="220"/>
      <c r="AU570" s="220"/>
      <c r="AV570" s="220"/>
      <c r="AW570" s="220"/>
      <c r="AX570" s="220"/>
      <c r="AY570" s="220"/>
      <c r="AZ570" s="220"/>
      <c r="BA570" s="220"/>
      <c r="BB570" s="220"/>
      <c r="BC570" s="220"/>
      <c r="BD570" s="220"/>
      <c r="BE570" s="220"/>
      <c r="BF570" s="220"/>
      <c r="BG570" s="220"/>
      <c r="BH570" s="220"/>
      <c r="BI570" s="220"/>
      <c r="BJ570" s="220"/>
      <c r="BK570" s="220"/>
      <c r="BL570" s="220"/>
      <c r="BM570" s="220"/>
      <c r="BN570" s="220"/>
      <c r="BO570" s="220"/>
      <c r="BP570" s="220"/>
      <c r="BQ570" s="220"/>
      <c r="BR570" s="220"/>
      <c r="BS570" s="220"/>
      <c r="BT570" s="220"/>
      <c r="BU570" s="220"/>
      <c r="BV570" s="220"/>
      <c r="BW570" s="220"/>
      <c r="BX570" s="47"/>
      <c r="BY570" s="47"/>
      <c r="BZ570" s="47"/>
      <c r="CA570" s="47"/>
      <c r="CB570" s="47"/>
      <c r="CC570" s="47"/>
      <c r="CD570" s="47"/>
      <c r="CE570" s="47"/>
      <c r="CF570" s="47"/>
      <c r="CG570" s="47"/>
      <c r="CH570" s="47"/>
      <c r="CI570" s="47"/>
      <c r="CJ570" s="47"/>
      <c r="CK570" s="47"/>
      <c r="CL570" s="47"/>
      <c r="CM570" s="47"/>
      <c r="CN570" s="47"/>
      <c r="CO570" s="47"/>
      <c r="CP570" s="47"/>
      <c r="CQ570" s="47"/>
      <c r="CR570" s="47"/>
      <c r="CS570" s="47"/>
      <c r="CT570" s="47"/>
      <c r="CU570" s="47"/>
      <c r="CV570" s="47"/>
      <c r="CW570" s="47"/>
      <c r="CX570" s="47"/>
      <c r="CY570" s="47"/>
      <c r="CZ570" s="47"/>
      <c r="DA570" s="47"/>
      <c r="DB570" s="47"/>
      <c r="DC570" s="47"/>
      <c r="DD570" s="47"/>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c r="FP570" s="2"/>
      <c r="FQ570" s="2"/>
      <c r="FR570" s="2"/>
      <c r="FS570" s="2"/>
      <c r="FT570" s="2"/>
      <c r="FU570" s="2"/>
      <c r="FV570" s="2"/>
      <c r="FW570" s="2"/>
      <c r="FX570" s="2"/>
      <c r="FY570" s="2"/>
      <c r="FZ570" s="2"/>
      <c r="GA570" s="2"/>
      <c r="GB570" s="2"/>
      <c r="GC570" s="2"/>
      <c r="GD570" s="2"/>
      <c r="GE570" s="2"/>
      <c r="GF570" s="2"/>
      <c r="GG570" s="2"/>
      <c r="GH570" s="2"/>
      <c r="GI570" s="2"/>
      <c r="GJ570" s="2"/>
      <c r="GK570" s="2"/>
      <c r="GL570" s="2"/>
      <c r="GM570" s="2"/>
      <c r="GN570" s="2"/>
      <c r="GO570" s="2"/>
      <c r="GP570" s="2"/>
      <c r="GQ570" s="2"/>
      <c r="GR570" s="2"/>
    </row>
    <row r="571" spans="1:200" s="84" customFormat="1" ht="30" customHeight="1" thickBot="1" x14ac:dyDescent="0.25">
      <c r="A571" s="327"/>
      <c r="B571" s="179" t="s">
        <v>133</v>
      </c>
      <c r="C571" s="121" t="s">
        <v>642</v>
      </c>
      <c r="D571" s="8"/>
      <c r="E571" s="7"/>
      <c r="F571" s="8"/>
      <c r="G571" s="9"/>
      <c r="H571" s="6"/>
      <c r="I571" s="7"/>
      <c r="J571" s="8"/>
      <c r="K571" s="9"/>
      <c r="L571" s="12" t="s">
        <v>440</v>
      </c>
      <c r="M571" s="7"/>
      <c r="N571" s="8"/>
      <c r="O571" s="9"/>
      <c r="P571" s="6"/>
      <c r="Q571" s="7"/>
      <c r="R571" s="8"/>
      <c r="S571" s="9"/>
      <c r="T571" s="6"/>
      <c r="U571" s="7"/>
      <c r="V571" s="8"/>
      <c r="W571" s="9"/>
      <c r="X571" s="13"/>
      <c r="Y571" s="13"/>
      <c r="Z571" s="18"/>
      <c r="AA571" s="404"/>
      <c r="AB571" s="47"/>
      <c r="AC571" s="220"/>
      <c r="AD571" s="229"/>
      <c r="AE571" s="220"/>
      <c r="AF571" s="220"/>
      <c r="AG571" s="220"/>
      <c r="AH571" s="220"/>
      <c r="AI571" s="220"/>
      <c r="AJ571" s="220"/>
      <c r="AK571" s="220"/>
      <c r="AL571" s="220"/>
      <c r="AM571" s="220"/>
      <c r="AN571" s="220"/>
      <c r="AO571" s="220"/>
      <c r="AP571" s="220"/>
      <c r="AQ571" s="220"/>
      <c r="AR571" s="220"/>
      <c r="AS571" s="220"/>
      <c r="AT571" s="220"/>
      <c r="AU571" s="220"/>
      <c r="AV571" s="220"/>
      <c r="AW571" s="220"/>
      <c r="AX571" s="220"/>
      <c r="AY571" s="220"/>
      <c r="AZ571" s="220"/>
      <c r="BA571" s="220"/>
      <c r="BB571" s="220"/>
      <c r="BC571" s="220"/>
      <c r="BD571" s="220"/>
      <c r="BE571" s="220"/>
      <c r="BF571" s="220"/>
      <c r="BG571" s="220"/>
      <c r="BH571" s="220"/>
      <c r="BI571" s="220"/>
      <c r="BJ571" s="220"/>
      <c r="BK571" s="220"/>
      <c r="BL571" s="220"/>
      <c r="BM571" s="220"/>
      <c r="BN571" s="220"/>
      <c r="BO571" s="220"/>
      <c r="BP571" s="220"/>
      <c r="BQ571" s="220"/>
      <c r="BR571" s="220"/>
      <c r="BS571" s="220"/>
      <c r="BT571" s="220"/>
      <c r="BU571" s="220"/>
      <c r="BV571" s="220"/>
      <c r="BW571" s="220"/>
      <c r="BX571" s="220"/>
      <c r="BY571" s="220"/>
      <c r="BZ571" s="220"/>
      <c r="CA571" s="220"/>
      <c r="CB571" s="220"/>
      <c r="CC571" s="220"/>
      <c r="CD571" s="220"/>
      <c r="CE571" s="220"/>
      <c r="CF571" s="220"/>
      <c r="CG571" s="47"/>
      <c r="CH571" s="47"/>
      <c r="CI571" s="47"/>
      <c r="CJ571" s="47"/>
      <c r="CK571" s="47"/>
      <c r="CL571" s="47"/>
      <c r="CM571" s="47"/>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c r="FE571" s="2"/>
      <c r="FF571" s="2"/>
      <c r="FG571" s="2"/>
      <c r="FH571" s="2"/>
      <c r="FI571" s="2"/>
      <c r="FJ571" s="2"/>
      <c r="FK571" s="2"/>
      <c r="FL571" s="2"/>
      <c r="FM571" s="2"/>
      <c r="FN571" s="2"/>
      <c r="FO571" s="2"/>
      <c r="FP571" s="2"/>
      <c r="FQ571" s="2"/>
    </row>
    <row r="572" spans="1:200" ht="30" customHeight="1" x14ac:dyDescent="0.2">
      <c r="A572" s="327"/>
      <c r="B572" s="173"/>
      <c r="C572" s="312" t="s">
        <v>1112</v>
      </c>
      <c r="D572" s="728"/>
      <c r="E572" s="729"/>
      <c r="F572" s="729"/>
      <c r="G572" s="729"/>
      <c r="H572" s="729"/>
      <c r="I572" s="729"/>
      <c r="J572" s="729"/>
      <c r="K572" s="729"/>
      <c r="L572" s="729"/>
      <c r="M572" s="729"/>
      <c r="N572" s="729"/>
      <c r="O572" s="729"/>
      <c r="P572" s="729"/>
      <c r="Q572" s="729"/>
      <c r="R572" s="729"/>
      <c r="S572" s="729"/>
      <c r="T572" s="729"/>
      <c r="U572" s="729"/>
      <c r="V572" s="729"/>
      <c r="W572" s="729"/>
      <c r="X572" s="729"/>
      <c r="Y572" s="729"/>
      <c r="Z572" s="730"/>
      <c r="AA572" s="39"/>
      <c r="BX572" s="220"/>
      <c r="BY572" s="220"/>
      <c r="BZ572" s="220"/>
      <c r="CA572" s="220"/>
      <c r="CB572" s="220"/>
      <c r="CC572" s="220"/>
      <c r="CD572" s="220"/>
      <c r="CE572" s="220"/>
    </row>
    <row r="573" spans="1:200" ht="67.7" customHeight="1" x14ac:dyDescent="0.2">
      <c r="A573" s="327"/>
      <c r="B573" s="176" t="s">
        <v>134</v>
      </c>
      <c r="C573" s="132" t="s">
        <v>1113</v>
      </c>
      <c r="D573" s="817"/>
      <c r="E573" s="818"/>
      <c r="F573" s="817"/>
      <c r="G573" s="818"/>
      <c r="H573" s="817"/>
      <c r="I573" s="818"/>
      <c r="J573" s="817"/>
      <c r="K573" s="818"/>
      <c r="L573" s="817"/>
      <c r="M573" s="818"/>
      <c r="N573" s="817"/>
      <c r="O573" s="818"/>
      <c r="P573" s="817"/>
      <c r="Q573" s="818"/>
      <c r="R573" s="817"/>
      <c r="S573" s="818"/>
      <c r="T573" s="817"/>
      <c r="U573" s="818"/>
      <c r="V573" s="817"/>
      <c r="W573" s="818"/>
      <c r="X573" s="533"/>
      <c r="Y573" s="89">
        <f t="shared" ref="Y573:Y582" si="80">IF(OR(D573="s",F573="s",H573="s",J573="s",L573="s",N573="s",P573="s",R573="s",T573="s",V573="s"), 0, IF(OR(D573="a",F573="a",H573="a",J573="a",L573="a",N573="a",P573="a",R573="a",T573="a",V573="a"),Z573,0))</f>
        <v>0</v>
      </c>
      <c r="Z573" s="337">
        <v>5</v>
      </c>
      <c r="AA573" s="39">
        <f t="shared" ref="AA573:AA582" si="81">COUNTIF(D573:W573,"a")+COUNTIF(D573:W573,"s")</f>
        <v>0</v>
      </c>
      <c r="AB573" s="390"/>
      <c r="AD573" s="229" t="s">
        <v>208</v>
      </c>
      <c r="BX573" s="220"/>
      <c r="BY573" s="220"/>
      <c r="BZ573" s="220"/>
      <c r="CA573" s="220"/>
      <c r="CB573" s="220"/>
      <c r="CC573" s="220"/>
      <c r="CD573" s="220"/>
      <c r="CE573" s="220"/>
      <c r="CF573" s="220"/>
      <c r="CG573" s="47"/>
      <c r="CH573" s="47"/>
      <c r="CI573" s="47"/>
      <c r="CJ573" s="47"/>
      <c r="CK573" s="47"/>
      <c r="CL573" s="47"/>
      <c r="CM573" s="47"/>
    </row>
    <row r="574" spans="1:200" ht="27.95" customHeight="1" x14ac:dyDescent="0.2">
      <c r="A574" s="327"/>
      <c r="B574" s="176" t="s">
        <v>643</v>
      </c>
      <c r="C574" s="132" t="s">
        <v>644</v>
      </c>
      <c r="D574" s="801"/>
      <c r="E574" s="802"/>
      <c r="F574" s="801"/>
      <c r="G574" s="802"/>
      <c r="H574" s="801"/>
      <c r="I574" s="802"/>
      <c r="J574" s="801"/>
      <c r="K574" s="802"/>
      <c r="L574" s="801"/>
      <c r="M574" s="802"/>
      <c r="N574" s="801"/>
      <c r="O574" s="802"/>
      <c r="P574" s="801"/>
      <c r="Q574" s="802"/>
      <c r="R574" s="801"/>
      <c r="S574" s="802"/>
      <c r="T574" s="801"/>
      <c r="U574" s="802"/>
      <c r="V574" s="801"/>
      <c r="W574" s="802"/>
      <c r="X574" s="96"/>
      <c r="Y574" s="170">
        <f t="shared" si="80"/>
        <v>0</v>
      </c>
      <c r="Z574" s="331">
        <v>10</v>
      </c>
      <c r="AA574" s="39">
        <f t="shared" si="81"/>
        <v>0</v>
      </c>
      <c r="AB574" s="390"/>
      <c r="AD574" s="229"/>
      <c r="BX574" s="220"/>
      <c r="BY574" s="220"/>
      <c r="BZ574" s="220"/>
      <c r="CA574" s="220"/>
      <c r="CB574" s="220"/>
      <c r="CC574" s="220"/>
      <c r="CD574" s="220"/>
      <c r="CE574" s="220"/>
      <c r="CF574" s="220"/>
      <c r="CG574" s="47"/>
      <c r="CH574" s="47"/>
      <c r="CI574" s="47"/>
      <c r="CJ574" s="47"/>
      <c r="CK574" s="47"/>
      <c r="CL574" s="47"/>
      <c r="CM574" s="47"/>
    </row>
    <row r="575" spans="1:200" ht="45" customHeight="1" x14ac:dyDescent="0.2">
      <c r="A575" s="327"/>
      <c r="B575" s="176" t="s">
        <v>135</v>
      </c>
      <c r="C575" s="128" t="s">
        <v>645</v>
      </c>
      <c r="D575" s="798"/>
      <c r="E575" s="799"/>
      <c r="F575" s="798"/>
      <c r="G575" s="799"/>
      <c r="H575" s="798"/>
      <c r="I575" s="799"/>
      <c r="J575" s="798"/>
      <c r="K575" s="799"/>
      <c r="L575" s="798"/>
      <c r="M575" s="799"/>
      <c r="N575" s="798"/>
      <c r="O575" s="799"/>
      <c r="P575" s="798"/>
      <c r="Q575" s="799"/>
      <c r="R575" s="798"/>
      <c r="S575" s="799"/>
      <c r="T575" s="798"/>
      <c r="U575" s="799"/>
      <c r="V575" s="798"/>
      <c r="W575" s="799"/>
      <c r="X575" s="534"/>
      <c r="Y575" s="541">
        <f t="shared" si="80"/>
        <v>0</v>
      </c>
      <c r="Z575" s="335">
        <v>10</v>
      </c>
      <c r="AA575" s="39">
        <f t="shared" si="81"/>
        <v>0</v>
      </c>
      <c r="AB575" s="390"/>
      <c r="AD575" s="229" t="s">
        <v>208</v>
      </c>
      <c r="BX575" s="220"/>
      <c r="BY575" s="220"/>
      <c r="BZ575" s="220"/>
      <c r="CA575" s="220"/>
      <c r="CB575" s="220"/>
      <c r="CC575" s="220"/>
      <c r="CD575" s="220"/>
      <c r="CE575" s="220"/>
      <c r="CF575" s="220"/>
      <c r="CG575" s="47"/>
      <c r="CH575" s="47"/>
      <c r="CI575" s="47"/>
      <c r="CJ575" s="47"/>
      <c r="CK575" s="47"/>
      <c r="CL575" s="47"/>
      <c r="CM575" s="47"/>
    </row>
    <row r="576" spans="1:200" ht="30" customHeight="1" x14ac:dyDescent="0.2">
      <c r="A576" s="327"/>
      <c r="B576" s="173"/>
      <c r="C576" s="481" t="s">
        <v>1114</v>
      </c>
      <c r="D576" s="804"/>
      <c r="E576" s="617"/>
      <c r="F576" s="617"/>
      <c r="G576" s="617"/>
      <c r="H576" s="617"/>
      <c r="I576" s="617"/>
      <c r="J576" s="617"/>
      <c r="K576" s="617"/>
      <c r="L576" s="617"/>
      <c r="M576" s="617"/>
      <c r="N576" s="617"/>
      <c r="O576" s="617"/>
      <c r="P576" s="617"/>
      <c r="Q576" s="617"/>
      <c r="R576" s="617"/>
      <c r="S576" s="617"/>
      <c r="T576" s="617"/>
      <c r="U576" s="617"/>
      <c r="V576" s="617"/>
      <c r="W576" s="617"/>
      <c r="X576" s="617"/>
      <c r="Y576" s="617"/>
      <c r="Z576" s="618"/>
      <c r="AA576" s="39"/>
      <c r="BX576" s="220"/>
      <c r="BY576" s="220"/>
      <c r="BZ576" s="220"/>
      <c r="CA576" s="220"/>
      <c r="CB576" s="220"/>
      <c r="CC576" s="220"/>
      <c r="CD576" s="220"/>
      <c r="CE576" s="220"/>
    </row>
    <row r="577" spans="1:108" ht="67.7" customHeight="1" x14ac:dyDescent="0.2">
      <c r="A577" s="327"/>
      <c r="B577" s="176" t="s">
        <v>646</v>
      </c>
      <c r="C577" s="132" t="s">
        <v>1115</v>
      </c>
      <c r="D577" s="803"/>
      <c r="E577" s="802"/>
      <c r="F577" s="803"/>
      <c r="G577" s="802"/>
      <c r="H577" s="803"/>
      <c r="I577" s="802"/>
      <c r="J577" s="803"/>
      <c r="K577" s="802"/>
      <c r="L577" s="803"/>
      <c r="M577" s="802"/>
      <c r="N577" s="803"/>
      <c r="O577" s="802"/>
      <c r="P577" s="803"/>
      <c r="Q577" s="802"/>
      <c r="R577" s="803"/>
      <c r="S577" s="802"/>
      <c r="T577" s="803"/>
      <c r="U577" s="802"/>
      <c r="V577" s="803"/>
      <c r="W577" s="802"/>
      <c r="X577" s="96"/>
      <c r="Y577" s="170">
        <f t="shared" si="80"/>
        <v>0</v>
      </c>
      <c r="Z577" s="331">
        <v>30</v>
      </c>
      <c r="AA577" s="39">
        <f t="shared" si="81"/>
        <v>0</v>
      </c>
      <c r="AB577" s="390"/>
      <c r="AD577" s="229" t="s">
        <v>208</v>
      </c>
      <c r="BX577" s="220"/>
      <c r="BY577" s="220"/>
      <c r="BZ577" s="220"/>
      <c r="CA577" s="220"/>
      <c r="CB577" s="220"/>
      <c r="CC577" s="220"/>
      <c r="CD577" s="220"/>
      <c r="CE577" s="220"/>
      <c r="CF577" s="220"/>
      <c r="CG577" s="47"/>
      <c r="CH577" s="47"/>
      <c r="CI577" s="47"/>
      <c r="CJ577" s="47"/>
      <c r="CK577" s="47"/>
      <c r="CL577" s="47"/>
      <c r="CM577" s="47"/>
    </row>
    <row r="578" spans="1:108" ht="67.7" customHeight="1" x14ac:dyDescent="0.2">
      <c r="A578" s="327"/>
      <c r="B578" s="176" t="s">
        <v>1116</v>
      </c>
      <c r="C578" s="132" t="s">
        <v>1117</v>
      </c>
      <c r="D578" s="803"/>
      <c r="E578" s="802"/>
      <c r="F578" s="803"/>
      <c r="G578" s="802"/>
      <c r="H578" s="803"/>
      <c r="I578" s="802"/>
      <c r="J578" s="803"/>
      <c r="K578" s="802"/>
      <c r="L578" s="803"/>
      <c r="M578" s="802"/>
      <c r="N578" s="803"/>
      <c r="O578" s="802"/>
      <c r="P578" s="803"/>
      <c r="Q578" s="802"/>
      <c r="R578" s="803"/>
      <c r="S578" s="802"/>
      <c r="T578" s="803"/>
      <c r="U578" s="802"/>
      <c r="V578" s="803"/>
      <c r="W578" s="802"/>
      <c r="X578" s="96"/>
      <c r="Y578" s="170">
        <f t="shared" si="80"/>
        <v>0</v>
      </c>
      <c r="Z578" s="331">
        <v>15</v>
      </c>
      <c r="AA578" s="39">
        <f>COUNTIF(D578:W578,"a")+COUNTIF(D578:W578,"s")</f>
        <v>0</v>
      </c>
      <c r="AB578" s="390"/>
      <c r="AD578" s="229"/>
      <c r="BX578" s="220"/>
      <c r="BY578" s="220"/>
      <c r="BZ578" s="220"/>
      <c r="CA578" s="220"/>
      <c r="CB578" s="220"/>
      <c r="CC578" s="220"/>
      <c r="CD578" s="220"/>
      <c r="CE578" s="220"/>
      <c r="CF578" s="220"/>
      <c r="CG578" s="47"/>
      <c r="CH578" s="47"/>
      <c r="CI578" s="47"/>
      <c r="CJ578" s="47"/>
      <c r="CK578" s="47"/>
      <c r="CL578" s="47"/>
      <c r="CM578" s="47"/>
    </row>
    <row r="579" spans="1:108" ht="126" customHeight="1" x14ac:dyDescent="0.2">
      <c r="A579" s="327"/>
      <c r="B579" s="176" t="s">
        <v>1118</v>
      </c>
      <c r="C579" s="132" t="s">
        <v>1119</v>
      </c>
      <c r="D579" s="801"/>
      <c r="E579" s="802"/>
      <c r="F579" s="801"/>
      <c r="G579" s="802"/>
      <c r="H579" s="801"/>
      <c r="I579" s="802"/>
      <c r="J579" s="801"/>
      <c r="K579" s="802"/>
      <c r="L579" s="801"/>
      <c r="M579" s="802"/>
      <c r="N579" s="801"/>
      <c r="O579" s="802"/>
      <c r="P579" s="801"/>
      <c r="Q579" s="802"/>
      <c r="R579" s="801"/>
      <c r="S579" s="802"/>
      <c r="T579" s="801"/>
      <c r="U579" s="802"/>
      <c r="V579" s="801"/>
      <c r="W579" s="802"/>
      <c r="X579" s="96"/>
      <c r="Y579" s="170">
        <f t="shared" si="80"/>
        <v>0</v>
      </c>
      <c r="Z579" s="331">
        <v>15</v>
      </c>
      <c r="AA579" s="39">
        <f t="shared" ref="AA579" si="82">COUNTIF(D579:W579,"a")+COUNTIF(D579:W579,"s")</f>
        <v>0</v>
      </c>
      <c r="AB579" s="390"/>
      <c r="AD579" s="229" t="s">
        <v>208</v>
      </c>
      <c r="BX579" s="220"/>
      <c r="BY579" s="220"/>
      <c r="BZ579" s="220"/>
      <c r="CA579" s="220"/>
      <c r="CB579" s="220"/>
      <c r="CC579" s="220"/>
      <c r="CD579" s="220"/>
      <c r="CE579" s="220"/>
      <c r="CF579" s="220"/>
      <c r="CG579" s="47"/>
      <c r="CH579" s="47"/>
      <c r="CI579" s="47"/>
      <c r="CJ579" s="47"/>
      <c r="CK579" s="47"/>
      <c r="CL579" s="47"/>
      <c r="CM579" s="47"/>
    </row>
    <row r="580" spans="1:108" ht="30" customHeight="1" x14ac:dyDescent="0.2">
      <c r="A580" s="327"/>
      <c r="B580" s="173"/>
      <c r="C580" s="481" t="s">
        <v>1120</v>
      </c>
      <c r="D580" s="804"/>
      <c r="E580" s="617"/>
      <c r="F580" s="617"/>
      <c r="G580" s="617"/>
      <c r="H580" s="617"/>
      <c r="I580" s="617"/>
      <c r="J580" s="617"/>
      <c r="K580" s="617"/>
      <c r="L580" s="617"/>
      <c r="M580" s="617"/>
      <c r="N580" s="617"/>
      <c r="O580" s="617"/>
      <c r="P580" s="617"/>
      <c r="Q580" s="617"/>
      <c r="R580" s="617"/>
      <c r="S580" s="617"/>
      <c r="T580" s="617"/>
      <c r="U580" s="617"/>
      <c r="V580" s="617"/>
      <c r="W580" s="617"/>
      <c r="X580" s="617"/>
      <c r="Y580" s="617"/>
      <c r="Z580" s="618"/>
      <c r="AA580" s="39"/>
      <c r="BX580" s="220"/>
      <c r="BY580" s="220"/>
      <c r="BZ580" s="220"/>
      <c r="CA580" s="220"/>
      <c r="CB580" s="220"/>
      <c r="CC580" s="220"/>
      <c r="CD580" s="220"/>
      <c r="CE580" s="220"/>
    </row>
    <row r="581" spans="1:108" ht="67.7" customHeight="1" x14ac:dyDescent="0.2">
      <c r="A581" s="327"/>
      <c r="B581" s="176" t="s">
        <v>647</v>
      </c>
      <c r="C581" s="132" t="s">
        <v>1121</v>
      </c>
      <c r="D581" s="801"/>
      <c r="E581" s="802"/>
      <c r="F581" s="801"/>
      <c r="G581" s="802"/>
      <c r="H581" s="801"/>
      <c r="I581" s="802"/>
      <c r="J581" s="801"/>
      <c r="K581" s="802"/>
      <c r="L581" s="801"/>
      <c r="M581" s="802"/>
      <c r="N581" s="801"/>
      <c r="O581" s="802"/>
      <c r="P581" s="801"/>
      <c r="Q581" s="802"/>
      <c r="R581" s="801"/>
      <c r="S581" s="802"/>
      <c r="T581" s="801"/>
      <c r="U581" s="802"/>
      <c r="V581" s="801"/>
      <c r="W581" s="802"/>
      <c r="X581" s="96"/>
      <c r="Y581" s="170">
        <f t="shared" si="80"/>
        <v>0</v>
      </c>
      <c r="Z581" s="331">
        <v>5</v>
      </c>
      <c r="AA581" s="39">
        <f t="shared" si="81"/>
        <v>0</v>
      </c>
      <c r="AB581" s="390"/>
      <c r="AD581" s="229"/>
      <c r="BX581" s="220"/>
      <c r="BY581" s="220"/>
      <c r="BZ581" s="220"/>
      <c r="CA581" s="220"/>
      <c r="CB581" s="220"/>
      <c r="CC581" s="220"/>
      <c r="CD581" s="220"/>
      <c r="CE581" s="220"/>
      <c r="CF581" s="220"/>
      <c r="CG581" s="47"/>
      <c r="CH581" s="47"/>
      <c r="CI581" s="47"/>
      <c r="CJ581" s="47"/>
      <c r="CK581" s="47"/>
      <c r="CL581" s="47"/>
      <c r="CM581" s="47"/>
    </row>
    <row r="582" spans="1:108" ht="45" customHeight="1" thickBot="1" x14ac:dyDescent="0.25">
      <c r="A582" s="327"/>
      <c r="B582" s="176" t="s">
        <v>1122</v>
      </c>
      <c r="C582" s="132" t="s">
        <v>1123</v>
      </c>
      <c r="D582" s="801"/>
      <c r="E582" s="802"/>
      <c r="F582" s="801"/>
      <c r="G582" s="802"/>
      <c r="H582" s="801"/>
      <c r="I582" s="802"/>
      <c r="J582" s="801"/>
      <c r="K582" s="802"/>
      <c r="L582" s="801"/>
      <c r="M582" s="802"/>
      <c r="N582" s="801"/>
      <c r="O582" s="802"/>
      <c r="P582" s="801"/>
      <c r="Q582" s="802"/>
      <c r="R582" s="801"/>
      <c r="S582" s="802"/>
      <c r="T582" s="801"/>
      <c r="U582" s="802"/>
      <c r="V582" s="801"/>
      <c r="W582" s="802"/>
      <c r="X582" s="96"/>
      <c r="Y582" s="170">
        <f t="shared" si="80"/>
        <v>0</v>
      </c>
      <c r="Z582" s="331">
        <v>5</v>
      </c>
      <c r="AA582" s="39">
        <f t="shared" si="81"/>
        <v>0</v>
      </c>
      <c r="AB582" s="390"/>
      <c r="AD582" s="229"/>
      <c r="BX582" s="220"/>
      <c r="BY582" s="220"/>
      <c r="BZ582" s="220"/>
      <c r="CA582" s="220"/>
      <c r="CB582" s="220"/>
      <c r="CC582" s="220"/>
      <c r="CD582" s="220"/>
      <c r="CE582" s="220"/>
      <c r="CF582" s="220"/>
      <c r="CG582" s="47"/>
      <c r="CH582" s="47"/>
      <c r="CI582" s="47"/>
      <c r="CJ582" s="47"/>
      <c r="CK582" s="47"/>
      <c r="CL582" s="47"/>
      <c r="CM582" s="47"/>
    </row>
    <row r="583" spans="1:108" ht="21" customHeight="1" thickTop="1" thickBot="1" x14ac:dyDescent="0.25">
      <c r="A583" s="327"/>
      <c r="B583" s="77"/>
      <c r="C583" s="109"/>
      <c r="D583" s="606" t="s">
        <v>441</v>
      </c>
      <c r="E583" s="607"/>
      <c r="F583" s="607"/>
      <c r="G583" s="607"/>
      <c r="H583" s="607"/>
      <c r="I583" s="607"/>
      <c r="J583" s="607"/>
      <c r="K583" s="607"/>
      <c r="L583" s="607"/>
      <c r="M583" s="607"/>
      <c r="N583" s="607"/>
      <c r="O583" s="607"/>
      <c r="P583" s="607"/>
      <c r="Q583" s="607"/>
      <c r="R583" s="607"/>
      <c r="S583" s="607"/>
      <c r="T583" s="607"/>
      <c r="U583" s="607"/>
      <c r="V583" s="607"/>
      <c r="W583" s="607"/>
      <c r="X583" s="608"/>
      <c r="Y583" s="1">
        <f>SUM(Y573:Y582)</f>
        <v>0</v>
      </c>
      <c r="Z583" s="332">
        <f>SUM(Z573:Z582)</f>
        <v>95</v>
      </c>
      <c r="AA583" s="212"/>
      <c r="AD583" s="229"/>
      <c r="BX583" s="47"/>
      <c r="BY583" s="47"/>
      <c r="BZ583" s="47"/>
      <c r="CA583" s="47"/>
      <c r="CB583" s="47"/>
      <c r="CC583" s="47"/>
      <c r="CD583" s="47"/>
      <c r="CE583" s="47"/>
      <c r="CF583" s="47"/>
      <c r="CG583" s="47"/>
      <c r="CH583" s="47"/>
      <c r="CI583" s="47"/>
      <c r="CJ583" s="47"/>
      <c r="CK583" s="47"/>
      <c r="CL583" s="47"/>
      <c r="CM583" s="47"/>
      <c r="CN583" s="47"/>
      <c r="CO583" s="47"/>
      <c r="CP583" s="47"/>
      <c r="CQ583" s="47"/>
      <c r="CR583" s="47"/>
      <c r="CS583" s="47"/>
      <c r="CT583" s="47"/>
      <c r="CU583" s="47"/>
      <c r="CV583" s="47"/>
      <c r="CW583" s="47"/>
      <c r="CX583" s="47"/>
      <c r="CY583" s="47"/>
      <c r="CZ583" s="47"/>
      <c r="DA583" s="47"/>
      <c r="DB583" s="47"/>
      <c r="DC583" s="47"/>
      <c r="DD583" s="47"/>
    </row>
    <row r="584" spans="1:108" ht="21" customHeight="1" thickBot="1" x14ac:dyDescent="0.25">
      <c r="A584" s="325"/>
      <c r="B584" s="238"/>
      <c r="C584" s="137"/>
      <c r="D584" s="601"/>
      <c r="E584" s="622"/>
      <c r="F584" s="646">
        <v>60</v>
      </c>
      <c r="G584" s="604"/>
      <c r="H584" s="604"/>
      <c r="I584" s="604"/>
      <c r="J584" s="604"/>
      <c r="K584" s="604"/>
      <c r="L584" s="604"/>
      <c r="M584" s="604"/>
      <c r="N584" s="604"/>
      <c r="O584" s="604"/>
      <c r="P584" s="604"/>
      <c r="Q584" s="604"/>
      <c r="R584" s="604"/>
      <c r="S584" s="604"/>
      <c r="T584" s="604"/>
      <c r="U584" s="604"/>
      <c r="V584" s="604"/>
      <c r="W584" s="604"/>
      <c r="X584" s="604"/>
      <c r="Y584" s="604"/>
      <c r="Z584" s="605"/>
      <c r="AA584" s="213"/>
      <c r="AD584" s="229"/>
      <c r="BX584" s="47"/>
      <c r="BY584" s="47"/>
      <c r="BZ584" s="47"/>
      <c r="CA584" s="47"/>
      <c r="CB584" s="47"/>
      <c r="CC584" s="47"/>
      <c r="CD584" s="47"/>
      <c r="CE584" s="47"/>
      <c r="CF584" s="47"/>
      <c r="CG584" s="47"/>
      <c r="CH584" s="47"/>
      <c r="CI584" s="47"/>
      <c r="CJ584" s="47"/>
      <c r="CK584" s="47"/>
      <c r="CL584" s="47"/>
      <c r="CM584" s="47"/>
      <c r="CN584" s="47"/>
      <c r="CO584" s="47"/>
      <c r="CP584" s="47"/>
      <c r="CQ584" s="47"/>
      <c r="CR584" s="47"/>
      <c r="CS584" s="47"/>
      <c r="CT584" s="47"/>
      <c r="CU584" s="47"/>
      <c r="CV584" s="47"/>
      <c r="CW584" s="47"/>
      <c r="CX584" s="47"/>
      <c r="CY584" s="47"/>
      <c r="CZ584" s="47"/>
      <c r="DA584" s="47"/>
      <c r="DB584" s="47"/>
      <c r="DC584" s="47"/>
      <c r="DD584" s="47"/>
    </row>
    <row r="585" spans="1:108" customFormat="1" ht="33" customHeight="1" thickBot="1" x14ac:dyDescent="0.3">
      <c r="A585" s="317"/>
      <c r="B585" s="195" t="s">
        <v>136</v>
      </c>
      <c r="C585" s="569" t="s">
        <v>1136</v>
      </c>
      <c r="D585" s="644"/>
      <c r="E585" s="644"/>
      <c r="F585" s="644"/>
      <c r="G585" s="644"/>
      <c r="H585" s="644"/>
      <c r="I585" s="644"/>
      <c r="J585" s="644"/>
      <c r="K585" s="644"/>
      <c r="L585" s="644"/>
      <c r="M585" s="644"/>
      <c r="N585" s="644"/>
      <c r="O585" s="644"/>
      <c r="P585" s="644"/>
      <c r="Q585" s="644"/>
      <c r="R585" s="644"/>
      <c r="S585" s="644"/>
      <c r="T585" s="644"/>
      <c r="U585" s="644"/>
      <c r="V585" s="644"/>
      <c r="W585" s="644"/>
      <c r="X585" s="644"/>
      <c r="Y585" s="644"/>
      <c r="Z585" s="645"/>
      <c r="AA585" s="214"/>
      <c r="AB585" s="27"/>
      <c r="AC585" s="221"/>
      <c r="AD585" s="230"/>
      <c r="AE585" s="221"/>
      <c r="AF585" s="221"/>
      <c r="AG585" s="221"/>
      <c r="AH585" s="221"/>
      <c r="AI585" s="221"/>
      <c r="AJ585" s="221"/>
      <c r="AK585" s="221"/>
      <c r="AL585" s="221"/>
      <c r="AM585" s="221"/>
      <c r="AN585" s="221"/>
      <c r="AO585" s="221"/>
      <c r="AP585" s="221"/>
      <c r="AQ585" s="221"/>
      <c r="AR585" s="221"/>
      <c r="AS585" s="221"/>
      <c r="AT585" s="221"/>
      <c r="AU585" s="221"/>
      <c r="AV585" s="221"/>
      <c r="AW585" s="221"/>
      <c r="AX585" s="221"/>
      <c r="AY585" s="221"/>
      <c r="AZ585" s="221"/>
      <c r="BA585" s="221"/>
      <c r="BB585" s="221"/>
      <c r="BC585" s="221"/>
      <c r="BD585" s="221"/>
      <c r="BE585" s="221"/>
      <c r="BF585" s="221"/>
      <c r="BG585" s="221"/>
      <c r="BH585" s="221"/>
      <c r="BI585" s="221"/>
      <c r="BJ585" s="221"/>
      <c r="BK585" s="221"/>
      <c r="BL585" s="221"/>
      <c r="BM585" s="221"/>
      <c r="BN585" s="221"/>
      <c r="BO585" s="221"/>
      <c r="BP585" s="221"/>
      <c r="BQ585" s="221"/>
      <c r="BR585" s="221"/>
      <c r="BS585" s="221"/>
      <c r="BT585" s="221"/>
      <c r="BU585" s="221"/>
      <c r="BV585" s="221"/>
      <c r="BW585" s="221"/>
      <c r="BX585" s="27"/>
      <c r="BY585" s="27"/>
      <c r="BZ585" s="27"/>
      <c r="CA585" s="27"/>
      <c r="CB585" s="27"/>
      <c r="CC585" s="27"/>
      <c r="CD585" s="27"/>
      <c r="CE585" s="27"/>
      <c r="CF585" s="27"/>
      <c r="CG585" s="27"/>
      <c r="CH585" s="27"/>
      <c r="CI585" s="27"/>
      <c r="CJ585" s="27"/>
      <c r="CK585" s="27"/>
      <c r="CL585" s="27"/>
      <c r="CM585" s="27"/>
      <c r="CN585" s="27"/>
      <c r="CO585" s="27"/>
      <c r="CP585" s="27"/>
      <c r="CQ585" s="27"/>
      <c r="CR585" s="27"/>
      <c r="CS585" s="27"/>
      <c r="CT585" s="27"/>
      <c r="CU585" s="27"/>
      <c r="CV585" s="27"/>
      <c r="CW585" s="27"/>
      <c r="CX585" s="27"/>
      <c r="CY585" s="27"/>
      <c r="CZ585" s="27"/>
      <c r="DA585" s="27"/>
      <c r="DB585" s="27"/>
      <c r="DC585" s="27"/>
      <c r="DD585" s="27"/>
    </row>
    <row r="586" spans="1:108" customFormat="1" ht="25.5" customHeight="1" thickBot="1" x14ac:dyDescent="0.5">
      <c r="A586" s="344"/>
      <c r="B586" s="175" t="s">
        <v>1040</v>
      </c>
      <c r="C586" s="99" t="s">
        <v>1041</v>
      </c>
      <c r="D586" s="24"/>
      <c r="E586" s="51"/>
      <c r="F586" s="24"/>
      <c r="G586" s="52"/>
      <c r="H586" s="25"/>
      <c r="I586" s="51"/>
      <c r="J586" s="24"/>
      <c r="K586" s="52"/>
      <c r="L586" s="25"/>
      <c r="M586" s="51"/>
      <c r="N586" s="24"/>
      <c r="O586" s="52"/>
      <c r="P586" s="25"/>
      <c r="Q586" s="51"/>
      <c r="R586" s="24"/>
      <c r="S586" s="52"/>
      <c r="T586" s="25"/>
      <c r="U586" s="51"/>
      <c r="V586" s="24"/>
      <c r="W586" s="52"/>
      <c r="X586" s="14"/>
      <c r="Y586" s="14"/>
      <c r="Z586" s="345"/>
      <c r="AA586" s="214"/>
      <c r="AB586" s="27"/>
      <c r="AC586" s="221"/>
      <c r="AD586" s="230"/>
      <c r="AE586" s="221"/>
      <c r="AF586" s="221"/>
      <c r="AG586" s="221"/>
      <c r="AH586" s="221"/>
      <c r="AI586" s="221"/>
      <c r="AJ586" s="221"/>
      <c r="AK586" s="221"/>
      <c r="AL586" s="221"/>
      <c r="AM586" s="221"/>
      <c r="AN586" s="221"/>
      <c r="AO586" s="221"/>
      <c r="AP586" s="221"/>
      <c r="AQ586" s="221"/>
      <c r="AR586" s="221"/>
      <c r="AS586" s="221"/>
      <c r="AT586" s="221"/>
      <c r="AU586" s="221"/>
      <c r="AV586" s="221"/>
      <c r="AW586" s="221"/>
      <c r="AX586" s="221"/>
      <c r="AY586" s="221"/>
      <c r="AZ586" s="221"/>
      <c r="BA586" s="221"/>
      <c r="BB586" s="221"/>
      <c r="BC586" s="221"/>
      <c r="BD586" s="221"/>
      <c r="BE586" s="221"/>
      <c r="BF586" s="221"/>
      <c r="BG586" s="221"/>
      <c r="BH586" s="221"/>
      <c r="BI586" s="221"/>
      <c r="BJ586" s="221"/>
      <c r="BK586" s="221"/>
      <c r="BL586" s="221"/>
      <c r="BM586" s="221"/>
      <c r="BN586" s="221"/>
      <c r="BO586" s="221"/>
      <c r="BP586" s="221"/>
      <c r="BQ586" s="221"/>
      <c r="BR586" s="221"/>
      <c r="BS586" s="221"/>
      <c r="BT586" s="221"/>
      <c r="BU586" s="221"/>
      <c r="BV586" s="221"/>
      <c r="BW586" s="221"/>
      <c r="BX586" s="27"/>
      <c r="BY586" s="27"/>
      <c r="BZ586" s="27"/>
      <c r="CA586" s="27"/>
      <c r="CB586" s="27"/>
      <c r="CC586" s="27"/>
      <c r="CD586" s="27"/>
      <c r="CE586" s="27"/>
      <c r="CF586" s="27"/>
      <c r="CG586" s="27"/>
      <c r="CH586" s="27"/>
      <c r="CI586" s="27"/>
      <c r="CJ586" s="27"/>
      <c r="CK586" s="27"/>
      <c r="CL586" s="27"/>
      <c r="CM586" s="27"/>
      <c r="CN586" s="27"/>
      <c r="CO586" s="27"/>
      <c r="CP586" s="27"/>
      <c r="CQ586" s="27"/>
      <c r="CR586" s="27"/>
      <c r="CS586" s="27"/>
      <c r="CT586" s="27"/>
      <c r="CU586" s="27"/>
      <c r="CV586" s="27"/>
      <c r="CW586" s="27"/>
      <c r="CX586" s="27"/>
      <c r="CY586" s="27"/>
      <c r="CZ586" s="27"/>
      <c r="DA586" s="27"/>
      <c r="DB586" s="27"/>
      <c r="DC586" s="27"/>
      <c r="DD586" s="27"/>
    </row>
    <row r="587" spans="1:108" customFormat="1" ht="27.95" customHeight="1" x14ac:dyDescent="0.2">
      <c r="A587" s="327"/>
      <c r="B587" s="174" t="s">
        <v>1026</v>
      </c>
      <c r="C587" s="111" t="s">
        <v>1027</v>
      </c>
      <c r="D587" s="609"/>
      <c r="E587" s="610"/>
      <c r="F587" s="609"/>
      <c r="G587" s="610"/>
      <c r="H587" s="609"/>
      <c r="I587" s="610"/>
      <c r="J587" s="609"/>
      <c r="K587" s="610"/>
      <c r="L587" s="609"/>
      <c r="M587" s="610"/>
      <c r="N587" s="609"/>
      <c r="O587" s="610"/>
      <c r="P587" s="609"/>
      <c r="Q587" s="610"/>
      <c r="R587" s="609"/>
      <c r="S587" s="610"/>
      <c r="T587" s="609"/>
      <c r="U587" s="610"/>
      <c r="V587" s="609"/>
      <c r="W587" s="610"/>
      <c r="X587" s="90"/>
      <c r="Y587" s="545">
        <f t="shared" ref="Y587:Y596" si="83">IF(OR(D587="s",F587="s",H587="s",J587="s",L587="s",N587="s",P587="s",R587="s",T587="s",V587="s"), 0, IF(OR(D587="a",F587="a",H587="a",J587="a",L587="a",N587="a",P587="a",R587="a",T587="a",V587="a"),Z587,0))</f>
        <v>0</v>
      </c>
      <c r="Z587" s="334">
        <v>10</v>
      </c>
      <c r="AA587" s="39">
        <f t="shared" ref="AA587:AA596" si="84">COUNTIF(D587:W587,"a")+COUNTIF(D587:W587,"s")</f>
        <v>0</v>
      </c>
      <c r="AB587" s="390"/>
      <c r="AC587" s="221"/>
      <c r="AD587" s="229"/>
      <c r="AE587" s="221"/>
      <c r="AF587" s="221"/>
      <c r="AG587" s="221"/>
      <c r="AH587" s="221"/>
      <c r="AI587" s="221"/>
      <c r="AJ587" s="221"/>
      <c r="AK587" s="221"/>
      <c r="AL587" s="221"/>
      <c r="AM587" s="221"/>
      <c r="AN587" s="221"/>
      <c r="AO587" s="221"/>
      <c r="AP587" s="221"/>
      <c r="AQ587" s="221"/>
      <c r="AR587" s="221"/>
      <c r="AS587" s="221"/>
      <c r="AT587" s="221"/>
      <c r="AU587" s="221"/>
      <c r="AV587" s="221"/>
      <c r="AW587" s="221"/>
      <c r="AX587" s="221"/>
      <c r="AY587" s="221"/>
      <c r="AZ587" s="221"/>
      <c r="BA587" s="221"/>
      <c r="BB587" s="221"/>
      <c r="BC587" s="221"/>
      <c r="BD587" s="221"/>
      <c r="BE587" s="221"/>
      <c r="BF587" s="221"/>
      <c r="BG587" s="221"/>
      <c r="BH587" s="221"/>
      <c r="BI587" s="221"/>
      <c r="BJ587" s="221"/>
      <c r="BK587" s="221"/>
      <c r="BL587" s="221"/>
      <c r="BM587" s="221"/>
      <c r="BN587" s="221"/>
      <c r="BO587" s="221"/>
      <c r="BP587" s="221"/>
      <c r="BQ587" s="221"/>
      <c r="BR587" s="221"/>
      <c r="BS587" s="221"/>
      <c r="BT587" s="221"/>
      <c r="BU587" s="221"/>
      <c r="BV587" s="221"/>
      <c r="BW587" s="221"/>
      <c r="BX587" s="221"/>
      <c r="BY587" s="221"/>
      <c r="BZ587" s="221"/>
      <c r="CA587" s="221"/>
      <c r="CB587" s="221"/>
      <c r="CC587" s="221"/>
      <c r="CD587" s="221"/>
      <c r="CE587" s="221"/>
      <c r="CF587" s="221"/>
      <c r="CG587" s="27"/>
      <c r="CH587" s="27"/>
      <c r="CI587" s="27"/>
      <c r="CJ587" s="27"/>
      <c r="CK587" s="27"/>
      <c r="CL587" s="27"/>
      <c r="CM587" s="27"/>
    </row>
    <row r="588" spans="1:108" customFormat="1" ht="45" customHeight="1" x14ac:dyDescent="0.2">
      <c r="A588" s="327"/>
      <c r="B588" s="174" t="s">
        <v>1028</v>
      </c>
      <c r="C588" s="111" t="s">
        <v>1134</v>
      </c>
      <c r="D588" s="599"/>
      <c r="E588" s="600"/>
      <c r="F588" s="599"/>
      <c r="G588" s="600"/>
      <c r="H588" s="599"/>
      <c r="I588" s="600"/>
      <c r="J588" s="599"/>
      <c r="K588" s="600"/>
      <c r="L588" s="599"/>
      <c r="M588" s="600"/>
      <c r="N588" s="599"/>
      <c r="O588" s="600"/>
      <c r="P588" s="599"/>
      <c r="Q588" s="600"/>
      <c r="R588" s="599"/>
      <c r="S588" s="600"/>
      <c r="T588" s="599"/>
      <c r="U588" s="600"/>
      <c r="V588" s="599"/>
      <c r="W588" s="600"/>
      <c r="X588" s="90"/>
      <c r="Y588" s="545">
        <f t="shared" ref="Y588" si="85">IF(OR(D588="s",F588="s",H588="s",J588="s",L588="s",N588="s",P588="s",R588="s",T588="s",V588="s"), 0, IF(OR(D588="a",F588="a",H588="a",J588="a",L588="a",N588="a",P588="a",R588="a",T588="a",V588="a"),Z588,0))</f>
        <v>0</v>
      </c>
      <c r="Z588" s="334">
        <v>10</v>
      </c>
      <c r="AA588" s="39">
        <f t="shared" ref="AA588" si="86">COUNTIF(D588:W588,"a")+COUNTIF(D588:W588,"s")</f>
        <v>0</v>
      </c>
      <c r="AB588" s="390"/>
      <c r="AC588" s="221"/>
      <c r="AD588" s="229"/>
      <c r="AE588" s="221"/>
      <c r="AF588" s="221"/>
      <c r="AG588" s="221"/>
      <c r="AH588" s="221"/>
      <c r="AI588" s="221"/>
      <c r="AJ588" s="221"/>
      <c r="AK588" s="221"/>
      <c r="AL588" s="221"/>
      <c r="AM588" s="221"/>
      <c r="AN588" s="221"/>
      <c r="AO588" s="221"/>
      <c r="AP588" s="221"/>
      <c r="AQ588" s="221"/>
      <c r="AR588" s="221"/>
      <c r="AS588" s="221"/>
      <c r="AT588" s="221"/>
      <c r="AU588" s="221"/>
      <c r="AV588" s="221"/>
      <c r="AW588" s="221"/>
      <c r="AX588" s="221"/>
      <c r="AY588" s="221"/>
      <c r="AZ588" s="221"/>
      <c r="BA588" s="221"/>
      <c r="BB588" s="221"/>
      <c r="BC588" s="221"/>
      <c r="BD588" s="221"/>
      <c r="BE588" s="221"/>
      <c r="BF588" s="221"/>
      <c r="BG588" s="221"/>
      <c r="BH588" s="221"/>
      <c r="BI588" s="221"/>
      <c r="BJ588" s="221"/>
      <c r="BK588" s="221"/>
      <c r="BL588" s="221"/>
      <c r="BM588" s="221"/>
      <c r="BN588" s="221"/>
      <c r="BO588" s="221"/>
      <c r="BP588" s="221"/>
      <c r="BQ588" s="221"/>
      <c r="BR588" s="221"/>
      <c r="BS588" s="221"/>
      <c r="BT588" s="221"/>
      <c r="BU588" s="221"/>
      <c r="BV588" s="221"/>
      <c r="BW588" s="221"/>
      <c r="BX588" s="221"/>
      <c r="BY588" s="221"/>
      <c r="BZ588" s="221"/>
      <c r="CA588" s="221"/>
      <c r="CB588" s="221"/>
      <c r="CC588" s="221"/>
      <c r="CD588" s="221"/>
      <c r="CE588" s="221"/>
      <c r="CF588" s="221"/>
      <c r="CG588" s="27"/>
      <c r="CH588" s="27"/>
      <c r="CI588" s="27"/>
      <c r="CJ588" s="27"/>
      <c r="CK588" s="27"/>
      <c r="CL588" s="27"/>
      <c r="CM588" s="27"/>
    </row>
    <row r="589" spans="1:108" customFormat="1" ht="45" customHeight="1" x14ac:dyDescent="0.2">
      <c r="A589" s="327"/>
      <c r="B589" s="174" t="s">
        <v>1030</v>
      </c>
      <c r="C589" s="112" t="s">
        <v>1029</v>
      </c>
      <c r="D589" s="593"/>
      <c r="E589" s="594"/>
      <c r="F589" s="593"/>
      <c r="G589" s="594"/>
      <c r="H589" s="593"/>
      <c r="I589" s="594"/>
      <c r="J589" s="593"/>
      <c r="K589" s="594"/>
      <c r="L589" s="593"/>
      <c r="M589" s="594"/>
      <c r="N589" s="593"/>
      <c r="O589" s="594"/>
      <c r="P589" s="593"/>
      <c r="Q589" s="594"/>
      <c r="R589" s="593"/>
      <c r="S589" s="594"/>
      <c r="T589" s="593"/>
      <c r="U589" s="594"/>
      <c r="V589" s="593"/>
      <c r="W589" s="594"/>
      <c r="X589" s="90"/>
      <c r="Y589" s="170">
        <f t="shared" si="83"/>
        <v>0</v>
      </c>
      <c r="Z589" s="331">
        <v>10</v>
      </c>
      <c r="AA589" s="39">
        <f t="shared" si="84"/>
        <v>0</v>
      </c>
      <c r="AB589" s="390"/>
      <c r="AC589" s="221"/>
      <c r="AD589" s="229"/>
      <c r="AE589" s="221"/>
      <c r="AF589" s="221"/>
      <c r="AG589" s="221"/>
      <c r="AH589" s="221"/>
      <c r="AI589" s="221"/>
      <c r="AJ589" s="221"/>
      <c r="AK589" s="221"/>
      <c r="AL589" s="221"/>
      <c r="AM589" s="221"/>
      <c r="AN589" s="221"/>
      <c r="AO589" s="221"/>
      <c r="AP589" s="221"/>
      <c r="AQ589" s="221"/>
      <c r="AR589" s="221"/>
      <c r="AS589" s="221"/>
      <c r="AT589" s="221"/>
      <c r="AU589" s="221"/>
      <c r="AV589" s="221"/>
      <c r="AW589" s="221"/>
      <c r="AX589" s="221"/>
      <c r="AY589" s="221"/>
      <c r="AZ589" s="221"/>
      <c r="BA589" s="221"/>
      <c r="BB589" s="221"/>
      <c r="BC589" s="221"/>
      <c r="BD589" s="221"/>
      <c r="BE589" s="221"/>
      <c r="BF589" s="221"/>
      <c r="BG589" s="221"/>
      <c r="BH589" s="221"/>
      <c r="BI589" s="221"/>
      <c r="BJ589" s="221"/>
      <c r="BK589" s="221"/>
      <c r="BL589" s="221"/>
      <c r="BM589" s="221"/>
      <c r="BN589" s="221"/>
      <c r="BO589" s="221"/>
      <c r="BP589" s="221"/>
      <c r="BQ589" s="221"/>
      <c r="BR589" s="221"/>
      <c r="BS589" s="221"/>
      <c r="BT589" s="221"/>
      <c r="BU589" s="221"/>
      <c r="BV589" s="221"/>
      <c r="BW589" s="221"/>
      <c r="BX589" s="221"/>
      <c r="BY589" s="221"/>
      <c r="BZ589" s="221"/>
      <c r="CA589" s="221"/>
      <c r="CB589" s="221"/>
      <c r="CC589" s="221"/>
      <c r="CD589" s="221"/>
      <c r="CE589" s="221"/>
      <c r="CF589" s="221"/>
      <c r="CG589" s="27"/>
      <c r="CH589" s="27"/>
      <c r="CI589" s="27"/>
      <c r="CJ589" s="27"/>
      <c r="CK589" s="27"/>
      <c r="CL589" s="27"/>
      <c r="CM589" s="27"/>
    </row>
    <row r="590" spans="1:108" customFormat="1" ht="45" customHeight="1" x14ac:dyDescent="0.2">
      <c r="A590" s="327"/>
      <c r="B590" s="174" t="s">
        <v>1032</v>
      </c>
      <c r="C590" s="112" t="s">
        <v>1031</v>
      </c>
      <c r="D590" s="593"/>
      <c r="E590" s="594"/>
      <c r="F590" s="593"/>
      <c r="G590" s="594"/>
      <c r="H590" s="593"/>
      <c r="I590" s="594"/>
      <c r="J590" s="593"/>
      <c r="K590" s="594"/>
      <c r="L590" s="593"/>
      <c r="M590" s="594"/>
      <c r="N590" s="593"/>
      <c r="O590" s="594"/>
      <c r="P590" s="593"/>
      <c r="Q590" s="594"/>
      <c r="R590" s="593"/>
      <c r="S590" s="594"/>
      <c r="T590" s="593"/>
      <c r="U590" s="594"/>
      <c r="V590" s="593"/>
      <c r="W590" s="594"/>
      <c r="X590" s="90"/>
      <c r="Y590" s="170">
        <f t="shared" si="83"/>
        <v>0</v>
      </c>
      <c r="Z590" s="331">
        <v>10</v>
      </c>
      <c r="AA590" s="39">
        <f t="shared" si="84"/>
        <v>0</v>
      </c>
      <c r="AB590" s="390"/>
      <c r="AC590" s="221"/>
      <c r="AD590" s="229"/>
      <c r="AE590" s="221"/>
      <c r="AF590" s="221"/>
      <c r="AG590" s="221"/>
      <c r="AH590" s="221"/>
      <c r="AI590" s="221"/>
      <c r="AJ590" s="221"/>
      <c r="AK590" s="221"/>
      <c r="AL590" s="221"/>
      <c r="AM590" s="221"/>
      <c r="AN590" s="221"/>
      <c r="AO590" s="221"/>
      <c r="AP590" s="221"/>
      <c r="AQ590" s="221"/>
      <c r="AR590" s="221"/>
      <c r="AS590" s="221"/>
      <c r="AT590" s="221"/>
      <c r="AU590" s="221"/>
      <c r="AV590" s="221"/>
      <c r="AW590" s="221"/>
      <c r="AX590" s="221"/>
      <c r="AY590" s="221"/>
      <c r="AZ590" s="221"/>
      <c r="BA590" s="221"/>
      <c r="BB590" s="221"/>
      <c r="BC590" s="221"/>
      <c r="BD590" s="221"/>
      <c r="BE590" s="221"/>
      <c r="BF590" s="221"/>
      <c r="BG590" s="221"/>
      <c r="BH590" s="221"/>
      <c r="BI590" s="221"/>
      <c r="BJ590" s="221"/>
      <c r="BK590" s="221"/>
      <c r="BL590" s="221"/>
      <c r="BM590" s="221"/>
      <c r="BN590" s="221"/>
      <c r="BO590" s="221"/>
      <c r="BP590" s="221"/>
      <c r="BQ590" s="221"/>
      <c r="BR590" s="221"/>
      <c r="BS590" s="221"/>
      <c r="BT590" s="221"/>
      <c r="BU590" s="221"/>
      <c r="BV590" s="221"/>
      <c r="BW590" s="221"/>
      <c r="BX590" s="221"/>
      <c r="BY590" s="221"/>
      <c r="BZ590" s="221"/>
      <c r="CA590" s="221"/>
      <c r="CB590" s="221"/>
      <c r="CC590" s="221"/>
      <c r="CD590" s="221"/>
      <c r="CE590" s="221"/>
      <c r="CF590" s="221"/>
      <c r="CG590" s="27"/>
      <c r="CH590" s="27"/>
      <c r="CI590" s="27"/>
      <c r="CJ590" s="27"/>
      <c r="CK590" s="27"/>
      <c r="CL590" s="27"/>
      <c r="CM590" s="27"/>
    </row>
    <row r="591" spans="1:108" customFormat="1" ht="45" customHeight="1" x14ac:dyDescent="0.2">
      <c r="A591" s="327"/>
      <c r="B591" s="174" t="s">
        <v>1034</v>
      </c>
      <c r="C591" s="112" t="s">
        <v>1033</v>
      </c>
      <c r="D591" s="593"/>
      <c r="E591" s="594"/>
      <c r="F591" s="593"/>
      <c r="G591" s="594"/>
      <c r="H591" s="593"/>
      <c r="I591" s="594"/>
      <c r="J591" s="593"/>
      <c r="K591" s="594"/>
      <c r="L591" s="593"/>
      <c r="M591" s="594"/>
      <c r="N591" s="593"/>
      <c r="O591" s="594"/>
      <c r="P591" s="593"/>
      <c r="Q591" s="594"/>
      <c r="R591" s="593"/>
      <c r="S591" s="594"/>
      <c r="T591" s="593"/>
      <c r="U591" s="594"/>
      <c r="V591" s="593"/>
      <c r="W591" s="594"/>
      <c r="X591" s="90"/>
      <c r="Y591" s="545">
        <f t="shared" si="83"/>
        <v>0</v>
      </c>
      <c r="Z591" s="334">
        <v>10</v>
      </c>
      <c r="AA591" s="39">
        <f t="shared" si="84"/>
        <v>0</v>
      </c>
      <c r="AB591" s="390"/>
      <c r="AC591" s="221"/>
      <c r="AD591" s="229"/>
      <c r="AE591" s="221"/>
      <c r="AF591" s="221"/>
      <c r="AG591" s="221"/>
      <c r="AH591" s="221"/>
      <c r="AI591" s="221"/>
      <c r="AJ591" s="221"/>
      <c r="AK591" s="221"/>
      <c r="AL591" s="221"/>
      <c r="AM591" s="221"/>
      <c r="AN591" s="221"/>
      <c r="AO591" s="221"/>
      <c r="AP591" s="221"/>
      <c r="AQ591" s="221"/>
      <c r="AR591" s="221"/>
      <c r="AS591" s="221"/>
      <c r="AT591" s="221"/>
      <c r="AU591" s="221"/>
      <c r="AV591" s="221"/>
      <c r="AW591" s="221"/>
      <c r="AX591" s="221"/>
      <c r="AY591" s="221"/>
      <c r="AZ591" s="221"/>
      <c r="BA591" s="221"/>
      <c r="BB591" s="221"/>
      <c r="BC591" s="221"/>
      <c r="BD591" s="221"/>
      <c r="BE591" s="221"/>
      <c r="BF591" s="221"/>
      <c r="BG591" s="221"/>
      <c r="BH591" s="221"/>
      <c r="BI591" s="221"/>
      <c r="BJ591" s="221"/>
      <c r="BK591" s="221"/>
      <c r="BL591" s="221"/>
      <c r="BM591" s="221"/>
      <c r="BN591" s="221"/>
      <c r="BO591" s="221"/>
      <c r="BP591" s="221"/>
      <c r="BQ591" s="221"/>
      <c r="BR591" s="221"/>
      <c r="BS591" s="221"/>
      <c r="BT591" s="221"/>
      <c r="BU591" s="221"/>
      <c r="BV591" s="221"/>
      <c r="BW591" s="221"/>
      <c r="BX591" s="221"/>
      <c r="BY591" s="221"/>
      <c r="BZ591" s="221"/>
      <c r="CA591" s="221"/>
      <c r="CB591" s="221"/>
      <c r="CC591" s="221"/>
      <c r="CD591" s="221"/>
      <c r="CE591" s="221"/>
      <c r="CF591" s="221"/>
      <c r="CG591" s="27"/>
      <c r="CH591" s="27"/>
      <c r="CI591" s="27"/>
      <c r="CJ591" s="27"/>
      <c r="CK591" s="27"/>
      <c r="CL591" s="27"/>
      <c r="CM591" s="27"/>
    </row>
    <row r="592" spans="1:108" customFormat="1" ht="45" customHeight="1" x14ac:dyDescent="0.2">
      <c r="A592" s="327"/>
      <c r="B592" s="174" t="s">
        <v>1036</v>
      </c>
      <c r="C592" s="112" t="s">
        <v>1135</v>
      </c>
      <c r="D592" s="593"/>
      <c r="E592" s="594"/>
      <c r="F592" s="593"/>
      <c r="G592" s="594"/>
      <c r="H592" s="593"/>
      <c r="I592" s="594"/>
      <c r="J592" s="593"/>
      <c r="K592" s="594"/>
      <c r="L592" s="593"/>
      <c r="M592" s="594"/>
      <c r="N592" s="593"/>
      <c r="O592" s="594"/>
      <c r="P592" s="593"/>
      <c r="Q592" s="594"/>
      <c r="R592" s="593"/>
      <c r="S592" s="594"/>
      <c r="T592" s="593"/>
      <c r="U592" s="594"/>
      <c r="V592" s="593"/>
      <c r="W592" s="594"/>
      <c r="X592" s="90"/>
      <c r="Y592" s="545">
        <f t="shared" ref="Y592" si="87">IF(OR(D592="s",F592="s",H592="s",J592="s",L592="s",N592="s",P592="s",R592="s",T592="s",V592="s"), 0, IF(OR(D592="a",F592="a",H592="a",J592="a",L592="a",N592="a",P592="a",R592="a",T592="a",V592="a"),Z592,0))</f>
        <v>0</v>
      </c>
      <c r="Z592" s="334">
        <v>10</v>
      </c>
      <c r="AA592" s="39">
        <f t="shared" ref="AA592" si="88">COUNTIF(D592:W592,"a")+COUNTIF(D592:W592,"s")</f>
        <v>0</v>
      </c>
      <c r="AB592" s="390"/>
      <c r="AC592" s="221"/>
      <c r="AD592" s="229"/>
      <c r="AE592" s="221"/>
      <c r="AF592" s="221"/>
      <c r="AG592" s="221"/>
      <c r="AH592" s="221"/>
      <c r="AI592" s="221"/>
      <c r="AJ592" s="221"/>
      <c r="AK592" s="221"/>
      <c r="AL592" s="221"/>
      <c r="AM592" s="221"/>
      <c r="AN592" s="221"/>
      <c r="AO592" s="221"/>
      <c r="AP592" s="221"/>
      <c r="AQ592" s="221"/>
      <c r="AR592" s="221"/>
      <c r="AS592" s="221"/>
      <c r="AT592" s="221"/>
      <c r="AU592" s="221"/>
      <c r="AV592" s="221"/>
      <c r="AW592" s="221"/>
      <c r="AX592" s="221"/>
      <c r="AY592" s="221"/>
      <c r="AZ592" s="221"/>
      <c r="BA592" s="221"/>
      <c r="BB592" s="221"/>
      <c r="BC592" s="221"/>
      <c r="BD592" s="221"/>
      <c r="BE592" s="221"/>
      <c r="BF592" s="221"/>
      <c r="BG592" s="221"/>
      <c r="BH592" s="221"/>
      <c r="BI592" s="221"/>
      <c r="BJ592" s="221"/>
      <c r="BK592" s="221"/>
      <c r="BL592" s="221"/>
      <c r="BM592" s="221"/>
      <c r="BN592" s="221"/>
      <c r="BO592" s="221"/>
      <c r="BP592" s="221"/>
      <c r="BQ592" s="221"/>
      <c r="BR592" s="221"/>
      <c r="BS592" s="221"/>
      <c r="BT592" s="221"/>
      <c r="BU592" s="221"/>
      <c r="BV592" s="221"/>
      <c r="BW592" s="221"/>
      <c r="BX592" s="221"/>
      <c r="BY592" s="221"/>
      <c r="BZ592" s="221"/>
      <c r="CA592" s="221"/>
      <c r="CB592" s="221"/>
      <c r="CC592" s="221"/>
      <c r="CD592" s="221"/>
      <c r="CE592" s="221"/>
      <c r="CF592" s="221"/>
      <c r="CG592" s="27"/>
      <c r="CH592" s="27"/>
      <c r="CI592" s="27"/>
      <c r="CJ592" s="27"/>
      <c r="CK592" s="27"/>
      <c r="CL592" s="27"/>
      <c r="CM592" s="27"/>
    </row>
    <row r="593" spans="1:108" customFormat="1" ht="45" customHeight="1" x14ac:dyDescent="0.2">
      <c r="A593" s="327"/>
      <c r="B593" s="174" t="s">
        <v>1038</v>
      </c>
      <c r="C593" s="112" t="s">
        <v>1035</v>
      </c>
      <c r="D593" s="593"/>
      <c r="E593" s="594"/>
      <c r="F593" s="593"/>
      <c r="G593" s="594"/>
      <c r="H593" s="593"/>
      <c r="I593" s="594"/>
      <c r="J593" s="593"/>
      <c r="K593" s="594"/>
      <c r="L593" s="593"/>
      <c r="M593" s="594"/>
      <c r="N593" s="593"/>
      <c r="O593" s="594"/>
      <c r="P593" s="593"/>
      <c r="Q593" s="594"/>
      <c r="R593" s="593"/>
      <c r="S593" s="594"/>
      <c r="T593" s="593"/>
      <c r="U593" s="594"/>
      <c r="V593" s="593"/>
      <c r="W593" s="594"/>
      <c r="X593" s="90"/>
      <c r="Y593" s="170">
        <f t="shared" si="83"/>
        <v>0</v>
      </c>
      <c r="Z593" s="331">
        <v>10</v>
      </c>
      <c r="AA593" s="39">
        <f t="shared" si="84"/>
        <v>0</v>
      </c>
      <c r="AB593" s="390"/>
      <c r="AC593" s="221"/>
      <c r="AD593" s="229"/>
      <c r="AE593" s="221"/>
      <c r="AF593" s="221"/>
      <c r="AG593" s="221"/>
      <c r="AH593" s="221"/>
      <c r="AI593" s="221"/>
      <c r="AJ593" s="221"/>
      <c r="AK593" s="221"/>
      <c r="AL593" s="221"/>
      <c r="AM593" s="221"/>
      <c r="AN593" s="221"/>
      <c r="AO593" s="221"/>
      <c r="AP593" s="221"/>
      <c r="AQ593" s="221"/>
      <c r="AR593" s="221"/>
      <c r="AS593" s="221"/>
      <c r="AT593" s="221"/>
      <c r="AU593" s="221"/>
      <c r="AV593" s="221"/>
      <c r="AW593" s="221"/>
      <c r="AX593" s="221"/>
      <c r="AY593" s="221"/>
      <c r="AZ593" s="221"/>
      <c r="BA593" s="221"/>
      <c r="BB593" s="221"/>
      <c r="BC593" s="221"/>
      <c r="BD593" s="221"/>
      <c r="BE593" s="221"/>
      <c r="BF593" s="221"/>
      <c r="BG593" s="221"/>
      <c r="BH593" s="221"/>
      <c r="BI593" s="221"/>
      <c r="BJ593" s="221"/>
      <c r="BK593" s="221"/>
      <c r="BL593" s="221"/>
      <c r="BM593" s="221"/>
      <c r="BN593" s="221"/>
      <c r="BO593" s="221"/>
      <c r="BP593" s="221"/>
      <c r="BQ593" s="221"/>
      <c r="BR593" s="221"/>
      <c r="BS593" s="221"/>
      <c r="BT593" s="221"/>
      <c r="BU593" s="221"/>
      <c r="BV593" s="221"/>
      <c r="BW593" s="221"/>
      <c r="BX593" s="221"/>
      <c r="BY593" s="221"/>
      <c r="BZ593" s="221"/>
      <c r="CA593" s="221"/>
      <c r="CB593" s="221"/>
      <c r="CC593" s="221"/>
      <c r="CD593" s="221"/>
      <c r="CE593" s="221"/>
      <c r="CF593" s="221"/>
      <c r="CG593" s="27"/>
      <c r="CH593" s="27"/>
      <c r="CI593" s="27"/>
      <c r="CJ593" s="27"/>
      <c r="CK593" s="27"/>
      <c r="CL593" s="27"/>
      <c r="CM593" s="27"/>
    </row>
    <row r="594" spans="1:108" customFormat="1" ht="27.95" customHeight="1" x14ac:dyDescent="0.2">
      <c r="A594" s="327"/>
      <c r="B594" s="174" t="s">
        <v>1039</v>
      </c>
      <c r="C594" s="105" t="s">
        <v>1037</v>
      </c>
      <c r="D594" s="593"/>
      <c r="E594" s="594"/>
      <c r="F594" s="593"/>
      <c r="G594" s="594"/>
      <c r="H594" s="593"/>
      <c r="I594" s="594"/>
      <c r="J594" s="593"/>
      <c r="K594" s="594"/>
      <c r="L594" s="593"/>
      <c r="M594" s="594"/>
      <c r="N594" s="593"/>
      <c r="O594" s="594"/>
      <c r="P594" s="593"/>
      <c r="Q594" s="594"/>
      <c r="R594" s="593"/>
      <c r="S594" s="594"/>
      <c r="T594" s="593"/>
      <c r="U594" s="594"/>
      <c r="V594" s="593"/>
      <c r="W594" s="594"/>
      <c r="X594" s="90"/>
      <c r="Y594" s="170">
        <f t="shared" si="83"/>
        <v>0</v>
      </c>
      <c r="Z594" s="331">
        <v>10</v>
      </c>
      <c r="AA594" s="39">
        <f t="shared" si="84"/>
        <v>0</v>
      </c>
      <c r="AB594" s="390"/>
      <c r="AC594" s="221"/>
      <c r="AD594" s="229"/>
      <c r="AE594" s="221"/>
      <c r="AF594" s="221"/>
      <c r="AG594" s="221"/>
      <c r="AH594" s="221"/>
      <c r="AI594" s="221"/>
      <c r="AJ594" s="221"/>
      <c r="AK594" s="221"/>
      <c r="AL594" s="221"/>
      <c r="AM594" s="221"/>
      <c r="AN594" s="221"/>
      <c r="AO594" s="221"/>
      <c r="AP594" s="221"/>
      <c r="AQ594" s="221"/>
      <c r="AR594" s="221"/>
      <c r="AS594" s="221"/>
      <c r="AT594" s="221"/>
      <c r="AU594" s="221"/>
      <c r="AV594" s="221"/>
      <c r="AW594" s="221"/>
      <c r="AX594" s="221"/>
      <c r="AY594" s="221"/>
      <c r="AZ594" s="221"/>
      <c r="BA594" s="221"/>
      <c r="BB594" s="221"/>
      <c r="BC594" s="221"/>
      <c r="BD594" s="221"/>
      <c r="BE594" s="221"/>
      <c r="BF594" s="221"/>
      <c r="BG594" s="221"/>
      <c r="BH594" s="221"/>
      <c r="BI594" s="221"/>
      <c r="BJ594" s="221"/>
      <c r="BK594" s="221"/>
      <c r="BL594" s="221"/>
      <c r="BM594" s="221"/>
      <c r="BN594" s="221"/>
      <c r="BO594" s="221"/>
      <c r="BP594" s="221"/>
      <c r="BQ594" s="221"/>
      <c r="BR594" s="221"/>
      <c r="BS594" s="221"/>
      <c r="BT594" s="221"/>
      <c r="BU594" s="221"/>
      <c r="BV594" s="221"/>
      <c r="BW594" s="221"/>
      <c r="BX594" s="221"/>
      <c r="BY594" s="221"/>
      <c r="BZ594" s="221"/>
      <c r="CA594" s="221"/>
      <c r="CB594" s="221"/>
      <c r="CC594" s="221"/>
      <c r="CD594" s="221"/>
      <c r="CE594" s="221"/>
      <c r="CF594" s="221"/>
      <c r="CG594" s="27"/>
      <c r="CH594" s="27"/>
      <c r="CI594" s="27"/>
      <c r="CJ594" s="27"/>
      <c r="CK594" s="27"/>
      <c r="CL594" s="27"/>
      <c r="CM594" s="27"/>
    </row>
    <row r="595" spans="1:108" customFormat="1" ht="67.7" customHeight="1" x14ac:dyDescent="0.2">
      <c r="A595" s="327"/>
      <c r="B595" s="174" t="s">
        <v>1132</v>
      </c>
      <c r="C595" s="105" t="s">
        <v>936</v>
      </c>
      <c r="D595" s="593"/>
      <c r="E595" s="594"/>
      <c r="F595" s="593"/>
      <c r="G595" s="594"/>
      <c r="H595" s="593"/>
      <c r="I595" s="594"/>
      <c r="J595" s="593"/>
      <c r="K595" s="594"/>
      <c r="L595" s="593"/>
      <c r="M595" s="594"/>
      <c r="N595" s="593"/>
      <c r="O595" s="594"/>
      <c r="P595" s="593"/>
      <c r="Q595" s="594"/>
      <c r="R595" s="593"/>
      <c r="S595" s="594"/>
      <c r="T595" s="593"/>
      <c r="U595" s="594"/>
      <c r="V595" s="593"/>
      <c r="W595" s="594"/>
      <c r="X595" s="90"/>
      <c r="Y595" s="170">
        <f t="shared" si="83"/>
        <v>0</v>
      </c>
      <c r="Z595" s="331">
        <v>10</v>
      </c>
      <c r="AA595" s="39">
        <f t="shared" si="84"/>
        <v>0</v>
      </c>
      <c r="AB595" s="390"/>
      <c r="AC595" s="221"/>
      <c r="AD595" s="229"/>
      <c r="AE595" s="221"/>
      <c r="AF595" s="221"/>
      <c r="AG595" s="221"/>
      <c r="AH595" s="221"/>
      <c r="AI595" s="221"/>
      <c r="AJ595" s="221"/>
      <c r="AK595" s="221"/>
      <c r="AL595" s="221"/>
      <c r="AM595" s="221"/>
      <c r="AN595" s="221"/>
      <c r="AO595" s="221"/>
      <c r="AP595" s="221"/>
      <c r="AQ595" s="221"/>
      <c r="AR595" s="221"/>
      <c r="AS595" s="221"/>
      <c r="AT595" s="221"/>
      <c r="AU595" s="221"/>
      <c r="AV595" s="221"/>
      <c r="AW595" s="221"/>
      <c r="AX595" s="221"/>
      <c r="AY595" s="221"/>
      <c r="AZ595" s="221"/>
      <c r="BA595" s="221"/>
      <c r="BB595" s="221"/>
      <c r="BC595" s="221"/>
      <c r="BD595" s="221"/>
      <c r="BE595" s="221"/>
      <c r="BF595" s="221"/>
      <c r="BG595" s="221"/>
      <c r="BH595" s="221"/>
      <c r="BI595" s="221"/>
      <c r="BJ595" s="221"/>
      <c r="BK595" s="221"/>
      <c r="BL595" s="221"/>
      <c r="BM595" s="221"/>
      <c r="BN595" s="221"/>
      <c r="BO595" s="221"/>
      <c r="BP595" s="221"/>
      <c r="BQ595" s="221"/>
      <c r="BR595" s="221"/>
      <c r="BS595" s="221"/>
      <c r="BT595" s="221"/>
      <c r="BU595" s="221"/>
      <c r="BV595" s="221"/>
      <c r="BW595" s="221"/>
      <c r="BX595" s="221"/>
      <c r="BY595" s="221"/>
      <c r="BZ595" s="221"/>
      <c r="CA595" s="221"/>
      <c r="CB595" s="221"/>
      <c r="CC595" s="221"/>
      <c r="CD595" s="221"/>
      <c r="CE595" s="221"/>
      <c r="CF595" s="221"/>
      <c r="CG595" s="27"/>
      <c r="CH595" s="27"/>
      <c r="CI595" s="27"/>
      <c r="CJ595" s="27"/>
      <c r="CK595" s="27"/>
      <c r="CL595" s="27"/>
      <c r="CM595" s="27"/>
    </row>
    <row r="596" spans="1:108" customFormat="1" ht="44.25" customHeight="1" thickBot="1" x14ac:dyDescent="0.25">
      <c r="A596" s="327"/>
      <c r="B596" s="174" t="s">
        <v>1133</v>
      </c>
      <c r="C596" s="105" t="s">
        <v>935</v>
      </c>
      <c r="D596" s="559"/>
      <c r="E596" s="560"/>
      <c r="F596" s="559"/>
      <c r="G596" s="560"/>
      <c r="H596" s="559"/>
      <c r="I596" s="560"/>
      <c r="J596" s="559"/>
      <c r="K596" s="560"/>
      <c r="L596" s="559"/>
      <c r="M596" s="560"/>
      <c r="N596" s="559"/>
      <c r="O596" s="560"/>
      <c r="P596" s="559"/>
      <c r="Q596" s="560"/>
      <c r="R596" s="559"/>
      <c r="S596" s="560"/>
      <c r="T596" s="559"/>
      <c r="U596" s="560"/>
      <c r="V596" s="559"/>
      <c r="W596" s="560"/>
      <c r="X596" s="90"/>
      <c r="Y596" s="170">
        <f t="shared" si="83"/>
        <v>0</v>
      </c>
      <c r="Z596" s="342">
        <v>5</v>
      </c>
      <c r="AA596" s="39">
        <f t="shared" si="84"/>
        <v>0</v>
      </c>
      <c r="AB596" s="390"/>
      <c r="AC596" s="221"/>
      <c r="AD596" s="229"/>
      <c r="AE596" s="221"/>
      <c r="AF596" s="221"/>
      <c r="AG596" s="221"/>
      <c r="AH596" s="221"/>
      <c r="AI596" s="221"/>
      <c r="AJ596" s="221"/>
      <c r="AK596" s="221"/>
      <c r="AL596" s="221"/>
      <c r="AM596" s="221"/>
      <c r="AN596" s="221"/>
      <c r="AO596" s="221"/>
      <c r="AP596" s="221"/>
      <c r="AQ596" s="221"/>
      <c r="AR596" s="221"/>
      <c r="AS596" s="221"/>
      <c r="AT596" s="221"/>
      <c r="AU596" s="221"/>
      <c r="AV596" s="221"/>
      <c r="AW596" s="221"/>
      <c r="AX596" s="221"/>
      <c r="AY596" s="221"/>
      <c r="AZ596" s="221"/>
      <c r="BA596" s="221"/>
      <c r="BB596" s="221"/>
      <c r="BC596" s="221"/>
      <c r="BD596" s="221"/>
      <c r="BE596" s="221"/>
      <c r="BF596" s="221"/>
      <c r="BG596" s="221"/>
      <c r="BH596" s="221"/>
      <c r="BI596" s="221"/>
      <c r="BJ596" s="221"/>
      <c r="BK596" s="221"/>
      <c r="BL596" s="221"/>
      <c r="BM596" s="221"/>
      <c r="BN596" s="221"/>
      <c r="BO596" s="221"/>
      <c r="BP596" s="221"/>
      <c r="BQ596" s="221"/>
      <c r="BR596" s="221"/>
      <c r="BS596" s="221"/>
      <c r="BT596" s="221"/>
      <c r="BU596" s="221"/>
      <c r="BV596" s="221"/>
      <c r="BW596" s="221"/>
      <c r="BX596" s="221"/>
      <c r="BY596" s="221"/>
      <c r="BZ596" s="221"/>
      <c r="CA596" s="221"/>
      <c r="CB596" s="221"/>
      <c r="CC596" s="221"/>
      <c r="CD596" s="221"/>
      <c r="CE596" s="221"/>
      <c r="CF596" s="221"/>
      <c r="CG596" s="27"/>
      <c r="CH596" s="27"/>
      <c r="CI596" s="27"/>
      <c r="CJ596" s="27"/>
      <c r="CK596" s="27"/>
      <c r="CL596" s="27"/>
      <c r="CM596" s="27"/>
    </row>
    <row r="597" spans="1:108" ht="21" customHeight="1" thickTop="1" thickBot="1" x14ac:dyDescent="0.25">
      <c r="A597" s="339"/>
      <c r="B597" s="43"/>
      <c r="C597" s="237" t="s">
        <v>90</v>
      </c>
      <c r="D597" s="715" t="s">
        <v>441</v>
      </c>
      <c r="E597" s="659"/>
      <c r="F597" s="659"/>
      <c r="G597" s="659"/>
      <c r="H597" s="659"/>
      <c r="I597" s="659"/>
      <c r="J597" s="659"/>
      <c r="K597" s="659"/>
      <c r="L597" s="659"/>
      <c r="M597" s="659"/>
      <c r="N597" s="659"/>
      <c r="O597" s="659"/>
      <c r="P597" s="659"/>
      <c r="Q597" s="659"/>
      <c r="R597" s="659"/>
      <c r="S597" s="659"/>
      <c r="T597" s="659"/>
      <c r="U597" s="659"/>
      <c r="V597" s="659"/>
      <c r="W597" s="659"/>
      <c r="X597" s="660"/>
      <c r="Y597" s="1">
        <f>SUM(Y587:Y596)</f>
        <v>0</v>
      </c>
      <c r="Z597" s="336">
        <f>SUM(Z587:Z596)</f>
        <v>95</v>
      </c>
      <c r="AA597" s="215"/>
      <c r="AD597" s="229"/>
      <c r="BX597" s="47"/>
      <c r="BY597" s="47"/>
      <c r="BZ597" s="47"/>
      <c r="CA597" s="47"/>
      <c r="CB597" s="47"/>
      <c r="CC597" s="47"/>
      <c r="CD597" s="47"/>
      <c r="CE597" s="47"/>
      <c r="CF597" s="47"/>
      <c r="CG597" s="47"/>
      <c r="CH597" s="47"/>
      <c r="CI597" s="47"/>
      <c r="CJ597" s="47"/>
      <c r="CK597" s="47"/>
      <c r="CL597" s="47"/>
      <c r="CM597" s="47"/>
      <c r="CN597" s="47"/>
      <c r="CO597" s="47"/>
      <c r="CP597" s="47"/>
      <c r="CQ597" s="47"/>
      <c r="CR597" s="47"/>
      <c r="CS597" s="47"/>
      <c r="CT597" s="47"/>
      <c r="CU597" s="47"/>
      <c r="CV597" s="47"/>
      <c r="CW597" s="47"/>
      <c r="CX597" s="47"/>
      <c r="CY597" s="47"/>
      <c r="CZ597" s="47"/>
      <c r="DA597" s="47"/>
      <c r="DB597" s="47"/>
      <c r="DC597" s="47"/>
      <c r="DD597" s="47"/>
    </row>
    <row r="598" spans="1:108" ht="21" customHeight="1" thickBot="1" x14ac:dyDescent="0.25">
      <c r="A598" s="346"/>
      <c r="B598" s="347"/>
      <c r="C598" s="261"/>
      <c r="D598" s="601"/>
      <c r="E598" s="622"/>
      <c r="F598" s="712">
        <v>0</v>
      </c>
      <c r="G598" s="713"/>
      <c r="H598" s="713"/>
      <c r="I598" s="713"/>
      <c r="J598" s="713"/>
      <c r="K598" s="713"/>
      <c r="L598" s="713"/>
      <c r="M598" s="713"/>
      <c r="N598" s="713"/>
      <c r="O598" s="713"/>
      <c r="P598" s="713"/>
      <c r="Q598" s="713"/>
      <c r="R598" s="713"/>
      <c r="S598" s="713"/>
      <c r="T598" s="713"/>
      <c r="U598" s="713"/>
      <c r="V598" s="713"/>
      <c r="W598" s="713"/>
      <c r="X598" s="713"/>
      <c r="Y598" s="713"/>
      <c r="Z598" s="714"/>
      <c r="AA598" s="213"/>
      <c r="AD598" s="229"/>
      <c r="BX598" s="47"/>
      <c r="BY598" s="47"/>
      <c r="BZ598" s="47"/>
      <c r="CA598" s="47"/>
      <c r="CB598" s="47"/>
      <c r="CC598" s="47"/>
      <c r="CD598" s="47"/>
      <c r="CE598" s="47"/>
      <c r="CF598" s="47"/>
      <c r="CG598" s="47"/>
      <c r="CH598" s="47"/>
      <c r="CI598" s="47"/>
      <c r="CJ598" s="47"/>
      <c r="CK598" s="47"/>
      <c r="CL598" s="47"/>
      <c r="CM598" s="47"/>
      <c r="CN598" s="47"/>
      <c r="CO598" s="47"/>
      <c r="CP598" s="47"/>
      <c r="CQ598" s="47"/>
      <c r="CR598" s="47"/>
      <c r="CS598" s="47"/>
      <c r="CT598" s="47"/>
      <c r="CU598" s="47"/>
      <c r="CV598" s="47"/>
      <c r="CW598" s="47"/>
      <c r="CX598" s="47"/>
      <c r="CY598" s="47"/>
      <c r="CZ598" s="47"/>
      <c r="DA598" s="47"/>
      <c r="DB598" s="47"/>
      <c r="DC598" s="47"/>
      <c r="DD598" s="47"/>
    </row>
    <row r="599" spans="1:108" s="220" customFormat="1" ht="21" customHeight="1" x14ac:dyDescent="0.25">
      <c r="A599" s="231"/>
      <c r="C599" s="224"/>
      <c r="X599" s="232"/>
      <c r="Z599" s="226"/>
      <c r="AA599" s="222"/>
    </row>
    <row r="600" spans="1:108" ht="27.75" x14ac:dyDescent="0.2">
      <c r="A600" s="305" t="s">
        <v>542</v>
      </c>
      <c r="B600" s="305"/>
      <c r="C600" s="306"/>
      <c r="D600" s="307"/>
      <c r="E600" s="307"/>
      <c r="F600" s="307"/>
      <c r="G600" s="307"/>
      <c r="H600" s="307"/>
      <c r="I600" s="307"/>
      <c r="J600" s="307"/>
      <c r="K600" s="307"/>
      <c r="L600" s="307"/>
      <c r="M600" s="307"/>
      <c r="N600" s="307"/>
      <c r="O600" s="307"/>
      <c r="P600" s="307"/>
      <c r="Q600" s="307"/>
      <c r="R600" s="307"/>
      <c r="S600" s="307"/>
      <c r="T600" s="307"/>
      <c r="U600" s="307"/>
      <c r="V600" s="307"/>
      <c r="W600" s="307"/>
      <c r="X600" s="307"/>
      <c r="Y600" s="307"/>
      <c r="Z600" s="308"/>
      <c r="AA600" s="309"/>
      <c r="AB600" s="307"/>
      <c r="BX600" s="220"/>
      <c r="BY600" s="220"/>
      <c r="BZ600" s="220"/>
      <c r="CA600" s="220"/>
      <c r="CB600" s="220"/>
      <c r="CC600" s="220"/>
      <c r="CD600" s="220"/>
      <c r="CE600" s="220"/>
      <c r="CF600" s="220"/>
    </row>
    <row r="601" spans="1:108" s="220" customFormat="1" ht="21" customHeight="1" x14ac:dyDescent="0.25">
      <c r="A601" s="231"/>
      <c r="C601" s="224"/>
      <c r="X601" s="232"/>
      <c r="Z601" s="226"/>
      <c r="AA601" s="222"/>
    </row>
    <row r="602" spans="1:108" s="220" customFormat="1" ht="21" customHeight="1" x14ac:dyDescent="0.2">
      <c r="A602" s="231"/>
      <c r="C602" s="224"/>
      <c r="Z602" s="226"/>
      <c r="AA602" s="222"/>
    </row>
    <row r="603" spans="1:108" s="220" customFormat="1" ht="21" customHeight="1" x14ac:dyDescent="0.2">
      <c r="A603" s="231"/>
      <c r="C603" s="224"/>
      <c r="Z603" s="226"/>
      <c r="AA603" s="222"/>
    </row>
    <row r="604" spans="1:108" s="220" customFormat="1" ht="21" customHeight="1" x14ac:dyDescent="0.2">
      <c r="A604" s="231"/>
      <c r="C604" s="224"/>
      <c r="Z604" s="226"/>
      <c r="AA604" s="222"/>
    </row>
    <row r="605" spans="1:108" s="220" customFormat="1" ht="21" customHeight="1" x14ac:dyDescent="0.2">
      <c r="A605" s="231"/>
      <c r="C605" s="224"/>
      <c r="Z605" s="226"/>
      <c r="AA605" s="222"/>
    </row>
    <row r="606" spans="1:108" s="220" customFormat="1" ht="21" customHeight="1" x14ac:dyDescent="0.2">
      <c r="A606" s="231"/>
      <c r="C606" s="224"/>
      <c r="X606" s="221"/>
      <c r="Z606" s="226"/>
      <c r="AA606" s="222"/>
    </row>
    <row r="607" spans="1:108" s="220" customFormat="1" x14ac:dyDescent="0.25">
      <c r="A607" s="231"/>
      <c r="C607" s="224"/>
      <c r="X607" s="232"/>
      <c r="Z607" s="226"/>
      <c r="AA607" s="222"/>
    </row>
    <row r="608" spans="1:108" s="220" customFormat="1" x14ac:dyDescent="0.2">
      <c r="A608" s="231"/>
      <c r="C608" s="224"/>
      <c r="Z608" s="226"/>
      <c r="AA608" s="222"/>
    </row>
    <row r="609" spans="1:27" s="220" customFormat="1" x14ac:dyDescent="0.2">
      <c r="A609" s="231"/>
      <c r="C609" s="224"/>
      <c r="Z609" s="226"/>
      <c r="AA609" s="222"/>
    </row>
    <row r="610" spans="1:27" s="220" customFormat="1" x14ac:dyDescent="0.2">
      <c r="A610" s="231"/>
      <c r="C610" s="224"/>
      <c r="X610" s="221"/>
      <c r="Z610" s="226"/>
      <c r="AA610" s="222"/>
    </row>
    <row r="611" spans="1:27" s="220" customFormat="1" x14ac:dyDescent="0.25">
      <c r="A611" s="231"/>
      <c r="C611" s="224"/>
      <c r="X611" s="232"/>
      <c r="Z611" s="226"/>
      <c r="AA611" s="222"/>
    </row>
    <row r="612" spans="1:27" s="220" customFormat="1" x14ac:dyDescent="0.25">
      <c r="A612" s="231"/>
      <c r="C612" s="224"/>
      <c r="X612" s="232"/>
      <c r="Z612" s="226"/>
      <c r="AA612" s="222"/>
    </row>
    <row r="613" spans="1:27" s="220" customFormat="1" x14ac:dyDescent="0.2">
      <c r="A613" s="231"/>
      <c r="C613" s="224"/>
      <c r="Z613" s="226"/>
      <c r="AA613" s="222"/>
    </row>
    <row r="614" spans="1:27" s="220" customFormat="1" x14ac:dyDescent="0.2">
      <c r="A614" s="231"/>
      <c r="C614" s="224"/>
      <c r="Z614" s="226"/>
      <c r="AA614" s="222"/>
    </row>
    <row r="615" spans="1:27" s="220" customFormat="1" x14ac:dyDescent="0.2">
      <c r="A615" s="231"/>
      <c r="C615" s="224"/>
      <c r="Z615" s="226"/>
      <c r="AA615" s="222"/>
    </row>
    <row r="616" spans="1:27" s="220" customFormat="1" x14ac:dyDescent="0.2">
      <c r="A616" s="231"/>
      <c r="C616" s="224"/>
      <c r="Z616" s="226"/>
      <c r="AA616" s="222"/>
    </row>
    <row r="617" spans="1:27" s="220" customFormat="1" x14ac:dyDescent="0.2">
      <c r="A617" s="231"/>
      <c r="C617" s="224"/>
      <c r="X617" s="221"/>
      <c r="Z617" s="226"/>
      <c r="AA617" s="222"/>
    </row>
    <row r="618" spans="1:27" s="220" customFormat="1" x14ac:dyDescent="0.25">
      <c r="A618" s="231"/>
      <c r="C618" s="224"/>
      <c r="X618" s="232"/>
      <c r="Z618" s="226"/>
      <c r="AA618" s="222"/>
    </row>
    <row r="619" spans="1:27" s="220" customFormat="1" x14ac:dyDescent="0.25">
      <c r="A619" s="231"/>
      <c r="C619" s="224"/>
      <c r="X619" s="232"/>
      <c r="Z619" s="226"/>
      <c r="AA619" s="222"/>
    </row>
    <row r="620" spans="1:27" s="220" customFormat="1" x14ac:dyDescent="0.25">
      <c r="A620" s="231"/>
      <c r="C620" s="224"/>
      <c r="X620" s="232"/>
      <c r="Z620" s="226"/>
      <c r="AA620" s="222"/>
    </row>
    <row r="621" spans="1:27" s="220" customFormat="1" x14ac:dyDescent="0.2">
      <c r="A621" s="231"/>
      <c r="C621" s="224"/>
      <c r="Z621" s="226"/>
      <c r="AA621" s="222"/>
    </row>
    <row r="622" spans="1:27" s="220" customFormat="1" x14ac:dyDescent="0.2">
      <c r="A622" s="231"/>
      <c r="C622" s="224"/>
      <c r="Z622" s="226"/>
      <c r="AA622" s="222"/>
    </row>
    <row r="623" spans="1:27" s="220" customFormat="1" x14ac:dyDescent="0.2">
      <c r="A623" s="231"/>
      <c r="C623" s="224"/>
      <c r="Z623" s="226"/>
      <c r="AA623" s="222"/>
    </row>
    <row r="624" spans="1:27" s="220" customFormat="1" x14ac:dyDescent="0.2">
      <c r="A624" s="231"/>
      <c r="C624" s="224"/>
      <c r="Z624" s="226"/>
      <c r="AA624" s="222"/>
    </row>
    <row r="625" spans="1:27" s="220" customFormat="1" x14ac:dyDescent="0.2">
      <c r="A625" s="231"/>
      <c r="C625" s="224"/>
      <c r="Z625" s="226"/>
      <c r="AA625" s="222"/>
    </row>
    <row r="626" spans="1:27" s="220" customFormat="1" x14ac:dyDescent="0.2">
      <c r="A626" s="231"/>
      <c r="C626" s="224"/>
      <c r="Z626" s="226"/>
      <c r="AA626" s="222"/>
    </row>
    <row r="627" spans="1:27" s="220" customFormat="1" x14ac:dyDescent="0.2">
      <c r="A627" s="231"/>
      <c r="C627" s="224"/>
      <c r="X627" s="221"/>
      <c r="Z627" s="226"/>
      <c r="AA627" s="222"/>
    </row>
    <row r="628" spans="1:27" s="220" customFormat="1" x14ac:dyDescent="0.25">
      <c r="A628" s="231"/>
      <c r="C628" s="224"/>
      <c r="X628" s="232"/>
      <c r="Z628" s="226"/>
      <c r="AA628" s="222"/>
    </row>
    <row r="629" spans="1:27" s="220" customFormat="1" x14ac:dyDescent="0.25">
      <c r="A629" s="231"/>
      <c r="C629" s="224"/>
      <c r="X629" s="232"/>
      <c r="Z629" s="226"/>
      <c r="AA629" s="222"/>
    </row>
    <row r="630" spans="1:27" s="220" customFormat="1" x14ac:dyDescent="0.25">
      <c r="A630" s="231"/>
      <c r="C630" s="224"/>
      <c r="X630" s="232"/>
      <c r="Z630" s="226"/>
      <c r="AA630" s="222"/>
    </row>
    <row r="631" spans="1:27" s="220" customFormat="1" x14ac:dyDescent="0.25">
      <c r="A631" s="231"/>
      <c r="C631" s="224"/>
      <c r="X631" s="232"/>
      <c r="Z631" s="226"/>
      <c r="AA631" s="222"/>
    </row>
    <row r="632" spans="1:27" s="220" customFormat="1" x14ac:dyDescent="0.25">
      <c r="A632" s="231"/>
      <c r="C632" s="224"/>
      <c r="X632" s="232"/>
      <c r="Z632" s="226"/>
      <c r="AA632" s="222"/>
    </row>
    <row r="633" spans="1:27" s="220" customFormat="1" x14ac:dyDescent="0.25">
      <c r="A633" s="231"/>
      <c r="C633" s="224"/>
      <c r="X633" s="232"/>
      <c r="Z633" s="226"/>
      <c r="AA633" s="222"/>
    </row>
    <row r="634" spans="1:27" s="220" customFormat="1" x14ac:dyDescent="0.2">
      <c r="A634" s="231"/>
      <c r="C634" s="224"/>
      <c r="Z634" s="226"/>
      <c r="AA634" s="222"/>
    </row>
    <row r="635" spans="1:27" s="220" customFormat="1" x14ac:dyDescent="0.2">
      <c r="A635" s="231"/>
      <c r="C635" s="224"/>
      <c r="Z635" s="226"/>
      <c r="AA635" s="222"/>
    </row>
    <row r="636" spans="1:27" s="220" customFormat="1" x14ac:dyDescent="0.2">
      <c r="A636" s="231"/>
      <c r="C636" s="224"/>
      <c r="Z636" s="226"/>
      <c r="AA636" s="222"/>
    </row>
    <row r="637" spans="1:27" s="220" customFormat="1" x14ac:dyDescent="0.2">
      <c r="A637" s="231"/>
      <c r="C637" s="224"/>
      <c r="Z637" s="226"/>
      <c r="AA637" s="222"/>
    </row>
    <row r="638" spans="1:27" s="220" customFormat="1" x14ac:dyDescent="0.2">
      <c r="A638" s="231"/>
      <c r="C638" s="224"/>
      <c r="Z638" s="226"/>
      <c r="AA638" s="222"/>
    </row>
    <row r="639" spans="1:27" s="220" customFormat="1" x14ac:dyDescent="0.2">
      <c r="A639" s="231"/>
      <c r="C639" s="224"/>
      <c r="Z639" s="226"/>
      <c r="AA639" s="222"/>
    </row>
    <row r="640" spans="1:27" s="220" customFormat="1" x14ac:dyDescent="0.2">
      <c r="A640" s="231"/>
      <c r="C640" s="224"/>
      <c r="Z640" s="226"/>
      <c r="AA640" s="222"/>
    </row>
    <row r="641" spans="1:27" s="220" customFormat="1" x14ac:dyDescent="0.2">
      <c r="A641" s="231"/>
      <c r="C641" s="224"/>
      <c r="Z641" s="226"/>
      <c r="AA641" s="222"/>
    </row>
    <row r="642" spans="1:27" s="220" customFormat="1" x14ac:dyDescent="0.2">
      <c r="A642" s="231"/>
      <c r="C642" s="224"/>
      <c r="Z642" s="226"/>
      <c r="AA642" s="222"/>
    </row>
    <row r="643" spans="1:27" s="220" customFormat="1" x14ac:dyDescent="0.2">
      <c r="A643" s="231"/>
      <c r="C643" s="224"/>
      <c r="Z643" s="226"/>
      <c r="AA643" s="222"/>
    </row>
    <row r="644" spans="1:27" s="220" customFormat="1" x14ac:dyDescent="0.2">
      <c r="A644" s="231"/>
      <c r="C644" s="224"/>
      <c r="Z644" s="226"/>
      <c r="AA644" s="222"/>
    </row>
    <row r="645" spans="1:27" s="220" customFormat="1" x14ac:dyDescent="0.2">
      <c r="A645" s="231"/>
      <c r="C645" s="224"/>
      <c r="Z645" s="226"/>
      <c r="AA645" s="222"/>
    </row>
    <row r="646" spans="1:27" s="220" customFormat="1" x14ac:dyDescent="0.2">
      <c r="A646" s="231"/>
      <c r="C646" s="224"/>
      <c r="Z646" s="226"/>
      <c r="AA646" s="222"/>
    </row>
    <row r="647" spans="1:27" s="220" customFormat="1" x14ac:dyDescent="0.2">
      <c r="A647" s="231"/>
      <c r="C647" s="224"/>
      <c r="Z647" s="226"/>
      <c r="AA647" s="222"/>
    </row>
    <row r="648" spans="1:27" s="220" customFormat="1" x14ac:dyDescent="0.2">
      <c r="A648" s="231"/>
      <c r="C648" s="224"/>
      <c r="Z648" s="226"/>
      <c r="AA648" s="222"/>
    </row>
    <row r="649" spans="1:27" s="220" customFormat="1" x14ac:dyDescent="0.2">
      <c r="A649" s="231"/>
      <c r="C649" s="224"/>
      <c r="Z649" s="226"/>
      <c r="AA649" s="222"/>
    </row>
    <row r="650" spans="1:27" s="220" customFormat="1" x14ac:dyDescent="0.2">
      <c r="A650" s="231"/>
      <c r="C650" s="224"/>
      <c r="Z650" s="226"/>
      <c r="AA650" s="222"/>
    </row>
    <row r="651" spans="1:27" s="220" customFormat="1" x14ac:dyDescent="0.2">
      <c r="A651" s="231"/>
      <c r="C651" s="224"/>
      <c r="Z651" s="226"/>
      <c r="AA651" s="222"/>
    </row>
    <row r="652" spans="1:27" s="220" customFormat="1" x14ac:dyDescent="0.2">
      <c r="A652" s="231"/>
      <c r="C652" s="224"/>
      <c r="Z652" s="226"/>
      <c r="AA652" s="222"/>
    </row>
    <row r="653" spans="1:27" s="220" customFormat="1" x14ac:dyDescent="0.2">
      <c r="A653" s="231"/>
      <c r="C653" s="224"/>
      <c r="Z653" s="226"/>
      <c r="AA653" s="222"/>
    </row>
    <row r="654" spans="1:27" s="220" customFormat="1" x14ac:dyDescent="0.2">
      <c r="A654" s="231"/>
      <c r="C654" s="224"/>
      <c r="Z654" s="226"/>
      <c r="AA654" s="222"/>
    </row>
    <row r="655" spans="1:27" s="220" customFormat="1" x14ac:dyDescent="0.2">
      <c r="A655" s="231"/>
      <c r="C655" s="224"/>
      <c r="Z655" s="226"/>
      <c r="AA655" s="222"/>
    </row>
    <row r="656" spans="1:27" s="220" customFormat="1" x14ac:dyDescent="0.2">
      <c r="A656" s="231"/>
      <c r="C656" s="224"/>
      <c r="Z656" s="226"/>
      <c r="AA656" s="222"/>
    </row>
    <row r="657" spans="1:27" s="220" customFormat="1" x14ac:dyDescent="0.2">
      <c r="A657" s="231"/>
      <c r="C657" s="224"/>
      <c r="Z657" s="226"/>
      <c r="AA657" s="222"/>
    </row>
    <row r="658" spans="1:27" s="220" customFormat="1" x14ac:dyDescent="0.2">
      <c r="A658" s="231"/>
      <c r="C658" s="224"/>
      <c r="Z658" s="226"/>
      <c r="AA658" s="222"/>
    </row>
    <row r="659" spans="1:27" s="220" customFormat="1" x14ac:dyDescent="0.2">
      <c r="A659" s="231"/>
      <c r="C659" s="224"/>
      <c r="Z659" s="226"/>
      <c r="AA659" s="222"/>
    </row>
    <row r="660" spans="1:27" s="220" customFormat="1" x14ac:dyDescent="0.2">
      <c r="A660" s="231"/>
      <c r="C660" s="224"/>
      <c r="Z660" s="226"/>
      <c r="AA660" s="222"/>
    </row>
    <row r="661" spans="1:27" s="220" customFormat="1" x14ac:dyDescent="0.2">
      <c r="A661" s="231"/>
      <c r="C661" s="224"/>
      <c r="Z661" s="226"/>
      <c r="AA661" s="222"/>
    </row>
    <row r="662" spans="1:27" s="220" customFormat="1" x14ac:dyDescent="0.2">
      <c r="A662" s="231"/>
      <c r="C662" s="224"/>
      <c r="Z662" s="226"/>
      <c r="AA662" s="222"/>
    </row>
    <row r="663" spans="1:27" s="220" customFormat="1" x14ac:dyDescent="0.2">
      <c r="A663" s="231"/>
      <c r="C663" s="224"/>
      <c r="Z663" s="226"/>
      <c r="AA663" s="222"/>
    </row>
    <row r="664" spans="1:27" s="220" customFormat="1" x14ac:dyDescent="0.2">
      <c r="A664" s="231"/>
      <c r="C664" s="224"/>
      <c r="Z664" s="226"/>
      <c r="AA664" s="222"/>
    </row>
    <row r="665" spans="1:27" s="220" customFormat="1" x14ac:dyDescent="0.2">
      <c r="A665" s="231"/>
      <c r="C665" s="224"/>
      <c r="Z665" s="226"/>
      <c r="AA665" s="222"/>
    </row>
    <row r="666" spans="1:27" s="220" customFormat="1" x14ac:dyDescent="0.2">
      <c r="A666" s="231"/>
      <c r="C666" s="224"/>
      <c r="Z666" s="226"/>
      <c r="AA666" s="222"/>
    </row>
    <row r="667" spans="1:27" s="220" customFormat="1" x14ac:dyDescent="0.2">
      <c r="A667" s="231"/>
      <c r="C667" s="224"/>
      <c r="Z667" s="226"/>
      <c r="AA667" s="222"/>
    </row>
    <row r="668" spans="1:27" s="220" customFormat="1" x14ac:dyDescent="0.2">
      <c r="A668" s="231"/>
      <c r="C668" s="224"/>
      <c r="Z668" s="226"/>
      <c r="AA668" s="222"/>
    </row>
    <row r="669" spans="1:27" s="220" customFormat="1" x14ac:dyDescent="0.2">
      <c r="A669" s="231"/>
      <c r="C669" s="224"/>
      <c r="Z669" s="226"/>
      <c r="AA669" s="222"/>
    </row>
    <row r="670" spans="1:27" s="220" customFormat="1" x14ac:dyDescent="0.2">
      <c r="A670" s="231"/>
      <c r="C670" s="224"/>
      <c r="Z670" s="226"/>
      <c r="AA670" s="222"/>
    </row>
    <row r="671" spans="1:27" s="220" customFormat="1" x14ac:dyDescent="0.2">
      <c r="A671" s="231"/>
      <c r="C671" s="224"/>
      <c r="Z671" s="226"/>
      <c r="AA671" s="222"/>
    </row>
    <row r="672" spans="1:27" s="220" customFormat="1" x14ac:dyDescent="0.2">
      <c r="A672" s="231"/>
      <c r="C672" s="224"/>
      <c r="Z672" s="226"/>
      <c r="AA672" s="222"/>
    </row>
    <row r="673" spans="1:27" s="220" customFormat="1" x14ac:dyDescent="0.2">
      <c r="A673" s="231"/>
      <c r="C673" s="224"/>
      <c r="Z673" s="226"/>
      <c r="AA673" s="222"/>
    </row>
    <row r="674" spans="1:27" s="220" customFormat="1" x14ac:dyDescent="0.2">
      <c r="A674" s="231"/>
      <c r="C674" s="224"/>
      <c r="Z674" s="226"/>
      <c r="AA674" s="222"/>
    </row>
    <row r="675" spans="1:27" s="220" customFormat="1" x14ac:dyDescent="0.2">
      <c r="A675" s="231"/>
      <c r="C675" s="224"/>
      <c r="Z675" s="226"/>
      <c r="AA675" s="222"/>
    </row>
    <row r="676" spans="1:27" s="220" customFormat="1" x14ac:dyDescent="0.2">
      <c r="A676" s="231"/>
      <c r="C676" s="224"/>
      <c r="Z676" s="226"/>
      <c r="AA676" s="222"/>
    </row>
    <row r="677" spans="1:27" s="220" customFormat="1" x14ac:dyDescent="0.2">
      <c r="A677" s="231"/>
      <c r="C677" s="224"/>
      <c r="Z677" s="226"/>
      <c r="AA677" s="222"/>
    </row>
    <row r="678" spans="1:27" s="220" customFormat="1" x14ac:dyDescent="0.2">
      <c r="A678" s="231"/>
      <c r="C678" s="224"/>
      <c r="Z678" s="226"/>
      <c r="AA678" s="222"/>
    </row>
    <row r="679" spans="1:27" s="220" customFormat="1" x14ac:dyDescent="0.2">
      <c r="A679" s="231"/>
      <c r="C679" s="224"/>
      <c r="Z679" s="226"/>
      <c r="AA679" s="222"/>
    </row>
    <row r="680" spans="1:27" s="220" customFormat="1" x14ac:dyDescent="0.2">
      <c r="A680" s="231"/>
      <c r="C680" s="224"/>
      <c r="Z680" s="226"/>
      <c r="AA680" s="222"/>
    </row>
    <row r="681" spans="1:27" s="220" customFormat="1" x14ac:dyDescent="0.2">
      <c r="A681" s="231"/>
      <c r="C681" s="224"/>
      <c r="Z681" s="226"/>
      <c r="AA681" s="222"/>
    </row>
    <row r="682" spans="1:27" s="220" customFormat="1" x14ac:dyDescent="0.2">
      <c r="A682" s="231"/>
      <c r="C682" s="224"/>
      <c r="Z682" s="226"/>
      <c r="AA682" s="222"/>
    </row>
    <row r="683" spans="1:27" s="220" customFormat="1" x14ac:dyDescent="0.2">
      <c r="A683" s="231"/>
      <c r="C683" s="224"/>
      <c r="Z683" s="226"/>
      <c r="AA683" s="222"/>
    </row>
    <row r="684" spans="1:27" s="220" customFormat="1" x14ac:dyDescent="0.2">
      <c r="A684" s="231"/>
      <c r="C684" s="224"/>
      <c r="Z684" s="226"/>
      <c r="AA684" s="222"/>
    </row>
    <row r="685" spans="1:27" s="220" customFormat="1" x14ac:dyDescent="0.2">
      <c r="A685" s="231"/>
      <c r="C685" s="224"/>
      <c r="Z685" s="226"/>
      <c r="AA685" s="222"/>
    </row>
    <row r="686" spans="1:27" s="220" customFormat="1" x14ac:dyDescent="0.2">
      <c r="A686" s="231"/>
      <c r="C686" s="224"/>
      <c r="Z686" s="226"/>
      <c r="AA686" s="222"/>
    </row>
    <row r="687" spans="1:27" s="220" customFormat="1" x14ac:dyDescent="0.2">
      <c r="A687" s="231"/>
      <c r="C687" s="224"/>
      <c r="Z687" s="226"/>
      <c r="AA687" s="222"/>
    </row>
    <row r="688" spans="1:27" s="220" customFormat="1" x14ac:dyDescent="0.2">
      <c r="A688" s="231"/>
      <c r="C688" s="224"/>
      <c r="Z688" s="226"/>
      <c r="AA688" s="222"/>
    </row>
    <row r="689" spans="1:27" s="220" customFormat="1" x14ac:dyDescent="0.2">
      <c r="A689" s="231"/>
      <c r="C689" s="224"/>
      <c r="Z689" s="226"/>
      <c r="AA689" s="222"/>
    </row>
    <row r="690" spans="1:27" s="220" customFormat="1" x14ac:dyDescent="0.2">
      <c r="A690" s="231"/>
      <c r="C690" s="224"/>
      <c r="Z690" s="226"/>
      <c r="AA690" s="222"/>
    </row>
    <row r="691" spans="1:27" s="220" customFormat="1" x14ac:dyDescent="0.2">
      <c r="A691" s="231"/>
      <c r="C691" s="224"/>
      <c r="Z691" s="226"/>
      <c r="AA691" s="222"/>
    </row>
    <row r="692" spans="1:27" s="220" customFormat="1" x14ac:dyDescent="0.2">
      <c r="A692" s="231"/>
      <c r="C692" s="224"/>
      <c r="Z692" s="226"/>
      <c r="AA692" s="222"/>
    </row>
    <row r="693" spans="1:27" s="220" customFormat="1" x14ac:dyDescent="0.2">
      <c r="A693" s="231"/>
      <c r="C693" s="224"/>
      <c r="Z693" s="226"/>
      <c r="AA693" s="222"/>
    </row>
    <row r="694" spans="1:27" s="220" customFormat="1" x14ac:dyDescent="0.2">
      <c r="A694" s="231"/>
      <c r="C694" s="224"/>
      <c r="Z694" s="226"/>
      <c r="AA694" s="222"/>
    </row>
    <row r="695" spans="1:27" s="220" customFormat="1" x14ac:dyDescent="0.2">
      <c r="A695" s="231"/>
      <c r="C695" s="224"/>
      <c r="Z695" s="226"/>
      <c r="AA695" s="222"/>
    </row>
    <row r="696" spans="1:27" s="220" customFormat="1" x14ac:dyDescent="0.2">
      <c r="A696" s="231"/>
      <c r="C696" s="224"/>
      <c r="Z696" s="226"/>
      <c r="AA696" s="222"/>
    </row>
    <row r="697" spans="1:27" s="220" customFormat="1" x14ac:dyDescent="0.2">
      <c r="A697" s="231"/>
      <c r="C697" s="224"/>
      <c r="Z697" s="226"/>
      <c r="AA697" s="222"/>
    </row>
    <row r="698" spans="1:27" s="220" customFormat="1" x14ac:dyDescent="0.2">
      <c r="A698" s="231"/>
      <c r="C698" s="224"/>
      <c r="Z698" s="226"/>
      <c r="AA698" s="222"/>
    </row>
    <row r="699" spans="1:27" s="220" customFormat="1" x14ac:dyDescent="0.2">
      <c r="A699" s="231"/>
      <c r="C699" s="224"/>
      <c r="Z699" s="226"/>
      <c r="AA699" s="222"/>
    </row>
    <row r="700" spans="1:27" s="220" customFormat="1" x14ac:dyDescent="0.2">
      <c r="A700" s="231"/>
      <c r="C700" s="224"/>
      <c r="Z700" s="226"/>
      <c r="AA700" s="222"/>
    </row>
    <row r="701" spans="1:27" s="220" customFormat="1" x14ac:dyDescent="0.2">
      <c r="A701" s="231"/>
      <c r="C701" s="224"/>
      <c r="Z701" s="226"/>
      <c r="AA701" s="222"/>
    </row>
    <row r="702" spans="1:27" s="220" customFormat="1" x14ac:dyDescent="0.2">
      <c r="A702" s="231"/>
      <c r="C702" s="224"/>
      <c r="Z702" s="226"/>
      <c r="AA702" s="222"/>
    </row>
    <row r="703" spans="1:27" s="220" customFormat="1" x14ac:dyDescent="0.2">
      <c r="A703" s="231"/>
      <c r="C703" s="224"/>
      <c r="Z703" s="226"/>
      <c r="AA703" s="222"/>
    </row>
    <row r="704" spans="1:27" s="220" customFormat="1" x14ac:dyDescent="0.2">
      <c r="A704" s="231"/>
      <c r="C704" s="224"/>
      <c r="Z704" s="226"/>
      <c r="AA704" s="222"/>
    </row>
    <row r="705" spans="1:27" s="220" customFormat="1" x14ac:dyDescent="0.2">
      <c r="A705" s="231"/>
      <c r="C705" s="224"/>
      <c r="Z705" s="226"/>
      <c r="AA705" s="222"/>
    </row>
    <row r="706" spans="1:27" s="220" customFormat="1" x14ac:dyDescent="0.2">
      <c r="A706" s="231"/>
      <c r="C706" s="224"/>
      <c r="Z706" s="226"/>
      <c r="AA706" s="222"/>
    </row>
    <row r="707" spans="1:27" s="220" customFormat="1" x14ac:dyDescent="0.2">
      <c r="A707" s="231"/>
      <c r="C707" s="224"/>
      <c r="Z707" s="226"/>
      <c r="AA707" s="222"/>
    </row>
    <row r="708" spans="1:27" s="220" customFormat="1" x14ac:dyDescent="0.2">
      <c r="A708" s="231"/>
      <c r="C708" s="224"/>
      <c r="Z708" s="226"/>
      <c r="AA708" s="222"/>
    </row>
    <row r="709" spans="1:27" s="220" customFormat="1" x14ac:dyDescent="0.2">
      <c r="A709" s="231"/>
      <c r="C709" s="224"/>
      <c r="Z709" s="226"/>
      <c r="AA709" s="222"/>
    </row>
    <row r="710" spans="1:27" s="220" customFormat="1" x14ac:dyDescent="0.2">
      <c r="A710" s="231"/>
      <c r="C710" s="224"/>
      <c r="Z710" s="226"/>
      <c r="AA710" s="222"/>
    </row>
    <row r="711" spans="1:27" s="220" customFormat="1" x14ac:dyDescent="0.2">
      <c r="A711" s="231"/>
      <c r="C711" s="224"/>
      <c r="Z711" s="226"/>
      <c r="AA711" s="222"/>
    </row>
    <row r="712" spans="1:27" s="220" customFormat="1" x14ac:dyDescent="0.2">
      <c r="A712" s="231"/>
      <c r="C712" s="224"/>
      <c r="Z712" s="226"/>
      <c r="AA712" s="222"/>
    </row>
    <row r="713" spans="1:27" s="220" customFormat="1" x14ac:dyDescent="0.2">
      <c r="A713" s="231"/>
      <c r="C713" s="224"/>
      <c r="Z713" s="226"/>
      <c r="AA713" s="222"/>
    </row>
    <row r="714" spans="1:27" s="220" customFormat="1" x14ac:dyDescent="0.2">
      <c r="A714" s="231"/>
      <c r="C714" s="224"/>
      <c r="Z714" s="226"/>
      <c r="AA714" s="222"/>
    </row>
    <row r="715" spans="1:27" s="220" customFormat="1" x14ac:dyDescent="0.2">
      <c r="A715" s="231"/>
      <c r="C715" s="224"/>
      <c r="Z715" s="226"/>
      <c r="AA715" s="222"/>
    </row>
    <row r="716" spans="1:27" s="220" customFormat="1" x14ac:dyDescent="0.2">
      <c r="A716" s="231"/>
      <c r="C716" s="224"/>
      <c r="Z716" s="226"/>
      <c r="AA716" s="222"/>
    </row>
    <row r="717" spans="1:27" s="220" customFormat="1" x14ac:dyDescent="0.2">
      <c r="A717" s="231"/>
      <c r="C717" s="224"/>
      <c r="Z717" s="226"/>
      <c r="AA717" s="222"/>
    </row>
    <row r="718" spans="1:27" s="220" customFormat="1" x14ac:dyDescent="0.2">
      <c r="A718" s="231"/>
      <c r="C718" s="224"/>
      <c r="Z718" s="226"/>
      <c r="AA718" s="222"/>
    </row>
    <row r="719" spans="1:27" s="220" customFormat="1" x14ac:dyDescent="0.2">
      <c r="A719" s="231"/>
      <c r="C719" s="224"/>
      <c r="Z719" s="226"/>
      <c r="AA719" s="222"/>
    </row>
    <row r="720" spans="1:27" s="220" customFormat="1" x14ac:dyDescent="0.2">
      <c r="A720" s="231"/>
      <c r="C720" s="224"/>
      <c r="Z720" s="226"/>
      <c r="AA720" s="222"/>
    </row>
    <row r="721" spans="1:75" s="220" customFormat="1" x14ac:dyDescent="0.2">
      <c r="A721" s="231"/>
      <c r="C721" s="224"/>
      <c r="Z721" s="226"/>
      <c r="AA721" s="222"/>
    </row>
    <row r="722" spans="1:75" s="220" customFormat="1" x14ac:dyDescent="0.2">
      <c r="A722" s="231"/>
      <c r="C722" s="224"/>
      <c r="Z722" s="226"/>
      <c r="AA722" s="222"/>
    </row>
    <row r="723" spans="1:75" s="220" customFormat="1" x14ac:dyDescent="0.2">
      <c r="A723" s="231"/>
      <c r="C723" s="224"/>
      <c r="Z723" s="226"/>
      <c r="AA723" s="222"/>
    </row>
    <row r="724" spans="1:75" s="220" customFormat="1" x14ac:dyDescent="0.2">
      <c r="A724" s="231"/>
      <c r="C724" s="224"/>
      <c r="Z724" s="226"/>
      <c r="AA724" s="222"/>
    </row>
    <row r="725" spans="1:75" s="47" customFormat="1" x14ac:dyDescent="0.2">
      <c r="A725" s="209"/>
      <c r="C725" s="211"/>
      <c r="Z725" s="210"/>
      <c r="AA725" s="208"/>
      <c r="AC725" s="220"/>
      <c r="AD725" s="220"/>
      <c r="AE725" s="220"/>
      <c r="AF725" s="220"/>
      <c r="AG725" s="220"/>
      <c r="AH725" s="220"/>
      <c r="AI725" s="220"/>
      <c r="AJ725" s="220"/>
      <c r="AK725" s="220"/>
      <c r="AL725" s="220"/>
      <c r="AM725" s="220"/>
      <c r="AN725" s="220"/>
      <c r="AO725" s="220"/>
      <c r="AP725" s="220"/>
      <c r="AQ725" s="220"/>
      <c r="AR725" s="220"/>
      <c r="AS725" s="220"/>
      <c r="AT725" s="220"/>
      <c r="AU725" s="220"/>
      <c r="AV725" s="220"/>
      <c r="AW725" s="220"/>
      <c r="AX725" s="220"/>
      <c r="AY725" s="220"/>
      <c r="AZ725" s="220"/>
      <c r="BA725" s="220"/>
      <c r="BB725" s="220"/>
      <c r="BC725" s="220"/>
      <c r="BD725" s="220"/>
      <c r="BE725" s="220"/>
      <c r="BF725" s="220"/>
      <c r="BG725" s="220"/>
      <c r="BH725" s="220"/>
      <c r="BI725" s="220"/>
      <c r="BJ725" s="220"/>
      <c r="BK725" s="220"/>
      <c r="BL725" s="220"/>
      <c r="BM725" s="220"/>
      <c r="BN725" s="220"/>
      <c r="BO725" s="220"/>
      <c r="BP725" s="220"/>
      <c r="BQ725" s="220"/>
      <c r="BR725" s="220"/>
      <c r="BS725" s="220"/>
      <c r="BT725" s="220"/>
      <c r="BU725" s="220"/>
      <c r="BV725" s="220"/>
      <c r="BW725" s="220"/>
    </row>
    <row r="726" spans="1:75" s="47" customFormat="1" x14ac:dyDescent="0.2">
      <c r="A726" s="209"/>
      <c r="C726" s="211"/>
      <c r="Z726" s="210"/>
      <c r="AA726" s="208"/>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0"/>
      <c r="AY726" s="220"/>
      <c r="AZ726" s="220"/>
      <c r="BA726" s="220"/>
      <c r="BB726" s="220"/>
      <c r="BC726" s="220"/>
      <c r="BD726" s="220"/>
      <c r="BE726" s="220"/>
      <c r="BF726" s="220"/>
      <c r="BG726" s="220"/>
      <c r="BH726" s="220"/>
      <c r="BI726" s="220"/>
      <c r="BJ726" s="220"/>
      <c r="BK726" s="220"/>
      <c r="BL726" s="220"/>
      <c r="BM726" s="220"/>
      <c r="BN726" s="220"/>
      <c r="BO726" s="220"/>
      <c r="BP726" s="220"/>
      <c r="BQ726" s="220"/>
      <c r="BR726" s="220"/>
      <c r="BS726" s="220"/>
      <c r="BT726" s="220"/>
      <c r="BU726" s="220"/>
      <c r="BV726" s="220"/>
      <c r="BW726" s="220"/>
    </row>
    <row r="727" spans="1:75" s="47" customFormat="1" x14ac:dyDescent="0.2">
      <c r="A727" s="209"/>
      <c r="C727" s="211"/>
      <c r="Z727" s="210"/>
      <c r="AA727" s="208"/>
      <c r="AC727" s="220"/>
      <c r="AD727" s="220"/>
      <c r="AE727" s="220"/>
      <c r="AF727" s="220"/>
      <c r="AG727" s="220"/>
      <c r="AH727" s="220"/>
      <c r="AI727" s="220"/>
      <c r="AJ727" s="220"/>
      <c r="AK727" s="220"/>
      <c r="AL727" s="220"/>
      <c r="AM727" s="220"/>
      <c r="AN727" s="220"/>
      <c r="AO727" s="220"/>
      <c r="AP727" s="220"/>
      <c r="AQ727" s="220"/>
      <c r="AR727" s="220"/>
      <c r="AS727" s="220"/>
      <c r="AT727" s="220"/>
      <c r="AU727" s="220"/>
      <c r="AV727" s="220"/>
      <c r="AW727" s="220"/>
      <c r="AX727" s="220"/>
      <c r="AY727" s="220"/>
      <c r="AZ727" s="220"/>
      <c r="BA727" s="220"/>
      <c r="BB727" s="220"/>
      <c r="BC727" s="220"/>
      <c r="BD727" s="220"/>
      <c r="BE727" s="220"/>
      <c r="BF727" s="220"/>
      <c r="BG727" s="220"/>
      <c r="BH727" s="220"/>
      <c r="BI727" s="220"/>
      <c r="BJ727" s="220"/>
      <c r="BK727" s="220"/>
      <c r="BL727" s="220"/>
      <c r="BM727" s="220"/>
      <c r="BN727" s="220"/>
      <c r="BO727" s="220"/>
      <c r="BP727" s="220"/>
      <c r="BQ727" s="220"/>
      <c r="BR727" s="220"/>
      <c r="BS727" s="220"/>
      <c r="BT727" s="220"/>
      <c r="BU727" s="220"/>
      <c r="BV727" s="220"/>
      <c r="BW727" s="220"/>
    </row>
    <row r="728" spans="1:75" s="47" customFormat="1" x14ac:dyDescent="0.2">
      <c r="A728" s="209"/>
      <c r="C728" s="211"/>
      <c r="Z728" s="210"/>
      <c r="AA728" s="208"/>
      <c r="AC728" s="220"/>
      <c r="AD728" s="220"/>
      <c r="AE728" s="220"/>
      <c r="AF728" s="220"/>
      <c r="AG728" s="220"/>
      <c r="AH728" s="220"/>
      <c r="AI728" s="220"/>
      <c r="AJ728" s="220"/>
      <c r="AK728" s="220"/>
      <c r="AL728" s="220"/>
      <c r="AM728" s="220"/>
      <c r="AN728" s="220"/>
      <c r="AO728" s="220"/>
      <c r="AP728" s="220"/>
      <c r="AQ728" s="220"/>
      <c r="AR728" s="220"/>
      <c r="AS728" s="220"/>
      <c r="AT728" s="220"/>
      <c r="AU728" s="220"/>
      <c r="AV728" s="220"/>
      <c r="AW728" s="220"/>
      <c r="AX728" s="220"/>
      <c r="AY728" s="220"/>
      <c r="AZ728" s="220"/>
      <c r="BA728" s="220"/>
      <c r="BB728" s="220"/>
      <c r="BC728" s="220"/>
      <c r="BD728" s="220"/>
      <c r="BE728" s="220"/>
      <c r="BF728" s="220"/>
      <c r="BG728" s="220"/>
      <c r="BH728" s="220"/>
      <c r="BI728" s="220"/>
      <c r="BJ728" s="220"/>
      <c r="BK728" s="220"/>
      <c r="BL728" s="220"/>
      <c r="BM728" s="220"/>
      <c r="BN728" s="220"/>
      <c r="BO728" s="220"/>
      <c r="BP728" s="220"/>
      <c r="BQ728" s="220"/>
      <c r="BR728" s="220"/>
      <c r="BS728" s="220"/>
      <c r="BT728" s="220"/>
      <c r="BU728" s="220"/>
      <c r="BV728" s="220"/>
      <c r="BW728" s="220"/>
    </row>
    <row r="729" spans="1:75" s="47" customFormat="1" x14ac:dyDescent="0.2">
      <c r="A729" s="209"/>
      <c r="C729" s="211"/>
      <c r="Z729" s="210"/>
      <c r="AA729" s="208"/>
      <c r="AC729" s="220"/>
      <c r="AD729" s="220"/>
      <c r="AE729" s="220"/>
      <c r="AF729" s="220"/>
      <c r="AG729" s="220"/>
      <c r="AH729" s="220"/>
      <c r="AI729" s="220"/>
      <c r="AJ729" s="220"/>
      <c r="AK729" s="220"/>
      <c r="AL729" s="220"/>
      <c r="AM729" s="220"/>
      <c r="AN729" s="220"/>
      <c r="AO729" s="220"/>
      <c r="AP729" s="220"/>
      <c r="AQ729" s="220"/>
      <c r="AR729" s="220"/>
      <c r="AS729" s="220"/>
      <c r="AT729" s="220"/>
      <c r="AU729" s="220"/>
      <c r="AV729" s="220"/>
      <c r="AW729" s="220"/>
      <c r="AX729" s="220"/>
      <c r="AY729" s="220"/>
      <c r="AZ729" s="220"/>
      <c r="BA729" s="220"/>
      <c r="BB729" s="220"/>
      <c r="BC729" s="220"/>
      <c r="BD729" s="220"/>
      <c r="BE729" s="220"/>
      <c r="BF729" s="220"/>
      <c r="BG729" s="220"/>
      <c r="BH729" s="220"/>
      <c r="BI729" s="220"/>
      <c r="BJ729" s="220"/>
      <c r="BK729" s="220"/>
      <c r="BL729" s="220"/>
      <c r="BM729" s="220"/>
      <c r="BN729" s="220"/>
      <c r="BO729" s="220"/>
      <c r="BP729" s="220"/>
      <c r="BQ729" s="220"/>
      <c r="BR729" s="220"/>
      <c r="BS729" s="220"/>
      <c r="BT729" s="220"/>
      <c r="BU729" s="220"/>
      <c r="BV729" s="220"/>
      <c r="BW729" s="220"/>
    </row>
    <row r="730" spans="1:75" s="47" customFormat="1" x14ac:dyDescent="0.2">
      <c r="A730" s="209"/>
      <c r="C730" s="211"/>
      <c r="Z730" s="210"/>
      <c r="AA730" s="208"/>
      <c r="AC730" s="220"/>
      <c r="AD730" s="220"/>
      <c r="AE730" s="220"/>
      <c r="AF730" s="220"/>
      <c r="AG730" s="220"/>
      <c r="AH730" s="220"/>
      <c r="AI730" s="220"/>
      <c r="AJ730" s="220"/>
      <c r="AK730" s="220"/>
      <c r="AL730" s="220"/>
      <c r="AM730" s="220"/>
      <c r="AN730" s="220"/>
      <c r="AO730" s="220"/>
      <c r="AP730" s="220"/>
      <c r="AQ730" s="220"/>
      <c r="AR730" s="220"/>
      <c r="AS730" s="220"/>
      <c r="AT730" s="220"/>
      <c r="AU730" s="220"/>
      <c r="AV730" s="220"/>
      <c r="AW730" s="220"/>
      <c r="AX730" s="220"/>
      <c r="AY730" s="220"/>
      <c r="AZ730" s="220"/>
      <c r="BA730" s="220"/>
      <c r="BB730" s="220"/>
      <c r="BC730" s="220"/>
      <c r="BD730" s="220"/>
      <c r="BE730" s="220"/>
      <c r="BF730" s="220"/>
      <c r="BG730" s="220"/>
      <c r="BH730" s="220"/>
      <c r="BI730" s="220"/>
      <c r="BJ730" s="220"/>
      <c r="BK730" s="220"/>
      <c r="BL730" s="220"/>
      <c r="BM730" s="220"/>
      <c r="BN730" s="220"/>
      <c r="BO730" s="220"/>
      <c r="BP730" s="220"/>
      <c r="BQ730" s="220"/>
      <c r="BR730" s="220"/>
      <c r="BS730" s="220"/>
      <c r="BT730" s="220"/>
      <c r="BU730" s="220"/>
      <c r="BV730" s="220"/>
      <c r="BW730" s="220"/>
    </row>
    <row r="731" spans="1:75" s="47" customFormat="1" x14ac:dyDescent="0.2">
      <c r="A731" s="209"/>
      <c r="C731" s="211"/>
      <c r="Z731" s="210"/>
      <c r="AA731" s="208"/>
      <c r="AC731" s="220"/>
      <c r="AD731" s="220"/>
      <c r="AE731" s="220"/>
      <c r="AF731" s="220"/>
      <c r="AG731" s="220"/>
      <c r="AH731" s="220"/>
      <c r="AI731" s="220"/>
      <c r="AJ731" s="220"/>
      <c r="AK731" s="220"/>
      <c r="AL731" s="220"/>
      <c r="AM731" s="220"/>
      <c r="AN731" s="220"/>
      <c r="AO731" s="220"/>
      <c r="AP731" s="220"/>
      <c r="AQ731" s="220"/>
      <c r="AR731" s="220"/>
      <c r="AS731" s="220"/>
      <c r="AT731" s="220"/>
      <c r="AU731" s="220"/>
      <c r="AV731" s="220"/>
      <c r="AW731" s="220"/>
      <c r="AX731" s="220"/>
      <c r="AY731" s="220"/>
      <c r="AZ731" s="220"/>
      <c r="BA731" s="220"/>
      <c r="BB731" s="220"/>
      <c r="BC731" s="220"/>
      <c r="BD731" s="220"/>
      <c r="BE731" s="220"/>
      <c r="BF731" s="220"/>
      <c r="BG731" s="220"/>
      <c r="BH731" s="220"/>
      <c r="BI731" s="220"/>
      <c r="BJ731" s="220"/>
      <c r="BK731" s="220"/>
      <c r="BL731" s="220"/>
      <c r="BM731" s="220"/>
      <c r="BN731" s="220"/>
      <c r="BO731" s="220"/>
      <c r="BP731" s="220"/>
      <c r="BQ731" s="220"/>
      <c r="BR731" s="220"/>
      <c r="BS731" s="220"/>
      <c r="BT731" s="220"/>
      <c r="BU731" s="220"/>
      <c r="BV731" s="220"/>
      <c r="BW731" s="220"/>
    </row>
    <row r="732" spans="1:75" s="47" customFormat="1" x14ac:dyDescent="0.2">
      <c r="A732" s="209"/>
      <c r="C732" s="211"/>
      <c r="Z732" s="210"/>
      <c r="AA732" s="208"/>
      <c r="AC732" s="220"/>
      <c r="AD732" s="220"/>
      <c r="AE732" s="220"/>
      <c r="AF732" s="220"/>
      <c r="AG732" s="220"/>
      <c r="AH732" s="220"/>
      <c r="AI732" s="220"/>
      <c r="AJ732" s="220"/>
      <c r="AK732" s="220"/>
      <c r="AL732" s="220"/>
      <c r="AM732" s="220"/>
      <c r="AN732" s="220"/>
      <c r="AO732" s="220"/>
      <c r="AP732" s="220"/>
      <c r="AQ732" s="220"/>
      <c r="AR732" s="220"/>
      <c r="AS732" s="220"/>
      <c r="AT732" s="220"/>
      <c r="AU732" s="220"/>
      <c r="AV732" s="220"/>
      <c r="AW732" s="220"/>
      <c r="AX732" s="220"/>
      <c r="AY732" s="220"/>
      <c r="AZ732" s="220"/>
      <c r="BA732" s="220"/>
      <c r="BB732" s="220"/>
      <c r="BC732" s="220"/>
      <c r="BD732" s="220"/>
      <c r="BE732" s="220"/>
      <c r="BF732" s="220"/>
      <c r="BG732" s="220"/>
      <c r="BH732" s="220"/>
      <c r="BI732" s="220"/>
      <c r="BJ732" s="220"/>
      <c r="BK732" s="220"/>
      <c r="BL732" s="220"/>
      <c r="BM732" s="220"/>
      <c r="BN732" s="220"/>
      <c r="BO732" s="220"/>
      <c r="BP732" s="220"/>
      <c r="BQ732" s="220"/>
      <c r="BR732" s="220"/>
      <c r="BS732" s="220"/>
      <c r="BT732" s="220"/>
      <c r="BU732" s="220"/>
      <c r="BV732" s="220"/>
      <c r="BW732" s="220"/>
    </row>
    <row r="733" spans="1:75" s="47" customFormat="1" x14ac:dyDescent="0.2">
      <c r="A733" s="209"/>
      <c r="C733" s="211"/>
      <c r="Z733" s="210"/>
      <c r="AA733" s="208"/>
      <c r="AC733" s="220"/>
      <c r="AD733" s="220"/>
      <c r="AE733" s="220"/>
      <c r="AF733" s="220"/>
      <c r="AG733" s="220"/>
      <c r="AH733" s="220"/>
      <c r="AI733" s="220"/>
      <c r="AJ733" s="220"/>
      <c r="AK733" s="220"/>
      <c r="AL733" s="220"/>
      <c r="AM733" s="220"/>
      <c r="AN733" s="220"/>
      <c r="AO733" s="220"/>
      <c r="AP733" s="220"/>
      <c r="AQ733" s="220"/>
      <c r="AR733" s="220"/>
      <c r="AS733" s="220"/>
      <c r="AT733" s="220"/>
      <c r="AU733" s="220"/>
      <c r="AV733" s="220"/>
      <c r="AW733" s="220"/>
      <c r="AX733" s="220"/>
      <c r="AY733" s="220"/>
      <c r="AZ733" s="220"/>
      <c r="BA733" s="220"/>
      <c r="BB733" s="220"/>
      <c r="BC733" s="220"/>
      <c r="BD733" s="220"/>
      <c r="BE733" s="220"/>
      <c r="BF733" s="220"/>
      <c r="BG733" s="220"/>
      <c r="BH733" s="220"/>
      <c r="BI733" s="220"/>
      <c r="BJ733" s="220"/>
      <c r="BK733" s="220"/>
      <c r="BL733" s="220"/>
      <c r="BM733" s="220"/>
      <c r="BN733" s="220"/>
      <c r="BO733" s="220"/>
      <c r="BP733" s="220"/>
      <c r="BQ733" s="220"/>
      <c r="BR733" s="220"/>
      <c r="BS733" s="220"/>
      <c r="BT733" s="220"/>
      <c r="BU733" s="220"/>
      <c r="BV733" s="220"/>
      <c r="BW733" s="220"/>
    </row>
    <row r="734" spans="1:75" s="47" customFormat="1" x14ac:dyDescent="0.2">
      <c r="A734" s="209"/>
      <c r="C734" s="211"/>
      <c r="Z734" s="210"/>
      <c r="AA734" s="208"/>
      <c r="AC734" s="220"/>
      <c r="AD734" s="220"/>
      <c r="AE734" s="220"/>
      <c r="AF734" s="220"/>
      <c r="AG734" s="220"/>
      <c r="AH734" s="220"/>
      <c r="AI734" s="220"/>
      <c r="AJ734" s="220"/>
      <c r="AK734" s="220"/>
      <c r="AL734" s="220"/>
      <c r="AM734" s="220"/>
      <c r="AN734" s="220"/>
      <c r="AO734" s="220"/>
      <c r="AP734" s="220"/>
      <c r="AQ734" s="220"/>
      <c r="AR734" s="220"/>
      <c r="AS734" s="220"/>
      <c r="AT734" s="220"/>
      <c r="AU734" s="220"/>
      <c r="AV734" s="220"/>
      <c r="AW734" s="220"/>
      <c r="AX734" s="220"/>
      <c r="AY734" s="220"/>
      <c r="AZ734" s="220"/>
      <c r="BA734" s="220"/>
      <c r="BB734" s="220"/>
      <c r="BC734" s="220"/>
      <c r="BD734" s="220"/>
      <c r="BE734" s="220"/>
      <c r="BF734" s="220"/>
      <c r="BG734" s="220"/>
      <c r="BH734" s="220"/>
      <c r="BI734" s="220"/>
      <c r="BJ734" s="220"/>
      <c r="BK734" s="220"/>
      <c r="BL734" s="220"/>
      <c r="BM734" s="220"/>
      <c r="BN734" s="220"/>
      <c r="BO734" s="220"/>
      <c r="BP734" s="220"/>
      <c r="BQ734" s="220"/>
      <c r="BR734" s="220"/>
      <c r="BS734" s="220"/>
      <c r="BT734" s="220"/>
      <c r="BU734" s="220"/>
      <c r="BV734" s="220"/>
      <c r="BW734" s="220"/>
    </row>
    <row r="735" spans="1:75" s="47" customFormat="1" x14ac:dyDescent="0.2">
      <c r="A735" s="209"/>
      <c r="C735" s="211"/>
      <c r="Z735" s="210"/>
      <c r="AA735" s="208"/>
      <c r="AC735" s="220"/>
      <c r="AD735" s="220"/>
      <c r="AE735" s="220"/>
      <c r="AF735" s="220"/>
      <c r="AG735" s="220"/>
      <c r="AH735" s="220"/>
      <c r="AI735" s="220"/>
      <c r="AJ735" s="220"/>
      <c r="AK735" s="220"/>
      <c r="AL735" s="220"/>
      <c r="AM735" s="220"/>
      <c r="AN735" s="220"/>
      <c r="AO735" s="220"/>
      <c r="AP735" s="220"/>
      <c r="AQ735" s="220"/>
      <c r="AR735" s="220"/>
      <c r="AS735" s="220"/>
      <c r="AT735" s="220"/>
      <c r="AU735" s="220"/>
      <c r="AV735" s="220"/>
      <c r="AW735" s="220"/>
      <c r="AX735" s="220"/>
      <c r="AY735" s="220"/>
      <c r="AZ735" s="220"/>
      <c r="BA735" s="220"/>
      <c r="BB735" s="220"/>
      <c r="BC735" s="220"/>
      <c r="BD735" s="220"/>
      <c r="BE735" s="220"/>
      <c r="BF735" s="220"/>
      <c r="BG735" s="220"/>
      <c r="BH735" s="220"/>
      <c r="BI735" s="220"/>
      <c r="BJ735" s="220"/>
      <c r="BK735" s="220"/>
      <c r="BL735" s="220"/>
      <c r="BM735" s="220"/>
      <c r="BN735" s="220"/>
      <c r="BO735" s="220"/>
      <c r="BP735" s="220"/>
      <c r="BQ735" s="220"/>
      <c r="BR735" s="220"/>
      <c r="BS735" s="220"/>
      <c r="BT735" s="220"/>
      <c r="BU735" s="220"/>
      <c r="BV735" s="220"/>
      <c r="BW735" s="220"/>
    </row>
    <row r="736" spans="1:75" s="47" customFormat="1" x14ac:dyDescent="0.2">
      <c r="A736" s="209"/>
      <c r="C736" s="211"/>
      <c r="Z736" s="210"/>
      <c r="AA736" s="208"/>
      <c r="AC736" s="220"/>
      <c r="AD736" s="220"/>
      <c r="AE736" s="220"/>
      <c r="AF736" s="220"/>
      <c r="AG736" s="220"/>
      <c r="AH736" s="220"/>
      <c r="AI736" s="220"/>
      <c r="AJ736" s="220"/>
      <c r="AK736" s="220"/>
      <c r="AL736" s="220"/>
      <c r="AM736" s="220"/>
      <c r="AN736" s="220"/>
      <c r="AO736" s="220"/>
      <c r="AP736" s="220"/>
      <c r="AQ736" s="220"/>
      <c r="AR736" s="220"/>
      <c r="AS736" s="220"/>
      <c r="AT736" s="220"/>
      <c r="AU736" s="220"/>
      <c r="AV736" s="220"/>
      <c r="AW736" s="220"/>
      <c r="AX736" s="220"/>
      <c r="AY736" s="220"/>
      <c r="AZ736" s="220"/>
      <c r="BA736" s="220"/>
      <c r="BB736" s="220"/>
      <c r="BC736" s="220"/>
      <c r="BD736" s="220"/>
      <c r="BE736" s="220"/>
      <c r="BF736" s="220"/>
      <c r="BG736" s="220"/>
      <c r="BH736" s="220"/>
      <c r="BI736" s="220"/>
      <c r="BJ736" s="220"/>
      <c r="BK736" s="220"/>
      <c r="BL736" s="220"/>
      <c r="BM736" s="220"/>
      <c r="BN736" s="220"/>
      <c r="BO736" s="220"/>
      <c r="BP736" s="220"/>
      <c r="BQ736" s="220"/>
      <c r="BR736" s="220"/>
      <c r="BS736" s="220"/>
      <c r="BT736" s="220"/>
      <c r="BU736" s="220"/>
      <c r="BV736" s="220"/>
      <c r="BW736" s="220"/>
    </row>
    <row r="737" spans="1:75" s="47" customFormat="1" x14ac:dyDescent="0.2">
      <c r="A737" s="209"/>
      <c r="C737" s="211"/>
      <c r="Z737" s="210"/>
      <c r="AA737" s="208"/>
      <c r="AC737" s="220"/>
      <c r="AD737" s="220"/>
      <c r="AE737" s="220"/>
      <c r="AF737" s="220"/>
      <c r="AG737" s="220"/>
      <c r="AH737" s="220"/>
      <c r="AI737" s="220"/>
      <c r="AJ737" s="220"/>
      <c r="AK737" s="220"/>
      <c r="AL737" s="220"/>
      <c r="AM737" s="220"/>
      <c r="AN737" s="220"/>
      <c r="AO737" s="220"/>
      <c r="AP737" s="220"/>
      <c r="AQ737" s="220"/>
      <c r="AR737" s="220"/>
      <c r="AS737" s="220"/>
      <c r="AT737" s="220"/>
      <c r="AU737" s="220"/>
      <c r="AV737" s="220"/>
      <c r="AW737" s="220"/>
      <c r="AX737" s="220"/>
      <c r="AY737" s="220"/>
      <c r="AZ737" s="220"/>
      <c r="BA737" s="220"/>
      <c r="BB737" s="220"/>
      <c r="BC737" s="220"/>
      <c r="BD737" s="220"/>
      <c r="BE737" s="220"/>
      <c r="BF737" s="220"/>
      <c r="BG737" s="220"/>
      <c r="BH737" s="220"/>
      <c r="BI737" s="220"/>
      <c r="BJ737" s="220"/>
      <c r="BK737" s="220"/>
      <c r="BL737" s="220"/>
      <c r="BM737" s="220"/>
      <c r="BN737" s="220"/>
      <c r="BO737" s="220"/>
      <c r="BP737" s="220"/>
      <c r="BQ737" s="220"/>
      <c r="BR737" s="220"/>
      <c r="BS737" s="220"/>
      <c r="BT737" s="220"/>
      <c r="BU737" s="220"/>
      <c r="BV737" s="220"/>
      <c r="BW737" s="220"/>
    </row>
    <row r="738" spans="1:75" s="47" customFormat="1" x14ac:dyDescent="0.2">
      <c r="A738" s="209"/>
      <c r="C738" s="211"/>
      <c r="Z738" s="210"/>
      <c r="AA738" s="208"/>
      <c r="AC738" s="220"/>
      <c r="AD738" s="220"/>
      <c r="AE738" s="220"/>
      <c r="AF738" s="220"/>
      <c r="AG738" s="220"/>
      <c r="AH738" s="220"/>
      <c r="AI738" s="220"/>
      <c r="AJ738" s="220"/>
      <c r="AK738" s="220"/>
      <c r="AL738" s="220"/>
      <c r="AM738" s="220"/>
      <c r="AN738" s="220"/>
      <c r="AO738" s="220"/>
      <c r="AP738" s="220"/>
      <c r="AQ738" s="220"/>
      <c r="AR738" s="220"/>
      <c r="AS738" s="220"/>
      <c r="AT738" s="220"/>
      <c r="AU738" s="220"/>
      <c r="AV738" s="220"/>
      <c r="AW738" s="220"/>
      <c r="AX738" s="220"/>
      <c r="AY738" s="220"/>
      <c r="AZ738" s="220"/>
      <c r="BA738" s="220"/>
      <c r="BB738" s="220"/>
      <c r="BC738" s="220"/>
      <c r="BD738" s="220"/>
      <c r="BE738" s="220"/>
      <c r="BF738" s="220"/>
      <c r="BG738" s="220"/>
      <c r="BH738" s="220"/>
      <c r="BI738" s="220"/>
      <c r="BJ738" s="220"/>
      <c r="BK738" s="220"/>
      <c r="BL738" s="220"/>
      <c r="BM738" s="220"/>
      <c r="BN738" s="220"/>
      <c r="BO738" s="220"/>
      <c r="BP738" s="220"/>
      <c r="BQ738" s="220"/>
      <c r="BR738" s="220"/>
      <c r="BS738" s="220"/>
      <c r="BT738" s="220"/>
      <c r="BU738" s="220"/>
      <c r="BV738" s="220"/>
      <c r="BW738" s="220"/>
    </row>
    <row r="739" spans="1:75" s="47" customFormat="1" x14ac:dyDescent="0.2">
      <c r="A739" s="209"/>
      <c r="C739" s="211"/>
      <c r="Z739" s="210"/>
      <c r="AA739" s="208"/>
      <c r="AC739" s="220"/>
      <c r="AD739" s="220"/>
      <c r="AE739" s="220"/>
      <c r="AF739" s="220"/>
      <c r="AG739" s="220"/>
      <c r="AH739" s="220"/>
      <c r="AI739" s="220"/>
      <c r="AJ739" s="220"/>
      <c r="AK739" s="220"/>
      <c r="AL739" s="220"/>
      <c r="AM739" s="220"/>
      <c r="AN739" s="220"/>
      <c r="AO739" s="220"/>
      <c r="AP739" s="220"/>
      <c r="AQ739" s="220"/>
      <c r="AR739" s="220"/>
      <c r="AS739" s="220"/>
      <c r="AT739" s="220"/>
      <c r="AU739" s="220"/>
      <c r="AV739" s="220"/>
      <c r="AW739" s="220"/>
      <c r="AX739" s="220"/>
      <c r="AY739" s="220"/>
      <c r="AZ739" s="220"/>
      <c r="BA739" s="220"/>
      <c r="BB739" s="220"/>
      <c r="BC739" s="220"/>
      <c r="BD739" s="220"/>
      <c r="BE739" s="220"/>
      <c r="BF739" s="220"/>
      <c r="BG739" s="220"/>
      <c r="BH739" s="220"/>
      <c r="BI739" s="220"/>
      <c r="BJ739" s="220"/>
      <c r="BK739" s="220"/>
      <c r="BL739" s="220"/>
      <c r="BM739" s="220"/>
      <c r="BN739" s="220"/>
      <c r="BO739" s="220"/>
      <c r="BP739" s="220"/>
      <c r="BQ739" s="220"/>
      <c r="BR739" s="220"/>
      <c r="BS739" s="220"/>
      <c r="BT739" s="220"/>
      <c r="BU739" s="220"/>
      <c r="BV739" s="220"/>
      <c r="BW739" s="220"/>
    </row>
    <row r="740" spans="1:75" s="47" customFormat="1" x14ac:dyDescent="0.2">
      <c r="A740" s="209"/>
      <c r="C740" s="211"/>
      <c r="Z740" s="210"/>
      <c r="AA740" s="208"/>
      <c r="AC740" s="220"/>
      <c r="AD740" s="220"/>
      <c r="AE740" s="220"/>
      <c r="AF740" s="220"/>
      <c r="AG740" s="220"/>
      <c r="AH740" s="220"/>
      <c r="AI740" s="220"/>
      <c r="AJ740" s="220"/>
      <c r="AK740" s="220"/>
      <c r="AL740" s="220"/>
      <c r="AM740" s="220"/>
      <c r="AN740" s="220"/>
      <c r="AO740" s="220"/>
      <c r="AP740" s="220"/>
      <c r="AQ740" s="220"/>
      <c r="AR740" s="220"/>
      <c r="AS740" s="220"/>
      <c r="AT740" s="220"/>
      <c r="AU740" s="220"/>
      <c r="AV740" s="220"/>
      <c r="AW740" s="220"/>
      <c r="AX740" s="220"/>
      <c r="AY740" s="220"/>
      <c r="AZ740" s="220"/>
      <c r="BA740" s="220"/>
      <c r="BB740" s="220"/>
      <c r="BC740" s="220"/>
      <c r="BD740" s="220"/>
      <c r="BE740" s="220"/>
      <c r="BF740" s="220"/>
      <c r="BG740" s="220"/>
      <c r="BH740" s="220"/>
      <c r="BI740" s="220"/>
      <c r="BJ740" s="220"/>
      <c r="BK740" s="220"/>
      <c r="BL740" s="220"/>
      <c r="BM740" s="220"/>
      <c r="BN740" s="220"/>
      <c r="BO740" s="220"/>
      <c r="BP740" s="220"/>
      <c r="BQ740" s="220"/>
      <c r="BR740" s="220"/>
      <c r="BS740" s="220"/>
      <c r="BT740" s="220"/>
      <c r="BU740" s="220"/>
      <c r="BV740" s="220"/>
      <c r="BW740" s="220"/>
    </row>
    <row r="741" spans="1:75" s="47" customFormat="1" x14ac:dyDescent="0.2">
      <c r="A741" s="209"/>
      <c r="C741" s="211"/>
      <c r="Z741" s="210"/>
      <c r="AA741" s="208"/>
      <c r="AC741" s="220"/>
      <c r="AD741" s="220"/>
      <c r="AE741" s="220"/>
      <c r="AF741" s="220"/>
      <c r="AG741" s="220"/>
      <c r="AH741" s="220"/>
      <c r="AI741" s="220"/>
      <c r="AJ741" s="220"/>
      <c r="AK741" s="220"/>
      <c r="AL741" s="220"/>
      <c r="AM741" s="220"/>
      <c r="AN741" s="220"/>
      <c r="AO741" s="220"/>
      <c r="AP741" s="220"/>
      <c r="AQ741" s="220"/>
      <c r="AR741" s="220"/>
      <c r="AS741" s="220"/>
      <c r="AT741" s="220"/>
      <c r="AU741" s="220"/>
      <c r="AV741" s="220"/>
      <c r="AW741" s="220"/>
      <c r="AX741" s="220"/>
      <c r="AY741" s="220"/>
      <c r="AZ741" s="220"/>
      <c r="BA741" s="220"/>
      <c r="BB741" s="220"/>
      <c r="BC741" s="220"/>
      <c r="BD741" s="220"/>
      <c r="BE741" s="220"/>
      <c r="BF741" s="220"/>
      <c r="BG741" s="220"/>
      <c r="BH741" s="220"/>
      <c r="BI741" s="220"/>
      <c r="BJ741" s="220"/>
      <c r="BK741" s="220"/>
      <c r="BL741" s="220"/>
      <c r="BM741" s="220"/>
      <c r="BN741" s="220"/>
      <c r="BO741" s="220"/>
      <c r="BP741" s="220"/>
      <c r="BQ741" s="220"/>
      <c r="BR741" s="220"/>
      <c r="BS741" s="220"/>
      <c r="BT741" s="220"/>
      <c r="BU741" s="220"/>
      <c r="BV741" s="220"/>
      <c r="BW741" s="220"/>
    </row>
    <row r="742" spans="1:75" s="47" customFormat="1" x14ac:dyDescent="0.2">
      <c r="A742" s="209"/>
      <c r="C742" s="211"/>
      <c r="Z742" s="210"/>
      <c r="AA742" s="208"/>
      <c r="AC742" s="220"/>
      <c r="AD742" s="220"/>
      <c r="AE742" s="220"/>
      <c r="AF742" s="220"/>
      <c r="AG742" s="220"/>
      <c r="AH742" s="220"/>
      <c r="AI742" s="220"/>
      <c r="AJ742" s="220"/>
      <c r="AK742" s="220"/>
      <c r="AL742" s="220"/>
      <c r="AM742" s="220"/>
      <c r="AN742" s="220"/>
      <c r="AO742" s="220"/>
      <c r="AP742" s="220"/>
      <c r="AQ742" s="220"/>
      <c r="AR742" s="220"/>
      <c r="AS742" s="220"/>
      <c r="AT742" s="220"/>
      <c r="AU742" s="220"/>
      <c r="AV742" s="220"/>
      <c r="AW742" s="220"/>
      <c r="AX742" s="220"/>
      <c r="AY742" s="220"/>
      <c r="AZ742" s="220"/>
      <c r="BA742" s="220"/>
      <c r="BB742" s="220"/>
      <c r="BC742" s="220"/>
      <c r="BD742" s="220"/>
      <c r="BE742" s="220"/>
      <c r="BF742" s="220"/>
      <c r="BG742" s="220"/>
      <c r="BH742" s="220"/>
      <c r="BI742" s="220"/>
      <c r="BJ742" s="220"/>
      <c r="BK742" s="220"/>
      <c r="BL742" s="220"/>
      <c r="BM742" s="220"/>
      <c r="BN742" s="220"/>
      <c r="BO742" s="220"/>
      <c r="BP742" s="220"/>
      <c r="BQ742" s="220"/>
      <c r="BR742" s="220"/>
      <c r="BS742" s="220"/>
      <c r="BT742" s="220"/>
      <c r="BU742" s="220"/>
      <c r="BV742" s="220"/>
      <c r="BW742" s="220"/>
    </row>
    <row r="743" spans="1:75" s="47" customFormat="1" x14ac:dyDescent="0.2">
      <c r="A743" s="209"/>
      <c r="C743" s="211"/>
      <c r="Z743" s="210"/>
      <c r="AA743" s="208"/>
      <c r="AC743" s="220"/>
      <c r="AD743" s="220"/>
      <c r="AE743" s="220"/>
      <c r="AF743" s="220"/>
      <c r="AG743" s="220"/>
      <c r="AH743" s="220"/>
      <c r="AI743" s="220"/>
      <c r="AJ743" s="220"/>
      <c r="AK743" s="220"/>
      <c r="AL743" s="220"/>
      <c r="AM743" s="220"/>
      <c r="AN743" s="220"/>
      <c r="AO743" s="220"/>
      <c r="AP743" s="220"/>
      <c r="AQ743" s="220"/>
      <c r="AR743" s="220"/>
      <c r="AS743" s="220"/>
      <c r="AT743" s="220"/>
      <c r="AU743" s="220"/>
      <c r="AV743" s="220"/>
      <c r="AW743" s="220"/>
      <c r="AX743" s="220"/>
      <c r="AY743" s="220"/>
      <c r="AZ743" s="220"/>
      <c r="BA743" s="220"/>
      <c r="BB743" s="220"/>
      <c r="BC743" s="220"/>
      <c r="BD743" s="220"/>
      <c r="BE743" s="220"/>
      <c r="BF743" s="220"/>
      <c r="BG743" s="220"/>
      <c r="BH743" s="220"/>
      <c r="BI743" s="220"/>
      <c r="BJ743" s="220"/>
      <c r="BK743" s="220"/>
      <c r="BL743" s="220"/>
      <c r="BM743" s="220"/>
      <c r="BN743" s="220"/>
      <c r="BO743" s="220"/>
      <c r="BP743" s="220"/>
      <c r="BQ743" s="220"/>
      <c r="BR743" s="220"/>
      <c r="BS743" s="220"/>
      <c r="BT743" s="220"/>
      <c r="BU743" s="220"/>
      <c r="BV743" s="220"/>
      <c r="BW743" s="220"/>
    </row>
    <row r="744" spans="1:75" s="47" customFormat="1" x14ac:dyDescent="0.2">
      <c r="A744" s="209"/>
      <c r="C744" s="211"/>
      <c r="Z744" s="210"/>
      <c r="AA744" s="208"/>
      <c r="AC744" s="220"/>
      <c r="AD744" s="220"/>
      <c r="AE744" s="220"/>
      <c r="AF744" s="220"/>
      <c r="AG744" s="220"/>
      <c r="AH744" s="220"/>
      <c r="AI744" s="220"/>
      <c r="AJ744" s="220"/>
      <c r="AK744" s="220"/>
      <c r="AL744" s="220"/>
      <c r="AM744" s="220"/>
      <c r="AN744" s="220"/>
      <c r="AO744" s="220"/>
      <c r="AP744" s="220"/>
      <c r="AQ744" s="220"/>
      <c r="AR744" s="220"/>
      <c r="AS744" s="220"/>
      <c r="AT744" s="220"/>
      <c r="AU744" s="220"/>
      <c r="AV744" s="220"/>
      <c r="AW744" s="220"/>
      <c r="AX744" s="220"/>
      <c r="AY744" s="220"/>
      <c r="AZ744" s="220"/>
      <c r="BA744" s="220"/>
      <c r="BB744" s="220"/>
      <c r="BC744" s="220"/>
      <c r="BD744" s="220"/>
      <c r="BE744" s="220"/>
      <c r="BF744" s="220"/>
      <c r="BG744" s="220"/>
      <c r="BH744" s="220"/>
      <c r="BI744" s="220"/>
      <c r="BJ744" s="220"/>
      <c r="BK744" s="220"/>
      <c r="BL744" s="220"/>
      <c r="BM744" s="220"/>
      <c r="BN744" s="220"/>
      <c r="BO744" s="220"/>
      <c r="BP744" s="220"/>
      <c r="BQ744" s="220"/>
      <c r="BR744" s="220"/>
      <c r="BS744" s="220"/>
      <c r="BT744" s="220"/>
      <c r="BU744" s="220"/>
      <c r="BV744" s="220"/>
      <c r="BW744" s="220"/>
    </row>
    <row r="745" spans="1:75" s="47" customFormat="1" x14ac:dyDescent="0.2">
      <c r="A745" s="209"/>
      <c r="C745" s="211"/>
      <c r="Z745" s="210"/>
      <c r="AA745" s="208"/>
      <c r="AC745" s="220"/>
      <c r="AD745" s="220"/>
      <c r="AE745" s="220"/>
      <c r="AF745" s="220"/>
      <c r="AG745" s="220"/>
      <c r="AH745" s="220"/>
      <c r="AI745" s="220"/>
      <c r="AJ745" s="220"/>
      <c r="AK745" s="220"/>
      <c r="AL745" s="220"/>
      <c r="AM745" s="220"/>
      <c r="AN745" s="220"/>
      <c r="AO745" s="220"/>
      <c r="AP745" s="220"/>
      <c r="AQ745" s="220"/>
      <c r="AR745" s="220"/>
      <c r="AS745" s="220"/>
      <c r="AT745" s="220"/>
      <c r="AU745" s="220"/>
      <c r="AV745" s="220"/>
      <c r="AW745" s="220"/>
      <c r="AX745" s="220"/>
      <c r="AY745" s="220"/>
      <c r="AZ745" s="220"/>
      <c r="BA745" s="220"/>
      <c r="BB745" s="220"/>
      <c r="BC745" s="220"/>
      <c r="BD745" s="220"/>
      <c r="BE745" s="220"/>
      <c r="BF745" s="220"/>
      <c r="BG745" s="220"/>
      <c r="BH745" s="220"/>
      <c r="BI745" s="220"/>
      <c r="BJ745" s="220"/>
      <c r="BK745" s="220"/>
      <c r="BL745" s="220"/>
      <c r="BM745" s="220"/>
      <c r="BN745" s="220"/>
      <c r="BO745" s="220"/>
      <c r="BP745" s="220"/>
      <c r="BQ745" s="220"/>
      <c r="BR745" s="220"/>
      <c r="BS745" s="220"/>
      <c r="BT745" s="220"/>
      <c r="BU745" s="220"/>
      <c r="BV745" s="220"/>
      <c r="BW745" s="220"/>
    </row>
    <row r="746" spans="1:75" s="47" customFormat="1" x14ac:dyDescent="0.2">
      <c r="A746" s="209"/>
      <c r="C746" s="211"/>
      <c r="Z746" s="210"/>
      <c r="AA746" s="208"/>
      <c r="AC746" s="220"/>
      <c r="AD746" s="220"/>
      <c r="AE746" s="220"/>
      <c r="AF746" s="220"/>
      <c r="AG746" s="220"/>
      <c r="AH746" s="220"/>
      <c r="AI746" s="220"/>
      <c r="AJ746" s="220"/>
      <c r="AK746" s="220"/>
      <c r="AL746" s="220"/>
      <c r="AM746" s="220"/>
      <c r="AN746" s="220"/>
      <c r="AO746" s="220"/>
      <c r="AP746" s="220"/>
      <c r="AQ746" s="220"/>
      <c r="AR746" s="220"/>
      <c r="AS746" s="220"/>
      <c r="AT746" s="220"/>
      <c r="AU746" s="220"/>
      <c r="AV746" s="220"/>
      <c r="AW746" s="220"/>
      <c r="AX746" s="220"/>
      <c r="AY746" s="220"/>
      <c r="AZ746" s="220"/>
      <c r="BA746" s="220"/>
      <c r="BB746" s="220"/>
      <c r="BC746" s="220"/>
      <c r="BD746" s="220"/>
      <c r="BE746" s="220"/>
      <c r="BF746" s="220"/>
      <c r="BG746" s="220"/>
      <c r="BH746" s="220"/>
      <c r="BI746" s="220"/>
      <c r="BJ746" s="220"/>
      <c r="BK746" s="220"/>
      <c r="BL746" s="220"/>
      <c r="BM746" s="220"/>
      <c r="BN746" s="220"/>
      <c r="BO746" s="220"/>
      <c r="BP746" s="220"/>
      <c r="BQ746" s="220"/>
      <c r="BR746" s="220"/>
      <c r="BS746" s="220"/>
      <c r="BT746" s="220"/>
      <c r="BU746" s="220"/>
      <c r="BV746" s="220"/>
      <c r="BW746" s="220"/>
    </row>
    <row r="747" spans="1:75" s="47" customFormat="1" x14ac:dyDescent="0.2">
      <c r="A747" s="209"/>
      <c r="C747" s="211"/>
      <c r="Z747" s="210"/>
      <c r="AA747" s="208"/>
      <c r="AC747" s="220"/>
      <c r="AD747" s="220"/>
      <c r="AE747" s="220"/>
      <c r="AF747" s="220"/>
      <c r="AG747" s="220"/>
      <c r="AH747" s="220"/>
      <c r="AI747" s="220"/>
      <c r="AJ747" s="220"/>
      <c r="AK747" s="220"/>
      <c r="AL747" s="220"/>
      <c r="AM747" s="220"/>
      <c r="AN747" s="220"/>
      <c r="AO747" s="220"/>
      <c r="AP747" s="220"/>
      <c r="AQ747" s="220"/>
      <c r="AR747" s="220"/>
      <c r="AS747" s="220"/>
      <c r="AT747" s="220"/>
      <c r="AU747" s="220"/>
      <c r="AV747" s="220"/>
      <c r="AW747" s="220"/>
      <c r="AX747" s="220"/>
      <c r="AY747" s="220"/>
      <c r="AZ747" s="220"/>
      <c r="BA747" s="220"/>
      <c r="BB747" s="220"/>
      <c r="BC747" s="220"/>
      <c r="BD747" s="220"/>
      <c r="BE747" s="220"/>
      <c r="BF747" s="220"/>
      <c r="BG747" s="220"/>
      <c r="BH747" s="220"/>
      <c r="BI747" s="220"/>
      <c r="BJ747" s="220"/>
      <c r="BK747" s="220"/>
      <c r="BL747" s="220"/>
      <c r="BM747" s="220"/>
      <c r="BN747" s="220"/>
      <c r="BO747" s="220"/>
      <c r="BP747" s="220"/>
      <c r="BQ747" s="220"/>
      <c r="BR747" s="220"/>
      <c r="BS747" s="220"/>
      <c r="BT747" s="220"/>
      <c r="BU747" s="220"/>
      <c r="BV747" s="220"/>
      <c r="BW747" s="220"/>
    </row>
    <row r="748" spans="1:75" s="47" customFormat="1" x14ac:dyDescent="0.2">
      <c r="A748" s="209"/>
      <c r="C748" s="211"/>
      <c r="Z748" s="210"/>
      <c r="AA748" s="208"/>
      <c r="AC748" s="220"/>
      <c r="AD748" s="220"/>
      <c r="AE748" s="220"/>
      <c r="AF748" s="220"/>
      <c r="AG748" s="220"/>
      <c r="AH748" s="220"/>
      <c r="AI748" s="220"/>
      <c r="AJ748" s="220"/>
      <c r="AK748" s="220"/>
      <c r="AL748" s="220"/>
      <c r="AM748" s="220"/>
      <c r="AN748" s="220"/>
      <c r="AO748" s="220"/>
      <c r="AP748" s="220"/>
      <c r="AQ748" s="220"/>
      <c r="AR748" s="220"/>
      <c r="AS748" s="220"/>
      <c r="AT748" s="220"/>
      <c r="AU748" s="220"/>
      <c r="AV748" s="220"/>
      <c r="AW748" s="220"/>
      <c r="AX748" s="220"/>
      <c r="AY748" s="220"/>
      <c r="AZ748" s="220"/>
      <c r="BA748" s="220"/>
      <c r="BB748" s="220"/>
      <c r="BC748" s="220"/>
      <c r="BD748" s="220"/>
      <c r="BE748" s="220"/>
      <c r="BF748" s="220"/>
      <c r="BG748" s="220"/>
      <c r="BH748" s="220"/>
      <c r="BI748" s="220"/>
      <c r="BJ748" s="220"/>
      <c r="BK748" s="220"/>
      <c r="BL748" s="220"/>
      <c r="BM748" s="220"/>
      <c r="BN748" s="220"/>
      <c r="BO748" s="220"/>
      <c r="BP748" s="220"/>
      <c r="BQ748" s="220"/>
      <c r="BR748" s="220"/>
      <c r="BS748" s="220"/>
      <c r="BT748" s="220"/>
      <c r="BU748" s="220"/>
      <c r="BV748" s="220"/>
      <c r="BW748" s="220"/>
    </row>
    <row r="749" spans="1:75" s="47" customFormat="1" x14ac:dyDescent="0.2">
      <c r="A749" s="209"/>
      <c r="C749" s="211"/>
      <c r="Z749" s="210"/>
      <c r="AA749" s="208"/>
      <c r="AC749" s="220"/>
      <c r="AD749" s="220"/>
      <c r="AE749" s="220"/>
      <c r="AF749" s="220"/>
      <c r="AG749" s="220"/>
      <c r="AH749" s="220"/>
      <c r="AI749" s="220"/>
      <c r="AJ749" s="220"/>
      <c r="AK749" s="220"/>
      <c r="AL749" s="220"/>
      <c r="AM749" s="220"/>
      <c r="AN749" s="220"/>
      <c r="AO749" s="220"/>
      <c r="AP749" s="220"/>
      <c r="AQ749" s="220"/>
      <c r="AR749" s="220"/>
      <c r="AS749" s="220"/>
      <c r="AT749" s="220"/>
      <c r="AU749" s="220"/>
      <c r="AV749" s="220"/>
      <c r="AW749" s="220"/>
      <c r="AX749" s="220"/>
      <c r="AY749" s="220"/>
      <c r="AZ749" s="220"/>
      <c r="BA749" s="220"/>
      <c r="BB749" s="220"/>
      <c r="BC749" s="220"/>
      <c r="BD749" s="220"/>
      <c r="BE749" s="220"/>
      <c r="BF749" s="220"/>
      <c r="BG749" s="220"/>
      <c r="BH749" s="220"/>
      <c r="BI749" s="220"/>
      <c r="BJ749" s="220"/>
      <c r="BK749" s="220"/>
      <c r="BL749" s="220"/>
      <c r="BM749" s="220"/>
      <c r="BN749" s="220"/>
      <c r="BO749" s="220"/>
      <c r="BP749" s="220"/>
      <c r="BQ749" s="220"/>
      <c r="BR749" s="220"/>
      <c r="BS749" s="220"/>
      <c r="BT749" s="220"/>
      <c r="BU749" s="220"/>
      <c r="BV749" s="220"/>
      <c r="BW749" s="220"/>
    </row>
    <row r="750" spans="1:75" s="47" customFormat="1" x14ac:dyDescent="0.2">
      <c r="A750" s="209"/>
      <c r="C750" s="211"/>
      <c r="Z750" s="210"/>
      <c r="AA750" s="208"/>
      <c r="AC750" s="220"/>
      <c r="AD750" s="220"/>
      <c r="AE750" s="220"/>
      <c r="AF750" s="220"/>
      <c r="AG750" s="220"/>
      <c r="AH750" s="220"/>
      <c r="AI750" s="220"/>
      <c r="AJ750" s="220"/>
      <c r="AK750" s="220"/>
      <c r="AL750" s="220"/>
      <c r="AM750" s="220"/>
      <c r="AN750" s="220"/>
      <c r="AO750" s="220"/>
      <c r="AP750" s="220"/>
      <c r="AQ750" s="220"/>
      <c r="AR750" s="220"/>
      <c r="AS750" s="220"/>
      <c r="AT750" s="220"/>
      <c r="AU750" s="220"/>
      <c r="AV750" s="220"/>
      <c r="AW750" s="220"/>
      <c r="AX750" s="220"/>
      <c r="AY750" s="220"/>
      <c r="AZ750" s="220"/>
      <c r="BA750" s="220"/>
      <c r="BB750" s="220"/>
      <c r="BC750" s="220"/>
      <c r="BD750" s="220"/>
      <c r="BE750" s="220"/>
      <c r="BF750" s="220"/>
      <c r="BG750" s="220"/>
      <c r="BH750" s="220"/>
      <c r="BI750" s="220"/>
      <c r="BJ750" s="220"/>
      <c r="BK750" s="220"/>
      <c r="BL750" s="220"/>
      <c r="BM750" s="220"/>
      <c r="BN750" s="220"/>
      <c r="BO750" s="220"/>
      <c r="BP750" s="220"/>
      <c r="BQ750" s="220"/>
      <c r="BR750" s="220"/>
      <c r="BS750" s="220"/>
      <c r="BT750" s="220"/>
      <c r="BU750" s="220"/>
      <c r="BV750" s="220"/>
      <c r="BW750" s="220"/>
    </row>
    <row r="751" spans="1:75" s="47" customFormat="1" x14ac:dyDescent="0.2">
      <c r="A751" s="209"/>
      <c r="C751" s="211"/>
      <c r="Z751" s="210"/>
      <c r="AA751" s="208"/>
      <c r="AC751" s="220"/>
      <c r="AD751" s="220"/>
      <c r="AE751" s="220"/>
      <c r="AF751" s="220"/>
      <c r="AG751" s="220"/>
      <c r="AH751" s="220"/>
      <c r="AI751" s="220"/>
      <c r="AJ751" s="220"/>
      <c r="AK751" s="220"/>
      <c r="AL751" s="220"/>
      <c r="AM751" s="220"/>
      <c r="AN751" s="220"/>
      <c r="AO751" s="220"/>
      <c r="AP751" s="220"/>
      <c r="AQ751" s="220"/>
      <c r="AR751" s="220"/>
      <c r="AS751" s="220"/>
      <c r="AT751" s="220"/>
      <c r="AU751" s="220"/>
      <c r="AV751" s="220"/>
      <c r="AW751" s="220"/>
      <c r="AX751" s="220"/>
      <c r="AY751" s="220"/>
      <c r="AZ751" s="220"/>
      <c r="BA751" s="220"/>
      <c r="BB751" s="220"/>
      <c r="BC751" s="220"/>
      <c r="BD751" s="220"/>
      <c r="BE751" s="220"/>
      <c r="BF751" s="220"/>
      <c r="BG751" s="220"/>
      <c r="BH751" s="220"/>
      <c r="BI751" s="220"/>
      <c r="BJ751" s="220"/>
      <c r="BK751" s="220"/>
      <c r="BL751" s="220"/>
      <c r="BM751" s="220"/>
      <c r="BN751" s="220"/>
      <c r="BO751" s="220"/>
      <c r="BP751" s="220"/>
      <c r="BQ751" s="220"/>
      <c r="BR751" s="220"/>
      <c r="BS751" s="220"/>
      <c r="BT751" s="220"/>
      <c r="BU751" s="220"/>
      <c r="BV751" s="220"/>
      <c r="BW751" s="220"/>
    </row>
    <row r="752" spans="1:75" s="47" customFormat="1" x14ac:dyDescent="0.2">
      <c r="A752" s="209"/>
      <c r="C752" s="211"/>
      <c r="Z752" s="210"/>
      <c r="AA752" s="208"/>
      <c r="AC752" s="220"/>
      <c r="AD752" s="220"/>
      <c r="AE752" s="220"/>
      <c r="AF752" s="220"/>
      <c r="AG752" s="220"/>
      <c r="AH752" s="220"/>
      <c r="AI752" s="220"/>
      <c r="AJ752" s="220"/>
      <c r="AK752" s="220"/>
      <c r="AL752" s="220"/>
      <c r="AM752" s="220"/>
      <c r="AN752" s="220"/>
      <c r="AO752" s="220"/>
      <c r="AP752" s="220"/>
      <c r="AQ752" s="220"/>
      <c r="AR752" s="220"/>
      <c r="AS752" s="220"/>
      <c r="AT752" s="220"/>
      <c r="AU752" s="220"/>
      <c r="AV752" s="220"/>
      <c r="AW752" s="220"/>
      <c r="AX752" s="220"/>
      <c r="AY752" s="220"/>
      <c r="AZ752" s="220"/>
      <c r="BA752" s="220"/>
      <c r="BB752" s="220"/>
      <c r="BC752" s="220"/>
      <c r="BD752" s="220"/>
      <c r="BE752" s="220"/>
      <c r="BF752" s="220"/>
      <c r="BG752" s="220"/>
      <c r="BH752" s="220"/>
      <c r="BI752" s="220"/>
      <c r="BJ752" s="220"/>
      <c r="BK752" s="220"/>
      <c r="BL752" s="220"/>
      <c r="BM752" s="220"/>
      <c r="BN752" s="220"/>
      <c r="BO752" s="220"/>
      <c r="BP752" s="220"/>
      <c r="BQ752" s="220"/>
      <c r="BR752" s="220"/>
      <c r="BS752" s="220"/>
      <c r="BT752" s="220"/>
      <c r="BU752" s="220"/>
      <c r="BV752" s="220"/>
      <c r="BW752" s="220"/>
    </row>
    <row r="753" spans="1:75" s="47" customFormat="1" x14ac:dyDescent="0.2">
      <c r="A753" s="209"/>
      <c r="C753" s="211"/>
      <c r="Z753" s="210"/>
      <c r="AA753" s="208"/>
      <c r="AC753" s="220"/>
      <c r="AD753" s="220"/>
      <c r="AE753" s="220"/>
      <c r="AF753" s="220"/>
      <c r="AG753" s="220"/>
      <c r="AH753" s="220"/>
      <c r="AI753" s="220"/>
      <c r="AJ753" s="220"/>
      <c r="AK753" s="220"/>
      <c r="AL753" s="220"/>
      <c r="AM753" s="220"/>
      <c r="AN753" s="220"/>
      <c r="AO753" s="220"/>
      <c r="AP753" s="220"/>
      <c r="AQ753" s="220"/>
      <c r="AR753" s="220"/>
      <c r="AS753" s="220"/>
      <c r="AT753" s="220"/>
      <c r="AU753" s="220"/>
      <c r="AV753" s="220"/>
      <c r="AW753" s="220"/>
      <c r="AX753" s="220"/>
      <c r="AY753" s="220"/>
      <c r="AZ753" s="220"/>
      <c r="BA753" s="220"/>
      <c r="BB753" s="220"/>
      <c r="BC753" s="220"/>
      <c r="BD753" s="220"/>
      <c r="BE753" s="220"/>
      <c r="BF753" s="220"/>
      <c r="BG753" s="220"/>
      <c r="BH753" s="220"/>
      <c r="BI753" s="220"/>
      <c r="BJ753" s="220"/>
      <c r="BK753" s="220"/>
      <c r="BL753" s="220"/>
      <c r="BM753" s="220"/>
      <c r="BN753" s="220"/>
      <c r="BO753" s="220"/>
      <c r="BP753" s="220"/>
      <c r="BQ753" s="220"/>
      <c r="BR753" s="220"/>
      <c r="BS753" s="220"/>
      <c r="BT753" s="220"/>
      <c r="BU753" s="220"/>
      <c r="BV753" s="220"/>
      <c r="BW753" s="220"/>
    </row>
    <row r="754" spans="1:75" s="47" customFormat="1" x14ac:dyDescent="0.2">
      <c r="A754" s="209"/>
      <c r="C754" s="211"/>
      <c r="Z754" s="210"/>
      <c r="AA754" s="208"/>
      <c r="AC754" s="220"/>
      <c r="AD754" s="220"/>
      <c r="AE754" s="220"/>
      <c r="AF754" s="220"/>
      <c r="AG754" s="220"/>
      <c r="AH754" s="220"/>
      <c r="AI754" s="220"/>
      <c r="AJ754" s="220"/>
      <c r="AK754" s="220"/>
      <c r="AL754" s="220"/>
      <c r="AM754" s="220"/>
      <c r="AN754" s="220"/>
      <c r="AO754" s="220"/>
      <c r="AP754" s="220"/>
      <c r="AQ754" s="220"/>
      <c r="AR754" s="220"/>
      <c r="AS754" s="220"/>
      <c r="AT754" s="220"/>
      <c r="AU754" s="220"/>
      <c r="AV754" s="220"/>
      <c r="AW754" s="220"/>
      <c r="AX754" s="220"/>
      <c r="AY754" s="220"/>
      <c r="AZ754" s="220"/>
      <c r="BA754" s="220"/>
      <c r="BB754" s="220"/>
      <c r="BC754" s="220"/>
      <c r="BD754" s="220"/>
      <c r="BE754" s="220"/>
      <c r="BF754" s="220"/>
      <c r="BG754" s="220"/>
      <c r="BH754" s="220"/>
      <c r="BI754" s="220"/>
      <c r="BJ754" s="220"/>
      <c r="BK754" s="220"/>
      <c r="BL754" s="220"/>
      <c r="BM754" s="220"/>
      <c r="BN754" s="220"/>
      <c r="BO754" s="220"/>
      <c r="BP754" s="220"/>
      <c r="BQ754" s="220"/>
      <c r="BR754" s="220"/>
      <c r="BS754" s="220"/>
      <c r="BT754" s="220"/>
      <c r="BU754" s="220"/>
      <c r="BV754" s="220"/>
      <c r="BW754" s="220"/>
    </row>
    <row r="755" spans="1:75" s="47" customFormat="1" x14ac:dyDescent="0.2">
      <c r="A755" s="209"/>
      <c r="C755" s="211"/>
      <c r="Z755" s="210"/>
      <c r="AA755" s="208"/>
      <c r="AC755" s="220"/>
      <c r="AD755" s="220"/>
      <c r="AE755" s="220"/>
      <c r="AF755" s="220"/>
      <c r="AG755" s="220"/>
      <c r="AH755" s="220"/>
      <c r="AI755" s="220"/>
      <c r="AJ755" s="220"/>
      <c r="AK755" s="220"/>
      <c r="AL755" s="220"/>
      <c r="AM755" s="220"/>
      <c r="AN755" s="220"/>
      <c r="AO755" s="220"/>
      <c r="AP755" s="220"/>
      <c r="AQ755" s="220"/>
      <c r="AR755" s="220"/>
      <c r="AS755" s="220"/>
      <c r="AT755" s="220"/>
      <c r="AU755" s="220"/>
      <c r="AV755" s="220"/>
      <c r="AW755" s="220"/>
      <c r="AX755" s="220"/>
      <c r="AY755" s="220"/>
      <c r="AZ755" s="220"/>
      <c r="BA755" s="220"/>
      <c r="BB755" s="220"/>
      <c r="BC755" s="220"/>
      <c r="BD755" s="220"/>
      <c r="BE755" s="220"/>
      <c r="BF755" s="220"/>
      <c r="BG755" s="220"/>
      <c r="BH755" s="220"/>
      <c r="BI755" s="220"/>
      <c r="BJ755" s="220"/>
      <c r="BK755" s="220"/>
      <c r="BL755" s="220"/>
      <c r="BM755" s="220"/>
      <c r="BN755" s="220"/>
      <c r="BO755" s="220"/>
      <c r="BP755" s="220"/>
      <c r="BQ755" s="220"/>
      <c r="BR755" s="220"/>
      <c r="BS755" s="220"/>
      <c r="BT755" s="220"/>
      <c r="BU755" s="220"/>
      <c r="BV755" s="220"/>
      <c r="BW755" s="220"/>
    </row>
    <row r="756" spans="1:75" s="47" customFormat="1" x14ac:dyDescent="0.2">
      <c r="A756" s="209"/>
      <c r="C756" s="211"/>
      <c r="Z756" s="210"/>
      <c r="AA756" s="208"/>
      <c r="AC756" s="220"/>
      <c r="AD756" s="220"/>
      <c r="AE756" s="220"/>
      <c r="AF756" s="220"/>
      <c r="AG756" s="220"/>
      <c r="AH756" s="220"/>
      <c r="AI756" s="220"/>
      <c r="AJ756" s="220"/>
      <c r="AK756" s="220"/>
      <c r="AL756" s="220"/>
      <c r="AM756" s="220"/>
      <c r="AN756" s="220"/>
      <c r="AO756" s="220"/>
      <c r="AP756" s="220"/>
      <c r="AQ756" s="220"/>
      <c r="AR756" s="220"/>
      <c r="AS756" s="220"/>
      <c r="AT756" s="220"/>
      <c r="AU756" s="220"/>
      <c r="AV756" s="220"/>
      <c r="AW756" s="220"/>
      <c r="AX756" s="220"/>
      <c r="AY756" s="220"/>
      <c r="AZ756" s="220"/>
      <c r="BA756" s="220"/>
      <c r="BB756" s="220"/>
      <c r="BC756" s="220"/>
      <c r="BD756" s="220"/>
      <c r="BE756" s="220"/>
      <c r="BF756" s="220"/>
      <c r="BG756" s="220"/>
      <c r="BH756" s="220"/>
      <c r="BI756" s="220"/>
      <c r="BJ756" s="220"/>
      <c r="BK756" s="220"/>
      <c r="BL756" s="220"/>
      <c r="BM756" s="220"/>
      <c r="BN756" s="220"/>
      <c r="BO756" s="220"/>
      <c r="BP756" s="220"/>
      <c r="BQ756" s="220"/>
      <c r="BR756" s="220"/>
      <c r="BS756" s="220"/>
      <c r="BT756" s="220"/>
      <c r="BU756" s="220"/>
      <c r="BV756" s="220"/>
      <c r="BW756" s="220"/>
    </row>
    <row r="757" spans="1:75" s="47" customFormat="1" x14ac:dyDescent="0.2">
      <c r="A757" s="209"/>
      <c r="C757" s="211"/>
      <c r="Z757" s="210"/>
      <c r="AA757" s="208"/>
      <c r="AC757" s="220"/>
      <c r="AD757" s="220"/>
      <c r="AE757" s="220"/>
      <c r="AF757" s="220"/>
      <c r="AG757" s="220"/>
      <c r="AH757" s="220"/>
      <c r="AI757" s="220"/>
      <c r="AJ757" s="220"/>
      <c r="AK757" s="220"/>
      <c r="AL757" s="220"/>
      <c r="AM757" s="220"/>
      <c r="AN757" s="220"/>
      <c r="AO757" s="220"/>
      <c r="AP757" s="220"/>
      <c r="AQ757" s="220"/>
      <c r="AR757" s="220"/>
      <c r="AS757" s="220"/>
      <c r="AT757" s="220"/>
      <c r="AU757" s="220"/>
      <c r="AV757" s="220"/>
      <c r="AW757" s="220"/>
      <c r="AX757" s="220"/>
      <c r="AY757" s="220"/>
      <c r="AZ757" s="220"/>
      <c r="BA757" s="220"/>
      <c r="BB757" s="220"/>
      <c r="BC757" s="220"/>
      <c r="BD757" s="220"/>
      <c r="BE757" s="220"/>
      <c r="BF757" s="220"/>
      <c r="BG757" s="220"/>
      <c r="BH757" s="220"/>
      <c r="BI757" s="220"/>
      <c r="BJ757" s="220"/>
      <c r="BK757" s="220"/>
      <c r="BL757" s="220"/>
      <c r="BM757" s="220"/>
      <c r="BN757" s="220"/>
      <c r="BO757" s="220"/>
      <c r="BP757" s="220"/>
      <c r="BQ757" s="220"/>
      <c r="BR757" s="220"/>
      <c r="BS757" s="220"/>
      <c r="BT757" s="220"/>
      <c r="BU757" s="220"/>
      <c r="BV757" s="220"/>
      <c r="BW757" s="220"/>
    </row>
    <row r="758" spans="1:75" s="47" customFormat="1" x14ac:dyDescent="0.2">
      <c r="A758" s="209"/>
      <c r="C758" s="211"/>
      <c r="Z758" s="210"/>
      <c r="AA758" s="208"/>
      <c r="AC758" s="220"/>
      <c r="AD758" s="220"/>
      <c r="AE758" s="220"/>
      <c r="AF758" s="220"/>
      <c r="AG758" s="220"/>
      <c r="AH758" s="220"/>
      <c r="AI758" s="220"/>
      <c r="AJ758" s="220"/>
      <c r="AK758" s="220"/>
      <c r="AL758" s="220"/>
      <c r="AM758" s="220"/>
      <c r="AN758" s="220"/>
      <c r="AO758" s="220"/>
      <c r="AP758" s="220"/>
      <c r="AQ758" s="220"/>
      <c r="AR758" s="220"/>
      <c r="AS758" s="220"/>
      <c r="AT758" s="220"/>
      <c r="AU758" s="220"/>
      <c r="AV758" s="220"/>
      <c r="AW758" s="220"/>
      <c r="AX758" s="220"/>
      <c r="AY758" s="220"/>
      <c r="AZ758" s="220"/>
      <c r="BA758" s="220"/>
      <c r="BB758" s="220"/>
      <c r="BC758" s="220"/>
      <c r="BD758" s="220"/>
      <c r="BE758" s="220"/>
      <c r="BF758" s="220"/>
      <c r="BG758" s="220"/>
      <c r="BH758" s="220"/>
      <c r="BI758" s="220"/>
      <c r="BJ758" s="220"/>
      <c r="BK758" s="220"/>
      <c r="BL758" s="220"/>
      <c r="BM758" s="220"/>
      <c r="BN758" s="220"/>
      <c r="BO758" s="220"/>
      <c r="BP758" s="220"/>
      <c r="BQ758" s="220"/>
      <c r="BR758" s="220"/>
      <c r="BS758" s="220"/>
      <c r="BT758" s="220"/>
      <c r="BU758" s="220"/>
      <c r="BV758" s="220"/>
      <c r="BW758" s="220"/>
    </row>
    <row r="759" spans="1:75" s="47" customFormat="1" x14ac:dyDescent="0.2">
      <c r="A759" s="209"/>
      <c r="C759" s="211"/>
      <c r="Z759" s="210"/>
      <c r="AA759" s="208"/>
      <c r="AC759" s="220"/>
      <c r="AD759" s="220"/>
      <c r="AE759" s="220"/>
      <c r="AF759" s="220"/>
      <c r="AG759" s="220"/>
      <c r="AH759" s="220"/>
      <c r="AI759" s="220"/>
      <c r="AJ759" s="220"/>
      <c r="AK759" s="220"/>
      <c r="AL759" s="220"/>
      <c r="AM759" s="220"/>
      <c r="AN759" s="220"/>
      <c r="AO759" s="220"/>
      <c r="AP759" s="220"/>
      <c r="AQ759" s="220"/>
      <c r="AR759" s="220"/>
      <c r="AS759" s="220"/>
      <c r="AT759" s="220"/>
      <c r="AU759" s="220"/>
      <c r="AV759" s="220"/>
      <c r="AW759" s="220"/>
      <c r="AX759" s="220"/>
      <c r="AY759" s="220"/>
      <c r="AZ759" s="220"/>
      <c r="BA759" s="220"/>
      <c r="BB759" s="220"/>
      <c r="BC759" s="220"/>
      <c r="BD759" s="220"/>
      <c r="BE759" s="220"/>
      <c r="BF759" s="220"/>
      <c r="BG759" s="220"/>
      <c r="BH759" s="220"/>
      <c r="BI759" s="220"/>
      <c r="BJ759" s="220"/>
      <c r="BK759" s="220"/>
      <c r="BL759" s="220"/>
      <c r="BM759" s="220"/>
      <c r="BN759" s="220"/>
      <c r="BO759" s="220"/>
      <c r="BP759" s="220"/>
      <c r="BQ759" s="220"/>
      <c r="BR759" s="220"/>
      <c r="BS759" s="220"/>
      <c r="BT759" s="220"/>
      <c r="BU759" s="220"/>
      <c r="BV759" s="220"/>
      <c r="BW759" s="220"/>
    </row>
    <row r="760" spans="1:75" s="47" customFormat="1" x14ac:dyDescent="0.2">
      <c r="A760" s="209"/>
      <c r="C760" s="211"/>
      <c r="Z760" s="210"/>
      <c r="AA760" s="208"/>
      <c r="AC760" s="220"/>
      <c r="AD760" s="220"/>
      <c r="AE760" s="220"/>
      <c r="AF760" s="220"/>
      <c r="AG760" s="220"/>
      <c r="AH760" s="220"/>
      <c r="AI760" s="220"/>
      <c r="AJ760" s="220"/>
      <c r="AK760" s="220"/>
      <c r="AL760" s="220"/>
      <c r="AM760" s="220"/>
      <c r="AN760" s="220"/>
      <c r="AO760" s="220"/>
      <c r="AP760" s="220"/>
      <c r="AQ760" s="220"/>
      <c r="AR760" s="220"/>
      <c r="AS760" s="220"/>
      <c r="AT760" s="220"/>
      <c r="AU760" s="220"/>
      <c r="AV760" s="220"/>
      <c r="AW760" s="220"/>
      <c r="AX760" s="220"/>
      <c r="AY760" s="220"/>
      <c r="AZ760" s="220"/>
      <c r="BA760" s="220"/>
      <c r="BB760" s="220"/>
      <c r="BC760" s="220"/>
      <c r="BD760" s="220"/>
      <c r="BE760" s="220"/>
      <c r="BF760" s="220"/>
      <c r="BG760" s="220"/>
      <c r="BH760" s="220"/>
      <c r="BI760" s="220"/>
      <c r="BJ760" s="220"/>
      <c r="BK760" s="220"/>
      <c r="BL760" s="220"/>
      <c r="BM760" s="220"/>
      <c r="BN760" s="220"/>
      <c r="BO760" s="220"/>
      <c r="BP760" s="220"/>
      <c r="BQ760" s="220"/>
      <c r="BR760" s="220"/>
      <c r="BS760" s="220"/>
      <c r="BT760" s="220"/>
      <c r="BU760" s="220"/>
      <c r="BV760" s="220"/>
      <c r="BW760" s="220"/>
    </row>
    <row r="761" spans="1:75" s="47" customFormat="1" x14ac:dyDescent="0.2">
      <c r="A761" s="209"/>
      <c r="C761" s="211"/>
      <c r="Z761" s="210"/>
      <c r="AA761" s="208"/>
      <c r="AC761" s="220"/>
      <c r="AD761" s="220"/>
      <c r="AE761" s="220"/>
      <c r="AF761" s="220"/>
      <c r="AG761" s="220"/>
      <c r="AH761" s="220"/>
      <c r="AI761" s="220"/>
      <c r="AJ761" s="220"/>
      <c r="AK761" s="220"/>
      <c r="AL761" s="220"/>
      <c r="AM761" s="220"/>
      <c r="AN761" s="220"/>
      <c r="AO761" s="220"/>
      <c r="AP761" s="220"/>
      <c r="AQ761" s="220"/>
      <c r="AR761" s="220"/>
      <c r="AS761" s="220"/>
      <c r="AT761" s="220"/>
      <c r="AU761" s="220"/>
      <c r="AV761" s="220"/>
      <c r="AW761" s="220"/>
      <c r="AX761" s="220"/>
      <c r="AY761" s="220"/>
      <c r="AZ761" s="220"/>
      <c r="BA761" s="220"/>
      <c r="BB761" s="220"/>
      <c r="BC761" s="220"/>
      <c r="BD761" s="220"/>
      <c r="BE761" s="220"/>
      <c r="BF761" s="220"/>
      <c r="BG761" s="220"/>
      <c r="BH761" s="220"/>
      <c r="BI761" s="220"/>
      <c r="BJ761" s="220"/>
      <c r="BK761" s="220"/>
      <c r="BL761" s="220"/>
      <c r="BM761" s="220"/>
      <c r="BN761" s="220"/>
      <c r="BO761" s="220"/>
      <c r="BP761" s="220"/>
      <c r="BQ761" s="220"/>
      <c r="BR761" s="220"/>
      <c r="BS761" s="220"/>
      <c r="BT761" s="220"/>
      <c r="BU761" s="220"/>
      <c r="BV761" s="220"/>
      <c r="BW761" s="220"/>
    </row>
    <row r="762" spans="1:75" s="47" customFormat="1" x14ac:dyDescent="0.2">
      <c r="A762" s="209"/>
      <c r="C762" s="211"/>
      <c r="Z762" s="210"/>
      <c r="AA762" s="208"/>
      <c r="AC762" s="220"/>
      <c r="AD762" s="220"/>
      <c r="AE762" s="220"/>
      <c r="AF762" s="220"/>
      <c r="AG762" s="220"/>
      <c r="AH762" s="220"/>
      <c r="AI762" s="220"/>
      <c r="AJ762" s="220"/>
      <c r="AK762" s="220"/>
      <c r="AL762" s="220"/>
      <c r="AM762" s="220"/>
      <c r="AN762" s="220"/>
      <c r="AO762" s="220"/>
      <c r="AP762" s="220"/>
      <c r="AQ762" s="220"/>
      <c r="AR762" s="220"/>
      <c r="AS762" s="220"/>
      <c r="AT762" s="220"/>
      <c r="AU762" s="220"/>
      <c r="AV762" s="220"/>
      <c r="AW762" s="220"/>
      <c r="AX762" s="220"/>
      <c r="AY762" s="220"/>
      <c r="AZ762" s="220"/>
      <c r="BA762" s="220"/>
      <c r="BB762" s="220"/>
      <c r="BC762" s="220"/>
      <c r="BD762" s="220"/>
      <c r="BE762" s="220"/>
      <c r="BF762" s="220"/>
      <c r="BG762" s="220"/>
      <c r="BH762" s="220"/>
      <c r="BI762" s="220"/>
      <c r="BJ762" s="220"/>
      <c r="BK762" s="220"/>
      <c r="BL762" s="220"/>
      <c r="BM762" s="220"/>
      <c r="BN762" s="220"/>
      <c r="BO762" s="220"/>
      <c r="BP762" s="220"/>
      <c r="BQ762" s="220"/>
      <c r="BR762" s="220"/>
      <c r="BS762" s="220"/>
      <c r="BT762" s="220"/>
      <c r="BU762" s="220"/>
      <c r="BV762" s="220"/>
      <c r="BW762" s="220"/>
    </row>
    <row r="763" spans="1:75" s="47" customFormat="1" x14ac:dyDescent="0.2">
      <c r="A763" s="209"/>
      <c r="C763" s="211"/>
      <c r="Z763" s="210"/>
      <c r="AA763" s="208"/>
      <c r="AC763" s="220"/>
      <c r="AD763" s="220"/>
      <c r="AE763" s="220"/>
      <c r="AF763" s="220"/>
      <c r="AG763" s="220"/>
      <c r="AH763" s="220"/>
      <c r="AI763" s="220"/>
      <c r="AJ763" s="220"/>
      <c r="AK763" s="220"/>
      <c r="AL763" s="220"/>
      <c r="AM763" s="220"/>
      <c r="AN763" s="220"/>
      <c r="AO763" s="220"/>
      <c r="AP763" s="220"/>
      <c r="AQ763" s="220"/>
      <c r="AR763" s="220"/>
      <c r="AS763" s="220"/>
      <c r="AT763" s="220"/>
      <c r="AU763" s="220"/>
      <c r="AV763" s="220"/>
      <c r="AW763" s="220"/>
      <c r="AX763" s="220"/>
      <c r="AY763" s="220"/>
      <c r="AZ763" s="220"/>
      <c r="BA763" s="220"/>
      <c r="BB763" s="220"/>
      <c r="BC763" s="220"/>
      <c r="BD763" s="220"/>
      <c r="BE763" s="220"/>
      <c r="BF763" s="220"/>
      <c r="BG763" s="220"/>
      <c r="BH763" s="220"/>
      <c r="BI763" s="220"/>
      <c r="BJ763" s="220"/>
      <c r="BK763" s="220"/>
      <c r="BL763" s="220"/>
      <c r="BM763" s="220"/>
      <c r="BN763" s="220"/>
      <c r="BO763" s="220"/>
      <c r="BP763" s="220"/>
      <c r="BQ763" s="220"/>
      <c r="BR763" s="220"/>
      <c r="BS763" s="220"/>
      <c r="BT763" s="220"/>
      <c r="BU763" s="220"/>
      <c r="BV763" s="220"/>
      <c r="BW763" s="220"/>
    </row>
    <row r="764" spans="1:75" s="47" customFormat="1" x14ac:dyDescent="0.2">
      <c r="A764" s="209"/>
      <c r="C764" s="211"/>
      <c r="Z764" s="210"/>
      <c r="AA764" s="208"/>
      <c r="AC764" s="220"/>
      <c r="AD764" s="220"/>
      <c r="AE764" s="220"/>
      <c r="AF764" s="220"/>
      <c r="AG764" s="220"/>
      <c r="AH764" s="220"/>
      <c r="AI764" s="220"/>
      <c r="AJ764" s="220"/>
      <c r="AK764" s="220"/>
      <c r="AL764" s="220"/>
      <c r="AM764" s="220"/>
      <c r="AN764" s="220"/>
      <c r="AO764" s="220"/>
      <c r="AP764" s="220"/>
      <c r="AQ764" s="220"/>
      <c r="AR764" s="220"/>
      <c r="AS764" s="220"/>
      <c r="AT764" s="220"/>
      <c r="AU764" s="220"/>
      <c r="AV764" s="220"/>
      <c r="AW764" s="220"/>
      <c r="AX764" s="220"/>
      <c r="AY764" s="220"/>
      <c r="AZ764" s="220"/>
      <c r="BA764" s="220"/>
      <c r="BB764" s="220"/>
      <c r="BC764" s="220"/>
      <c r="BD764" s="220"/>
      <c r="BE764" s="220"/>
      <c r="BF764" s="220"/>
      <c r="BG764" s="220"/>
      <c r="BH764" s="220"/>
      <c r="BI764" s="220"/>
      <c r="BJ764" s="220"/>
      <c r="BK764" s="220"/>
      <c r="BL764" s="220"/>
      <c r="BM764" s="220"/>
      <c r="BN764" s="220"/>
      <c r="BO764" s="220"/>
      <c r="BP764" s="220"/>
      <c r="BQ764" s="220"/>
      <c r="BR764" s="220"/>
      <c r="BS764" s="220"/>
      <c r="BT764" s="220"/>
      <c r="BU764" s="220"/>
      <c r="BV764" s="220"/>
      <c r="BW764" s="220"/>
    </row>
    <row r="765" spans="1:75" s="47" customFormat="1" x14ac:dyDescent="0.2">
      <c r="A765" s="209"/>
      <c r="C765" s="211"/>
      <c r="Z765" s="210"/>
      <c r="AA765" s="208"/>
      <c r="AC765" s="220"/>
      <c r="AD765" s="220"/>
      <c r="AE765" s="220"/>
      <c r="AF765" s="220"/>
      <c r="AG765" s="220"/>
      <c r="AH765" s="220"/>
      <c r="AI765" s="220"/>
      <c r="AJ765" s="220"/>
      <c r="AK765" s="220"/>
      <c r="AL765" s="220"/>
      <c r="AM765" s="220"/>
      <c r="AN765" s="220"/>
      <c r="AO765" s="220"/>
      <c r="AP765" s="220"/>
      <c r="AQ765" s="220"/>
      <c r="AR765" s="220"/>
      <c r="AS765" s="220"/>
      <c r="AT765" s="220"/>
      <c r="AU765" s="220"/>
      <c r="AV765" s="220"/>
      <c r="AW765" s="220"/>
      <c r="AX765" s="220"/>
      <c r="AY765" s="220"/>
      <c r="AZ765" s="220"/>
      <c r="BA765" s="220"/>
      <c r="BB765" s="220"/>
      <c r="BC765" s="220"/>
      <c r="BD765" s="220"/>
      <c r="BE765" s="220"/>
      <c r="BF765" s="220"/>
      <c r="BG765" s="220"/>
      <c r="BH765" s="220"/>
      <c r="BI765" s="220"/>
      <c r="BJ765" s="220"/>
      <c r="BK765" s="220"/>
      <c r="BL765" s="220"/>
      <c r="BM765" s="220"/>
      <c r="BN765" s="220"/>
      <c r="BO765" s="220"/>
      <c r="BP765" s="220"/>
      <c r="BQ765" s="220"/>
      <c r="BR765" s="220"/>
      <c r="BS765" s="220"/>
      <c r="BT765" s="220"/>
      <c r="BU765" s="220"/>
      <c r="BV765" s="220"/>
      <c r="BW765" s="220"/>
    </row>
    <row r="766" spans="1:75" s="47" customFormat="1" x14ac:dyDescent="0.2">
      <c r="A766" s="209"/>
      <c r="C766" s="211"/>
      <c r="Z766" s="210"/>
      <c r="AA766" s="208"/>
      <c r="AC766" s="220"/>
      <c r="AD766" s="220"/>
      <c r="AE766" s="220"/>
      <c r="AF766" s="220"/>
      <c r="AG766" s="220"/>
      <c r="AH766" s="220"/>
      <c r="AI766" s="220"/>
      <c r="AJ766" s="220"/>
      <c r="AK766" s="220"/>
      <c r="AL766" s="220"/>
      <c r="AM766" s="220"/>
      <c r="AN766" s="220"/>
      <c r="AO766" s="220"/>
      <c r="AP766" s="220"/>
      <c r="AQ766" s="220"/>
      <c r="AR766" s="220"/>
      <c r="AS766" s="220"/>
      <c r="AT766" s="220"/>
      <c r="AU766" s="220"/>
      <c r="AV766" s="220"/>
      <c r="AW766" s="220"/>
      <c r="AX766" s="220"/>
      <c r="AY766" s="220"/>
      <c r="AZ766" s="220"/>
      <c r="BA766" s="220"/>
      <c r="BB766" s="220"/>
      <c r="BC766" s="220"/>
      <c r="BD766" s="220"/>
      <c r="BE766" s="220"/>
      <c r="BF766" s="220"/>
      <c r="BG766" s="220"/>
      <c r="BH766" s="220"/>
      <c r="BI766" s="220"/>
      <c r="BJ766" s="220"/>
      <c r="BK766" s="220"/>
      <c r="BL766" s="220"/>
      <c r="BM766" s="220"/>
      <c r="BN766" s="220"/>
      <c r="BO766" s="220"/>
      <c r="BP766" s="220"/>
      <c r="BQ766" s="220"/>
      <c r="BR766" s="220"/>
      <c r="BS766" s="220"/>
      <c r="BT766" s="220"/>
      <c r="BU766" s="220"/>
      <c r="BV766" s="220"/>
      <c r="BW766" s="220"/>
    </row>
    <row r="767" spans="1:75" s="47" customFormat="1" x14ac:dyDescent="0.2">
      <c r="A767" s="209"/>
      <c r="C767" s="211"/>
      <c r="Z767" s="210"/>
      <c r="AA767" s="208"/>
      <c r="AC767" s="220"/>
      <c r="AD767" s="220"/>
      <c r="AE767" s="220"/>
      <c r="AF767" s="220"/>
      <c r="AG767" s="220"/>
      <c r="AH767" s="220"/>
      <c r="AI767" s="220"/>
      <c r="AJ767" s="220"/>
      <c r="AK767" s="220"/>
      <c r="AL767" s="220"/>
      <c r="AM767" s="220"/>
      <c r="AN767" s="220"/>
      <c r="AO767" s="220"/>
      <c r="AP767" s="220"/>
      <c r="AQ767" s="220"/>
      <c r="AR767" s="220"/>
      <c r="AS767" s="220"/>
      <c r="AT767" s="220"/>
      <c r="AU767" s="220"/>
      <c r="AV767" s="220"/>
      <c r="AW767" s="220"/>
      <c r="AX767" s="220"/>
      <c r="AY767" s="220"/>
      <c r="AZ767" s="220"/>
      <c r="BA767" s="220"/>
      <c r="BB767" s="220"/>
      <c r="BC767" s="220"/>
      <c r="BD767" s="220"/>
      <c r="BE767" s="220"/>
      <c r="BF767" s="220"/>
      <c r="BG767" s="220"/>
      <c r="BH767" s="220"/>
      <c r="BI767" s="220"/>
      <c r="BJ767" s="220"/>
      <c r="BK767" s="220"/>
      <c r="BL767" s="220"/>
      <c r="BM767" s="220"/>
      <c r="BN767" s="220"/>
      <c r="BO767" s="220"/>
      <c r="BP767" s="220"/>
      <c r="BQ767" s="220"/>
      <c r="BR767" s="220"/>
      <c r="BS767" s="220"/>
      <c r="BT767" s="220"/>
      <c r="BU767" s="220"/>
      <c r="BV767" s="220"/>
      <c r="BW767" s="220"/>
    </row>
    <row r="768" spans="1:75" s="47" customFormat="1" x14ac:dyDescent="0.2">
      <c r="A768" s="209"/>
      <c r="C768" s="211"/>
      <c r="Z768" s="210"/>
      <c r="AA768" s="208"/>
      <c r="AC768" s="220"/>
      <c r="AD768" s="220"/>
      <c r="AE768" s="220"/>
      <c r="AF768" s="220"/>
      <c r="AG768" s="220"/>
      <c r="AH768" s="220"/>
      <c r="AI768" s="220"/>
      <c r="AJ768" s="220"/>
      <c r="AK768" s="220"/>
      <c r="AL768" s="220"/>
      <c r="AM768" s="220"/>
      <c r="AN768" s="220"/>
      <c r="AO768" s="220"/>
      <c r="AP768" s="220"/>
      <c r="AQ768" s="220"/>
      <c r="AR768" s="220"/>
      <c r="AS768" s="220"/>
      <c r="AT768" s="220"/>
      <c r="AU768" s="220"/>
      <c r="AV768" s="220"/>
      <c r="AW768" s="220"/>
      <c r="AX768" s="220"/>
      <c r="AY768" s="220"/>
      <c r="AZ768" s="220"/>
      <c r="BA768" s="220"/>
      <c r="BB768" s="220"/>
      <c r="BC768" s="220"/>
      <c r="BD768" s="220"/>
      <c r="BE768" s="220"/>
      <c r="BF768" s="220"/>
      <c r="BG768" s="220"/>
      <c r="BH768" s="220"/>
      <c r="BI768" s="220"/>
      <c r="BJ768" s="220"/>
      <c r="BK768" s="220"/>
      <c r="BL768" s="220"/>
      <c r="BM768" s="220"/>
      <c r="BN768" s="220"/>
      <c r="BO768" s="220"/>
      <c r="BP768" s="220"/>
      <c r="BQ768" s="220"/>
      <c r="BR768" s="220"/>
      <c r="BS768" s="220"/>
      <c r="BT768" s="220"/>
      <c r="BU768" s="220"/>
      <c r="BV768" s="220"/>
      <c r="BW768" s="220"/>
    </row>
    <row r="769" spans="1:75" s="47" customFormat="1" x14ac:dyDescent="0.2">
      <c r="A769" s="209"/>
      <c r="C769" s="211"/>
      <c r="Z769" s="210"/>
      <c r="AA769" s="208"/>
      <c r="AC769" s="220"/>
      <c r="AD769" s="220"/>
      <c r="AE769" s="220"/>
      <c r="AF769" s="220"/>
      <c r="AG769" s="220"/>
      <c r="AH769" s="220"/>
      <c r="AI769" s="220"/>
      <c r="AJ769" s="220"/>
      <c r="AK769" s="220"/>
      <c r="AL769" s="220"/>
      <c r="AM769" s="220"/>
      <c r="AN769" s="220"/>
      <c r="AO769" s="220"/>
      <c r="AP769" s="220"/>
      <c r="AQ769" s="220"/>
      <c r="AR769" s="220"/>
      <c r="AS769" s="220"/>
      <c r="AT769" s="220"/>
      <c r="AU769" s="220"/>
      <c r="AV769" s="220"/>
      <c r="AW769" s="220"/>
      <c r="AX769" s="220"/>
      <c r="AY769" s="220"/>
      <c r="AZ769" s="220"/>
      <c r="BA769" s="220"/>
      <c r="BB769" s="220"/>
      <c r="BC769" s="220"/>
      <c r="BD769" s="220"/>
      <c r="BE769" s="220"/>
      <c r="BF769" s="220"/>
      <c r="BG769" s="220"/>
      <c r="BH769" s="220"/>
      <c r="BI769" s="220"/>
      <c r="BJ769" s="220"/>
      <c r="BK769" s="220"/>
      <c r="BL769" s="220"/>
      <c r="BM769" s="220"/>
      <c r="BN769" s="220"/>
      <c r="BO769" s="220"/>
      <c r="BP769" s="220"/>
      <c r="BQ769" s="220"/>
      <c r="BR769" s="220"/>
      <c r="BS769" s="220"/>
      <c r="BT769" s="220"/>
      <c r="BU769" s="220"/>
      <c r="BV769" s="220"/>
      <c r="BW769" s="220"/>
    </row>
    <row r="770" spans="1:75" s="47" customFormat="1" x14ac:dyDescent="0.2">
      <c r="A770" s="209"/>
      <c r="C770" s="211"/>
      <c r="Z770" s="210"/>
      <c r="AA770" s="208"/>
      <c r="AC770" s="220"/>
      <c r="AD770" s="220"/>
      <c r="AE770" s="220"/>
      <c r="AF770" s="220"/>
      <c r="AG770" s="220"/>
      <c r="AH770" s="220"/>
      <c r="AI770" s="220"/>
      <c r="AJ770" s="220"/>
      <c r="AK770" s="220"/>
      <c r="AL770" s="220"/>
      <c r="AM770" s="220"/>
      <c r="AN770" s="220"/>
      <c r="AO770" s="220"/>
      <c r="AP770" s="220"/>
      <c r="AQ770" s="220"/>
      <c r="AR770" s="220"/>
      <c r="AS770" s="220"/>
      <c r="AT770" s="220"/>
      <c r="AU770" s="220"/>
      <c r="AV770" s="220"/>
      <c r="AW770" s="220"/>
      <c r="AX770" s="220"/>
      <c r="AY770" s="220"/>
      <c r="AZ770" s="220"/>
      <c r="BA770" s="220"/>
      <c r="BB770" s="220"/>
      <c r="BC770" s="220"/>
      <c r="BD770" s="220"/>
      <c r="BE770" s="220"/>
      <c r="BF770" s="220"/>
      <c r="BG770" s="220"/>
      <c r="BH770" s="220"/>
      <c r="BI770" s="220"/>
      <c r="BJ770" s="220"/>
      <c r="BK770" s="220"/>
      <c r="BL770" s="220"/>
      <c r="BM770" s="220"/>
      <c r="BN770" s="220"/>
      <c r="BO770" s="220"/>
      <c r="BP770" s="220"/>
      <c r="BQ770" s="220"/>
      <c r="BR770" s="220"/>
      <c r="BS770" s="220"/>
      <c r="BT770" s="220"/>
      <c r="BU770" s="220"/>
      <c r="BV770" s="220"/>
      <c r="BW770" s="220"/>
    </row>
    <row r="771" spans="1:75" s="47" customFormat="1" x14ac:dyDescent="0.2">
      <c r="A771" s="209"/>
      <c r="C771" s="211"/>
      <c r="Z771" s="210"/>
      <c r="AA771" s="208"/>
      <c r="AC771" s="220"/>
      <c r="AD771" s="220"/>
      <c r="AE771" s="220"/>
      <c r="AF771" s="220"/>
      <c r="AG771" s="220"/>
      <c r="AH771" s="220"/>
      <c r="AI771" s="220"/>
      <c r="AJ771" s="220"/>
      <c r="AK771" s="220"/>
      <c r="AL771" s="220"/>
      <c r="AM771" s="220"/>
      <c r="AN771" s="220"/>
      <c r="AO771" s="220"/>
      <c r="AP771" s="220"/>
      <c r="AQ771" s="220"/>
      <c r="AR771" s="220"/>
      <c r="AS771" s="220"/>
      <c r="AT771" s="220"/>
      <c r="AU771" s="220"/>
      <c r="AV771" s="220"/>
      <c r="AW771" s="220"/>
      <c r="AX771" s="220"/>
      <c r="AY771" s="220"/>
      <c r="AZ771" s="220"/>
      <c r="BA771" s="220"/>
      <c r="BB771" s="220"/>
      <c r="BC771" s="220"/>
      <c r="BD771" s="220"/>
      <c r="BE771" s="220"/>
      <c r="BF771" s="220"/>
      <c r="BG771" s="220"/>
      <c r="BH771" s="220"/>
      <c r="BI771" s="220"/>
      <c r="BJ771" s="220"/>
      <c r="BK771" s="220"/>
      <c r="BL771" s="220"/>
      <c r="BM771" s="220"/>
      <c r="BN771" s="220"/>
      <c r="BO771" s="220"/>
      <c r="BP771" s="220"/>
      <c r="BQ771" s="220"/>
      <c r="BR771" s="220"/>
      <c r="BS771" s="220"/>
      <c r="BT771" s="220"/>
      <c r="BU771" s="220"/>
      <c r="BV771" s="220"/>
      <c r="BW771" s="220"/>
    </row>
    <row r="772" spans="1:75" s="47" customFormat="1" x14ac:dyDescent="0.2">
      <c r="A772" s="209"/>
      <c r="C772" s="211"/>
      <c r="Z772" s="210"/>
      <c r="AA772" s="208"/>
      <c r="AC772" s="220"/>
      <c r="AD772" s="220"/>
      <c r="AE772" s="220"/>
      <c r="AF772" s="220"/>
      <c r="AG772" s="220"/>
      <c r="AH772" s="220"/>
      <c r="AI772" s="220"/>
      <c r="AJ772" s="220"/>
      <c r="AK772" s="220"/>
      <c r="AL772" s="220"/>
      <c r="AM772" s="220"/>
      <c r="AN772" s="220"/>
      <c r="AO772" s="220"/>
      <c r="AP772" s="220"/>
      <c r="AQ772" s="220"/>
      <c r="AR772" s="220"/>
      <c r="AS772" s="220"/>
      <c r="AT772" s="220"/>
      <c r="AU772" s="220"/>
      <c r="AV772" s="220"/>
      <c r="AW772" s="220"/>
      <c r="AX772" s="220"/>
      <c r="AY772" s="220"/>
      <c r="AZ772" s="220"/>
      <c r="BA772" s="220"/>
      <c r="BB772" s="220"/>
      <c r="BC772" s="220"/>
      <c r="BD772" s="220"/>
      <c r="BE772" s="220"/>
      <c r="BF772" s="220"/>
      <c r="BG772" s="220"/>
      <c r="BH772" s="220"/>
      <c r="BI772" s="220"/>
      <c r="BJ772" s="220"/>
      <c r="BK772" s="220"/>
      <c r="BL772" s="220"/>
      <c r="BM772" s="220"/>
      <c r="BN772" s="220"/>
      <c r="BO772" s="220"/>
      <c r="BP772" s="220"/>
      <c r="BQ772" s="220"/>
      <c r="BR772" s="220"/>
      <c r="BS772" s="220"/>
      <c r="BT772" s="220"/>
      <c r="BU772" s="220"/>
      <c r="BV772" s="220"/>
      <c r="BW772" s="220"/>
    </row>
    <row r="773" spans="1:75" s="47" customFormat="1" x14ac:dyDescent="0.2">
      <c r="A773" s="209"/>
      <c r="C773" s="211"/>
      <c r="Z773" s="210"/>
      <c r="AA773" s="208"/>
      <c r="AC773" s="220"/>
      <c r="AD773" s="220"/>
      <c r="AE773" s="220"/>
      <c r="AF773" s="220"/>
      <c r="AG773" s="220"/>
      <c r="AH773" s="220"/>
      <c r="AI773" s="220"/>
      <c r="AJ773" s="220"/>
      <c r="AK773" s="220"/>
      <c r="AL773" s="220"/>
      <c r="AM773" s="220"/>
      <c r="AN773" s="220"/>
      <c r="AO773" s="220"/>
      <c r="AP773" s="220"/>
      <c r="AQ773" s="220"/>
      <c r="AR773" s="220"/>
      <c r="AS773" s="220"/>
      <c r="AT773" s="220"/>
      <c r="AU773" s="220"/>
      <c r="AV773" s="220"/>
      <c r="AW773" s="220"/>
      <c r="AX773" s="220"/>
      <c r="AY773" s="220"/>
      <c r="AZ773" s="220"/>
      <c r="BA773" s="220"/>
      <c r="BB773" s="220"/>
      <c r="BC773" s="220"/>
      <c r="BD773" s="220"/>
      <c r="BE773" s="220"/>
      <c r="BF773" s="220"/>
      <c r="BG773" s="220"/>
      <c r="BH773" s="220"/>
      <c r="BI773" s="220"/>
      <c r="BJ773" s="220"/>
      <c r="BK773" s="220"/>
      <c r="BL773" s="220"/>
      <c r="BM773" s="220"/>
      <c r="BN773" s="220"/>
      <c r="BO773" s="220"/>
      <c r="BP773" s="220"/>
      <c r="BQ773" s="220"/>
      <c r="BR773" s="220"/>
      <c r="BS773" s="220"/>
      <c r="BT773" s="220"/>
      <c r="BU773" s="220"/>
      <c r="BV773" s="220"/>
      <c r="BW773" s="220"/>
    </row>
    <row r="774" spans="1:75" s="47" customFormat="1" x14ac:dyDescent="0.2">
      <c r="A774" s="209"/>
      <c r="C774" s="211"/>
      <c r="Z774" s="210"/>
      <c r="AA774" s="208"/>
      <c r="AC774" s="220"/>
      <c r="AD774" s="220"/>
      <c r="AE774" s="220"/>
      <c r="AF774" s="220"/>
      <c r="AG774" s="220"/>
      <c r="AH774" s="220"/>
      <c r="AI774" s="220"/>
      <c r="AJ774" s="220"/>
      <c r="AK774" s="220"/>
      <c r="AL774" s="220"/>
      <c r="AM774" s="220"/>
      <c r="AN774" s="220"/>
      <c r="AO774" s="220"/>
      <c r="AP774" s="220"/>
      <c r="AQ774" s="220"/>
      <c r="AR774" s="220"/>
      <c r="AS774" s="220"/>
      <c r="AT774" s="220"/>
      <c r="AU774" s="220"/>
      <c r="AV774" s="220"/>
      <c r="AW774" s="220"/>
      <c r="AX774" s="220"/>
      <c r="AY774" s="220"/>
      <c r="AZ774" s="220"/>
      <c r="BA774" s="220"/>
      <c r="BB774" s="220"/>
      <c r="BC774" s="220"/>
      <c r="BD774" s="220"/>
      <c r="BE774" s="220"/>
      <c r="BF774" s="220"/>
      <c r="BG774" s="220"/>
      <c r="BH774" s="220"/>
      <c r="BI774" s="220"/>
      <c r="BJ774" s="220"/>
      <c r="BK774" s="220"/>
      <c r="BL774" s="220"/>
      <c r="BM774" s="220"/>
      <c r="BN774" s="220"/>
      <c r="BO774" s="220"/>
      <c r="BP774" s="220"/>
      <c r="BQ774" s="220"/>
      <c r="BR774" s="220"/>
      <c r="BS774" s="220"/>
      <c r="BT774" s="220"/>
      <c r="BU774" s="220"/>
      <c r="BV774" s="220"/>
      <c r="BW774" s="220"/>
    </row>
    <row r="775" spans="1:75" s="47" customFormat="1" x14ac:dyDescent="0.2">
      <c r="A775" s="209"/>
      <c r="C775" s="211"/>
      <c r="Z775" s="210"/>
      <c r="AA775" s="208"/>
      <c r="AC775" s="220"/>
      <c r="AD775" s="220"/>
      <c r="AE775" s="220"/>
      <c r="AF775" s="220"/>
      <c r="AG775" s="220"/>
      <c r="AH775" s="220"/>
      <c r="AI775" s="220"/>
      <c r="AJ775" s="220"/>
      <c r="AK775" s="220"/>
      <c r="AL775" s="220"/>
      <c r="AM775" s="220"/>
      <c r="AN775" s="220"/>
      <c r="AO775" s="220"/>
      <c r="AP775" s="220"/>
      <c r="AQ775" s="220"/>
      <c r="AR775" s="220"/>
      <c r="AS775" s="220"/>
      <c r="AT775" s="220"/>
      <c r="AU775" s="220"/>
      <c r="AV775" s="220"/>
      <c r="AW775" s="220"/>
      <c r="AX775" s="220"/>
      <c r="AY775" s="220"/>
      <c r="AZ775" s="220"/>
      <c r="BA775" s="220"/>
      <c r="BB775" s="220"/>
      <c r="BC775" s="220"/>
      <c r="BD775" s="220"/>
      <c r="BE775" s="220"/>
      <c r="BF775" s="220"/>
      <c r="BG775" s="220"/>
      <c r="BH775" s="220"/>
      <c r="BI775" s="220"/>
      <c r="BJ775" s="220"/>
      <c r="BK775" s="220"/>
      <c r="BL775" s="220"/>
      <c r="BM775" s="220"/>
      <c r="BN775" s="220"/>
      <c r="BO775" s="220"/>
      <c r="BP775" s="220"/>
      <c r="BQ775" s="220"/>
      <c r="BR775" s="220"/>
      <c r="BS775" s="220"/>
      <c r="BT775" s="220"/>
      <c r="BU775" s="220"/>
      <c r="BV775" s="220"/>
      <c r="BW775" s="220"/>
    </row>
    <row r="776" spans="1:75" s="47" customFormat="1" x14ac:dyDescent="0.2">
      <c r="A776" s="209"/>
      <c r="C776" s="211"/>
      <c r="Z776" s="210"/>
      <c r="AA776" s="208"/>
      <c r="AC776" s="220"/>
      <c r="AD776" s="220"/>
      <c r="AE776" s="220"/>
      <c r="AF776" s="220"/>
      <c r="AG776" s="220"/>
      <c r="AH776" s="220"/>
      <c r="AI776" s="220"/>
      <c r="AJ776" s="220"/>
      <c r="AK776" s="220"/>
      <c r="AL776" s="220"/>
      <c r="AM776" s="220"/>
      <c r="AN776" s="220"/>
      <c r="AO776" s="220"/>
      <c r="AP776" s="220"/>
      <c r="AQ776" s="220"/>
      <c r="AR776" s="220"/>
      <c r="AS776" s="220"/>
      <c r="AT776" s="220"/>
      <c r="AU776" s="220"/>
      <c r="AV776" s="220"/>
      <c r="AW776" s="220"/>
      <c r="AX776" s="220"/>
      <c r="AY776" s="220"/>
      <c r="AZ776" s="220"/>
      <c r="BA776" s="220"/>
      <c r="BB776" s="220"/>
      <c r="BC776" s="220"/>
      <c r="BD776" s="220"/>
      <c r="BE776" s="220"/>
      <c r="BF776" s="220"/>
      <c r="BG776" s="220"/>
      <c r="BH776" s="220"/>
      <c r="BI776" s="220"/>
      <c r="BJ776" s="220"/>
      <c r="BK776" s="220"/>
      <c r="BL776" s="220"/>
      <c r="BM776" s="220"/>
      <c r="BN776" s="220"/>
      <c r="BO776" s="220"/>
      <c r="BP776" s="220"/>
      <c r="BQ776" s="220"/>
      <c r="BR776" s="220"/>
      <c r="BS776" s="220"/>
      <c r="BT776" s="220"/>
      <c r="BU776" s="220"/>
      <c r="BV776" s="220"/>
      <c r="BW776" s="220"/>
    </row>
    <row r="777" spans="1:75" s="47" customFormat="1" x14ac:dyDescent="0.2">
      <c r="A777" s="209"/>
      <c r="C777" s="211"/>
      <c r="Z777" s="210"/>
      <c r="AA777" s="208"/>
      <c r="AC777" s="220"/>
      <c r="AD777" s="220"/>
      <c r="AE777" s="220"/>
      <c r="AF777" s="220"/>
      <c r="AG777" s="220"/>
      <c r="AH777" s="220"/>
      <c r="AI777" s="220"/>
      <c r="AJ777" s="220"/>
      <c r="AK777" s="220"/>
      <c r="AL777" s="220"/>
      <c r="AM777" s="220"/>
      <c r="AN777" s="220"/>
      <c r="AO777" s="220"/>
      <c r="AP777" s="220"/>
      <c r="AQ777" s="220"/>
      <c r="AR777" s="220"/>
      <c r="AS777" s="220"/>
      <c r="AT777" s="220"/>
      <c r="AU777" s="220"/>
      <c r="AV777" s="220"/>
      <c r="AW777" s="220"/>
      <c r="AX777" s="220"/>
      <c r="AY777" s="220"/>
      <c r="AZ777" s="220"/>
      <c r="BA777" s="220"/>
      <c r="BB777" s="220"/>
      <c r="BC777" s="220"/>
      <c r="BD777" s="220"/>
      <c r="BE777" s="220"/>
      <c r="BF777" s="220"/>
      <c r="BG777" s="220"/>
      <c r="BH777" s="220"/>
      <c r="BI777" s="220"/>
      <c r="BJ777" s="220"/>
      <c r="BK777" s="220"/>
      <c r="BL777" s="220"/>
      <c r="BM777" s="220"/>
      <c r="BN777" s="220"/>
      <c r="BO777" s="220"/>
      <c r="BP777" s="220"/>
      <c r="BQ777" s="220"/>
      <c r="BR777" s="220"/>
      <c r="BS777" s="220"/>
      <c r="BT777" s="220"/>
      <c r="BU777" s="220"/>
      <c r="BV777" s="220"/>
      <c r="BW777" s="220"/>
    </row>
    <row r="778" spans="1:75" s="47" customFormat="1" x14ac:dyDescent="0.2">
      <c r="A778" s="209"/>
      <c r="C778" s="211"/>
      <c r="Z778" s="210"/>
      <c r="AA778" s="208"/>
      <c r="AC778" s="220"/>
      <c r="AD778" s="220"/>
      <c r="AE778" s="220"/>
      <c r="AF778" s="220"/>
      <c r="AG778" s="220"/>
      <c r="AH778" s="220"/>
      <c r="AI778" s="220"/>
      <c r="AJ778" s="220"/>
      <c r="AK778" s="220"/>
      <c r="AL778" s="220"/>
      <c r="AM778" s="220"/>
      <c r="AN778" s="220"/>
      <c r="AO778" s="220"/>
      <c r="AP778" s="220"/>
      <c r="AQ778" s="220"/>
      <c r="AR778" s="220"/>
      <c r="AS778" s="220"/>
      <c r="AT778" s="220"/>
      <c r="AU778" s="220"/>
      <c r="AV778" s="220"/>
      <c r="AW778" s="220"/>
      <c r="AX778" s="220"/>
      <c r="AY778" s="220"/>
      <c r="AZ778" s="220"/>
      <c r="BA778" s="220"/>
      <c r="BB778" s="220"/>
      <c r="BC778" s="220"/>
      <c r="BD778" s="220"/>
      <c r="BE778" s="220"/>
      <c r="BF778" s="220"/>
      <c r="BG778" s="220"/>
      <c r="BH778" s="220"/>
      <c r="BI778" s="220"/>
      <c r="BJ778" s="220"/>
      <c r="BK778" s="220"/>
      <c r="BL778" s="220"/>
      <c r="BM778" s="220"/>
      <c r="BN778" s="220"/>
      <c r="BO778" s="220"/>
      <c r="BP778" s="220"/>
      <c r="BQ778" s="220"/>
      <c r="BR778" s="220"/>
      <c r="BS778" s="220"/>
      <c r="BT778" s="220"/>
      <c r="BU778" s="220"/>
      <c r="BV778" s="220"/>
      <c r="BW778" s="220"/>
    </row>
    <row r="779" spans="1:75" s="47" customFormat="1" x14ac:dyDescent="0.2">
      <c r="A779" s="209"/>
      <c r="C779" s="211"/>
      <c r="Z779" s="210"/>
      <c r="AA779" s="208"/>
      <c r="AC779" s="220"/>
      <c r="AD779" s="220"/>
      <c r="AE779" s="220"/>
      <c r="AF779" s="220"/>
      <c r="AG779" s="220"/>
      <c r="AH779" s="220"/>
      <c r="AI779" s="220"/>
      <c r="AJ779" s="220"/>
      <c r="AK779" s="220"/>
      <c r="AL779" s="220"/>
      <c r="AM779" s="220"/>
      <c r="AN779" s="220"/>
      <c r="AO779" s="220"/>
      <c r="AP779" s="220"/>
      <c r="AQ779" s="220"/>
      <c r="AR779" s="220"/>
      <c r="AS779" s="220"/>
      <c r="AT779" s="220"/>
      <c r="AU779" s="220"/>
      <c r="AV779" s="220"/>
      <c r="AW779" s="220"/>
      <c r="AX779" s="220"/>
      <c r="AY779" s="220"/>
      <c r="AZ779" s="220"/>
      <c r="BA779" s="220"/>
      <c r="BB779" s="220"/>
      <c r="BC779" s="220"/>
      <c r="BD779" s="220"/>
      <c r="BE779" s="220"/>
      <c r="BF779" s="220"/>
      <c r="BG779" s="220"/>
      <c r="BH779" s="220"/>
      <c r="BI779" s="220"/>
      <c r="BJ779" s="220"/>
      <c r="BK779" s="220"/>
      <c r="BL779" s="220"/>
      <c r="BM779" s="220"/>
      <c r="BN779" s="220"/>
      <c r="BO779" s="220"/>
      <c r="BP779" s="220"/>
      <c r="BQ779" s="220"/>
      <c r="BR779" s="220"/>
      <c r="BS779" s="220"/>
      <c r="BT779" s="220"/>
      <c r="BU779" s="220"/>
      <c r="BV779" s="220"/>
      <c r="BW779" s="220"/>
    </row>
    <row r="780" spans="1:75" s="47" customFormat="1" x14ac:dyDescent="0.2">
      <c r="A780" s="209"/>
      <c r="C780" s="211"/>
      <c r="Z780" s="210"/>
      <c r="AA780" s="208"/>
      <c r="AC780" s="220"/>
      <c r="AD780" s="220"/>
      <c r="AE780" s="220"/>
      <c r="AF780" s="220"/>
      <c r="AG780" s="220"/>
      <c r="AH780" s="220"/>
      <c r="AI780" s="220"/>
      <c r="AJ780" s="220"/>
      <c r="AK780" s="220"/>
      <c r="AL780" s="220"/>
      <c r="AM780" s="220"/>
      <c r="AN780" s="220"/>
      <c r="AO780" s="220"/>
      <c r="AP780" s="220"/>
      <c r="AQ780" s="220"/>
      <c r="AR780" s="220"/>
      <c r="AS780" s="220"/>
      <c r="AT780" s="220"/>
      <c r="AU780" s="220"/>
      <c r="AV780" s="220"/>
      <c r="AW780" s="220"/>
      <c r="AX780" s="220"/>
      <c r="AY780" s="220"/>
      <c r="AZ780" s="220"/>
      <c r="BA780" s="220"/>
      <c r="BB780" s="220"/>
      <c r="BC780" s="220"/>
      <c r="BD780" s="220"/>
      <c r="BE780" s="220"/>
      <c r="BF780" s="220"/>
      <c r="BG780" s="220"/>
      <c r="BH780" s="220"/>
      <c r="BI780" s="220"/>
      <c r="BJ780" s="220"/>
      <c r="BK780" s="220"/>
      <c r="BL780" s="220"/>
      <c r="BM780" s="220"/>
      <c r="BN780" s="220"/>
      <c r="BO780" s="220"/>
      <c r="BP780" s="220"/>
      <c r="BQ780" s="220"/>
      <c r="BR780" s="220"/>
      <c r="BS780" s="220"/>
      <c r="BT780" s="220"/>
      <c r="BU780" s="220"/>
      <c r="BV780" s="220"/>
      <c r="BW780" s="220"/>
    </row>
    <row r="781" spans="1:75" s="47" customFormat="1" x14ac:dyDescent="0.2">
      <c r="A781" s="209"/>
      <c r="C781" s="211"/>
      <c r="Z781" s="210"/>
      <c r="AA781" s="208"/>
      <c r="AC781" s="220"/>
      <c r="AD781" s="220"/>
      <c r="AE781" s="220"/>
      <c r="AF781" s="220"/>
      <c r="AG781" s="220"/>
      <c r="AH781" s="220"/>
      <c r="AI781" s="220"/>
      <c r="AJ781" s="220"/>
      <c r="AK781" s="220"/>
      <c r="AL781" s="220"/>
      <c r="AM781" s="220"/>
      <c r="AN781" s="220"/>
      <c r="AO781" s="220"/>
      <c r="AP781" s="220"/>
      <c r="AQ781" s="220"/>
      <c r="AR781" s="220"/>
      <c r="AS781" s="220"/>
      <c r="AT781" s="220"/>
      <c r="AU781" s="220"/>
      <c r="AV781" s="220"/>
      <c r="AW781" s="220"/>
      <c r="AX781" s="220"/>
      <c r="AY781" s="220"/>
      <c r="AZ781" s="220"/>
      <c r="BA781" s="220"/>
      <c r="BB781" s="220"/>
      <c r="BC781" s="220"/>
      <c r="BD781" s="220"/>
      <c r="BE781" s="220"/>
      <c r="BF781" s="220"/>
      <c r="BG781" s="220"/>
      <c r="BH781" s="220"/>
      <c r="BI781" s="220"/>
      <c r="BJ781" s="220"/>
      <c r="BK781" s="220"/>
      <c r="BL781" s="220"/>
      <c r="BM781" s="220"/>
      <c r="BN781" s="220"/>
      <c r="BO781" s="220"/>
      <c r="BP781" s="220"/>
      <c r="BQ781" s="220"/>
      <c r="BR781" s="220"/>
      <c r="BS781" s="220"/>
      <c r="BT781" s="220"/>
      <c r="BU781" s="220"/>
      <c r="BV781" s="220"/>
      <c r="BW781" s="220"/>
    </row>
    <row r="782" spans="1:75" s="47" customFormat="1" x14ac:dyDescent="0.2">
      <c r="A782" s="209"/>
      <c r="C782" s="211"/>
      <c r="Z782" s="210"/>
      <c r="AA782" s="208"/>
      <c r="AC782" s="220"/>
      <c r="AD782" s="220"/>
      <c r="AE782" s="220"/>
      <c r="AF782" s="220"/>
      <c r="AG782" s="220"/>
      <c r="AH782" s="220"/>
      <c r="AI782" s="220"/>
      <c r="AJ782" s="220"/>
      <c r="AK782" s="220"/>
      <c r="AL782" s="220"/>
      <c r="AM782" s="220"/>
      <c r="AN782" s="220"/>
      <c r="AO782" s="220"/>
      <c r="AP782" s="220"/>
      <c r="AQ782" s="220"/>
      <c r="AR782" s="220"/>
      <c r="AS782" s="220"/>
      <c r="AT782" s="220"/>
      <c r="AU782" s="220"/>
      <c r="AV782" s="220"/>
      <c r="AW782" s="220"/>
      <c r="AX782" s="220"/>
      <c r="AY782" s="220"/>
      <c r="AZ782" s="220"/>
      <c r="BA782" s="220"/>
      <c r="BB782" s="220"/>
      <c r="BC782" s="220"/>
      <c r="BD782" s="220"/>
      <c r="BE782" s="220"/>
      <c r="BF782" s="220"/>
      <c r="BG782" s="220"/>
      <c r="BH782" s="220"/>
      <c r="BI782" s="220"/>
      <c r="BJ782" s="220"/>
      <c r="BK782" s="220"/>
      <c r="BL782" s="220"/>
      <c r="BM782" s="220"/>
      <c r="BN782" s="220"/>
      <c r="BO782" s="220"/>
      <c r="BP782" s="220"/>
      <c r="BQ782" s="220"/>
      <c r="BR782" s="220"/>
      <c r="BS782" s="220"/>
      <c r="BT782" s="220"/>
      <c r="BU782" s="220"/>
      <c r="BV782" s="220"/>
      <c r="BW782" s="220"/>
    </row>
    <row r="783" spans="1:75" s="47" customFormat="1" x14ac:dyDescent="0.2">
      <c r="A783" s="209"/>
      <c r="C783" s="211"/>
      <c r="Z783" s="210"/>
      <c r="AA783" s="208"/>
      <c r="AC783" s="220"/>
      <c r="AD783" s="220"/>
      <c r="AE783" s="220"/>
      <c r="AF783" s="220"/>
      <c r="AG783" s="220"/>
      <c r="AH783" s="220"/>
      <c r="AI783" s="220"/>
      <c r="AJ783" s="220"/>
      <c r="AK783" s="220"/>
      <c r="AL783" s="220"/>
      <c r="AM783" s="220"/>
      <c r="AN783" s="220"/>
      <c r="AO783" s="220"/>
      <c r="AP783" s="220"/>
      <c r="AQ783" s="220"/>
      <c r="AR783" s="220"/>
      <c r="AS783" s="220"/>
      <c r="AT783" s="220"/>
      <c r="AU783" s="220"/>
      <c r="AV783" s="220"/>
      <c r="AW783" s="220"/>
      <c r="AX783" s="220"/>
      <c r="AY783" s="220"/>
      <c r="AZ783" s="220"/>
      <c r="BA783" s="220"/>
      <c r="BB783" s="220"/>
      <c r="BC783" s="220"/>
      <c r="BD783" s="220"/>
      <c r="BE783" s="220"/>
      <c r="BF783" s="220"/>
      <c r="BG783" s="220"/>
      <c r="BH783" s="220"/>
      <c r="BI783" s="220"/>
      <c r="BJ783" s="220"/>
      <c r="BK783" s="220"/>
      <c r="BL783" s="220"/>
      <c r="BM783" s="220"/>
      <c r="BN783" s="220"/>
      <c r="BO783" s="220"/>
      <c r="BP783" s="220"/>
      <c r="BQ783" s="220"/>
      <c r="BR783" s="220"/>
      <c r="BS783" s="220"/>
      <c r="BT783" s="220"/>
      <c r="BU783" s="220"/>
      <c r="BV783" s="220"/>
      <c r="BW783" s="220"/>
    </row>
    <row r="784" spans="1:75" s="47" customFormat="1" x14ac:dyDescent="0.2">
      <c r="A784" s="209"/>
      <c r="C784" s="211"/>
      <c r="Z784" s="210"/>
      <c r="AA784" s="208"/>
      <c r="AC784" s="220"/>
      <c r="AD784" s="220"/>
      <c r="AE784" s="220"/>
      <c r="AF784" s="220"/>
      <c r="AG784" s="220"/>
      <c r="AH784" s="220"/>
      <c r="AI784" s="220"/>
      <c r="AJ784" s="220"/>
      <c r="AK784" s="220"/>
      <c r="AL784" s="220"/>
      <c r="AM784" s="220"/>
      <c r="AN784" s="220"/>
      <c r="AO784" s="220"/>
      <c r="AP784" s="220"/>
      <c r="AQ784" s="220"/>
      <c r="AR784" s="220"/>
      <c r="AS784" s="220"/>
      <c r="AT784" s="220"/>
      <c r="AU784" s="220"/>
      <c r="AV784" s="220"/>
      <c r="AW784" s="220"/>
      <c r="AX784" s="220"/>
      <c r="AY784" s="220"/>
      <c r="AZ784" s="220"/>
      <c r="BA784" s="220"/>
      <c r="BB784" s="220"/>
      <c r="BC784" s="220"/>
      <c r="BD784" s="220"/>
      <c r="BE784" s="220"/>
      <c r="BF784" s="220"/>
      <c r="BG784" s="220"/>
      <c r="BH784" s="220"/>
      <c r="BI784" s="220"/>
      <c r="BJ784" s="220"/>
      <c r="BK784" s="220"/>
      <c r="BL784" s="220"/>
      <c r="BM784" s="220"/>
      <c r="BN784" s="220"/>
      <c r="BO784" s="220"/>
      <c r="BP784" s="220"/>
      <c r="BQ784" s="220"/>
      <c r="BR784" s="220"/>
      <c r="BS784" s="220"/>
      <c r="BT784" s="220"/>
      <c r="BU784" s="220"/>
      <c r="BV784" s="220"/>
      <c r="BW784" s="220"/>
    </row>
    <row r="785" spans="1:75" s="47" customFormat="1" x14ac:dyDescent="0.2">
      <c r="A785" s="209"/>
      <c r="C785" s="211"/>
      <c r="Z785" s="210"/>
      <c r="AA785" s="208"/>
      <c r="AC785" s="220"/>
      <c r="AD785" s="220"/>
      <c r="AE785" s="220"/>
      <c r="AF785" s="220"/>
      <c r="AG785" s="220"/>
      <c r="AH785" s="220"/>
      <c r="AI785" s="220"/>
      <c r="AJ785" s="220"/>
      <c r="AK785" s="220"/>
      <c r="AL785" s="220"/>
      <c r="AM785" s="220"/>
      <c r="AN785" s="220"/>
      <c r="AO785" s="220"/>
      <c r="AP785" s="220"/>
      <c r="AQ785" s="220"/>
      <c r="AR785" s="220"/>
      <c r="AS785" s="220"/>
      <c r="AT785" s="220"/>
      <c r="AU785" s="220"/>
      <c r="AV785" s="220"/>
      <c r="AW785" s="220"/>
      <c r="AX785" s="220"/>
      <c r="AY785" s="220"/>
      <c r="AZ785" s="220"/>
      <c r="BA785" s="220"/>
      <c r="BB785" s="220"/>
      <c r="BC785" s="220"/>
      <c r="BD785" s="220"/>
      <c r="BE785" s="220"/>
      <c r="BF785" s="220"/>
      <c r="BG785" s="220"/>
      <c r="BH785" s="220"/>
      <c r="BI785" s="220"/>
      <c r="BJ785" s="220"/>
      <c r="BK785" s="220"/>
      <c r="BL785" s="220"/>
      <c r="BM785" s="220"/>
      <c r="BN785" s="220"/>
      <c r="BO785" s="220"/>
      <c r="BP785" s="220"/>
      <c r="BQ785" s="220"/>
      <c r="BR785" s="220"/>
      <c r="BS785" s="220"/>
      <c r="BT785" s="220"/>
      <c r="BU785" s="220"/>
      <c r="BV785" s="220"/>
      <c r="BW785" s="220"/>
    </row>
    <row r="786" spans="1:75" s="47" customFormat="1" x14ac:dyDescent="0.2">
      <c r="A786" s="209"/>
      <c r="C786" s="211"/>
      <c r="Z786" s="210"/>
      <c r="AA786" s="208"/>
      <c r="AC786" s="220"/>
      <c r="AD786" s="220"/>
      <c r="AE786" s="220"/>
      <c r="AF786" s="220"/>
      <c r="AG786" s="220"/>
      <c r="AH786" s="220"/>
      <c r="AI786" s="220"/>
      <c r="AJ786" s="220"/>
      <c r="AK786" s="220"/>
      <c r="AL786" s="220"/>
      <c r="AM786" s="220"/>
      <c r="AN786" s="220"/>
      <c r="AO786" s="220"/>
      <c r="AP786" s="220"/>
      <c r="AQ786" s="220"/>
      <c r="AR786" s="220"/>
      <c r="AS786" s="220"/>
      <c r="AT786" s="220"/>
      <c r="AU786" s="220"/>
      <c r="AV786" s="220"/>
      <c r="AW786" s="220"/>
      <c r="AX786" s="220"/>
      <c r="AY786" s="220"/>
      <c r="AZ786" s="220"/>
      <c r="BA786" s="220"/>
      <c r="BB786" s="220"/>
      <c r="BC786" s="220"/>
      <c r="BD786" s="220"/>
      <c r="BE786" s="220"/>
      <c r="BF786" s="220"/>
      <c r="BG786" s="220"/>
      <c r="BH786" s="220"/>
      <c r="BI786" s="220"/>
      <c r="BJ786" s="220"/>
      <c r="BK786" s="220"/>
      <c r="BL786" s="220"/>
      <c r="BM786" s="220"/>
      <c r="BN786" s="220"/>
      <c r="BO786" s="220"/>
      <c r="BP786" s="220"/>
      <c r="BQ786" s="220"/>
      <c r="BR786" s="220"/>
      <c r="BS786" s="220"/>
      <c r="BT786" s="220"/>
      <c r="BU786" s="220"/>
      <c r="BV786" s="220"/>
      <c r="BW786" s="220"/>
    </row>
    <row r="787" spans="1:75" s="47" customFormat="1" x14ac:dyDescent="0.2">
      <c r="A787" s="209"/>
      <c r="C787" s="211"/>
      <c r="Z787" s="210"/>
      <c r="AA787" s="208"/>
      <c r="AC787" s="220"/>
      <c r="AD787" s="220"/>
      <c r="AE787" s="220"/>
      <c r="AF787" s="220"/>
      <c r="AG787" s="220"/>
      <c r="AH787" s="220"/>
      <c r="AI787" s="220"/>
      <c r="AJ787" s="220"/>
      <c r="AK787" s="220"/>
      <c r="AL787" s="220"/>
      <c r="AM787" s="220"/>
      <c r="AN787" s="220"/>
      <c r="AO787" s="220"/>
      <c r="AP787" s="220"/>
      <c r="AQ787" s="220"/>
      <c r="AR787" s="220"/>
      <c r="AS787" s="220"/>
      <c r="AT787" s="220"/>
      <c r="AU787" s="220"/>
      <c r="AV787" s="220"/>
      <c r="AW787" s="220"/>
      <c r="AX787" s="220"/>
      <c r="AY787" s="220"/>
      <c r="AZ787" s="220"/>
      <c r="BA787" s="220"/>
      <c r="BB787" s="220"/>
      <c r="BC787" s="220"/>
      <c r="BD787" s="220"/>
      <c r="BE787" s="220"/>
      <c r="BF787" s="220"/>
      <c r="BG787" s="220"/>
      <c r="BH787" s="220"/>
      <c r="BI787" s="220"/>
      <c r="BJ787" s="220"/>
      <c r="BK787" s="220"/>
      <c r="BL787" s="220"/>
      <c r="BM787" s="220"/>
      <c r="BN787" s="220"/>
      <c r="BO787" s="220"/>
      <c r="BP787" s="220"/>
      <c r="BQ787" s="220"/>
      <c r="BR787" s="220"/>
      <c r="BS787" s="220"/>
      <c r="BT787" s="220"/>
      <c r="BU787" s="220"/>
      <c r="BV787" s="220"/>
      <c r="BW787" s="220"/>
    </row>
    <row r="788" spans="1:75" s="47" customFormat="1" x14ac:dyDescent="0.2">
      <c r="A788" s="209"/>
      <c r="C788" s="211"/>
      <c r="Z788" s="210"/>
      <c r="AA788" s="208"/>
      <c r="AC788" s="220"/>
      <c r="AD788" s="220"/>
      <c r="AE788" s="220"/>
      <c r="AF788" s="220"/>
      <c r="AG788" s="220"/>
      <c r="AH788" s="220"/>
      <c r="AI788" s="220"/>
      <c r="AJ788" s="220"/>
      <c r="AK788" s="220"/>
      <c r="AL788" s="220"/>
      <c r="AM788" s="220"/>
      <c r="AN788" s="220"/>
      <c r="AO788" s="220"/>
      <c r="AP788" s="220"/>
      <c r="AQ788" s="220"/>
      <c r="AR788" s="220"/>
      <c r="AS788" s="220"/>
      <c r="AT788" s="220"/>
      <c r="AU788" s="220"/>
      <c r="AV788" s="220"/>
      <c r="AW788" s="220"/>
      <c r="AX788" s="220"/>
      <c r="AY788" s="220"/>
      <c r="AZ788" s="220"/>
      <c r="BA788" s="220"/>
      <c r="BB788" s="220"/>
      <c r="BC788" s="220"/>
      <c r="BD788" s="220"/>
      <c r="BE788" s="220"/>
      <c r="BF788" s="220"/>
      <c r="BG788" s="220"/>
      <c r="BH788" s="220"/>
      <c r="BI788" s="220"/>
      <c r="BJ788" s="220"/>
      <c r="BK788" s="220"/>
      <c r="BL788" s="220"/>
      <c r="BM788" s="220"/>
      <c r="BN788" s="220"/>
      <c r="BO788" s="220"/>
      <c r="BP788" s="220"/>
      <c r="BQ788" s="220"/>
      <c r="BR788" s="220"/>
      <c r="BS788" s="220"/>
      <c r="BT788" s="220"/>
      <c r="BU788" s="220"/>
      <c r="BV788" s="220"/>
      <c r="BW788" s="220"/>
    </row>
    <row r="789" spans="1:75" s="47" customFormat="1" x14ac:dyDescent="0.2">
      <c r="A789" s="209"/>
      <c r="C789" s="211"/>
      <c r="Z789" s="210"/>
      <c r="AA789" s="208"/>
      <c r="AC789" s="220"/>
      <c r="AD789" s="220"/>
      <c r="AE789" s="220"/>
      <c r="AF789" s="220"/>
      <c r="AG789" s="220"/>
      <c r="AH789" s="220"/>
      <c r="AI789" s="220"/>
      <c r="AJ789" s="220"/>
      <c r="AK789" s="220"/>
      <c r="AL789" s="220"/>
      <c r="AM789" s="220"/>
      <c r="AN789" s="220"/>
      <c r="AO789" s="220"/>
      <c r="AP789" s="220"/>
      <c r="AQ789" s="220"/>
      <c r="AR789" s="220"/>
      <c r="AS789" s="220"/>
      <c r="AT789" s="220"/>
      <c r="AU789" s="220"/>
      <c r="AV789" s="220"/>
      <c r="AW789" s="220"/>
      <c r="AX789" s="220"/>
      <c r="AY789" s="220"/>
      <c r="AZ789" s="220"/>
      <c r="BA789" s="220"/>
      <c r="BB789" s="220"/>
      <c r="BC789" s="220"/>
      <c r="BD789" s="220"/>
      <c r="BE789" s="220"/>
      <c r="BF789" s="220"/>
      <c r="BG789" s="220"/>
      <c r="BH789" s="220"/>
      <c r="BI789" s="220"/>
      <c r="BJ789" s="220"/>
      <c r="BK789" s="220"/>
      <c r="BL789" s="220"/>
      <c r="BM789" s="220"/>
      <c r="BN789" s="220"/>
      <c r="BO789" s="220"/>
      <c r="BP789" s="220"/>
      <c r="BQ789" s="220"/>
      <c r="BR789" s="220"/>
      <c r="BS789" s="220"/>
      <c r="BT789" s="220"/>
      <c r="BU789" s="220"/>
      <c r="BV789" s="220"/>
      <c r="BW789" s="220"/>
    </row>
    <row r="790" spans="1:75" s="47" customFormat="1" x14ac:dyDescent="0.2">
      <c r="A790" s="209"/>
      <c r="C790" s="211"/>
      <c r="Z790" s="210"/>
      <c r="AA790" s="208"/>
      <c r="AC790" s="220"/>
      <c r="AD790" s="220"/>
      <c r="AE790" s="220"/>
      <c r="AF790" s="220"/>
      <c r="AG790" s="220"/>
      <c r="AH790" s="220"/>
      <c r="AI790" s="220"/>
      <c r="AJ790" s="220"/>
      <c r="AK790" s="220"/>
      <c r="AL790" s="220"/>
      <c r="AM790" s="220"/>
      <c r="AN790" s="220"/>
      <c r="AO790" s="220"/>
      <c r="AP790" s="220"/>
      <c r="AQ790" s="220"/>
      <c r="AR790" s="220"/>
      <c r="AS790" s="220"/>
      <c r="AT790" s="220"/>
      <c r="AU790" s="220"/>
      <c r="AV790" s="220"/>
      <c r="AW790" s="220"/>
      <c r="AX790" s="220"/>
      <c r="AY790" s="220"/>
      <c r="AZ790" s="220"/>
      <c r="BA790" s="220"/>
      <c r="BB790" s="220"/>
      <c r="BC790" s="220"/>
      <c r="BD790" s="220"/>
      <c r="BE790" s="220"/>
      <c r="BF790" s="220"/>
      <c r="BG790" s="220"/>
      <c r="BH790" s="220"/>
      <c r="BI790" s="220"/>
      <c r="BJ790" s="220"/>
      <c r="BK790" s="220"/>
      <c r="BL790" s="220"/>
      <c r="BM790" s="220"/>
      <c r="BN790" s="220"/>
      <c r="BO790" s="220"/>
      <c r="BP790" s="220"/>
      <c r="BQ790" s="220"/>
      <c r="BR790" s="220"/>
      <c r="BS790" s="220"/>
      <c r="BT790" s="220"/>
      <c r="BU790" s="220"/>
      <c r="BV790" s="220"/>
      <c r="BW790" s="220"/>
    </row>
    <row r="791" spans="1:75" s="47" customFormat="1" x14ac:dyDescent="0.2">
      <c r="A791" s="209"/>
      <c r="C791" s="211"/>
      <c r="Z791" s="210"/>
      <c r="AA791" s="208"/>
      <c r="AC791" s="220"/>
      <c r="AD791" s="220"/>
      <c r="AE791" s="220"/>
      <c r="AF791" s="220"/>
      <c r="AG791" s="220"/>
      <c r="AH791" s="220"/>
      <c r="AI791" s="220"/>
      <c r="AJ791" s="220"/>
      <c r="AK791" s="220"/>
      <c r="AL791" s="220"/>
      <c r="AM791" s="220"/>
      <c r="AN791" s="220"/>
      <c r="AO791" s="220"/>
      <c r="AP791" s="220"/>
      <c r="AQ791" s="220"/>
      <c r="AR791" s="220"/>
      <c r="AS791" s="220"/>
      <c r="AT791" s="220"/>
      <c r="AU791" s="220"/>
      <c r="AV791" s="220"/>
      <c r="AW791" s="220"/>
      <c r="AX791" s="220"/>
      <c r="AY791" s="220"/>
      <c r="AZ791" s="220"/>
      <c r="BA791" s="220"/>
      <c r="BB791" s="220"/>
      <c r="BC791" s="220"/>
      <c r="BD791" s="220"/>
      <c r="BE791" s="220"/>
      <c r="BF791" s="220"/>
      <c r="BG791" s="220"/>
      <c r="BH791" s="220"/>
      <c r="BI791" s="220"/>
      <c r="BJ791" s="220"/>
      <c r="BK791" s="220"/>
      <c r="BL791" s="220"/>
      <c r="BM791" s="220"/>
      <c r="BN791" s="220"/>
      <c r="BO791" s="220"/>
      <c r="BP791" s="220"/>
      <c r="BQ791" s="220"/>
      <c r="BR791" s="220"/>
      <c r="BS791" s="220"/>
      <c r="BT791" s="220"/>
      <c r="BU791" s="220"/>
      <c r="BV791" s="220"/>
      <c r="BW791" s="220"/>
    </row>
    <row r="792" spans="1:75" s="47" customFormat="1" x14ac:dyDescent="0.2">
      <c r="A792" s="209"/>
      <c r="C792" s="211"/>
      <c r="Z792" s="210"/>
      <c r="AA792" s="208"/>
      <c r="AC792" s="220"/>
      <c r="AD792" s="220"/>
      <c r="AE792" s="220"/>
      <c r="AF792" s="220"/>
      <c r="AG792" s="220"/>
      <c r="AH792" s="220"/>
      <c r="AI792" s="220"/>
      <c r="AJ792" s="220"/>
      <c r="AK792" s="220"/>
      <c r="AL792" s="220"/>
      <c r="AM792" s="220"/>
      <c r="AN792" s="220"/>
      <c r="AO792" s="220"/>
      <c r="AP792" s="220"/>
      <c r="AQ792" s="220"/>
      <c r="AR792" s="220"/>
      <c r="AS792" s="220"/>
      <c r="AT792" s="220"/>
      <c r="AU792" s="220"/>
      <c r="AV792" s="220"/>
      <c r="AW792" s="220"/>
      <c r="AX792" s="220"/>
      <c r="AY792" s="220"/>
      <c r="AZ792" s="220"/>
      <c r="BA792" s="220"/>
      <c r="BB792" s="220"/>
      <c r="BC792" s="220"/>
      <c r="BD792" s="220"/>
      <c r="BE792" s="220"/>
      <c r="BF792" s="220"/>
      <c r="BG792" s="220"/>
      <c r="BH792" s="220"/>
      <c r="BI792" s="220"/>
      <c r="BJ792" s="220"/>
      <c r="BK792" s="220"/>
      <c r="BL792" s="220"/>
      <c r="BM792" s="220"/>
      <c r="BN792" s="220"/>
      <c r="BO792" s="220"/>
      <c r="BP792" s="220"/>
      <c r="BQ792" s="220"/>
      <c r="BR792" s="220"/>
      <c r="BS792" s="220"/>
      <c r="BT792" s="220"/>
      <c r="BU792" s="220"/>
      <c r="BV792" s="220"/>
      <c r="BW792" s="220"/>
    </row>
    <row r="793" spans="1:75" s="47" customFormat="1" x14ac:dyDescent="0.2">
      <c r="A793" s="209"/>
      <c r="C793" s="211"/>
      <c r="Z793" s="210"/>
      <c r="AA793" s="208"/>
      <c r="AC793" s="220"/>
      <c r="AD793" s="220"/>
      <c r="AE793" s="220"/>
      <c r="AF793" s="220"/>
      <c r="AG793" s="220"/>
      <c r="AH793" s="220"/>
      <c r="AI793" s="220"/>
      <c r="AJ793" s="220"/>
      <c r="AK793" s="220"/>
      <c r="AL793" s="220"/>
      <c r="AM793" s="220"/>
      <c r="AN793" s="220"/>
      <c r="AO793" s="220"/>
      <c r="AP793" s="220"/>
      <c r="AQ793" s="220"/>
      <c r="AR793" s="220"/>
      <c r="AS793" s="220"/>
      <c r="AT793" s="220"/>
      <c r="AU793" s="220"/>
      <c r="AV793" s="220"/>
      <c r="AW793" s="220"/>
      <c r="AX793" s="220"/>
      <c r="AY793" s="220"/>
      <c r="AZ793" s="220"/>
      <c r="BA793" s="220"/>
      <c r="BB793" s="220"/>
      <c r="BC793" s="220"/>
      <c r="BD793" s="220"/>
      <c r="BE793" s="220"/>
      <c r="BF793" s="220"/>
      <c r="BG793" s="220"/>
      <c r="BH793" s="220"/>
      <c r="BI793" s="220"/>
      <c r="BJ793" s="220"/>
      <c r="BK793" s="220"/>
      <c r="BL793" s="220"/>
      <c r="BM793" s="220"/>
      <c r="BN793" s="220"/>
      <c r="BO793" s="220"/>
      <c r="BP793" s="220"/>
      <c r="BQ793" s="220"/>
      <c r="BR793" s="220"/>
      <c r="BS793" s="220"/>
      <c r="BT793" s="220"/>
      <c r="BU793" s="220"/>
      <c r="BV793" s="220"/>
      <c r="BW793" s="220"/>
    </row>
    <row r="794" spans="1:75" s="47" customFormat="1" x14ac:dyDescent="0.2">
      <c r="A794" s="209"/>
      <c r="C794" s="211"/>
      <c r="Z794" s="210"/>
      <c r="AA794" s="208"/>
      <c r="AC794" s="220"/>
      <c r="AD794" s="220"/>
      <c r="AE794" s="220"/>
      <c r="AF794" s="220"/>
      <c r="AG794" s="220"/>
      <c r="AH794" s="220"/>
      <c r="AI794" s="220"/>
      <c r="AJ794" s="220"/>
      <c r="AK794" s="220"/>
      <c r="AL794" s="220"/>
      <c r="AM794" s="220"/>
      <c r="AN794" s="220"/>
      <c r="AO794" s="220"/>
      <c r="AP794" s="220"/>
      <c r="AQ794" s="220"/>
      <c r="AR794" s="220"/>
      <c r="AS794" s="220"/>
      <c r="AT794" s="220"/>
      <c r="AU794" s="220"/>
      <c r="AV794" s="220"/>
      <c r="AW794" s="220"/>
      <c r="AX794" s="220"/>
      <c r="AY794" s="220"/>
      <c r="AZ794" s="220"/>
      <c r="BA794" s="220"/>
      <c r="BB794" s="220"/>
      <c r="BC794" s="220"/>
      <c r="BD794" s="220"/>
      <c r="BE794" s="220"/>
      <c r="BF794" s="220"/>
      <c r="BG794" s="220"/>
      <c r="BH794" s="220"/>
      <c r="BI794" s="220"/>
      <c r="BJ794" s="220"/>
      <c r="BK794" s="220"/>
      <c r="BL794" s="220"/>
      <c r="BM794" s="220"/>
      <c r="BN794" s="220"/>
      <c r="BO794" s="220"/>
      <c r="BP794" s="220"/>
      <c r="BQ794" s="220"/>
      <c r="BR794" s="220"/>
      <c r="BS794" s="220"/>
      <c r="BT794" s="220"/>
      <c r="BU794" s="220"/>
      <c r="BV794" s="220"/>
      <c r="BW794" s="220"/>
    </row>
    <row r="795" spans="1:75" s="47" customFormat="1" x14ac:dyDescent="0.2">
      <c r="A795" s="209"/>
      <c r="C795" s="211"/>
      <c r="Z795" s="210"/>
      <c r="AA795" s="208"/>
      <c r="AC795" s="220"/>
      <c r="AD795" s="220"/>
      <c r="AE795" s="220"/>
      <c r="AF795" s="220"/>
      <c r="AG795" s="220"/>
      <c r="AH795" s="220"/>
      <c r="AI795" s="220"/>
      <c r="AJ795" s="220"/>
      <c r="AK795" s="220"/>
      <c r="AL795" s="220"/>
      <c r="AM795" s="220"/>
      <c r="AN795" s="220"/>
      <c r="AO795" s="220"/>
      <c r="AP795" s="220"/>
      <c r="AQ795" s="220"/>
      <c r="AR795" s="220"/>
      <c r="AS795" s="220"/>
      <c r="AT795" s="220"/>
      <c r="AU795" s="220"/>
      <c r="AV795" s="220"/>
      <c r="AW795" s="220"/>
      <c r="AX795" s="220"/>
      <c r="AY795" s="220"/>
      <c r="AZ795" s="220"/>
      <c r="BA795" s="220"/>
      <c r="BB795" s="220"/>
      <c r="BC795" s="220"/>
      <c r="BD795" s="220"/>
      <c r="BE795" s="220"/>
      <c r="BF795" s="220"/>
      <c r="BG795" s="220"/>
      <c r="BH795" s="220"/>
      <c r="BI795" s="220"/>
      <c r="BJ795" s="220"/>
      <c r="BK795" s="220"/>
      <c r="BL795" s="220"/>
      <c r="BM795" s="220"/>
      <c r="BN795" s="220"/>
      <c r="BO795" s="220"/>
      <c r="BP795" s="220"/>
      <c r="BQ795" s="220"/>
      <c r="BR795" s="220"/>
      <c r="BS795" s="220"/>
      <c r="BT795" s="220"/>
      <c r="BU795" s="220"/>
      <c r="BV795" s="220"/>
      <c r="BW795" s="220"/>
    </row>
    <row r="796" spans="1:75" s="47" customFormat="1" x14ac:dyDescent="0.2">
      <c r="A796" s="209"/>
      <c r="C796" s="211"/>
      <c r="Z796" s="210"/>
      <c r="AA796" s="208"/>
      <c r="AC796" s="220"/>
      <c r="AD796" s="220"/>
      <c r="AE796" s="220"/>
      <c r="AF796" s="220"/>
      <c r="AG796" s="220"/>
      <c r="AH796" s="220"/>
      <c r="AI796" s="220"/>
      <c r="AJ796" s="220"/>
      <c r="AK796" s="220"/>
      <c r="AL796" s="220"/>
      <c r="AM796" s="220"/>
      <c r="AN796" s="220"/>
      <c r="AO796" s="220"/>
      <c r="AP796" s="220"/>
      <c r="AQ796" s="220"/>
      <c r="AR796" s="220"/>
      <c r="AS796" s="220"/>
      <c r="AT796" s="220"/>
      <c r="AU796" s="220"/>
      <c r="AV796" s="220"/>
      <c r="AW796" s="220"/>
      <c r="AX796" s="220"/>
      <c r="AY796" s="220"/>
      <c r="AZ796" s="220"/>
      <c r="BA796" s="220"/>
      <c r="BB796" s="220"/>
      <c r="BC796" s="220"/>
      <c r="BD796" s="220"/>
      <c r="BE796" s="220"/>
      <c r="BF796" s="220"/>
      <c r="BG796" s="220"/>
      <c r="BH796" s="220"/>
      <c r="BI796" s="220"/>
      <c r="BJ796" s="220"/>
      <c r="BK796" s="220"/>
      <c r="BL796" s="220"/>
      <c r="BM796" s="220"/>
      <c r="BN796" s="220"/>
      <c r="BO796" s="220"/>
      <c r="BP796" s="220"/>
      <c r="BQ796" s="220"/>
      <c r="BR796" s="220"/>
      <c r="BS796" s="220"/>
      <c r="BT796" s="220"/>
      <c r="BU796" s="220"/>
      <c r="BV796" s="220"/>
      <c r="BW796" s="220"/>
    </row>
    <row r="797" spans="1:75" s="47" customFormat="1" x14ac:dyDescent="0.2">
      <c r="A797" s="209"/>
      <c r="C797" s="211"/>
      <c r="Z797" s="210"/>
      <c r="AA797" s="208"/>
      <c r="AC797" s="220"/>
      <c r="AD797" s="220"/>
      <c r="AE797" s="220"/>
      <c r="AF797" s="220"/>
      <c r="AG797" s="220"/>
      <c r="AH797" s="220"/>
      <c r="AI797" s="220"/>
      <c r="AJ797" s="220"/>
      <c r="AK797" s="220"/>
      <c r="AL797" s="220"/>
      <c r="AM797" s="220"/>
      <c r="AN797" s="220"/>
      <c r="AO797" s="220"/>
      <c r="AP797" s="220"/>
      <c r="AQ797" s="220"/>
      <c r="AR797" s="220"/>
      <c r="AS797" s="220"/>
      <c r="AT797" s="220"/>
      <c r="AU797" s="220"/>
      <c r="AV797" s="220"/>
      <c r="AW797" s="220"/>
      <c r="AX797" s="220"/>
      <c r="AY797" s="220"/>
      <c r="AZ797" s="220"/>
      <c r="BA797" s="220"/>
      <c r="BB797" s="220"/>
      <c r="BC797" s="220"/>
      <c r="BD797" s="220"/>
      <c r="BE797" s="220"/>
      <c r="BF797" s="220"/>
      <c r="BG797" s="220"/>
      <c r="BH797" s="220"/>
      <c r="BI797" s="220"/>
      <c r="BJ797" s="220"/>
      <c r="BK797" s="220"/>
      <c r="BL797" s="220"/>
      <c r="BM797" s="220"/>
      <c r="BN797" s="220"/>
      <c r="BO797" s="220"/>
      <c r="BP797" s="220"/>
      <c r="BQ797" s="220"/>
      <c r="BR797" s="220"/>
      <c r="BS797" s="220"/>
      <c r="BT797" s="220"/>
      <c r="BU797" s="220"/>
      <c r="BV797" s="220"/>
      <c r="BW797" s="220"/>
    </row>
    <row r="798" spans="1:75" s="47" customFormat="1" x14ac:dyDescent="0.2">
      <c r="A798" s="209"/>
      <c r="C798" s="211"/>
      <c r="Z798" s="210"/>
      <c r="AA798" s="208"/>
      <c r="AC798" s="220"/>
      <c r="AD798" s="220"/>
      <c r="AE798" s="220"/>
      <c r="AF798" s="220"/>
      <c r="AG798" s="220"/>
      <c r="AH798" s="220"/>
      <c r="AI798" s="220"/>
      <c r="AJ798" s="220"/>
      <c r="AK798" s="220"/>
      <c r="AL798" s="220"/>
      <c r="AM798" s="220"/>
      <c r="AN798" s="220"/>
      <c r="AO798" s="220"/>
      <c r="AP798" s="220"/>
      <c r="AQ798" s="220"/>
      <c r="AR798" s="220"/>
      <c r="AS798" s="220"/>
      <c r="AT798" s="220"/>
      <c r="AU798" s="220"/>
      <c r="AV798" s="220"/>
      <c r="AW798" s="220"/>
      <c r="AX798" s="220"/>
      <c r="AY798" s="220"/>
      <c r="AZ798" s="220"/>
      <c r="BA798" s="220"/>
      <c r="BB798" s="220"/>
      <c r="BC798" s="220"/>
      <c r="BD798" s="220"/>
      <c r="BE798" s="220"/>
      <c r="BF798" s="220"/>
      <c r="BG798" s="220"/>
      <c r="BH798" s="220"/>
      <c r="BI798" s="220"/>
      <c r="BJ798" s="220"/>
      <c r="BK798" s="220"/>
      <c r="BL798" s="220"/>
      <c r="BM798" s="220"/>
      <c r="BN798" s="220"/>
      <c r="BO798" s="220"/>
      <c r="BP798" s="220"/>
      <c r="BQ798" s="220"/>
      <c r="BR798" s="220"/>
      <c r="BS798" s="220"/>
      <c r="BT798" s="220"/>
      <c r="BU798" s="220"/>
      <c r="BV798" s="220"/>
      <c r="BW798" s="220"/>
    </row>
    <row r="799" spans="1:75" x14ac:dyDescent="0.2">
      <c r="B799" s="2"/>
    </row>
    <row r="800" spans="1:75" x14ac:dyDescent="0.2">
      <c r="B800" s="2"/>
    </row>
    <row r="801" spans="2:2" x14ac:dyDescent="0.2">
      <c r="B801" s="2"/>
    </row>
    <row r="802" spans="2:2" x14ac:dyDescent="0.2">
      <c r="B802" s="2"/>
    </row>
    <row r="803" spans="2:2" x14ac:dyDescent="0.2">
      <c r="B803" s="2"/>
    </row>
    <row r="804" spans="2:2" x14ac:dyDescent="0.2">
      <c r="B804" s="2"/>
    </row>
    <row r="805" spans="2:2" x14ac:dyDescent="0.2">
      <c r="B805" s="2"/>
    </row>
    <row r="806" spans="2:2" x14ac:dyDescent="0.2">
      <c r="B806" s="2"/>
    </row>
    <row r="807" spans="2:2" x14ac:dyDescent="0.2">
      <c r="B807" s="2"/>
    </row>
    <row r="808" spans="2:2" x14ac:dyDescent="0.2">
      <c r="B808" s="2"/>
    </row>
    <row r="809" spans="2:2" x14ac:dyDescent="0.2">
      <c r="B809" s="2"/>
    </row>
    <row r="810" spans="2:2" x14ac:dyDescent="0.2">
      <c r="B810" s="2"/>
    </row>
    <row r="811" spans="2:2" x14ac:dyDescent="0.2">
      <c r="B811" s="2"/>
    </row>
    <row r="812" spans="2:2" x14ac:dyDescent="0.2">
      <c r="B812" s="2"/>
    </row>
    <row r="813" spans="2:2" x14ac:dyDescent="0.2">
      <c r="B813" s="2"/>
    </row>
    <row r="814" spans="2:2" x14ac:dyDescent="0.2">
      <c r="B814" s="2"/>
    </row>
    <row r="815" spans="2:2" x14ac:dyDescent="0.2">
      <c r="B815" s="2"/>
    </row>
    <row r="816" spans="2:2" x14ac:dyDescent="0.2">
      <c r="B816" s="2"/>
    </row>
    <row r="817" spans="2:2" x14ac:dyDescent="0.2">
      <c r="B817" s="2"/>
    </row>
    <row r="818" spans="2:2" x14ac:dyDescent="0.2">
      <c r="B818" s="2"/>
    </row>
    <row r="819" spans="2:2" x14ac:dyDescent="0.2">
      <c r="B819" s="2"/>
    </row>
    <row r="820" spans="2:2" x14ac:dyDescent="0.2">
      <c r="B820" s="2"/>
    </row>
    <row r="821" spans="2:2" x14ac:dyDescent="0.2">
      <c r="B821" s="2"/>
    </row>
    <row r="822" spans="2:2" x14ac:dyDescent="0.2">
      <c r="B822" s="2"/>
    </row>
    <row r="823" spans="2:2" x14ac:dyDescent="0.2">
      <c r="B823" s="2"/>
    </row>
    <row r="824" spans="2:2" x14ac:dyDescent="0.2">
      <c r="B824" s="2"/>
    </row>
    <row r="825" spans="2:2" x14ac:dyDescent="0.2">
      <c r="B825" s="2"/>
    </row>
    <row r="826" spans="2:2" x14ac:dyDescent="0.2">
      <c r="B826" s="2"/>
    </row>
    <row r="827" spans="2:2" x14ac:dyDescent="0.2">
      <c r="B827" s="2"/>
    </row>
    <row r="828" spans="2:2" x14ac:dyDescent="0.2">
      <c r="B828" s="2"/>
    </row>
    <row r="829" spans="2:2" x14ac:dyDescent="0.2">
      <c r="B829" s="2"/>
    </row>
    <row r="830" spans="2:2" x14ac:dyDescent="0.2">
      <c r="B830" s="2"/>
    </row>
    <row r="831" spans="2:2" x14ac:dyDescent="0.2">
      <c r="B831" s="2"/>
    </row>
    <row r="832" spans="2:2" x14ac:dyDescent="0.2">
      <c r="B832" s="2"/>
    </row>
    <row r="833" spans="2:2" x14ac:dyDescent="0.2">
      <c r="B833" s="2"/>
    </row>
    <row r="834" spans="2:2" x14ac:dyDescent="0.2">
      <c r="B834" s="2"/>
    </row>
    <row r="835" spans="2:2" x14ac:dyDescent="0.2">
      <c r="B835" s="2"/>
    </row>
    <row r="836" spans="2:2" x14ac:dyDescent="0.2">
      <c r="B836" s="2"/>
    </row>
    <row r="837" spans="2:2" x14ac:dyDescent="0.2">
      <c r="B837" s="2"/>
    </row>
    <row r="838" spans="2:2" x14ac:dyDescent="0.2">
      <c r="B838" s="2"/>
    </row>
    <row r="839" spans="2:2" x14ac:dyDescent="0.2">
      <c r="B839" s="2"/>
    </row>
    <row r="840" spans="2:2" x14ac:dyDescent="0.2">
      <c r="B840" s="2"/>
    </row>
    <row r="841" spans="2:2" x14ac:dyDescent="0.2">
      <c r="B841" s="2"/>
    </row>
    <row r="842" spans="2:2" x14ac:dyDescent="0.2">
      <c r="B842" s="2"/>
    </row>
    <row r="843" spans="2:2" x14ac:dyDescent="0.2">
      <c r="B843" s="2"/>
    </row>
    <row r="844" spans="2:2" x14ac:dyDescent="0.2">
      <c r="B844" s="2"/>
    </row>
    <row r="845" spans="2:2" x14ac:dyDescent="0.2">
      <c r="B845" s="2"/>
    </row>
    <row r="846" spans="2:2" x14ac:dyDescent="0.2">
      <c r="B846" s="2"/>
    </row>
    <row r="847" spans="2:2" x14ac:dyDescent="0.2">
      <c r="B847" s="2"/>
    </row>
    <row r="848" spans="2:2" x14ac:dyDescent="0.2">
      <c r="B848" s="2"/>
    </row>
    <row r="849" spans="2:2" x14ac:dyDescent="0.2">
      <c r="B849" s="2"/>
    </row>
    <row r="850" spans="2:2" x14ac:dyDescent="0.2">
      <c r="B850" s="2"/>
    </row>
    <row r="851" spans="2:2" x14ac:dyDescent="0.2">
      <c r="B851" s="2"/>
    </row>
    <row r="852" spans="2:2" x14ac:dyDescent="0.2">
      <c r="B852" s="2"/>
    </row>
    <row r="853" spans="2:2" x14ac:dyDescent="0.2">
      <c r="B853" s="2"/>
    </row>
    <row r="854" spans="2:2" x14ac:dyDescent="0.2">
      <c r="B854" s="2"/>
    </row>
    <row r="855" spans="2:2" x14ac:dyDescent="0.2">
      <c r="B855" s="2"/>
    </row>
    <row r="856" spans="2:2" x14ac:dyDescent="0.2">
      <c r="B856" s="2"/>
    </row>
    <row r="857" spans="2:2" x14ac:dyDescent="0.2">
      <c r="B857" s="2"/>
    </row>
    <row r="858" spans="2:2" x14ac:dyDescent="0.2">
      <c r="B858" s="2"/>
    </row>
    <row r="859" spans="2:2" x14ac:dyDescent="0.2">
      <c r="B859" s="2"/>
    </row>
    <row r="860" spans="2:2" x14ac:dyDescent="0.2">
      <c r="B860" s="2"/>
    </row>
    <row r="861" spans="2:2" x14ac:dyDescent="0.2">
      <c r="B861" s="2"/>
    </row>
    <row r="862" spans="2:2" x14ac:dyDescent="0.2">
      <c r="B862" s="2"/>
    </row>
    <row r="863" spans="2:2" x14ac:dyDescent="0.2">
      <c r="B863" s="2"/>
    </row>
    <row r="864" spans="2:2" x14ac:dyDescent="0.2">
      <c r="B864" s="2"/>
    </row>
    <row r="865" spans="2:2" x14ac:dyDescent="0.2">
      <c r="B865" s="2"/>
    </row>
    <row r="866" spans="2:2" x14ac:dyDescent="0.2">
      <c r="B866" s="2"/>
    </row>
    <row r="867" spans="2:2" x14ac:dyDescent="0.2">
      <c r="B867" s="2"/>
    </row>
    <row r="868" spans="2:2" x14ac:dyDescent="0.2">
      <c r="B868" s="2"/>
    </row>
    <row r="869" spans="2:2" x14ac:dyDescent="0.2">
      <c r="B869" s="2"/>
    </row>
    <row r="870" spans="2:2" x14ac:dyDescent="0.2">
      <c r="B870" s="2"/>
    </row>
    <row r="871" spans="2:2" x14ac:dyDescent="0.2">
      <c r="B871" s="2"/>
    </row>
    <row r="872" spans="2:2" x14ac:dyDescent="0.2">
      <c r="B872" s="2"/>
    </row>
    <row r="873" spans="2:2" x14ac:dyDescent="0.2">
      <c r="B873" s="2"/>
    </row>
    <row r="874" spans="2:2" x14ac:dyDescent="0.2">
      <c r="B874" s="2"/>
    </row>
    <row r="875" spans="2:2" x14ac:dyDescent="0.2">
      <c r="B875" s="2"/>
    </row>
    <row r="876" spans="2:2" x14ac:dyDescent="0.2">
      <c r="B876" s="2"/>
    </row>
    <row r="877" spans="2:2" x14ac:dyDescent="0.2">
      <c r="B877" s="2"/>
    </row>
    <row r="878" spans="2:2" x14ac:dyDescent="0.2">
      <c r="B878" s="2"/>
    </row>
    <row r="879" spans="2:2" x14ac:dyDescent="0.2">
      <c r="B879" s="2"/>
    </row>
    <row r="880" spans="2:2" x14ac:dyDescent="0.2">
      <c r="B880" s="2"/>
    </row>
    <row r="881" spans="2:2" x14ac:dyDescent="0.2">
      <c r="B881" s="2"/>
    </row>
    <row r="882" spans="2:2" x14ac:dyDescent="0.2">
      <c r="B882" s="2"/>
    </row>
    <row r="883" spans="2:2" x14ac:dyDescent="0.2">
      <c r="B883" s="2"/>
    </row>
    <row r="884" spans="2:2" x14ac:dyDescent="0.2">
      <c r="B884" s="2"/>
    </row>
    <row r="885" spans="2:2" x14ac:dyDescent="0.2">
      <c r="B885" s="2"/>
    </row>
    <row r="886" spans="2:2" x14ac:dyDescent="0.2">
      <c r="B886" s="2"/>
    </row>
    <row r="887" spans="2:2" x14ac:dyDescent="0.2">
      <c r="B887" s="2"/>
    </row>
    <row r="888" spans="2:2" x14ac:dyDescent="0.2">
      <c r="B888" s="2"/>
    </row>
    <row r="889" spans="2:2" x14ac:dyDescent="0.2">
      <c r="B889" s="2"/>
    </row>
    <row r="890" spans="2:2" x14ac:dyDescent="0.2">
      <c r="B890" s="2"/>
    </row>
    <row r="891" spans="2:2" x14ac:dyDescent="0.2">
      <c r="B891" s="2"/>
    </row>
    <row r="892" spans="2:2" x14ac:dyDescent="0.2">
      <c r="B892" s="2"/>
    </row>
    <row r="893" spans="2:2" x14ac:dyDescent="0.2">
      <c r="B893" s="2"/>
    </row>
    <row r="894" spans="2:2" x14ac:dyDescent="0.2">
      <c r="B894" s="2"/>
    </row>
    <row r="895" spans="2:2" x14ac:dyDescent="0.2">
      <c r="B895" s="2"/>
    </row>
    <row r="896" spans="2:2" x14ac:dyDescent="0.2">
      <c r="B896" s="2"/>
    </row>
    <row r="897" spans="2:2" x14ac:dyDescent="0.2">
      <c r="B897" s="2"/>
    </row>
    <row r="898" spans="2:2" x14ac:dyDescent="0.2">
      <c r="B898" s="2"/>
    </row>
    <row r="899" spans="2:2" x14ac:dyDescent="0.2">
      <c r="B899" s="2"/>
    </row>
    <row r="900" spans="2:2" x14ac:dyDescent="0.2">
      <c r="B900" s="2"/>
    </row>
    <row r="901" spans="2:2" x14ac:dyDescent="0.2">
      <c r="B901" s="2"/>
    </row>
    <row r="902" spans="2:2" x14ac:dyDescent="0.2">
      <c r="B902" s="2"/>
    </row>
    <row r="903" spans="2:2" x14ac:dyDescent="0.2">
      <c r="B903" s="2"/>
    </row>
    <row r="904" spans="2:2" x14ac:dyDescent="0.2">
      <c r="B904" s="2"/>
    </row>
    <row r="905" spans="2:2" x14ac:dyDescent="0.2">
      <c r="B905" s="2"/>
    </row>
    <row r="906" spans="2:2" x14ac:dyDescent="0.2">
      <c r="B906" s="2"/>
    </row>
    <row r="907" spans="2:2" x14ac:dyDescent="0.2">
      <c r="B907" s="2"/>
    </row>
    <row r="908" spans="2:2" x14ac:dyDescent="0.2">
      <c r="B908" s="2"/>
    </row>
    <row r="909" spans="2:2" x14ac:dyDescent="0.2">
      <c r="B909" s="2"/>
    </row>
    <row r="910" spans="2:2" x14ac:dyDescent="0.2">
      <c r="B910" s="2"/>
    </row>
    <row r="911" spans="2:2" x14ac:dyDescent="0.2">
      <c r="B911" s="2"/>
    </row>
    <row r="912" spans="2:2" x14ac:dyDescent="0.2">
      <c r="B912" s="2"/>
    </row>
    <row r="913" spans="2:2" x14ac:dyDescent="0.2">
      <c r="B913" s="2"/>
    </row>
    <row r="914" spans="2:2" x14ac:dyDescent="0.2">
      <c r="B914" s="2"/>
    </row>
    <row r="915" spans="2:2" x14ac:dyDescent="0.2">
      <c r="B915" s="2"/>
    </row>
    <row r="916" spans="2:2" x14ac:dyDescent="0.2">
      <c r="B916" s="2"/>
    </row>
    <row r="917" spans="2:2" x14ac:dyDescent="0.2">
      <c r="B917" s="2"/>
    </row>
    <row r="918" spans="2:2" x14ac:dyDescent="0.2">
      <c r="B918" s="2"/>
    </row>
    <row r="919" spans="2:2" x14ac:dyDescent="0.2">
      <c r="B919" s="2"/>
    </row>
    <row r="920" spans="2:2" x14ac:dyDescent="0.2">
      <c r="B920" s="2"/>
    </row>
    <row r="921" spans="2:2" x14ac:dyDescent="0.2">
      <c r="B921" s="2"/>
    </row>
    <row r="922" spans="2:2" x14ac:dyDescent="0.2">
      <c r="B922" s="2"/>
    </row>
    <row r="923" spans="2:2" x14ac:dyDescent="0.2">
      <c r="B923" s="2"/>
    </row>
    <row r="924" spans="2:2" x14ac:dyDescent="0.2">
      <c r="B924" s="2"/>
    </row>
    <row r="925" spans="2:2" x14ac:dyDescent="0.2">
      <c r="B925" s="2"/>
    </row>
    <row r="926" spans="2:2" x14ac:dyDescent="0.2">
      <c r="B926" s="2"/>
    </row>
    <row r="927" spans="2:2" x14ac:dyDescent="0.2">
      <c r="B927" s="2"/>
    </row>
    <row r="928" spans="2:2" x14ac:dyDescent="0.2">
      <c r="B928" s="2"/>
    </row>
    <row r="929" spans="2:2" x14ac:dyDescent="0.2">
      <c r="B929" s="2"/>
    </row>
    <row r="930" spans="2:2" x14ac:dyDescent="0.2">
      <c r="B930" s="2"/>
    </row>
    <row r="931" spans="2:2" x14ac:dyDescent="0.2">
      <c r="B931" s="2"/>
    </row>
    <row r="932" spans="2:2" x14ac:dyDescent="0.2">
      <c r="B932" s="2"/>
    </row>
    <row r="933" spans="2:2" x14ac:dyDescent="0.2">
      <c r="B933" s="2"/>
    </row>
    <row r="934" spans="2:2" x14ac:dyDescent="0.2">
      <c r="B934" s="2"/>
    </row>
    <row r="935" spans="2:2" x14ac:dyDescent="0.2">
      <c r="B935" s="2"/>
    </row>
    <row r="936" spans="2:2" x14ac:dyDescent="0.2">
      <c r="B936" s="2"/>
    </row>
    <row r="937" spans="2:2" x14ac:dyDescent="0.2">
      <c r="B937" s="2"/>
    </row>
    <row r="938" spans="2:2" x14ac:dyDescent="0.2">
      <c r="B938" s="2"/>
    </row>
    <row r="939" spans="2:2" x14ac:dyDescent="0.2">
      <c r="B939" s="2"/>
    </row>
    <row r="940" spans="2:2" x14ac:dyDescent="0.2">
      <c r="B940" s="2"/>
    </row>
    <row r="941" spans="2:2" x14ac:dyDescent="0.2">
      <c r="B941" s="2"/>
    </row>
    <row r="942" spans="2:2" x14ac:dyDescent="0.2">
      <c r="B942" s="2"/>
    </row>
    <row r="943" spans="2:2" x14ac:dyDescent="0.2">
      <c r="B943" s="2"/>
    </row>
    <row r="944" spans="2:2" x14ac:dyDescent="0.2">
      <c r="B944" s="2"/>
    </row>
    <row r="945" spans="2:2" x14ac:dyDescent="0.2">
      <c r="B945" s="2"/>
    </row>
    <row r="946" spans="2:2" x14ac:dyDescent="0.2">
      <c r="B946" s="2"/>
    </row>
    <row r="947" spans="2:2" x14ac:dyDescent="0.2">
      <c r="B947" s="2"/>
    </row>
    <row r="948" spans="2:2" x14ac:dyDescent="0.2">
      <c r="B948" s="2"/>
    </row>
    <row r="949" spans="2:2" x14ac:dyDescent="0.2">
      <c r="B949" s="2"/>
    </row>
    <row r="950" spans="2:2" x14ac:dyDescent="0.2">
      <c r="B950" s="2"/>
    </row>
    <row r="951" spans="2:2" x14ac:dyDescent="0.2">
      <c r="B951" s="2"/>
    </row>
    <row r="952" spans="2:2" x14ac:dyDescent="0.2">
      <c r="B952" s="2"/>
    </row>
    <row r="953" spans="2:2" x14ac:dyDescent="0.2">
      <c r="B953" s="2"/>
    </row>
    <row r="954" spans="2:2" x14ac:dyDescent="0.2">
      <c r="B954" s="2"/>
    </row>
    <row r="955" spans="2:2" x14ac:dyDescent="0.2">
      <c r="B955" s="2"/>
    </row>
    <row r="956" spans="2:2" x14ac:dyDescent="0.2">
      <c r="B956" s="2"/>
    </row>
    <row r="957" spans="2:2" x14ac:dyDescent="0.2">
      <c r="B957" s="2"/>
    </row>
    <row r="958" spans="2:2" x14ac:dyDescent="0.2">
      <c r="B958" s="2"/>
    </row>
    <row r="959" spans="2:2" x14ac:dyDescent="0.2">
      <c r="B959" s="2"/>
    </row>
    <row r="960" spans="2:2" x14ac:dyDescent="0.2">
      <c r="B960" s="2"/>
    </row>
    <row r="961" spans="2:2" x14ac:dyDescent="0.2">
      <c r="B961" s="2"/>
    </row>
    <row r="962" spans="2:2" x14ac:dyDescent="0.2">
      <c r="B962" s="2"/>
    </row>
    <row r="963" spans="2:2" x14ac:dyDescent="0.2">
      <c r="B963" s="2"/>
    </row>
    <row r="964" spans="2:2" x14ac:dyDescent="0.2">
      <c r="B964" s="2"/>
    </row>
    <row r="965" spans="2:2" x14ac:dyDescent="0.2">
      <c r="B965" s="2"/>
    </row>
    <row r="966" spans="2:2" x14ac:dyDescent="0.2">
      <c r="B966" s="2"/>
    </row>
    <row r="967" spans="2:2" x14ac:dyDescent="0.2">
      <c r="B967" s="2"/>
    </row>
    <row r="968" spans="2:2" x14ac:dyDescent="0.2">
      <c r="B968" s="2"/>
    </row>
    <row r="969" spans="2:2" x14ac:dyDescent="0.2">
      <c r="B969" s="2"/>
    </row>
    <row r="970" spans="2:2" x14ac:dyDescent="0.2">
      <c r="B970" s="2"/>
    </row>
    <row r="971" spans="2:2" x14ac:dyDescent="0.2">
      <c r="B971" s="2"/>
    </row>
    <row r="972" spans="2:2" x14ac:dyDescent="0.2">
      <c r="B972" s="2"/>
    </row>
    <row r="973" spans="2:2" x14ac:dyDescent="0.2">
      <c r="B973" s="2"/>
    </row>
    <row r="974" spans="2:2" x14ac:dyDescent="0.2">
      <c r="B974" s="2"/>
    </row>
    <row r="975" spans="2:2" x14ac:dyDescent="0.2">
      <c r="B975" s="2"/>
    </row>
    <row r="976" spans="2:2" x14ac:dyDescent="0.2">
      <c r="B976" s="2"/>
    </row>
    <row r="977" spans="2:2" x14ac:dyDescent="0.2">
      <c r="B977" s="2"/>
    </row>
    <row r="978" spans="2:2" x14ac:dyDescent="0.2">
      <c r="B978" s="2"/>
    </row>
    <row r="979" spans="2:2" x14ac:dyDescent="0.2">
      <c r="B979" s="2"/>
    </row>
    <row r="980" spans="2:2" x14ac:dyDescent="0.2">
      <c r="B980" s="2"/>
    </row>
    <row r="981" spans="2:2" x14ac:dyDescent="0.2">
      <c r="B981" s="2"/>
    </row>
    <row r="982" spans="2:2" x14ac:dyDescent="0.2">
      <c r="B982" s="2"/>
    </row>
    <row r="983" spans="2:2" x14ac:dyDescent="0.2">
      <c r="B983" s="2"/>
    </row>
    <row r="984" spans="2:2" x14ac:dyDescent="0.2">
      <c r="B984" s="2"/>
    </row>
    <row r="985" spans="2:2" x14ac:dyDescent="0.2">
      <c r="B985" s="2"/>
    </row>
    <row r="986" spans="2:2" x14ac:dyDescent="0.2">
      <c r="B986" s="2"/>
    </row>
    <row r="987" spans="2:2" x14ac:dyDescent="0.2">
      <c r="B987" s="2"/>
    </row>
    <row r="988" spans="2:2" x14ac:dyDescent="0.2">
      <c r="B988" s="2"/>
    </row>
    <row r="989" spans="2:2" x14ac:dyDescent="0.2">
      <c r="B989" s="2"/>
    </row>
    <row r="990" spans="2:2" x14ac:dyDescent="0.2">
      <c r="B990" s="2"/>
    </row>
    <row r="991" spans="2:2" x14ac:dyDescent="0.2">
      <c r="B991" s="2"/>
    </row>
    <row r="992" spans="2:2" x14ac:dyDescent="0.2">
      <c r="B992" s="2"/>
    </row>
    <row r="993" spans="2:2" x14ac:dyDescent="0.2">
      <c r="B993" s="2"/>
    </row>
    <row r="994" spans="2:2" x14ac:dyDescent="0.2">
      <c r="B994" s="2"/>
    </row>
    <row r="995" spans="2:2" x14ac:dyDescent="0.2">
      <c r="B995" s="2"/>
    </row>
    <row r="996" spans="2:2" x14ac:dyDescent="0.2">
      <c r="B996" s="2"/>
    </row>
    <row r="997" spans="2:2" x14ac:dyDescent="0.2">
      <c r="B997" s="2"/>
    </row>
    <row r="998" spans="2:2" x14ac:dyDescent="0.2">
      <c r="B998" s="2"/>
    </row>
    <row r="999" spans="2:2" x14ac:dyDescent="0.2">
      <c r="B999" s="2"/>
    </row>
    <row r="1000" spans="2:2" x14ac:dyDescent="0.2">
      <c r="B1000" s="2"/>
    </row>
    <row r="1001" spans="2:2" x14ac:dyDescent="0.2">
      <c r="B1001" s="2"/>
    </row>
    <row r="1002" spans="2:2" x14ac:dyDescent="0.2">
      <c r="B1002" s="2"/>
    </row>
    <row r="1003" spans="2:2" x14ac:dyDescent="0.2">
      <c r="B1003" s="2"/>
    </row>
    <row r="1004" spans="2:2" x14ac:dyDescent="0.2">
      <c r="B1004" s="2"/>
    </row>
    <row r="1005" spans="2:2" x14ac:dyDescent="0.2">
      <c r="B1005" s="2"/>
    </row>
    <row r="1006" spans="2:2" x14ac:dyDescent="0.2">
      <c r="B1006" s="2"/>
    </row>
    <row r="1007" spans="2:2" x14ac:dyDescent="0.2">
      <c r="B1007" s="2"/>
    </row>
    <row r="1008" spans="2:2" x14ac:dyDescent="0.2">
      <c r="B1008" s="2"/>
    </row>
    <row r="1009" spans="2:2" x14ac:dyDescent="0.2">
      <c r="B1009" s="2"/>
    </row>
    <row r="1010" spans="2:2" x14ac:dyDescent="0.2">
      <c r="B1010" s="2"/>
    </row>
    <row r="1011" spans="2:2" x14ac:dyDescent="0.2">
      <c r="B1011" s="2"/>
    </row>
    <row r="1012" spans="2:2" x14ac:dyDescent="0.2">
      <c r="B1012" s="2"/>
    </row>
    <row r="1013" spans="2:2" x14ac:dyDescent="0.2">
      <c r="B1013" s="2"/>
    </row>
    <row r="1014" spans="2:2" x14ac:dyDescent="0.2">
      <c r="B1014" s="2"/>
    </row>
    <row r="1015" spans="2:2" x14ac:dyDescent="0.2">
      <c r="B1015" s="2"/>
    </row>
    <row r="1016" spans="2:2" x14ac:dyDescent="0.2">
      <c r="B1016" s="2"/>
    </row>
    <row r="1017" spans="2:2" x14ac:dyDescent="0.2">
      <c r="B1017" s="2"/>
    </row>
    <row r="1018" spans="2:2" x14ac:dyDescent="0.2">
      <c r="B1018" s="2"/>
    </row>
    <row r="1019" spans="2:2" x14ac:dyDescent="0.2">
      <c r="B1019" s="2"/>
    </row>
    <row r="1020" spans="2:2" x14ac:dyDescent="0.2">
      <c r="B1020" s="2"/>
    </row>
    <row r="1021" spans="2:2" x14ac:dyDescent="0.2">
      <c r="B1021" s="2"/>
    </row>
    <row r="1022" spans="2:2" x14ac:dyDescent="0.2">
      <c r="B1022" s="2"/>
    </row>
    <row r="1023" spans="2:2" x14ac:dyDescent="0.2">
      <c r="B1023" s="2"/>
    </row>
    <row r="1024" spans="2:2" x14ac:dyDescent="0.2">
      <c r="B1024" s="2"/>
    </row>
    <row r="1025" spans="2:2" x14ac:dyDescent="0.2">
      <c r="B1025" s="2"/>
    </row>
    <row r="1026" spans="2:2" x14ac:dyDescent="0.2">
      <c r="B1026" s="2"/>
    </row>
    <row r="1027" spans="2:2" x14ac:dyDescent="0.2">
      <c r="B1027" s="2"/>
    </row>
    <row r="1028" spans="2:2" x14ac:dyDescent="0.2">
      <c r="B1028" s="2"/>
    </row>
    <row r="1029" spans="2:2" x14ac:dyDescent="0.2">
      <c r="B1029" s="2"/>
    </row>
    <row r="1030" spans="2:2" x14ac:dyDescent="0.2">
      <c r="B1030" s="2"/>
    </row>
    <row r="1031" spans="2:2" x14ac:dyDescent="0.2">
      <c r="B1031" s="2"/>
    </row>
    <row r="1032" spans="2:2" x14ac:dyDescent="0.2">
      <c r="B1032" s="2"/>
    </row>
    <row r="1033" spans="2:2" x14ac:dyDescent="0.2">
      <c r="B1033" s="2"/>
    </row>
    <row r="1034" spans="2:2" x14ac:dyDescent="0.2">
      <c r="B1034" s="2"/>
    </row>
    <row r="1035" spans="2:2" x14ac:dyDescent="0.2">
      <c r="B1035" s="2"/>
    </row>
    <row r="1036" spans="2:2" x14ac:dyDescent="0.2">
      <c r="B1036" s="2"/>
    </row>
    <row r="1037" spans="2:2" x14ac:dyDescent="0.2">
      <c r="B1037" s="2"/>
    </row>
    <row r="1038" spans="2:2" x14ac:dyDescent="0.2">
      <c r="B1038" s="2"/>
    </row>
    <row r="1039" spans="2:2" x14ac:dyDescent="0.2">
      <c r="B1039" s="2"/>
    </row>
    <row r="1040" spans="2:2" x14ac:dyDescent="0.2">
      <c r="B1040" s="2"/>
    </row>
    <row r="1041" spans="2:2" x14ac:dyDescent="0.2">
      <c r="B1041" s="2"/>
    </row>
    <row r="1042" spans="2:2" x14ac:dyDescent="0.2">
      <c r="B1042" s="2"/>
    </row>
    <row r="1043" spans="2:2" x14ac:dyDescent="0.2">
      <c r="B1043" s="2"/>
    </row>
    <row r="1044" spans="2:2" x14ac:dyDescent="0.2">
      <c r="B1044" s="2"/>
    </row>
    <row r="1045" spans="2:2" x14ac:dyDescent="0.2">
      <c r="B1045" s="2"/>
    </row>
    <row r="1046" spans="2:2" x14ac:dyDescent="0.2">
      <c r="B1046" s="2"/>
    </row>
    <row r="1047" spans="2:2" x14ac:dyDescent="0.2">
      <c r="B1047" s="2"/>
    </row>
    <row r="1048" spans="2:2" x14ac:dyDescent="0.2">
      <c r="B1048" s="2"/>
    </row>
    <row r="1049" spans="2:2" x14ac:dyDescent="0.2">
      <c r="B1049" s="2"/>
    </row>
    <row r="1050" spans="2:2" x14ac:dyDescent="0.2">
      <c r="B1050" s="2"/>
    </row>
    <row r="1051" spans="2:2" x14ac:dyDescent="0.2">
      <c r="B1051" s="2"/>
    </row>
    <row r="1052" spans="2:2" x14ac:dyDescent="0.2">
      <c r="B1052" s="2"/>
    </row>
    <row r="1053" spans="2:2" x14ac:dyDescent="0.2">
      <c r="B1053" s="2"/>
    </row>
    <row r="1054" spans="2:2" x14ac:dyDescent="0.2">
      <c r="B1054" s="2"/>
    </row>
    <row r="1055" spans="2:2" x14ac:dyDescent="0.2">
      <c r="B1055" s="2"/>
    </row>
    <row r="1056" spans="2:2" x14ac:dyDescent="0.2">
      <c r="B1056" s="2"/>
    </row>
    <row r="1057" spans="2:2" x14ac:dyDescent="0.2">
      <c r="B1057" s="2"/>
    </row>
    <row r="1058" spans="2:2" x14ac:dyDescent="0.2">
      <c r="B1058" s="2"/>
    </row>
    <row r="1059" spans="2:2" x14ac:dyDescent="0.2">
      <c r="B1059" s="2"/>
    </row>
    <row r="1060" spans="2:2" x14ac:dyDescent="0.2">
      <c r="B1060" s="2"/>
    </row>
    <row r="1061" spans="2:2" x14ac:dyDescent="0.2">
      <c r="B1061" s="2"/>
    </row>
    <row r="1062" spans="2:2" x14ac:dyDescent="0.2">
      <c r="B1062" s="2"/>
    </row>
    <row r="1063" spans="2:2" x14ac:dyDescent="0.2">
      <c r="B1063" s="2"/>
    </row>
    <row r="1064" spans="2:2" x14ac:dyDescent="0.2">
      <c r="B1064" s="2"/>
    </row>
    <row r="1065" spans="2:2" x14ac:dyDescent="0.2">
      <c r="B1065" s="2"/>
    </row>
    <row r="1066" spans="2:2" x14ac:dyDescent="0.2">
      <c r="B1066" s="2"/>
    </row>
    <row r="1067" spans="2:2" x14ac:dyDescent="0.2">
      <c r="B1067" s="2"/>
    </row>
    <row r="1068" spans="2:2" x14ac:dyDescent="0.2">
      <c r="B1068" s="2"/>
    </row>
    <row r="1069" spans="2:2" x14ac:dyDescent="0.2">
      <c r="B1069" s="2"/>
    </row>
    <row r="1070" spans="2:2" x14ac:dyDescent="0.2">
      <c r="B1070" s="2"/>
    </row>
    <row r="1071" spans="2:2" x14ac:dyDescent="0.2">
      <c r="B1071" s="2"/>
    </row>
    <row r="1072" spans="2:2" x14ac:dyDescent="0.2">
      <c r="B1072" s="2"/>
    </row>
    <row r="1073" spans="2:2" x14ac:dyDescent="0.2">
      <c r="B1073" s="2"/>
    </row>
    <row r="1074" spans="2:2" x14ac:dyDescent="0.2">
      <c r="B1074" s="2"/>
    </row>
    <row r="1075" spans="2:2" x14ac:dyDescent="0.2">
      <c r="B1075" s="2"/>
    </row>
    <row r="1076" spans="2:2" x14ac:dyDescent="0.2">
      <c r="B1076" s="2"/>
    </row>
    <row r="1077" spans="2:2" x14ac:dyDescent="0.2">
      <c r="B1077" s="2"/>
    </row>
    <row r="1078" spans="2:2" x14ac:dyDescent="0.2">
      <c r="B1078" s="2"/>
    </row>
    <row r="1079" spans="2:2" x14ac:dyDescent="0.2">
      <c r="B1079" s="2"/>
    </row>
    <row r="1080" spans="2:2" x14ac:dyDescent="0.2">
      <c r="B1080" s="2"/>
    </row>
    <row r="1081" spans="2:2" x14ac:dyDescent="0.2">
      <c r="B1081" s="2"/>
    </row>
    <row r="1082" spans="2:2" x14ac:dyDescent="0.2">
      <c r="B1082" s="2"/>
    </row>
    <row r="1083" spans="2:2" x14ac:dyDescent="0.2">
      <c r="B1083" s="2"/>
    </row>
    <row r="1084" spans="2:2" x14ac:dyDescent="0.2">
      <c r="B1084" s="2"/>
    </row>
    <row r="1085" spans="2:2" x14ac:dyDescent="0.2">
      <c r="B1085" s="2"/>
    </row>
    <row r="1086" spans="2:2" x14ac:dyDescent="0.2">
      <c r="B1086" s="2"/>
    </row>
    <row r="1087" spans="2:2" x14ac:dyDescent="0.2">
      <c r="B1087" s="2"/>
    </row>
    <row r="1088" spans="2:2" x14ac:dyDescent="0.2">
      <c r="B1088" s="2"/>
    </row>
    <row r="1089" spans="2:2" x14ac:dyDescent="0.2">
      <c r="B1089" s="2"/>
    </row>
    <row r="1090" spans="2:2" x14ac:dyDescent="0.2">
      <c r="B1090" s="2"/>
    </row>
    <row r="1091" spans="2:2" x14ac:dyDescent="0.2">
      <c r="B1091" s="2"/>
    </row>
    <row r="1092" spans="2:2" x14ac:dyDescent="0.2">
      <c r="B1092" s="2"/>
    </row>
    <row r="1093" spans="2:2" x14ac:dyDescent="0.2">
      <c r="B1093" s="2"/>
    </row>
    <row r="1094" spans="2:2" x14ac:dyDescent="0.2">
      <c r="B1094" s="2"/>
    </row>
    <row r="1095" spans="2:2" x14ac:dyDescent="0.2">
      <c r="B1095" s="2"/>
    </row>
    <row r="1096" spans="2:2" x14ac:dyDescent="0.2">
      <c r="B1096" s="2"/>
    </row>
    <row r="1097" spans="2:2" x14ac:dyDescent="0.2">
      <c r="B1097" s="2"/>
    </row>
    <row r="1098" spans="2:2" x14ac:dyDescent="0.2">
      <c r="B1098" s="2"/>
    </row>
    <row r="1099" spans="2:2" x14ac:dyDescent="0.2">
      <c r="B1099" s="2"/>
    </row>
    <row r="1100" spans="2:2" x14ac:dyDescent="0.2">
      <c r="B1100" s="2"/>
    </row>
    <row r="1101" spans="2:2" x14ac:dyDescent="0.2">
      <c r="B1101" s="2"/>
    </row>
    <row r="1102" spans="2:2" x14ac:dyDescent="0.2">
      <c r="B1102" s="2"/>
    </row>
    <row r="1103" spans="2:2" x14ac:dyDescent="0.2">
      <c r="B1103" s="2"/>
    </row>
    <row r="1104" spans="2:2" x14ac:dyDescent="0.2">
      <c r="B1104" s="2"/>
    </row>
    <row r="1105" spans="2:2" x14ac:dyDescent="0.2">
      <c r="B1105" s="2"/>
    </row>
    <row r="1106" spans="2:2" x14ac:dyDescent="0.2">
      <c r="B1106" s="2"/>
    </row>
    <row r="1107" spans="2:2" x14ac:dyDescent="0.2">
      <c r="B1107" s="2"/>
    </row>
    <row r="1108" spans="2:2" x14ac:dyDescent="0.2">
      <c r="B1108" s="2"/>
    </row>
    <row r="1109" spans="2:2" x14ac:dyDescent="0.2">
      <c r="B1109" s="2"/>
    </row>
    <row r="1110" spans="2:2" x14ac:dyDescent="0.2">
      <c r="B1110" s="2"/>
    </row>
    <row r="1111" spans="2:2" x14ac:dyDescent="0.2">
      <c r="B1111" s="2"/>
    </row>
    <row r="1112" spans="2:2" x14ac:dyDescent="0.2">
      <c r="B1112" s="2"/>
    </row>
    <row r="1113" spans="2:2" x14ac:dyDescent="0.2">
      <c r="B1113" s="2"/>
    </row>
    <row r="1114" spans="2:2" x14ac:dyDescent="0.2">
      <c r="B1114" s="2"/>
    </row>
    <row r="1115" spans="2:2" x14ac:dyDescent="0.2">
      <c r="B1115" s="2"/>
    </row>
    <row r="1116" spans="2:2" x14ac:dyDescent="0.2">
      <c r="B1116" s="2"/>
    </row>
    <row r="1117" spans="2:2" x14ac:dyDescent="0.2">
      <c r="B1117" s="2"/>
    </row>
    <row r="1118" spans="2:2" x14ac:dyDescent="0.2">
      <c r="B1118" s="2"/>
    </row>
    <row r="1119" spans="2:2" x14ac:dyDescent="0.2">
      <c r="B1119" s="2"/>
    </row>
    <row r="1120" spans="2:2"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row r="3107" spans="2:2" x14ac:dyDescent="0.2">
      <c r="B3107" s="2"/>
    </row>
    <row r="3108" spans="2:2" x14ac:dyDescent="0.2">
      <c r="B3108" s="2"/>
    </row>
    <row r="3109" spans="2:2" x14ac:dyDescent="0.2">
      <c r="B3109" s="2"/>
    </row>
    <row r="3110" spans="2:2" x14ac:dyDescent="0.2">
      <c r="B3110" s="2"/>
    </row>
    <row r="3111" spans="2:2" x14ac:dyDescent="0.2">
      <c r="B3111" s="2"/>
    </row>
    <row r="3112" spans="2:2" x14ac:dyDescent="0.2">
      <c r="B3112" s="2"/>
    </row>
    <row r="3113" spans="2:2" x14ac:dyDescent="0.2">
      <c r="B3113" s="2"/>
    </row>
    <row r="3114" spans="2:2" x14ac:dyDescent="0.2">
      <c r="B3114" s="2"/>
    </row>
    <row r="3115" spans="2:2" x14ac:dyDescent="0.2">
      <c r="B3115" s="2"/>
    </row>
    <row r="3116" spans="2:2" x14ac:dyDescent="0.2">
      <c r="B3116" s="2"/>
    </row>
    <row r="3117" spans="2:2" x14ac:dyDescent="0.2">
      <c r="B3117" s="2"/>
    </row>
    <row r="3118" spans="2:2" x14ac:dyDescent="0.2">
      <c r="B3118" s="2"/>
    </row>
    <row r="3119" spans="2:2" x14ac:dyDescent="0.2">
      <c r="B3119" s="2"/>
    </row>
    <row r="3120" spans="2:2" x14ac:dyDescent="0.2">
      <c r="B3120" s="2"/>
    </row>
    <row r="3121" spans="2:2" x14ac:dyDescent="0.2">
      <c r="B3121" s="2"/>
    </row>
    <row r="3122" spans="2:2" x14ac:dyDescent="0.2">
      <c r="B3122" s="2"/>
    </row>
    <row r="3123" spans="2:2" x14ac:dyDescent="0.2">
      <c r="B3123" s="2"/>
    </row>
    <row r="3124" spans="2:2" x14ac:dyDescent="0.2">
      <c r="B3124" s="2"/>
    </row>
    <row r="3125" spans="2:2" x14ac:dyDescent="0.2">
      <c r="B3125" s="2"/>
    </row>
    <row r="3126" spans="2:2" x14ac:dyDescent="0.2">
      <c r="B3126" s="2"/>
    </row>
    <row r="3127" spans="2:2" x14ac:dyDescent="0.2">
      <c r="B3127" s="2"/>
    </row>
    <row r="3128" spans="2:2" x14ac:dyDescent="0.2">
      <c r="B3128" s="2"/>
    </row>
    <row r="3129" spans="2:2" x14ac:dyDescent="0.2">
      <c r="B3129" s="2"/>
    </row>
    <row r="3130" spans="2:2" x14ac:dyDescent="0.2">
      <c r="B3130" s="2"/>
    </row>
    <row r="3131" spans="2:2" x14ac:dyDescent="0.2">
      <c r="B3131" s="2"/>
    </row>
    <row r="3132" spans="2:2" x14ac:dyDescent="0.2">
      <c r="B3132" s="2"/>
    </row>
    <row r="3133" spans="2:2" x14ac:dyDescent="0.2">
      <c r="B3133" s="2"/>
    </row>
    <row r="3134" spans="2:2" x14ac:dyDescent="0.2">
      <c r="B3134" s="2"/>
    </row>
    <row r="3135" spans="2:2" x14ac:dyDescent="0.2">
      <c r="B3135" s="2"/>
    </row>
    <row r="3136" spans="2:2" x14ac:dyDescent="0.2">
      <c r="B3136" s="2"/>
    </row>
    <row r="3137" spans="2:2" x14ac:dyDescent="0.2">
      <c r="B3137" s="2"/>
    </row>
    <row r="3138" spans="2:2" x14ac:dyDescent="0.2">
      <c r="B3138" s="2"/>
    </row>
    <row r="3139" spans="2:2" x14ac:dyDescent="0.2">
      <c r="B3139" s="2"/>
    </row>
    <row r="3140" spans="2:2" x14ac:dyDescent="0.2">
      <c r="B3140" s="2"/>
    </row>
    <row r="3141" spans="2:2" x14ac:dyDescent="0.2">
      <c r="B3141" s="2"/>
    </row>
    <row r="3142" spans="2:2" x14ac:dyDescent="0.2">
      <c r="B3142" s="2"/>
    </row>
    <row r="3143" spans="2:2" x14ac:dyDescent="0.2">
      <c r="B3143" s="2"/>
    </row>
    <row r="3144" spans="2:2" x14ac:dyDescent="0.2">
      <c r="B3144" s="2"/>
    </row>
    <row r="3145" spans="2:2" x14ac:dyDescent="0.2">
      <c r="B3145" s="2"/>
    </row>
    <row r="3146" spans="2:2" x14ac:dyDescent="0.2">
      <c r="B3146" s="2"/>
    </row>
    <row r="3147" spans="2:2" x14ac:dyDescent="0.2">
      <c r="B3147" s="2"/>
    </row>
    <row r="3148" spans="2:2" x14ac:dyDescent="0.2">
      <c r="B3148" s="2"/>
    </row>
    <row r="3149" spans="2:2" x14ac:dyDescent="0.2">
      <c r="B3149" s="2"/>
    </row>
    <row r="3150" spans="2:2" x14ac:dyDescent="0.2">
      <c r="B3150" s="2"/>
    </row>
    <row r="3151" spans="2:2" x14ac:dyDescent="0.2">
      <c r="B3151" s="2"/>
    </row>
    <row r="3152" spans="2:2" x14ac:dyDescent="0.2">
      <c r="B3152" s="2"/>
    </row>
    <row r="3153" spans="2:2" x14ac:dyDescent="0.2">
      <c r="B3153" s="2"/>
    </row>
    <row r="3154" spans="2:2" x14ac:dyDescent="0.2">
      <c r="B3154" s="2"/>
    </row>
    <row r="3155" spans="2:2" x14ac:dyDescent="0.2">
      <c r="B3155" s="2"/>
    </row>
    <row r="3156" spans="2:2" x14ac:dyDescent="0.2">
      <c r="B3156" s="2"/>
    </row>
    <row r="3157" spans="2:2" x14ac:dyDescent="0.2">
      <c r="B3157" s="2"/>
    </row>
    <row r="3158" spans="2:2" x14ac:dyDescent="0.2">
      <c r="B3158" s="2"/>
    </row>
    <row r="3159" spans="2:2" x14ac:dyDescent="0.2">
      <c r="B3159" s="2"/>
    </row>
    <row r="3160" spans="2:2" x14ac:dyDescent="0.2">
      <c r="B3160" s="2"/>
    </row>
    <row r="3161" spans="2:2" x14ac:dyDescent="0.2">
      <c r="B3161" s="2"/>
    </row>
    <row r="3162" spans="2:2" x14ac:dyDescent="0.2">
      <c r="B3162" s="2"/>
    </row>
    <row r="3163" spans="2:2" x14ac:dyDescent="0.2">
      <c r="B3163" s="2"/>
    </row>
    <row r="3164" spans="2:2" x14ac:dyDescent="0.2">
      <c r="B3164" s="2"/>
    </row>
    <row r="3165" spans="2:2" x14ac:dyDescent="0.2">
      <c r="B3165" s="2"/>
    </row>
    <row r="3166" spans="2:2" x14ac:dyDescent="0.2">
      <c r="B3166" s="2"/>
    </row>
    <row r="3167" spans="2:2" x14ac:dyDescent="0.2">
      <c r="B3167" s="2"/>
    </row>
    <row r="3168" spans="2:2" x14ac:dyDescent="0.2">
      <c r="B3168" s="2"/>
    </row>
    <row r="3169" spans="2:2" x14ac:dyDescent="0.2">
      <c r="B3169" s="2"/>
    </row>
    <row r="3170" spans="2:2" x14ac:dyDescent="0.2">
      <c r="B3170" s="2"/>
    </row>
    <row r="3171" spans="2:2" x14ac:dyDescent="0.2">
      <c r="B3171" s="2"/>
    </row>
    <row r="3172" spans="2:2" x14ac:dyDescent="0.2">
      <c r="B3172" s="2"/>
    </row>
    <row r="3173" spans="2:2" x14ac:dyDescent="0.2">
      <c r="B3173" s="2"/>
    </row>
    <row r="3174" spans="2:2" x14ac:dyDescent="0.2">
      <c r="B3174" s="2"/>
    </row>
    <row r="3175" spans="2:2" x14ac:dyDescent="0.2">
      <c r="B3175" s="2"/>
    </row>
    <row r="3176" spans="2:2" x14ac:dyDescent="0.2">
      <c r="B3176" s="2"/>
    </row>
    <row r="3177" spans="2:2" x14ac:dyDescent="0.2">
      <c r="B3177" s="2"/>
    </row>
    <row r="3178" spans="2:2" x14ac:dyDescent="0.2">
      <c r="B3178" s="2"/>
    </row>
    <row r="3179" spans="2:2" x14ac:dyDescent="0.2">
      <c r="B3179" s="2"/>
    </row>
    <row r="3180" spans="2:2" x14ac:dyDescent="0.2">
      <c r="B3180" s="2"/>
    </row>
    <row r="3181" spans="2:2" x14ac:dyDescent="0.2">
      <c r="B3181" s="2"/>
    </row>
    <row r="3182" spans="2:2" x14ac:dyDescent="0.2">
      <c r="B3182" s="2"/>
    </row>
    <row r="3183" spans="2:2" x14ac:dyDescent="0.2">
      <c r="B3183" s="2"/>
    </row>
    <row r="3184" spans="2:2" x14ac:dyDescent="0.2">
      <c r="B3184" s="2"/>
    </row>
    <row r="3185" spans="2:2" x14ac:dyDescent="0.2">
      <c r="B3185" s="2"/>
    </row>
    <row r="3186" spans="2:2" x14ac:dyDescent="0.2">
      <c r="B3186" s="2"/>
    </row>
    <row r="3187" spans="2:2" x14ac:dyDescent="0.2">
      <c r="B3187" s="2"/>
    </row>
    <row r="3188" spans="2:2" x14ac:dyDescent="0.2">
      <c r="B3188" s="2"/>
    </row>
    <row r="3189" spans="2:2" x14ac:dyDescent="0.2">
      <c r="B3189" s="2"/>
    </row>
    <row r="3190" spans="2:2" x14ac:dyDescent="0.2">
      <c r="B3190" s="2"/>
    </row>
    <row r="3191" spans="2:2" x14ac:dyDescent="0.2">
      <c r="B3191" s="2"/>
    </row>
    <row r="3192" spans="2:2" x14ac:dyDescent="0.2">
      <c r="B3192" s="2"/>
    </row>
    <row r="3193" spans="2:2" x14ac:dyDescent="0.2">
      <c r="B3193" s="2"/>
    </row>
    <row r="3194" spans="2:2" x14ac:dyDescent="0.2">
      <c r="B3194" s="2"/>
    </row>
    <row r="3195" spans="2:2" x14ac:dyDescent="0.2">
      <c r="B3195" s="2"/>
    </row>
    <row r="3196" spans="2:2" x14ac:dyDescent="0.2">
      <c r="B3196" s="2"/>
    </row>
    <row r="3197" spans="2:2" x14ac:dyDescent="0.2">
      <c r="B3197" s="2"/>
    </row>
    <row r="3198" spans="2:2" x14ac:dyDescent="0.2">
      <c r="B3198" s="2"/>
    </row>
    <row r="3199" spans="2:2" x14ac:dyDescent="0.2">
      <c r="B3199" s="2"/>
    </row>
    <row r="3200" spans="2:2" x14ac:dyDescent="0.2">
      <c r="B3200" s="2"/>
    </row>
    <row r="3201" spans="2:2" x14ac:dyDescent="0.2">
      <c r="B3201" s="2"/>
    </row>
    <row r="3202" spans="2:2" x14ac:dyDescent="0.2">
      <c r="B3202" s="2"/>
    </row>
    <row r="3203" spans="2:2" x14ac:dyDescent="0.2">
      <c r="B3203" s="2"/>
    </row>
    <row r="3204" spans="2:2" x14ac:dyDescent="0.2">
      <c r="B3204" s="2"/>
    </row>
    <row r="3205" spans="2:2" x14ac:dyDescent="0.2">
      <c r="B3205" s="2"/>
    </row>
    <row r="3206" spans="2:2" x14ac:dyDescent="0.2">
      <c r="B3206" s="2"/>
    </row>
    <row r="3207" spans="2:2" x14ac:dyDescent="0.2">
      <c r="B3207" s="2"/>
    </row>
    <row r="3208" spans="2:2" x14ac:dyDescent="0.2">
      <c r="B3208" s="2"/>
    </row>
    <row r="3209" spans="2:2" x14ac:dyDescent="0.2">
      <c r="B3209" s="2"/>
    </row>
    <row r="3210" spans="2:2" x14ac:dyDescent="0.2">
      <c r="B3210" s="2"/>
    </row>
    <row r="3211" spans="2:2" x14ac:dyDescent="0.2">
      <c r="B3211" s="2"/>
    </row>
    <row r="3212" spans="2:2" x14ac:dyDescent="0.2">
      <c r="B3212" s="2"/>
    </row>
    <row r="3213" spans="2:2" x14ac:dyDescent="0.2">
      <c r="B3213" s="2"/>
    </row>
    <row r="3214" spans="2:2" x14ac:dyDescent="0.2">
      <c r="B3214" s="2"/>
    </row>
    <row r="3215" spans="2:2" x14ac:dyDescent="0.2">
      <c r="B3215" s="2"/>
    </row>
    <row r="3216" spans="2:2" x14ac:dyDescent="0.2">
      <c r="B3216" s="2"/>
    </row>
    <row r="3217" spans="2:2" x14ac:dyDescent="0.2">
      <c r="B3217" s="2"/>
    </row>
    <row r="3218" spans="2:2" x14ac:dyDescent="0.2">
      <c r="B3218" s="2"/>
    </row>
    <row r="3219" spans="2:2" x14ac:dyDescent="0.2">
      <c r="B3219" s="2"/>
    </row>
    <row r="3220" spans="2:2" x14ac:dyDescent="0.2">
      <c r="B3220" s="2"/>
    </row>
    <row r="3221" spans="2:2" x14ac:dyDescent="0.2">
      <c r="B3221" s="2"/>
    </row>
    <row r="3222" spans="2:2" x14ac:dyDescent="0.2">
      <c r="B3222" s="2"/>
    </row>
    <row r="3223" spans="2:2" x14ac:dyDescent="0.2">
      <c r="B3223" s="2"/>
    </row>
    <row r="3224" spans="2:2" x14ac:dyDescent="0.2">
      <c r="B3224" s="2"/>
    </row>
    <row r="3225" spans="2:2" x14ac:dyDescent="0.2">
      <c r="B3225" s="2"/>
    </row>
    <row r="3226" spans="2:2" x14ac:dyDescent="0.2">
      <c r="B3226" s="2"/>
    </row>
    <row r="3227" spans="2:2" x14ac:dyDescent="0.2">
      <c r="B3227" s="2"/>
    </row>
    <row r="3228" spans="2:2" x14ac:dyDescent="0.2">
      <c r="B3228" s="2"/>
    </row>
    <row r="3229" spans="2:2" x14ac:dyDescent="0.2">
      <c r="B3229" s="2"/>
    </row>
    <row r="3230" spans="2:2" x14ac:dyDescent="0.2">
      <c r="B3230" s="2"/>
    </row>
    <row r="3231" spans="2:2" x14ac:dyDescent="0.2">
      <c r="B3231" s="2"/>
    </row>
    <row r="3232" spans="2:2" x14ac:dyDescent="0.2">
      <c r="B3232" s="2"/>
    </row>
    <row r="3233" spans="2:2" x14ac:dyDescent="0.2">
      <c r="B3233" s="2"/>
    </row>
    <row r="3234" spans="2:2" x14ac:dyDescent="0.2">
      <c r="B3234" s="2"/>
    </row>
    <row r="3235" spans="2:2" x14ac:dyDescent="0.2">
      <c r="B3235" s="2"/>
    </row>
    <row r="3236" spans="2:2" x14ac:dyDescent="0.2">
      <c r="B3236" s="2"/>
    </row>
    <row r="3237" spans="2:2" x14ac:dyDescent="0.2">
      <c r="B3237" s="2"/>
    </row>
    <row r="3238" spans="2:2" x14ac:dyDescent="0.2">
      <c r="B3238" s="2"/>
    </row>
    <row r="3239" spans="2:2" x14ac:dyDescent="0.2">
      <c r="B3239" s="2"/>
    </row>
    <row r="3240" spans="2:2" x14ac:dyDescent="0.2">
      <c r="B3240" s="2"/>
    </row>
    <row r="3241" spans="2:2" x14ac:dyDescent="0.2">
      <c r="B3241" s="2"/>
    </row>
    <row r="3242" spans="2:2" x14ac:dyDescent="0.2">
      <c r="B3242" s="2"/>
    </row>
    <row r="3243" spans="2:2" x14ac:dyDescent="0.2">
      <c r="B3243" s="2"/>
    </row>
    <row r="3244" spans="2:2" x14ac:dyDescent="0.2">
      <c r="B3244" s="2"/>
    </row>
    <row r="3245" spans="2:2" x14ac:dyDescent="0.2">
      <c r="B3245" s="2"/>
    </row>
    <row r="3246" spans="2:2" x14ac:dyDescent="0.2">
      <c r="B3246" s="2"/>
    </row>
    <row r="3247" spans="2:2" x14ac:dyDescent="0.2">
      <c r="B3247" s="2"/>
    </row>
    <row r="3248" spans="2:2" x14ac:dyDescent="0.2">
      <c r="B3248" s="2"/>
    </row>
    <row r="3249" spans="2:2" x14ac:dyDescent="0.2">
      <c r="B3249" s="2"/>
    </row>
    <row r="3250" spans="2:2" x14ac:dyDescent="0.2">
      <c r="B3250" s="2"/>
    </row>
    <row r="3251" spans="2:2" x14ac:dyDescent="0.2">
      <c r="B3251" s="2"/>
    </row>
    <row r="3252" spans="2:2" x14ac:dyDescent="0.2">
      <c r="B3252" s="2"/>
    </row>
    <row r="3253" spans="2:2" x14ac:dyDescent="0.2">
      <c r="B3253" s="2"/>
    </row>
    <row r="3254" spans="2:2" x14ac:dyDescent="0.2">
      <c r="B3254" s="2"/>
    </row>
    <row r="3255" spans="2:2" x14ac:dyDescent="0.2">
      <c r="B3255" s="2"/>
    </row>
    <row r="3256" spans="2:2" x14ac:dyDescent="0.2">
      <c r="B3256" s="2"/>
    </row>
    <row r="3257" spans="2:2" x14ac:dyDescent="0.2">
      <c r="B3257" s="2"/>
    </row>
    <row r="3258" spans="2:2" x14ac:dyDescent="0.2">
      <c r="B3258" s="2"/>
    </row>
    <row r="3259" spans="2:2" x14ac:dyDescent="0.2">
      <c r="B3259" s="2"/>
    </row>
    <row r="3260" spans="2:2" x14ac:dyDescent="0.2">
      <c r="B3260" s="2"/>
    </row>
    <row r="3261" spans="2:2" x14ac:dyDescent="0.2">
      <c r="B3261" s="2"/>
    </row>
    <row r="3262" spans="2:2" x14ac:dyDescent="0.2">
      <c r="B3262" s="2"/>
    </row>
    <row r="3263" spans="2:2" x14ac:dyDescent="0.2">
      <c r="B3263" s="2"/>
    </row>
    <row r="3264" spans="2:2" x14ac:dyDescent="0.2">
      <c r="B3264" s="2"/>
    </row>
    <row r="3265" spans="2:2" x14ac:dyDescent="0.2">
      <c r="B3265" s="2"/>
    </row>
    <row r="3266" spans="2:2" x14ac:dyDescent="0.2">
      <c r="B3266" s="2"/>
    </row>
    <row r="3267" spans="2:2" x14ac:dyDescent="0.2">
      <c r="B3267" s="2"/>
    </row>
    <row r="3268" spans="2:2" x14ac:dyDescent="0.2">
      <c r="B3268" s="2"/>
    </row>
    <row r="3269" spans="2:2" x14ac:dyDescent="0.2">
      <c r="B3269" s="2"/>
    </row>
    <row r="3270" spans="2:2" x14ac:dyDescent="0.2">
      <c r="B3270" s="2"/>
    </row>
    <row r="3271" spans="2:2" x14ac:dyDescent="0.2">
      <c r="B3271" s="2"/>
    </row>
    <row r="3272" spans="2:2" x14ac:dyDescent="0.2">
      <c r="B3272" s="2"/>
    </row>
    <row r="3273" spans="2:2" x14ac:dyDescent="0.2">
      <c r="B3273" s="2"/>
    </row>
    <row r="3274" spans="2:2" x14ac:dyDescent="0.2">
      <c r="B3274" s="2"/>
    </row>
    <row r="3275" spans="2:2" x14ac:dyDescent="0.2">
      <c r="B3275" s="2"/>
    </row>
    <row r="3276" spans="2:2" x14ac:dyDescent="0.2">
      <c r="B3276" s="2"/>
    </row>
    <row r="3277" spans="2:2" x14ac:dyDescent="0.2">
      <c r="B3277" s="2"/>
    </row>
    <row r="3278" spans="2:2" x14ac:dyDescent="0.2">
      <c r="B3278" s="2"/>
    </row>
    <row r="3279" spans="2:2" x14ac:dyDescent="0.2">
      <c r="B3279" s="2"/>
    </row>
    <row r="3280" spans="2:2" x14ac:dyDescent="0.2">
      <c r="B3280" s="2"/>
    </row>
    <row r="3281" spans="2:2" x14ac:dyDescent="0.2">
      <c r="B3281" s="2"/>
    </row>
    <row r="3282" spans="2:2" x14ac:dyDescent="0.2">
      <c r="B3282" s="2"/>
    </row>
    <row r="3283" spans="2:2" x14ac:dyDescent="0.2">
      <c r="B3283" s="2"/>
    </row>
    <row r="3284" spans="2:2" x14ac:dyDescent="0.2">
      <c r="B3284" s="2"/>
    </row>
    <row r="3285" spans="2:2" x14ac:dyDescent="0.2">
      <c r="B3285" s="2"/>
    </row>
    <row r="3286" spans="2:2" x14ac:dyDescent="0.2">
      <c r="B3286" s="2"/>
    </row>
    <row r="3287" spans="2:2" x14ac:dyDescent="0.2">
      <c r="B3287" s="2"/>
    </row>
    <row r="3288" spans="2:2" x14ac:dyDescent="0.2">
      <c r="B3288" s="2"/>
    </row>
    <row r="3289" spans="2:2" x14ac:dyDescent="0.2">
      <c r="B3289" s="2"/>
    </row>
    <row r="3290" spans="2:2" x14ac:dyDescent="0.2">
      <c r="B3290" s="2"/>
    </row>
    <row r="3291" spans="2:2" x14ac:dyDescent="0.2">
      <c r="B3291" s="2"/>
    </row>
    <row r="3292" spans="2:2" x14ac:dyDescent="0.2">
      <c r="B3292" s="2"/>
    </row>
    <row r="3293" spans="2:2" x14ac:dyDescent="0.2">
      <c r="B3293" s="2"/>
    </row>
    <row r="3294" spans="2:2" x14ac:dyDescent="0.2">
      <c r="B3294" s="2"/>
    </row>
    <row r="3295" spans="2:2" x14ac:dyDescent="0.2">
      <c r="B3295" s="2"/>
    </row>
    <row r="3296" spans="2:2" x14ac:dyDescent="0.2">
      <c r="B3296" s="2"/>
    </row>
    <row r="3297" spans="2:2" x14ac:dyDescent="0.2">
      <c r="B3297" s="2"/>
    </row>
    <row r="3298" spans="2:2" x14ac:dyDescent="0.2">
      <c r="B3298" s="2"/>
    </row>
    <row r="3299" spans="2:2" x14ac:dyDescent="0.2">
      <c r="B3299" s="2"/>
    </row>
    <row r="3300" spans="2:2" x14ac:dyDescent="0.2">
      <c r="B3300" s="2"/>
    </row>
    <row r="3301" spans="2:2" x14ac:dyDescent="0.2">
      <c r="B3301" s="2"/>
    </row>
    <row r="3302" spans="2:2" x14ac:dyDescent="0.2">
      <c r="B3302" s="2"/>
    </row>
    <row r="3303" spans="2:2" x14ac:dyDescent="0.2">
      <c r="B3303" s="2"/>
    </row>
    <row r="3304" spans="2:2" x14ac:dyDescent="0.2">
      <c r="B3304" s="2"/>
    </row>
    <row r="3305" spans="2:2" x14ac:dyDescent="0.2">
      <c r="B3305" s="2"/>
    </row>
    <row r="3306" spans="2:2" x14ac:dyDescent="0.2">
      <c r="B3306" s="2"/>
    </row>
    <row r="3307" spans="2:2" x14ac:dyDescent="0.2">
      <c r="B3307" s="2"/>
    </row>
    <row r="3308" spans="2:2" x14ac:dyDescent="0.2">
      <c r="B3308" s="2"/>
    </row>
    <row r="3309" spans="2:2" x14ac:dyDescent="0.2">
      <c r="B3309" s="2"/>
    </row>
    <row r="3310" spans="2:2" x14ac:dyDescent="0.2">
      <c r="B3310" s="2"/>
    </row>
    <row r="3311" spans="2:2" x14ac:dyDescent="0.2">
      <c r="B3311" s="2"/>
    </row>
    <row r="3312" spans="2:2" x14ac:dyDescent="0.2">
      <c r="B3312" s="2"/>
    </row>
    <row r="3313" spans="2:2" x14ac:dyDescent="0.2">
      <c r="B3313" s="2"/>
    </row>
    <row r="3314" spans="2:2" x14ac:dyDescent="0.2">
      <c r="B3314" s="2"/>
    </row>
    <row r="3315" spans="2:2" x14ac:dyDescent="0.2">
      <c r="B3315" s="2"/>
    </row>
    <row r="3316" spans="2:2" x14ac:dyDescent="0.2">
      <c r="B3316" s="2"/>
    </row>
    <row r="3317" spans="2:2" x14ac:dyDescent="0.2">
      <c r="B3317" s="2"/>
    </row>
    <row r="3318" spans="2:2" x14ac:dyDescent="0.2">
      <c r="B3318" s="2"/>
    </row>
    <row r="3319" spans="2:2" x14ac:dyDescent="0.2">
      <c r="B3319" s="2"/>
    </row>
    <row r="3320" spans="2:2" x14ac:dyDescent="0.2">
      <c r="B3320" s="2"/>
    </row>
    <row r="3321" spans="2:2" x14ac:dyDescent="0.2">
      <c r="B3321" s="2"/>
    </row>
    <row r="3322" spans="2:2" x14ac:dyDescent="0.2">
      <c r="B3322" s="2"/>
    </row>
    <row r="3323" spans="2:2" x14ac:dyDescent="0.2">
      <c r="B3323" s="2"/>
    </row>
    <row r="3324" spans="2:2" x14ac:dyDescent="0.2">
      <c r="B3324" s="2"/>
    </row>
    <row r="3325" spans="2:2" x14ac:dyDescent="0.2">
      <c r="B3325" s="2"/>
    </row>
    <row r="3326" spans="2:2" x14ac:dyDescent="0.2">
      <c r="B3326" s="2"/>
    </row>
    <row r="3327" spans="2:2" x14ac:dyDescent="0.2">
      <c r="B3327" s="2"/>
    </row>
    <row r="3328" spans="2:2" x14ac:dyDescent="0.2">
      <c r="B3328" s="2"/>
    </row>
    <row r="3329" spans="2:2" x14ac:dyDescent="0.2">
      <c r="B3329" s="2"/>
    </row>
    <row r="3330" spans="2:2" x14ac:dyDescent="0.2">
      <c r="B3330" s="2"/>
    </row>
    <row r="3331" spans="2:2" x14ac:dyDescent="0.2">
      <c r="B3331" s="2"/>
    </row>
    <row r="3332" spans="2:2" x14ac:dyDescent="0.2">
      <c r="B3332" s="2"/>
    </row>
    <row r="3333" spans="2:2" x14ac:dyDescent="0.2">
      <c r="B3333" s="2"/>
    </row>
    <row r="3334" spans="2:2" x14ac:dyDescent="0.2">
      <c r="B3334" s="2"/>
    </row>
    <row r="3335" spans="2:2" x14ac:dyDescent="0.2">
      <c r="B3335" s="2"/>
    </row>
    <row r="3336" spans="2:2" x14ac:dyDescent="0.2">
      <c r="B3336" s="2"/>
    </row>
    <row r="3337" spans="2:2" x14ac:dyDescent="0.2">
      <c r="B3337" s="2"/>
    </row>
    <row r="3338" spans="2:2" x14ac:dyDescent="0.2">
      <c r="B3338" s="2"/>
    </row>
    <row r="3339" spans="2:2" x14ac:dyDescent="0.2">
      <c r="B3339" s="2"/>
    </row>
    <row r="3340" spans="2:2" x14ac:dyDescent="0.2">
      <c r="B3340" s="2"/>
    </row>
    <row r="3341" spans="2:2" x14ac:dyDescent="0.2">
      <c r="B3341" s="2"/>
    </row>
    <row r="3342" spans="2:2" x14ac:dyDescent="0.2">
      <c r="B3342" s="2"/>
    </row>
    <row r="3343" spans="2:2" x14ac:dyDescent="0.2">
      <c r="B3343" s="2"/>
    </row>
    <row r="3344" spans="2:2" x14ac:dyDescent="0.2">
      <c r="B3344" s="2"/>
    </row>
    <row r="3345" spans="2:2" x14ac:dyDescent="0.2">
      <c r="B3345" s="2"/>
    </row>
    <row r="3346" spans="2:2" x14ac:dyDescent="0.2">
      <c r="B3346" s="2"/>
    </row>
    <row r="3347" spans="2:2" x14ac:dyDescent="0.2">
      <c r="B3347" s="2"/>
    </row>
    <row r="3348" spans="2:2" x14ac:dyDescent="0.2">
      <c r="B3348" s="2"/>
    </row>
    <row r="3349" spans="2:2" x14ac:dyDescent="0.2">
      <c r="B3349" s="2"/>
    </row>
    <row r="3350" spans="2:2" x14ac:dyDescent="0.2">
      <c r="B3350" s="2"/>
    </row>
    <row r="3351" spans="2:2" x14ac:dyDescent="0.2">
      <c r="B3351" s="2"/>
    </row>
    <row r="3352" spans="2:2" x14ac:dyDescent="0.2">
      <c r="B3352" s="2"/>
    </row>
    <row r="3353" spans="2:2" x14ac:dyDescent="0.2">
      <c r="B3353" s="2"/>
    </row>
    <row r="3354" spans="2:2" x14ac:dyDescent="0.2">
      <c r="B3354" s="2"/>
    </row>
    <row r="3355" spans="2:2" x14ac:dyDescent="0.2">
      <c r="B3355" s="2"/>
    </row>
    <row r="3356" spans="2:2" x14ac:dyDescent="0.2">
      <c r="B3356" s="2"/>
    </row>
    <row r="3357" spans="2:2" x14ac:dyDescent="0.2">
      <c r="B3357" s="2"/>
    </row>
    <row r="3358" spans="2:2" x14ac:dyDescent="0.2">
      <c r="B3358" s="2"/>
    </row>
    <row r="3359" spans="2:2" x14ac:dyDescent="0.2">
      <c r="B3359" s="2"/>
    </row>
    <row r="3360" spans="2:2" x14ac:dyDescent="0.2">
      <c r="B3360" s="2"/>
    </row>
    <row r="3361" spans="2:2" x14ac:dyDescent="0.2">
      <c r="B3361" s="2"/>
    </row>
    <row r="3362" spans="2:2" x14ac:dyDescent="0.2">
      <c r="B3362" s="2"/>
    </row>
    <row r="3363" spans="2:2" x14ac:dyDescent="0.2">
      <c r="B3363" s="2"/>
    </row>
    <row r="3364" spans="2:2" x14ac:dyDescent="0.2">
      <c r="B3364" s="2"/>
    </row>
    <row r="3365" spans="2:2" x14ac:dyDescent="0.2">
      <c r="B3365" s="2"/>
    </row>
    <row r="3366" spans="2:2" x14ac:dyDescent="0.2">
      <c r="B3366" s="2"/>
    </row>
    <row r="3367" spans="2:2" x14ac:dyDescent="0.2">
      <c r="B3367" s="2"/>
    </row>
    <row r="3368" spans="2:2" x14ac:dyDescent="0.2">
      <c r="B3368" s="2"/>
    </row>
    <row r="3369" spans="2:2" x14ac:dyDescent="0.2">
      <c r="B3369" s="2"/>
    </row>
    <row r="3370" spans="2:2" x14ac:dyDescent="0.2">
      <c r="B3370" s="2"/>
    </row>
    <row r="3371" spans="2:2" x14ac:dyDescent="0.2">
      <c r="B3371" s="2"/>
    </row>
    <row r="3372" spans="2:2" x14ac:dyDescent="0.2">
      <c r="B3372" s="2"/>
    </row>
    <row r="3373" spans="2:2" x14ac:dyDescent="0.2">
      <c r="B3373" s="2"/>
    </row>
    <row r="3374" spans="2:2" x14ac:dyDescent="0.2">
      <c r="B3374" s="2"/>
    </row>
    <row r="3375" spans="2:2" x14ac:dyDescent="0.2">
      <c r="B3375" s="2"/>
    </row>
    <row r="3376" spans="2:2" x14ac:dyDescent="0.2">
      <c r="B3376" s="2"/>
    </row>
    <row r="3377" spans="2:2" x14ac:dyDescent="0.2">
      <c r="B3377" s="2"/>
    </row>
    <row r="3378" spans="2:2" x14ac:dyDescent="0.2">
      <c r="B3378" s="2"/>
    </row>
    <row r="3379" spans="2:2" x14ac:dyDescent="0.2">
      <c r="B3379" s="2"/>
    </row>
    <row r="3380" spans="2:2" x14ac:dyDescent="0.2">
      <c r="B3380" s="2"/>
    </row>
    <row r="3381" spans="2:2" x14ac:dyDescent="0.2">
      <c r="B3381" s="2"/>
    </row>
    <row r="3382" spans="2:2" x14ac:dyDescent="0.2">
      <c r="B3382" s="2"/>
    </row>
    <row r="3383" spans="2:2" x14ac:dyDescent="0.2">
      <c r="B3383" s="2"/>
    </row>
    <row r="3384" spans="2:2" x14ac:dyDescent="0.2">
      <c r="B3384" s="2"/>
    </row>
    <row r="3385" spans="2:2" x14ac:dyDescent="0.2">
      <c r="B3385" s="2"/>
    </row>
    <row r="3386" spans="2:2" x14ac:dyDescent="0.2">
      <c r="B3386" s="2"/>
    </row>
    <row r="3387" spans="2:2" x14ac:dyDescent="0.2">
      <c r="B3387" s="2"/>
    </row>
    <row r="3388" spans="2:2" x14ac:dyDescent="0.2">
      <c r="B3388" s="2"/>
    </row>
    <row r="3389" spans="2:2" x14ac:dyDescent="0.2">
      <c r="B3389" s="2"/>
    </row>
    <row r="3390" spans="2:2" x14ac:dyDescent="0.2">
      <c r="B3390" s="2"/>
    </row>
    <row r="3391" spans="2:2" x14ac:dyDescent="0.2">
      <c r="B3391" s="2"/>
    </row>
    <row r="3392" spans="2:2" x14ac:dyDescent="0.2">
      <c r="B3392" s="2"/>
    </row>
    <row r="3393" spans="2:2" x14ac:dyDescent="0.2">
      <c r="B3393" s="2"/>
    </row>
    <row r="3394" spans="2:2" x14ac:dyDescent="0.2">
      <c r="B3394" s="2"/>
    </row>
    <row r="3395" spans="2:2" x14ac:dyDescent="0.2">
      <c r="B3395" s="2"/>
    </row>
    <row r="3396" spans="2:2" x14ac:dyDescent="0.2">
      <c r="B3396" s="2"/>
    </row>
    <row r="3397" spans="2:2" x14ac:dyDescent="0.2">
      <c r="B3397" s="2"/>
    </row>
    <row r="3398" spans="2:2" x14ac:dyDescent="0.2">
      <c r="B3398" s="2"/>
    </row>
    <row r="3399" spans="2:2" x14ac:dyDescent="0.2">
      <c r="B3399" s="2"/>
    </row>
    <row r="3400" spans="2:2" x14ac:dyDescent="0.2">
      <c r="B3400" s="2"/>
    </row>
    <row r="3401" spans="2:2" x14ac:dyDescent="0.2">
      <c r="B3401" s="2"/>
    </row>
    <row r="3402" spans="2:2" x14ac:dyDescent="0.2">
      <c r="B3402" s="2"/>
    </row>
    <row r="3403" spans="2:2" x14ac:dyDescent="0.2">
      <c r="B3403" s="2"/>
    </row>
    <row r="3404" spans="2:2" x14ac:dyDescent="0.2">
      <c r="B3404" s="2"/>
    </row>
    <row r="3405" spans="2:2" x14ac:dyDescent="0.2">
      <c r="B3405" s="2"/>
    </row>
    <row r="3406" spans="2:2" x14ac:dyDescent="0.2">
      <c r="B3406" s="2"/>
    </row>
    <row r="3407" spans="2:2" x14ac:dyDescent="0.2">
      <c r="B3407" s="2"/>
    </row>
    <row r="3408" spans="2:2" x14ac:dyDescent="0.2">
      <c r="B3408" s="2"/>
    </row>
    <row r="3409" spans="2:2" x14ac:dyDescent="0.2">
      <c r="B3409" s="2"/>
    </row>
    <row r="3410" spans="2:2" x14ac:dyDescent="0.2">
      <c r="B3410" s="2"/>
    </row>
    <row r="3411" spans="2:2" x14ac:dyDescent="0.2">
      <c r="B3411" s="2"/>
    </row>
    <row r="3412" spans="2:2" x14ac:dyDescent="0.2">
      <c r="B3412" s="2"/>
    </row>
    <row r="3413" spans="2:2" x14ac:dyDescent="0.2">
      <c r="B3413" s="2"/>
    </row>
    <row r="3414" spans="2:2" x14ac:dyDescent="0.2">
      <c r="B3414" s="2"/>
    </row>
    <row r="3415" spans="2:2" x14ac:dyDescent="0.2">
      <c r="B3415" s="2"/>
    </row>
    <row r="3416" spans="2:2" x14ac:dyDescent="0.2">
      <c r="B3416" s="2"/>
    </row>
    <row r="3417" spans="2:2" x14ac:dyDescent="0.2">
      <c r="B3417" s="2"/>
    </row>
    <row r="3418" spans="2:2" x14ac:dyDescent="0.2">
      <c r="B3418" s="2"/>
    </row>
    <row r="3419" spans="2:2" x14ac:dyDescent="0.2">
      <c r="B3419" s="2"/>
    </row>
    <row r="3420" spans="2:2" x14ac:dyDescent="0.2">
      <c r="B3420" s="2"/>
    </row>
    <row r="3421" spans="2:2" x14ac:dyDescent="0.2">
      <c r="B3421" s="2"/>
    </row>
    <row r="3422" spans="2:2" x14ac:dyDescent="0.2">
      <c r="B3422" s="2"/>
    </row>
    <row r="3423" spans="2:2" x14ac:dyDescent="0.2">
      <c r="B3423" s="2"/>
    </row>
    <row r="3424" spans="2:2" x14ac:dyDescent="0.2">
      <c r="B3424" s="2"/>
    </row>
    <row r="3425" spans="2:2" x14ac:dyDescent="0.2">
      <c r="B3425" s="2"/>
    </row>
    <row r="3426" spans="2:2" x14ac:dyDescent="0.2">
      <c r="B3426" s="2"/>
    </row>
    <row r="3427" spans="2:2" x14ac:dyDescent="0.2">
      <c r="B3427" s="2"/>
    </row>
    <row r="3428" spans="2:2" x14ac:dyDescent="0.2">
      <c r="B3428" s="2"/>
    </row>
    <row r="3429" spans="2:2" x14ac:dyDescent="0.2">
      <c r="B3429" s="2"/>
    </row>
    <row r="3430" spans="2:2" x14ac:dyDescent="0.2">
      <c r="B3430" s="2"/>
    </row>
    <row r="3431" spans="2:2" x14ac:dyDescent="0.2">
      <c r="B3431" s="2"/>
    </row>
    <row r="3432" spans="2:2" x14ac:dyDescent="0.2">
      <c r="B3432" s="2"/>
    </row>
    <row r="3433" spans="2:2" x14ac:dyDescent="0.2">
      <c r="B3433" s="2"/>
    </row>
    <row r="3434" spans="2:2" x14ac:dyDescent="0.2">
      <c r="B3434" s="2"/>
    </row>
    <row r="3435" spans="2:2" x14ac:dyDescent="0.2">
      <c r="B3435" s="2"/>
    </row>
    <row r="3436" spans="2:2" x14ac:dyDescent="0.2">
      <c r="B3436" s="2"/>
    </row>
    <row r="3437" spans="2:2" x14ac:dyDescent="0.2">
      <c r="B3437" s="2"/>
    </row>
    <row r="3438" spans="2:2" x14ac:dyDescent="0.2">
      <c r="B3438" s="2"/>
    </row>
    <row r="3439" spans="2:2" x14ac:dyDescent="0.2">
      <c r="B3439" s="2"/>
    </row>
    <row r="3440" spans="2:2" x14ac:dyDescent="0.2">
      <c r="B3440" s="2"/>
    </row>
    <row r="3441" spans="2:2" x14ac:dyDescent="0.2">
      <c r="B3441" s="2"/>
    </row>
    <row r="3442" spans="2:2" x14ac:dyDescent="0.2">
      <c r="B3442" s="2"/>
    </row>
    <row r="3443" spans="2:2" x14ac:dyDescent="0.2">
      <c r="B3443" s="2"/>
    </row>
    <row r="3444" spans="2:2" x14ac:dyDescent="0.2">
      <c r="B3444" s="2"/>
    </row>
    <row r="3445" spans="2:2" x14ac:dyDescent="0.2">
      <c r="B3445" s="2"/>
    </row>
    <row r="3446" spans="2:2" x14ac:dyDescent="0.2">
      <c r="B3446" s="2"/>
    </row>
    <row r="3447" spans="2:2" x14ac:dyDescent="0.2">
      <c r="B3447" s="2"/>
    </row>
    <row r="3448" spans="2:2" x14ac:dyDescent="0.2">
      <c r="B3448" s="2"/>
    </row>
    <row r="3449" spans="2:2" x14ac:dyDescent="0.2">
      <c r="B3449" s="2"/>
    </row>
    <row r="3450" spans="2:2" x14ac:dyDescent="0.2">
      <c r="B3450" s="2"/>
    </row>
    <row r="3451" spans="2:2" x14ac:dyDescent="0.2">
      <c r="B3451" s="2"/>
    </row>
    <row r="3452" spans="2:2" x14ac:dyDescent="0.2">
      <c r="B3452" s="2"/>
    </row>
    <row r="3453" spans="2:2" x14ac:dyDescent="0.2">
      <c r="B3453" s="2"/>
    </row>
    <row r="3454" spans="2:2" x14ac:dyDescent="0.2">
      <c r="B3454" s="2"/>
    </row>
    <row r="3455" spans="2:2" x14ac:dyDescent="0.2">
      <c r="B3455" s="2"/>
    </row>
    <row r="3456" spans="2:2" x14ac:dyDescent="0.2">
      <c r="B3456" s="2"/>
    </row>
    <row r="3457" spans="2:2" x14ac:dyDescent="0.2">
      <c r="B3457" s="2"/>
    </row>
    <row r="3458" spans="2:2" x14ac:dyDescent="0.2">
      <c r="B3458" s="2"/>
    </row>
    <row r="3459" spans="2:2" x14ac:dyDescent="0.2">
      <c r="B3459" s="2"/>
    </row>
    <row r="3460" spans="2:2" x14ac:dyDescent="0.2">
      <c r="B3460" s="2"/>
    </row>
    <row r="3461" spans="2:2" x14ac:dyDescent="0.2">
      <c r="B3461" s="2"/>
    </row>
    <row r="3462" spans="2:2" x14ac:dyDescent="0.2">
      <c r="B3462" s="2"/>
    </row>
    <row r="3463" spans="2:2" x14ac:dyDescent="0.2">
      <c r="B3463" s="2"/>
    </row>
    <row r="3464" spans="2:2" x14ac:dyDescent="0.2">
      <c r="B3464" s="2"/>
    </row>
    <row r="3465" spans="2:2" x14ac:dyDescent="0.2">
      <c r="B3465" s="2"/>
    </row>
    <row r="3466" spans="2:2" x14ac:dyDescent="0.2">
      <c r="B3466" s="2"/>
    </row>
    <row r="3467" spans="2:2" x14ac:dyDescent="0.2">
      <c r="B3467" s="2"/>
    </row>
    <row r="3468" spans="2:2" x14ac:dyDescent="0.2">
      <c r="B3468" s="2"/>
    </row>
    <row r="3469" spans="2:2" x14ac:dyDescent="0.2">
      <c r="B3469" s="2"/>
    </row>
    <row r="3470" spans="2:2" x14ac:dyDescent="0.2">
      <c r="B3470" s="2"/>
    </row>
    <row r="3471" spans="2:2" x14ac:dyDescent="0.2">
      <c r="B3471" s="2"/>
    </row>
    <row r="3472" spans="2:2" x14ac:dyDescent="0.2">
      <c r="B3472" s="2"/>
    </row>
    <row r="3473" spans="2:2" x14ac:dyDescent="0.2">
      <c r="B3473" s="2"/>
    </row>
    <row r="3474" spans="2:2" x14ac:dyDescent="0.2">
      <c r="B3474" s="2"/>
    </row>
    <row r="3475" spans="2:2" x14ac:dyDescent="0.2">
      <c r="B3475" s="2"/>
    </row>
    <row r="3476" spans="2:2" x14ac:dyDescent="0.2">
      <c r="B3476" s="2"/>
    </row>
    <row r="3477" spans="2:2" x14ac:dyDescent="0.2">
      <c r="B3477" s="2"/>
    </row>
    <row r="3478" spans="2:2" x14ac:dyDescent="0.2">
      <c r="B3478" s="2"/>
    </row>
    <row r="3479" spans="2:2" x14ac:dyDescent="0.2">
      <c r="B3479" s="2"/>
    </row>
    <row r="3480" spans="2:2" x14ac:dyDescent="0.2">
      <c r="B3480" s="2"/>
    </row>
    <row r="3481" spans="2:2" x14ac:dyDescent="0.2">
      <c r="B3481" s="2"/>
    </row>
    <row r="3482" spans="2:2" x14ac:dyDescent="0.2">
      <c r="B3482" s="2"/>
    </row>
    <row r="3483" spans="2:2" x14ac:dyDescent="0.2">
      <c r="B3483" s="2"/>
    </row>
    <row r="3484" spans="2:2" x14ac:dyDescent="0.2">
      <c r="B3484" s="2"/>
    </row>
    <row r="3485" spans="2:2" x14ac:dyDescent="0.2">
      <c r="B3485" s="2"/>
    </row>
    <row r="3486" spans="2:2" x14ac:dyDescent="0.2">
      <c r="B3486" s="2"/>
    </row>
    <row r="3487" spans="2:2" x14ac:dyDescent="0.2">
      <c r="B3487" s="2"/>
    </row>
    <row r="3488" spans="2:2" x14ac:dyDescent="0.2">
      <c r="B3488" s="2"/>
    </row>
    <row r="3489" spans="2:2" x14ac:dyDescent="0.2">
      <c r="B3489" s="2"/>
    </row>
    <row r="3490" spans="2:2" x14ac:dyDescent="0.2">
      <c r="B3490" s="2"/>
    </row>
    <row r="3491" spans="2:2" x14ac:dyDescent="0.2">
      <c r="B3491" s="2"/>
    </row>
    <row r="3492" spans="2:2" x14ac:dyDescent="0.2">
      <c r="B3492" s="2"/>
    </row>
    <row r="3493" spans="2:2" x14ac:dyDescent="0.2">
      <c r="B3493" s="2"/>
    </row>
    <row r="3494" spans="2:2" x14ac:dyDescent="0.2">
      <c r="B3494" s="2"/>
    </row>
    <row r="3495" spans="2:2" x14ac:dyDescent="0.2">
      <c r="B3495" s="2"/>
    </row>
    <row r="3496" spans="2:2" x14ac:dyDescent="0.2">
      <c r="B3496" s="2"/>
    </row>
    <row r="3497" spans="2:2" x14ac:dyDescent="0.2">
      <c r="B3497" s="2"/>
    </row>
    <row r="3498" spans="2:2" x14ac:dyDescent="0.2">
      <c r="B3498" s="2"/>
    </row>
    <row r="3499" spans="2:2" x14ac:dyDescent="0.2">
      <c r="B3499" s="2"/>
    </row>
    <row r="3500" spans="2:2" x14ac:dyDescent="0.2">
      <c r="B3500" s="2"/>
    </row>
    <row r="3501" spans="2:2" x14ac:dyDescent="0.2">
      <c r="B3501" s="2"/>
    </row>
    <row r="3502" spans="2:2" x14ac:dyDescent="0.2">
      <c r="B3502" s="2"/>
    </row>
    <row r="3503" spans="2:2" x14ac:dyDescent="0.2">
      <c r="B3503" s="2"/>
    </row>
    <row r="3504" spans="2:2" x14ac:dyDescent="0.2">
      <c r="B3504" s="2"/>
    </row>
    <row r="3505" spans="2:2" x14ac:dyDescent="0.2">
      <c r="B3505" s="2"/>
    </row>
    <row r="3506" spans="2:2" x14ac:dyDescent="0.2">
      <c r="B3506" s="2"/>
    </row>
    <row r="3507" spans="2:2" x14ac:dyDescent="0.2">
      <c r="B3507" s="2"/>
    </row>
    <row r="3508" spans="2:2" x14ac:dyDescent="0.2">
      <c r="B3508" s="2"/>
    </row>
    <row r="3509" spans="2:2" x14ac:dyDescent="0.2">
      <c r="B3509" s="2"/>
    </row>
    <row r="3510" spans="2:2" x14ac:dyDescent="0.2">
      <c r="B3510" s="2"/>
    </row>
    <row r="3511" spans="2:2" x14ac:dyDescent="0.2">
      <c r="B3511" s="2"/>
    </row>
    <row r="3512" spans="2:2" x14ac:dyDescent="0.2">
      <c r="B3512" s="2"/>
    </row>
    <row r="3513" spans="2:2" x14ac:dyDescent="0.2">
      <c r="B3513" s="2"/>
    </row>
    <row r="3514" spans="2:2" x14ac:dyDescent="0.2">
      <c r="B3514" s="2"/>
    </row>
    <row r="3515" spans="2:2" x14ac:dyDescent="0.2">
      <c r="B3515" s="2"/>
    </row>
    <row r="3516" spans="2:2" x14ac:dyDescent="0.2">
      <c r="B3516" s="2"/>
    </row>
    <row r="3517" spans="2:2" x14ac:dyDescent="0.2">
      <c r="B3517" s="2"/>
    </row>
    <row r="3518" spans="2:2" x14ac:dyDescent="0.2">
      <c r="B3518" s="2"/>
    </row>
    <row r="3519" spans="2:2" x14ac:dyDescent="0.2">
      <c r="B3519" s="2"/>
    </row>
    <row r="3520" spans="2:2" x14ac:dyDescent="0.2">
      <c r="B3520" s="2"/>
    </row>
    <row r="3521" spans="2:2" x14ac:dyDescent="0.2">
      <c r="B3521" s="2"/>
    </row>
    <row r="3522" spans="2:2" x14ac:dyDescent="0.2">
      <c r="B3522" s="2"/>
    </row>
    <row r="3523" spans="2:2" x14ac:dyDescent="0.2">
      <c r="B3523" s="2"/>
    </row>
    <row r="3524" spans="2:2" x14ac:dyDescent="0.2">
      <c r="B3524" s="2"/>
    </row>
    <row r="3525" spans="2:2" x14ac:dyDescent="0.2">
      <c r="B3525" s="2"/>
    </row>
    <row r="3526" spans="2:2" x14ac:dyDescent="0.2">
      <c r="B3526" s="2"/>
    </row>
    <row r="3527" spans="2:2" x14ac:dyDescent="0.2">
      <c r="B3527" s="2"/>
    </row>
    <row r="3528" spans="2:2" x14ac:dyDescent="0.2">
      <c r="B3528" s="2"/>
    </row>
    <row r="3529" spans="2:2" x14ac:dyDescent="0.2">
      <c r="B3529" s="2"/>
    </row>
    <row r="3530" spans="2:2" x14ac:dyDescent="0.2">
      <c r="B3530" s="2"/>
    </row>
    <row r="3531" spans="2:2" x14ac:dyDescent="0.2">
      <c r="B3531" s="2"/>
    </row>
    <row r="3532" spans="2:2" x14ac:dyDescent="0.2">
      <c r="B3532" s="2"/>
    </row>
    <row r="3533" spans="2:2" x14ac:dyDescent="0.2">
      <c r="B3533" s="2"/>
    </row>
    <row r="3534" spans="2:2" x14ac:dyDescent="0.2">
      <c r="B3534" s="2"/>
    </row>
    <row r="3535" spans="2:2" x14ac:dyDescent="0.2">
      <c r="B3535" s="2"/>
    </row>
    <row r="3536" spans="2:2" x14ac:dyDescent="0.2">
      <c r="B3536" s="2"/>
    </row>
    <row r="3537" spans="2:2" x14ac:dyDescent="0.2">
      <c r="B3537" s="2"/>
    </row>
    <row r="3538" spans="2:2" x14ac:dyDescent="0.2">
      <c r="B3538" s="2"/>
    </row>
    <row r="3539" spans="2:2" x14ac:dyDescent="0.2">
      <c r="B3539" s="2"/>
    </row>
    <row r="3540" spans="2:2" x14ac:dyDescent="0.2">
      <c r="B3540" s="2"/>
    </row>
    <row r="3541" spans="2:2" x14ac:dyDescent="0.2">
      <c r="B3541" s="2"/>
    </row>
    <row r="3542" spans="2:2" x14ac:dyDescent="0.2">
      <c r="B3542" s="2"/>
    </row>
    <row r="3543" spans="2:2" x14ac:dyDescent="0.2">
      <c r="B3543" s="2"/>
    </row>
    <row r="3544" spans="2:2" x14ac:dyDescent="0.2">
      <c r="B3544" s="2"/>
    </row>
    <row r="3545" spans="2:2" x14ac:dyDescent="0.2">
      <c r="B3545" s="2"/>
    </row>
    <row r="3546" spans="2:2" x14ac:dyDescent="0.2">
      <c r="B3546" s="2"/>
    </row>
    <row r="3547" spans="2:2" x14ac:dyDescent="0.2">
      <c r="B3547" s="2"/>
    </row>
    <row r="3548" spans="2:2" x14ac:dyDescent="0.2">
      <c r="B3548" s="2"/>
    </row>
    <row r="3549" spans="2:2" x14ac:dyDescent="0.2">
      <c r="B3549" s="2"/>
    </row>
    <row r="3550" spans="2:2" x14ac:dyDescent="0.2">
      <c r="B3550" s="2"/>
    </row>
    <row r="3551" spans="2:2" x14ac:dyDescent="0.2">
      <c r="B3551" s="2"/>
    </row>
    <row r="3552" spans="2:2" x14ac:dyDescent="0.2">
      <c r="B3552" s="2"/>
    </row>
    <row r="3553" spans="2:2" x14ac:dyDescent="0.2">
      <c r="B3553" s="2"/>
    </row>
    <row r="3554" spans="2:2" x14ac:dyDescent="0.2">
      <c r="B3554" s="2"/>
    </row>
    <row r="3555" spans="2:2" x14ac:dyDescent="0.2">
      <c r="B3555" s="2"/>
    </row>
    <row r="3556" spans="2:2" x14ac:dyDescent="0.2">
      <c r="B3556" s="2"/>
    </row>
    <row r="3557" spans="2:2" x14ac:dyDescent="0.2">
      <c r="B3557" s="2"/>
    </row>
    <row r="3558" spans="2:2" x14ac:dyDescent="0.2">
      <c r="B3558" s="2"/>
    </row>
    <row r="3559" spans="2:2" x14ac:dyDescent="0.2">
      <c r="B3559" s="2"/>
    </row>
    <row r="3560" spans="2:2" x14ac:dyDescent="0.2">
      <c r="B3560" s="2"/>
    </row>
    <row r="3561" spans="2:2" x14ac:dyDescent="0.2">
      <c r="B3561" s="2"/>
    </row>
    <row r="3562" spans="2:2" x14ac:dyDescent="0.2">
      <c r="B3562" s="2"/>
    </row>
    <row r="3563" spans="2:2" x14ac:dyDescent="0.2">
      <c r="B3563" s="2"/>
    </row>
    <row r="3564" spans="2:2" x14ac:dyDescent="0.2">
      <c r="B3564" s="2"/>
    </row>
    <row r="3565" spans="2:2" x14ac:dyDescent="0.2">
      <c r="B3565" s="2"/>
    </row>
    <row r="3566" spans="2:2" x14ac:dyDescent="0.2">
      <c r="B3566" s="2"/>
    </row>
    <row r="3567" spans="2:2" x14ac:dyDescent="0.2">
      <c r="B3567" s="2"/>
    </row>
    <row r="3568" spans="2:2" x14ac:dyDescent="0.2">
      <c r="B3568" s="2"/>
    </row>
    <row r="3569" spans="2:2" x14ac:dyDescent="0.2">
      <c r="B3569" s="2"/>
    </row>
    <row r="3570" spans="2:2" x14ac:dyDescent="0.2">
      <c r="B3570" s="2"/>
    </row>
    <row r="3571" spans="2:2" x14ac:dyDescent="0.2">
      <c r="B3571" s="2"/>
    </row>
    <row r="3572" spans="2:2" x14ac:dyDescent="0.2">
      <c r="B3572" s="2"/>
    </row>
    <row r="3573" spans="2:2" x14ac:dyDescent="0.2">
      <c r="B3573" s="2"/>
    </row>
    <row r="3574" spans="2:2" x14ac:dyDescent="0.2">
      <c r="B3574" s="2"/>
    </row>
    <row r="3575" spans="2:2" x14ac:dyDescent="0.2">
      <c r="B3575" s="2"/>
    </row>
    <row r="3576" spans="2:2" x14ac:dyDescent="0.2">
      <c r="B3576" s="2"/>
    </row>
    <row r="3577" spans="2:2" x14ac:dyDescent="0.2">
      <c r="B3577" s="2"/>
    </row>
    <row r="3578" spans="2:2" x14ac:dyDescent="0.2">
      <c r="B3578" s="2"/>
    </row>
    <row r="3579" spans="2:2" x14ac:dyDescent="0.2">
      <c r="B3579" s="2"/>
    </row>
    <row r="3580" spans="2:2" x14ac:dyDescent="0.2">
      <c r="B3580" s="2"/>
    </row>
    <row r="3581" spans="2:2" x14ac:dyDescent="0.2">
      <c r="B3581" s="2"/>
    </row>
    <row r="3582" spans="2:2" x14ac:dyDescent="0.2">
      <c r="B3582" s="2"/>
    </row>
    <row r="3583" spans="2:2" x14ac:dyDescent="0.2">
      <c r="B3583" s="2"/>
    </row>
    <row r="3584" spans="2:2" x14ac:dyDescent="0.2">
      <c r="B3584" s="2"/>
    </row>
    <row r="3585" spans="2:2" x14ac:dyDescent="0.2">
      <c r="B3585" s="2"/>
    </row>
    <row r="3586" spans="2:2" x14ac:dyDescent="0.2">
      <c r="B3586" s="2"/>
    </row>
    <row r="3587" spans="2:2" x14ac:dyDescent="0.2">
      <c r="B3587" s="2"/>
    </row>
    <row r="3588" spans="2:2" x14ac:dyDescent="0.2">
      <c r="B3588" s="2"/>
    </row>
    <row r="3589" spans="2:2" x14ac:dyDescent="0.2">
      <c r="B3589" s="2"/>
    </row>
    <row r="3590" spans="2:2" x14ac:dyDescent="0.2">
      <c r="B3590" s="2"/>
    </row>
    <row r="3591" spans="2:2" x14ac:dyDescent="0.2">
      <c r="B3591" s="2"/>
    </row>
    <row r="3592" spans="2:2" x14ac:dyDescent="0.2">
      <c r="B3592" s="2"/>
    </row>
    <row r="3593" spans="2:2" x14ac:dyDescent="0.2">
      <c r="B3593" s="2"/>
    </row>
    <row r="3594" spans="2:2" x14ac:dyDescent="0.2">
      <c r="B3594" s="2"/>
    </row>
    <row r="3595" spans="2:2" x14ac:dyDescent="0.2">
      <c r="B3595" s="2"/>
    </row>
    <row r="3596" spans="2:2" x14ac:dyDescent="0.2">
      <c r="B3596" s="2"/>
    </row>
    <row r="3597" spans="2:2" x14ac:dyDescent="0.2">
      <c r="B3597" s="2"/>
    </row>
    <row r="3598" spans="2:2" x14ac:dyDescent="0.2">
      <c r="B3598" s="2"/>
    </row>
    <row r="3599" spans="2:2" x14ac:dyDescent="0.2">
      <c r="B3599" s="2"/>
    </row>
    <row r="3600" spans="2:2" x14ac:dyDescent="0.2">
      <c r="B3600" s="2"/>
    </row>
    <row r="3601" spans="2:2" x14ac:dyDescent="0.2">
      <c r="B3601" s="2"/>
    </row>
    <row r="3602" spans="2:2" x14ac:dyDescent="0.2">
      <c r="B3602" s="2"/>
    </row>
    <row r="3603" spans="2:2" x14ac:dyDescent="0.2">
      <c r="B3603" s="2"/>
    </row>
    <row r="3604" spans="2:2" x14ac:dyDescent="0.2">
      <c r="B3604" s="2"/>
    </row>
    <row r="3605" spans="2:2" x14ac:dyDescent="0.2">
      <c r="B3605" s="2"/>
    </row>
    <row r="3606" spans="2:2" x14ac:dyDescent="0.2">
      <c r="B3606" s="2"/>
    </row>
    <row r="3607" spans="2:2" x14ac:dyDescent="0.2">
      <c r="B3607" s="2"/>
    </row>
    <row r="3608" spans="2:2" x14ac:dyDescent="0.2">
      <c r="B3608" s="2"/>
    </row>
    <row r="3609" spans="2:2" x14ac:dyDescent="0.2">
      <c r="B3609" s="2"/>
    </row>
    <row r="3610" spans="2:2" x14ac:dyDescent="0.2">
      <c r="B3610" s="2"/>
    </row>
    <row r="3611" spans="2:2" x14ac:dyDescent="0.2">
      <c r="B3611" s="2"/>
    </row>
    <row r="3612" spans="2:2" x14ac:dyDescent="0.2">
      <c r="B3612" s="2"/>
    </row>
    <row r="3613" spans="2:2" x14ac:dyDescent="0.2">
      <c r="B3613" s="2"/>
    </row>
    <row r="3614" spans="2:2" x14ac:dyDescent="0.2">
      <c r="B3614" s="2"/>
    </row>
    <row r="3615" spans="2:2" x14ac:dyDescent="0.2">
      <c r="B3615" s="2"/>
    </row>
    <row r="3616" spans="2:2" x14ac:dyDescent="0.2">
      <c r="B3616" s="2"/>
    </row>
    <row r="3617" spans="2:2" x14ac:dyDescent="0.2">
      <c r="B3617" s="2"/>
    </row>
    <row r="3618" spans="2:2" x14ac:dyDescent="0.2">
      <c r="B3618" s="2"/>
    </row>
    <row r="3619" spans="2:2" x14ac:dyDescent="0.2">
      <c r="B3619" s="2"/>
    </row>
    <row r="3620" spans="2:2" x14ac:dyDescent="0.2">
      <c r="B3620" s="2"/>
    </row>
    <row r="3621" spans="2:2" x14ac:dyDescent="0.2">
      <c r="B3621" s="2"/>
    </row>
    <row r="3622" spans="2:2" x14ac:dyDescent="0.2">
      <c r="B3622" s="2"/>
    </row>
    <row r="3623" spans="2:2" x14ac:dyDescent="0.2">
      <c r="B3623" s="2"/>
    </row>
    <row r="3624" spans="2:2" x14ac:dyDescent="0.2">
      <c r="B3624" s="2"/>
    </row>
    <row r="3625" spans="2:2" x14ac:dyDescent="0.2">
      <c r="B3625" s="2"/>
    </row>
    <row r="3626" spans="2:2" x14ac:dyDescent="0.2">
      <c r="B3626" s="2"/>
    </row>
    <row r="3627" spans="2:2" x14ac:dyDescent="0.2">
      <c r="B3627" s="2"/>
    </row>
    <row r="3628" spans="2:2" x14ac:dyDescent="0.2">
      <c r="B3628" s="2"/>
    </row>
    <row r="3629" spans="2:2" x14ac:dyDescent="0.2">
      <c r="B3629" s="2"/>
    </row>
    <row r="3630" spans="2:2" x14ac:dyDescent="0.2">
      <c r="B3630" s="2"/>
    </row>
    <row r="3631" spans="2:2" x14ac:dyDescent="0.2">
      <c r="B3631" s="2"/>
    </row>
    <row r="3632" spans="2:2" x14ac:dyDescent="0.2">
      <c r="B3632" s="2"/>
    </row>
    <row r="3633" spans="2:2" x14ac:dyDescent="0.2">
      <c r="B3633" s="2"/>
    </row>
    <row r="3634" spans="2:2" x14ac:dyDescent="0.2">
      <c r="B3634" s="2"/>
    </row>
    <row r="3635" spans="2:2" x14ac:dyDescent="0.2">
      <c r="B3635" s="2"/>
    </row>
    <row r="3636" spans="2:2" x14ac:dyDescent="0.2">
      <c r="B3636" s="2"/>
    </row>
    <row r="3637" spans="2:2" x14ac:dyDescent="0.2">
      <c r="B3637" s="2"/>
    </row>
    <row r="3638" spans="2:2" x14ac:dyDescent="0.2">
      <c r="B3638" s="2"/>
    </row>
  </sheetData>
  <sheetProtection algorithmName="SHA-512" hashValue="czAnh2VJtSKO+BBt4oi9KOyEtAp3ojbtKby6zRacpjhk3hPAYsX72QSxauoHbJB8j7reNabm4plqa9G+QYfV4Q==" saltValue="PzngV7R6LtfbZ0e8YYyaGw==" spinCount="100000" sheet="1" objects="1" scenarios="1"/>
  <mergeCells count="3846">
    <mergeCell ref="D449:E449"/>
    <mergeCell ref="N573:O573"/>
    <mergeCell ref="P573:Q573"/>
    <mergeCell ref="R573:S573"/>
    <mergeCell ref="T573:U573"/>
    <mergeCell ref="J574:K574"/>
    <mergeCell ref="L574:M574"/>
    <mergeCell ref="N574:O574"/>
    <mergeCell ref="P574:Q574"/>
    <mergeCell ref="R574:S574"/>
    <mergeCell ref="T574:U574"/>
    <mergeCell ref="V574:W574"/>
    <mergeCell ref="N452:O452"/>
    <mergeCell ref="P452:Q452"/>
    <mergeCell ref="R452:S452"/>
    <mergeCell ref="T452:U452"/>
    <mergeCell ref="V452:W452"/>
    <mergeCell ref="P457:Q457"/>
    <mergeCell ref="R457:S457"/>
    <mergeCell ref="T457:U457"/>
    <mergeCell ref="V457:W457"/>
    <mergeCell ref="D578:E578"/>
    <mergeCell ref="J577:K577"/>
    <mergeCell ref="V578:W578"/>
    <mergeCell ref="D460:X460"/>
    <mergeCell ref="D461:E461"/>
    <mergeCell ref="F461:Z461"/>
    <mergeCell ref="D458:E458"/>
    <mergeCell ref="F458:G458"/>
    <mergeCell ref="H458:I458"/>
    <mergeCell ref="J458:K458"/>
    <mergeCell ref="L458:M458"/>
    <mergeCell ref="D572:Z572"/>
    <mergeCell ref="D573:E573"/>
    <mergeCell ref="V573:W573"/>
    <mergeCell ref="D574:E574"/>
    <mergeCell ref="F574:G574"/>
    <mergeCell ref="H574:I574"/>
    <mergeCell ref="F573:G573"/>
    <mergeCell ref="D576:Z576"/>
    <mergeCell ref="D577:E577"/>
    <mergeCell ref="F577:G577"/>
    <mergeCell ref="H577:I577"/>
    <mergeCell ref="L480:M480"/>
    <mergeCell ref="R487:S487"/>
    <mergeCell ref="V488:W488"/>
    <mergeCell ref="L577:M577"/>
    <mergeCell ref="N577:O577"/>
    <mergeCell ref="P577:Q577"/>
    <mergeCell ref="R577:S577"/>
    <mergeCell ref="T577:U577"/>
    <mergeCell ref="V577:W577"/>
    <mergeCell ref="L486:M486"/>
    <mergeCell ref="D575:E575"/>
    <mergeCell ref="F575:G575"/>
    <mergeCell ref="H575:I575"/>
    <mergeCell ref="J575:K575"/>
    <mergeCell ref="D347:X347"/>
    <mergeCell ref="D348:E348"/>
    <mergeCell ref="F348:Z348"/>
    <mergeCell ref="D382:Z382"/>
    <mergeCell ref="D383:E383"/>
    <mergeCell ref="F383:G383"/>
    <mergeCell ref="H383:I383"/>
    <mergeCell ref="J383:K383"/>
    <mergeCell ref="D442:E442"/>
    <mergeCell ref="F442:G442"/>
    <mergeCell ref="H442:I442"/>
    <mergeCell ref="J442:K442"/>
    <mergeCell ref="L442:M442"/>
    <mergeCell ref="N442:O442"/>
    <mergeCell ref="P442:Q442"/>
    <mergeCell ref="R442:S442"/>
    <mergeCell ref="T442:U442"/>
    <mergeCell ref="V442:W442"/>
    <mergeCell ref="C441:Z441"/>
    <mergeCell ref="D439:E439"/>
    <mergeCell ref="F439:G439"/>
    <mergeCell ref="H439:I439"/>
    <mergeCell ref="J439:K439"/>
    <mergeCell ref="L439:M439"/>
    <mergeCell ref="N439:O439"/>
    <mergeCell ref="P439:Q439"/>
    <mergeCell ref="R439:S439"/>
    <mergeCell ref="T439:U439"/>
    <mergeCell ref="J573:K573"/>
    <mergeCell ref="L573:M573"/>
    <mergeCell ref="P346:Q346"/>
    <mergeCell ref="R346:S346"/>
    <mergeCell ref="L383:M383"/>
    <mergeCell ref="T346:U346"/>
    <mergeCell ref="V346:W346"/>
    <mergeCell ref="D457:E457"/>
    <mergeCell ref="F457:G457"/>
    <mergeCell ref="F372:G372"/>
    <mergeCell ref="H372:I372"/>
    <mergeCell ref="J372:K372"/>
    <mergeCell ref="L372:M372"/>
    <mergeCell ref="N372:O372"/>
    <mergeCell ref="P372:Q372"/>
    <mergeCell ref="R372:S372"/>
    <mergeCell ref="T372:U372"/>
    <mergeCell ref="F452:G452"/>
    <mergeCell ref="H452:I452"/>
    <mergeCell ref="J452:K452"/>
    <mergeCell ref="L452:M452"/>
    <mergeCell ref="D443:E443"/>
    <mergeCell ref="F443:G443"/>
    <mergeCell ref="H443:I443"/>
    <mergeCell ref="H350:I350"/>
    <mergeCell ref="V350:W350"/>
    <mergeCell ref="T350:U350"/>
    <mergeCell ref="N350:O350"/>
    <mergeCell ref="V439:W439"/>
    <mergeCell ref="D440:E440"/>
    <mergeCell ref="F440:G440"/>
    <mergeCell ref="H440:I440"/>
    <mergeCell ref="J214:K214"/>
    <mergeCell ref="L214:M214"/>
    <mergeCell ref="N214:O214"/>
    <mergeCell ref="P214:Q214"/>
    <mergeCell ref="R214:S214"/>
    <mergeCell ref="T214:U214"/>
    <mergeCell ref="R451:S451"/>
    <mergeCell ref="T451:U451"/>
    <mergeCell ref="V451:W451"/>
    <mergeCell ref="D452:E452"/>
    <mergeCell ref="D344:Z344"/>
    <mergeCell ref="D345:E345"/>
    <mergeCell ref="F345:G345"/>
    <mergeCell ref="H345:I345"/>
    <mergeCell ref="J345:K345"/>
    <mergeCell ref="L345:M345"/>
    <mergeCell ref="N345:O345"/>
    <mergeCell ref="P345:Q345"/>
    <mergeCell ref="R345:S345"/>
    <mergeCell ref="T345:U345"/>
    <mergeCell ref="D214:E214"/>
    <mergeCell ref="F214:G214"/>
    <mergeCell ref="H214:I214"/>
    <mergeCell ref="J440:K440"/>
    <mergeCell ref="L440:M440"/>
    <mergeCell ref="N440:O440"/>
    <mergeCell ref="P440:Q440"/>
    <mergeCell ref="R440:S440"/>
    <mergeCell ref="T440:U440"/>
    <mergeCell ref="V440:W440"/>
    <mergeCell ref="J443:K443"/>
    <mergeCell ref="L443:M443"/>
    <mergeCell ref="V214:W214"/>
    <mergeCell ref="D337:Z337"/>
    <mergeCell ref="D338:Z338"/>
    <mergeCell ref="D339:E339"/>
    <mergeCell ref="F339:G339"/>
    <mergeCell ref="H339:I339"/>
    <mergeCell ref="J339:K339"/>
    <mergeCell ref="L339:M339"/>
    <mergeCell ref="N339:O339"/>
    <mergeCell ref="P339:Q339"/>
    <mergeCell ref="R339:S339"/>
    <mergeCell ref="T339:U339"/>
    <mergeCell ref="V339:W339"/>
    <mergeCell ref="R328:S328"/>
    <mergeCell ref="T328:U328"/>
    <mergeCell ref="V328:W328"/>
    <mergeCell ref="X328:Z332"/>
    <mergeCell ref="D329:E329"/>
    <mergeCell ref="F329:G329"/>
    <mergeCell ref="H329:I329"/>
    <mergeCell ref="J329:K329"/>
    <mergeCell ref="L329:M329"/>
    <mergeCell ref="N329:O329"/>
    <mergeCell ref="D335:E335"/>
    <mergeCell ref="F335:Z335"/>
    <mergeCell ref="J328:K328"/>
    <mergeCell ref="N328:O328"/>
    <mergeCell ref="V329:W329"/>
    <mergeCell ref="D330:E330"/>
    <mergeCell ref="F330:G330"/>
    <mergeCell ref="H330:I330"/>
    <mergeCell ref="J330:K330"/>
    <mergeCell ref="D211:Z211"/>
    <mergeCell ref="D212:E212"/>
    <mergeCell ref="F212:G212"/>
    <mergeCell ref="H212:I212"/>
    <mergeCell ref="J212:K212"/>
    <mergeCell ref="L212:M212"/>
    <mergeCell ref="N212:O212"/>
    <mergeCell ref="P212:Q212"/>
    <mergeCell ref="R212:S212"/>
    <mergeCell ref="T212:U212"/>
    <mergeCell ref="V212:W212"/>
    <mergeCell ref="D213:E213"/>
    <mergeCell ref="F213:G213"/>
    <mergeCell ref="H213:I213"/>
    <mergeCell ref="J213:K213"/>
    <mergeCell ref="L213:M213"/>
    <mergeCell ref="N213:O213"/>
    <mergeCell ref="P213:Q213"/>
    <mergeCell ref="R213:S213"/>
    <mergeCell ref="T213:U213"/>
    <mergeCell ref="V213:W213"/>
    <mergeCell ref="D209:E209"/>
    <mergeCell ref="F209:G209"/>
    <mergeCell ref="H209:I209"/>
    <mergeCell ref="J209:K209"/>
    <mergeCell ref="L209:M209"/>
    <mergeCell ref="N209:O209"/>
    <mergeCell ref="P209:Q209"/>
    <mergeCell ref="R209:S209"/>
    <mergeCell ref="T209:U209"/>
    <mergeCell ref="V209:W209"/>
    <mergeCell ref="D210:E210"/>
    <mergeCell ref="F210:G210"/>
    <mergeCell ref="H210:I210"/>
    <mergeCell ref="J210:K210"/>
    <mergeCell ref="L210:M210"/>
    <mergeCell ref="N210:O210"/>
    <mergeCell ref="P210:Q210"/>
    <mergeCell ref="R210:S210"/>
    <mergeCell ref="T210:U210"/>
    <mergeCell ref="V210:W210"/>
    <mergeCell ref="D207:E207"/>
    <mergeCell ref="F207:G207"/>
    <mergeCell ref="H207:I207"/>
    <mergeCell ref="J207:K207"/>
    <mergeCell ref="L207:M207"/>
    <mergeCell ref="N207:O207"/>
    <mergeCell ref="P207:Q207"/>
    <mergeCell ref="R207:S207"/>
    <mergeCell ref="T207:U207"/>
    <mergeCell ref="V207:W207"/>
    <mergeCell ref="D208:E208"/>
    <mergeCell ref="F208:G208"/>
    <mergeCell ref="H208:I208"/>
    <mergeCell ref="J208:K208"/>
    <mergeCell ref="L208:M208"/>
    <mergeCell ref="N208:O208"/>
    <mergeCell ref="P208:Q208"/>
    <mergeCell ref="R208:S208"/>
    <mergeCell ref="T208:U208"/>
    <mergeCell ref="V208:W208"/>
    <mergeCell ref="D206:E206"/>
    <mergeCell ref="F206:G206"/>
    <mergeCell ref="H206:I206"/>
    <mergeCell ref="J206:K206"/>
    <mergeCell ref="L206:M206"/>
    <mergeCell ref="N206:O206"/>
    <mergeCell ref="P206:Q206"/>
    <mergeCell ref="R206:S206"/>
    <mergeCell ref="T206:U206"/>
    <mergeCell ref="V206:W206"/>
    <mergeCell ref="N193:O193"/>
    <mergeCell ref="P193:Q193"/>
    <mergeCell ref="R193:S193"/>
    <mergeCell ref="T193:U193"/>
    <mergeCell ref="V193:W193"/>
    <mergeCell ref="D194:X194"/>
    <mergeCell ref="D195:E195"/>
    <mergeCell ref="F195:Z195"/>
    <mergeCell ref="P199:Q199"/>
    <mergeCell ref="R199:S199"/>
    <mergeCell ref="T199:U199"/>
    <mergeCell ref="V199:W199"/>
    <mergeCell ref="D200:Z200"/>
    <mergeCell ref="D202:E202"/>
    <mergeCell ref="F202:G202"/>
    <mergeCell ref="H202:I202"/>
    <mergeCell ref="J202:K202"/>
    <mergeCell ref="L202:M202"/>
    <mergeCell ref="N202:O202"/>
    <mergeCell ref="P202:Q202"/>
    <mergeCell ref="R202:S202"/>
    <mergeCell ref="D193:E193"/>
    <mergeCell ref="D205:Z205"/>
    <mergeCell ref="D190:E190"/>
    <mergeCell ref="F190:G190"/>
    <mergeCell ref="H190:I190"/>
    <mergeCell ref="J190:K190"/>
    <mergeCell ref="L190:M190"/>
    <mergeCell ref="N190:O190"/>
    <mergeCell ref="P190:Q190"/>
    <mergeCell ref="R190:S190"/>
    <mergeCell ref="T190:U190"/>
    <mergeCell ref="V190:W190"/>
    <mergeCell ref="D191:E191"/>
    <mergeCell ref="F191:G191"/>
    <mergeCell ref="H191:I191"/>
    <mergeCell ref="J191:K191"/>
    <mergeCell ref="L191:M191"/>
    <mergeCell ref="T202:U202"/>
    <mergeCell ref="V202:W202"/>
    <mergeCell ref="D203:Z203"/>
    <mergeCell ref="D204:E204"/>
    <mergeCell ref="F204:G204"/>
    <mergeCell ref="H204:I204"/>
    <mergeCell ref="J204:K204"/>
    <mergeCell ref="L204:M204"/>
    <mergeCell ref="N204:O204"/>
    <mergeCell ref="P204:Q204"/>
    <mergeCell ref="R204:S204"/>
    <mergeCell ref="T204:U204"/>
    <mergeCell ref="V204:W204"/>
    <mergeCell ref="D192:E192"/>
    <mergeCell ref="F192:G192"/>
    <mergeCell ref="H192:I192"/>
    <mergeCell ref="T185:U185"/>
    <mergeCell ref="J185:K185"/>
    <mergeCell ref="N185:O185"/>
    <mergeCell ref="N191:O191"/>
    <mergeCell ref="P191:Q191"/>
    <mergeCell ref="R191:S191"/>
    <mergeCell ref="T191:U191"/>
    <mergeCell ref="V191:W191"/>
    <mergeCell ref="R198:S198"/>
    <mergeCell ref="T198:U198"/>
    <mergeCell ref="V198:W198"/>
    <mergeCell ref="N199:O199"/>
    <mergeCell ref="D199:E199"/>
    <mergeCell ref="F199:G199"/>
    <mergeCell ref="H199:I199"/>
    <mergeCell ref="N198:O198"/>
    <mergeCell ref="P198:Q198"/>
    <mergeCell ref="J199:K199"/>
    <mergeCell ref="L199:M199"/>
    <mergeCell ref="T192:U192"/>
    <mergeCell ref="V192:W192"/>
    <mergeCell ref="J192:K192"/>
    <mergeCell ref="L192:M192"/>
    <mergeCell ref="N192:O192"/>
    <mergeCell ref="P192:Q192"/>
    <mergeCell ref="R192:S192"/>
    <mergeCell ref="F193:G193"/>
    <mergeCell ref="H193:I193"/>
    <mergeCell ref="J193:K193"/>
    <mergeCell ref="L193:M193"/>
    <mergeCell ref="T120:U120"/>
    <mergeCell ref="P120:Q120"/>
    <mergeCell ref="N132:O132"/>
    <mergeCell ref="F136:Z136"/>
    <mergeCell ref="F141:Z141"/>
    <mergeCell ref="V168:W168"/>
    <mergeCell ref="V169:W169"/>
    <mergeCell ref="V180:W180"/>
    <mergeCell ref="D185:E185"/>
    <mergeCell ref="D170:Z170"/>
    <mergeCell ref="D171:E171"/>
    <mergeCell ref="F171:G171"/>
    <mergeCell ref="H171:I171"/>
    <mergeCell ref="J171:K171"/>
    <mergeCell ref="L171:M171"/>
    <mergeCell ref="N171:O171"/>
    <mergeCell ref="P171:Q171"/>
    <mergeCell ref="L179:M179"/>
    <mergeCell ref="V179:W179"/>
    <mergeCell ref="F183:Z183"/>
    <mergeCell ref="T181:U181"/>
    <mergeCell ref="F185:G185"/>
    <mergeCell ref="V185:W185"/>
    <mergeCell ref="J181:K181"/>
    <mergeCell ref="R178:S178"/>
    <mergeCell ref="L181:M181"/>
    <mergeCell ref="R120:S120"/>
    <mergeCell ref="L150:M150"/>
    <mergeCell ref="V159:W159"/>
    <mergeCell ref="D160:Z160"/>
    <mergeCell ref="L143:M143"/>
    <mergeCell ref="L158:M158"/>
    <mergeCell ref="L103:M103"/>
    <mergeCell ref="N103:O103"/>
    <mergeCell ref="P103:Q103"/>
    <mergeCell ref="R103:S103"/>
    <mergeCell ref="T103:U103"/>
    <mergeCell ref="V103:W103"/>
    <mergeCell ref="D104:E104"/>
    <mergeCell ref="F104:G104"/>
    <mergeCell ref="H104:I104"/>
    <mergeCell ref="J104:K104"/>
    <mergeCell ref="L104:M104"/>
    <mergeCell ref="N104:O104"/>
    <mergeCell ref="F106:G106"/>
    <mergeCell ref="H106:I106"/>
    <mergeCell ref="J106:K106"/>
    <mergeCell ref="L106:M106"/>
    <mergeCell ref="N106:O106"/>
    <mergeCell ref="V104:W104"/>
    <mergeCell ref="D105:Z105"/>
    <mergeCell ref="D106:E106"/>
    <mergeCell ref="P104:Q104"/>
    <mergeCell ref="R104:S104"/>
    <mergeCell ref="T104:U104"/>
    <mergeCell ref="P106:Q106"/>
    <mergeCell ref="R106:S106"/>
    <mergeCell ref="T106:U106"/>
    <mergeCell ref="V106:W106"/>
    <mergeCell ref="D102:Z102"/>
    <mergeCell ref="D103:E103"/>
    <mergeCell ref="F103:G103"/>
    <mergeCell ref="H103:I103"/>
    <mergeCell ref="J103:K103"/>
    <mergeCell ref="R171:S171"/>
    <mergeCell ref="T171:U171"/>
    <mergeCell ref="V171:W171"/>
    <mergeCell ref="D172:E172"/>
    <mergeCell ref="F172:G172"/>
    <mergeCell ref="H172:I172"/>
    <mergeCell ref="J172:K172"/>
    <mergeCell ref="L172:M172"/>
    <mergeCell ref="N172:O172"/>
    <mergeCell ref="P172:Q172"/>
    <mergeCell ref="R172:S172"/>
    <mergeCell ref="V595:W595"/>
    <mergeCell ref="P594:Q594"/>
    <mergeCell ref="R594:S594"/>
    <mergeCell ref="T594:U594"/>
    <mergeCell ref="V594:W594"/>
    <mergeCell ref="D595:E595"/>
    <mergeCell ref="F595:G595"/>
    <mergeCell ref="H595:I595"/>
    <mergeCell ref="J595:K595"/>
    <mergeCell ref="L595:M595"/>
    <mergeCell ref="N595:O595"/>
    <mergeCell ref="P595:Q595"/>
    <mergeCell ref="R595:S595"/>
    <mergeCell ref="T595:U595"/>
    <mergeCell ref="T578:U578"/>
    <mergeCell ref="H581:I581"/>
    <mergeCell ref="N61:O61"/>
    <mergeCell ref="P61:Q61"/>
    <mergeCell ref="R61:S61"/>
    <mergeCell ref="T61:U61"/>
    <mergeCell ref="D62:E62"/>
    <mergeCell ref="V64:W64"/>
    <mergeCell ref="D65:E65"/>
    <mergeCell ref="F65:G65"/>
    <mergeCell ref="H65:I65"/>
    <mergeCell ref="J65:K65"/>
    <mergeCell ref="L65:M65"/>
    <mergeCell ref="N65:O65"/>
    <mergeCell ref="P65:Q65"/>
    <mergeCell ref="R65:S65"/>
    <mergeCell ref="T65:U65"/>
    <mergeCell ref="V65:W65"/>
    <mergeCell ref="V62:W62"/>
    <mergeCell ref="J63:K63"/>
    <mergeCell ref="L63:M63"/>
    <mergeCell ref="V61:W61"/>
    <mergeCell ref="D596:E596"/>
    <mergeCell ref="F596:G596"/>
    <mergeCell ref="H596:I596"/>
    <mergeCell ref="J596:K596"/>
    <mergeCell ref="L596:M596"/>
    <mergeCell ref="N596:O596"/>
    <mergeCell ref="P596:Q596"/>
    <mergeCell ref="R596:S596"/>
    <mergeCell ref="T596:U596"/>
    <mergeCell ref="V596:W596"/>
    <mergeCell ref="D594:E594"/>
    <mergeCell ref="F594:G594"/>
    <mergeCell ref="H594:I594"/>
    <mergeCell ref="J594:K594"/>
    <mergeCell ref="L594:M594"/>
    <mergeCell ref="N594:O594"/>
    <mergeCell ref="R579:S579"/>
    <mergeCell ref="T579:U579"/>
    <mergeCell ref="V579:W579"/>
    <mergeCell ref="D580:Z580"/>
    <mergeCell ref="D581:E581"/>
    <mergeCell ref="F581:G581"/>
    <mergeCell ref="F587:G587"/>
    <mergeCell ref="H587:I587"/>
    <mergeCell ref="J587:K587"/>
    <mergeCell ref="D587:E587"/>
    <mergeCell ref="D593:E593"/>
    <mergeCell ref="F593:G593"/>
    <mergeCell ref="H593:I593"/>
    <mergeCell ref="J593:K593"/>
    <mergeCell ref="L593:M593"/>
    <mergeCell ref="N593:O593"/>
    <mergeCell ref="P593:Q593"/>
    <mergeCell ref="R593:S593"/>
    <mergeCell ref="T593:U593"/>
    <mergeCell ref="V593:W593"/>
    <mergeCell ref="D582:E582"/>
    <mergeCell ref="F582:G582"/>
    <mergeCell ref="H582:I582"/>
    <mergeCell ref="J582:K582"/>
    <mergeCell ref="L582:M582"/>
    <mergeCell ref="N582:O582"/>
    <mergeCell ref="P582:Q582"/>
    <mergeCell ref="R582:S582"/>
    <mergeCell ref="T582:U582"/>
    <mergeCell ref="V582:W582"/>
    <mergeCell ref="L590:M590"/>
    <mergeCell ref="N590:O590"/>
    <mergeCell ref="P590:Q590"/>
    <mergeCell ref="R590:S590"/>
    <mergeCell ref="T590:U590"/>
    <mergeCell ref="V590:W590"/>
    <mergeCell ref="D589:E589"/>
    <mergeCell ref="F589:G589"/>
    <mergeCell ref="H589:I589"/>
    <mergeCell ref="D588:E588"/>
    <mergeCell ref="F588:G588"/>
    <mergeCell ref="H588:I588"/>
    <mergeCell ref="J588:K588"/>
    <mergeCell ref="L588:M588"/>
    <mergeCell ref="N588:O588"/>
    <mergeCell ref="H459:I459"/>
    <mergeCell ref="J459:K459"/>
    <mergeCell ref="L459:M459"/>
    <mergeCell ref="N459:O459"/>
    <mergeCell ref="P459:Q459"/>
    <mergeCell ref="R459:S459"/>
    <mergeCell ref="T459:U459"/>
    <mergeCell ref="V459:W459"/>
    <mergeCell ref="D455:E455"/>
    <mergeCell ref="F455:G455"/>
    <mergeCell ref="J581:K581"/>
    <mergeCell ref="L581:M581"/>
    <mergeCell ref="N581:O581"/>
    <mergeCell ref="P581:Q581"/>
    <mergeCell ref="R581:S581"/>
    <mergeCell ref="T581:U581"/>
    <mergeCell ref="V581:W581"/>
    <mergeCell ref="F578:G578"/>
    <mergeCell ref="H578:I578"/>
    <mergeCell ref="J578:K578"/>
    <mergeCell ref="L578:M578"/>
    <mergeCell ref="N578:O578"/>
    <mergeCell ref="P578:Q578"/>
    <mergeCell ref="R578:S578"/>
    <mergeCell ref="J579:K579"/>
    <mergeCell ref="L579:M579"/>
    <mergeCell ref="N579:O579"/>
    <mergeCell ref="P579:Q579"/>
    <mergeCell ref="D579:E579"/>
    <mergeCell ref="F579:G579"/>
    <mergeCell ref="H579:I579"/>
    <mergeCell ref="H573:I573"/>
    <mergeCell ref="H457:I457"/>
    <mergeCell ref="H455:I455"/>
    <mergeCell ref="J455:K455"/>
    <mergeCell ref="L455:M455"/>
    <mergeCell ref="L454:M454"/>
    <mergeCell ref="L575:M575"/>
    <mergeCell ref="N575:O575"/>
    <mergeCell ref="P575:Q575"/>
    <mergeCell ref="R575:S575"/>
    <mergeCell ref="T575:U575"/>
    <mergeCell ref="V575:W575"/>
    <mergeCell ref="N454:O454"/>
    <mergeCell ref="P454:Q454"/>
    <mergeCell ref="J457:K457"/>
    <mergeCell ref="L457:M457"/>
    <mergeCell ref="N457:O457"/>
    <mergeCell ref="N455:O455"/>
    <mergeCell ref="P455:Q455"/>
    <mergeCell ref="R455:S455"/>
    <mergeCell ref="T455:U455"/>
    <mergeCell ref="V455:W455"/>
    <mergeCell ref="D456:Z456"/>
    <mergeCell ref="D479:E479"/>
    <mergeCell ref="T454:U454"/>
    <mergeCell ref="V454:W454"/>
    <mergeCell ref="N458:O458"/>
    <mergeCell ref="P458:Q458"/>
    <mergeCell ref="R458:S458"/>
    <mergeCell ref="T458:U458"/>
    <mergeCell ref="V458:W458"/>
    <mergeCell ref="D459:E459"/>
    <mergeCell ref="F459:G459"/>
    <mergeCell ref="R454:S454"/>
    <mergeCell ref="D450:E450"/>
    <mergeCell ref="F450:G450"/>
    <mergeCell ref="H450:I450"/>
    <mergeCell ref="J450:K450"/>
    <mergeCell ref="L450:M450"/>
    <mergeCell ref="N450:O450"/>
    <mergeCell ref="P450:Q450"/>
    <mergeCell ref="R450:S450"/>
    <mergeCell ref="T450:U450"/>
    <mergeCell ref="V450:W450"/>
    <mergeCell ref="D451:E451"/>
    <mergeCell ref="F451:G451"/>
    <mergeCell ref="H451:I451"/>
    <mergeCell ref="J451:K451"/>
    <mergeCell ref="L451:M451"/>
    <mergeCell ref="N451:O451"/>
    <mergeCell ref="P451:Q451"/>
    <mergeCell ref="D453:E453"/>
    <mergeCell ref="F453:G453"/>
    <mergeCell ref="H453:I453"/>
    <mergeCell ref="J453:K453"/>
    <mergeCell ref="L453:M453"/>
    <mergeCell ref="N453:O453"/>
    <mergeCell ref="P453:Q453"/>
    <mergeCell ref="R453:S453"/>
    <mergeCell ref="T453:U453"/>
    <mergeCell ref="V453:W453"/>
    <mergeCell ref="D454:E454"/>
    <mergeCell ref="F454:G454"/>
    <mergeCell ref="H454:I454"/>
    <mergeCell ref="J454:K454"/>
    <mergeCell ref="D434:X434"/>
    <mergeCell ref="D435:E435"/>
    <mergeCell ref="F435:Z435"/>
    <mergeCell ref="D437:Z437"/>
    <mergeCell ref="D438:E438"/>
    <mergeCell ref="F438:G438"/>
    <mergeCell ref="H438:I438"/>
    <mergeCell ref="J438:K438"/>
    <mergeCell ref="L438:M438"/>
    <mergeCell ref="N438:O438"/>
    <mergeCell ref="P438:Q438"/>
    <mergeCell ref="R438:S438"/>
    <mergeCell ref="T438:U438"/>
    <mergeCell ref="V438:W438"/>
    <mergeCell ref="F449:G449"/>
    <mergeCell ref="H449:I449"/>
    <mergeCell ref="J449:K449"/>
    <mergeCell ref="L449:M449"/>
    <mergeCell ref="N449:O449"/>
    <mergeCell ref="P449:Q449"/>
    <mergeCell ref="R449:S449"/>
    <mergeCell ref="T449:U449"/>
    <mergeCell ref="V449:W449"/>
    <mergeCell ref="N443:O443"/>
    <mergeCell ref="P443:Q443"/>
    <mergeCell ref="R443:S443"/>
    <mergeCell ref="T443:U443"/>
    <mergeCell ref="V443:W443"/>
    <mergeCell ref="D445:X445"/>
    <mergeCell ref="D446:E446"/>
    <mergeCell ref="F446:Z446"/>
    <mergeCell ref="D448:Z448"/>
    <mergeCell ref="D432:E432"/>
    <mergeCell ref="F432:G432"/>
    <mergeCell ref="H432:I432"/>
    <mergeCell ref="J432:K432"/>
    <mergeCell ref="L432:M432"/>
    <mergeCell ref="N432:O432"/>
    <mergeCell ref="P432:Q432"/>
    <mergeCell ref="R432:S432"/>
    <mergeCell ref="T432:U432"/>
    <mergeCell ref="V432:W432"/>
    <mergeCell ref="D433:E433"/>
    <mergeCell ref="F433:G433"/>
    <mergeCell ref="H433:I433"/>
    <mergeCell ref="J433:K433"/>
    <mergeCell ref="L433:M433"/>
    <mergeCell ref="N433:O433"/>
    <mergeCell ref="P433:Q433"/>
    <mergeCell ref="R433:S433"/>
    <mergeCell ref="T433:U433"/>
    <mergeCell ref="V433:W433"/>
    <mergeCell ref="D427:X427"/>
    <mergeCell ref="D428:E428"/>
    <mergeCell ref="F428:Z428"/>
    <mergeCell ref="D430:E430"/>
    <mergeCell ref="F430:G430"/>
    <mergeCell ref="H430:I430"/>
    <mergeCell ref="J430:K430"/>
    <mergeCell ref="L430:M430"/>
    <mergeCell ref="N430:O430"/>
    <mergeCell ref="P430:Q430"/>
    <mergeCell ref="R430:S430"/>
    <mergeCell ref="T430:U430"/>
    <mergeCell ref="V430:W430"/>
    <mergeCell ref="D431:E431"/>
    <mergeCell ref="F431:G431"/>
    <mergeCell ref="H431:I431"/>
    <mergeCell ref="J431:K431"/>
    <mergeCell ref="L431:M431"/>
    <mergeCell ref="N431:O431"/>
    <mergeCell ref="P431:Q431"/>
    <mergeCell ref="R431:S431"/>
    <mergeCell ref="T431:U431"/>
    <mergeCell ref="V431:W431"/>
    <mergeCell ref="D424:E424"/>
    <mergeCell ref="F424:G424"/>
    <mergeCell ref="H424:I424"/>
    <mergeCell ref="J424:K424"/>
    <mergeCell ref="L424:M424"/>
    <mergeCell ref="N424:O424"/>
    <mergeCell ref="P424:Q424"/>
    <mergeCell ref="R424:S424"/>
    <mergeCell ref="T424:U424"/>
    <mergeCell ref="V424:W424"/>
    <mergeCell ref="D425:Z425"/>
    <mergeCell ref="D426:E426"/>
    <mergeCell ref="F426:G426"/>
    <mergeCell ref="H426:I426"/>
    <mergeCell ref="J426:K426"/>
    <mergeCell ref="L426:M426"/>
    <mergeCell ref="N426:O426"/>
    <mergeCell ref="P426:Q426"/>
    <mergeCell ref="R426:S426"/>
    <mergeCell ref="T426:U426"/>
    <mergeCell ref="V426:W426"/>
    <mergeCell ref="D421:Z421"/>
    <mergeCell ref="D422:E422"/>
    <mergeCell ref="F422:G422"/>
    <mergeCell ref="H422:I422"/>
    <mergeCell ref="J422:K422"/>
    <mergeCell ref="L422:M422"/>
    <mergeCell ref="N422:O422"/>
    <mergeCell ref="P422:Q422"/>
    <mergeCell ref="R422:S422"/>
    <mergeCell ref="T422:U422"/>
    <mergeCell ref="V422:W422"/>
    <mergeCell ref="D423:E423"/>
    <mergeCell ref="F423:G423"/>
    <mergeCell ref="H423:I423"/>
    <mergeCell ref="J423:K423"/>
    <mergeCell ref="L423:M423"/>
    <mergeCell ref="N423:O423"/>
    <mergeCell ref="P423:Q423"/>
    <mergeCell ref="R423:S423"/>
    <mergeCell ref="T423:U423"/>
    <mergeCell ref="V423:W423"/>
    <mergeCell ref="D418:Z418"/>
    <mergeCell ref="D419:E419"/>
    <mergeCell ref="F419:G419"/>
    <mergeCell ref="H419:I419"/>
    <mergeCell ref="J419:K419"/>
    <mergeCell ref="L419:M419"/>
    <mergeCell ref="N419:O419"/>
    <mergeCell ref="P419:Q419"/>
    <mergeCell ref="R419:S419"/>
    <mergeCell ref="T419:U419"/>
    <mergeCell ref="V419:W419"/>
    <mergeCell ref="F417:G417"/>
    <mergeCell ref="H417:I417"/>
    <mergeCell ref="D420:E420"/>
    <mergeCell ref="F420:G420"/>
    <mergeCell ref="H420:I420"/>
    <mergeCell ref="J420:K420"/>
    <mergeCell ref="L420:M420"/>
    <mergeCell ref="N420:O420"/>
    <mergeCell ref="P420:Q420"/>
    <mergeCell ref="R420:S420"/>
    <mergeCell ref="T420:U420"/>
    <mergeCell ref="V420:W420"/>
    <mergeCell ref="D410:X410"/>
    <mergeCell ref="J414:K414"/>
    <mergeCell ref="L414:M414"/>
    <mergeCell ref="N414:O414"/>
    <mergeCell ref="N409:O409"/>
    <mergeCell ref="P409:Q409"/>
    <mergeCell ref="R409:S409"/>
    <mergeCell ref="T409:U409"/>
    <mergeCell ref="D411:E411"/>
    <mergeCell ref="F411:Z411"/>
    <mergeCell ref="D413:Z413"/>
    <mergeCell ref="D414:E414"/>
    <mergeCell ref="J417:K417"/>
    <mergeCell ref="L417:M417"/>
    <mergeCell ref="N417:O417"/>
    <mergeCell ref="P417:Q417"/>
    <mergeCell ref="R417:S417"/>
    <mergeCell ref="T417:U417"/>
    <mergeCell ref="V417:W417"/>
    <mergeCell ref="D351:X351"/>
    <mergeCell ref="D352:E352"/>
    <mergeCell ref="P414:Q414"/>
    <mergeCell ref="R414:S414"/>
    <mergeCell ref="T414:U414"/>
    <mergeCell ref="V414:W414"/>
    <mergeCell ref="D409:E409"/>
    <mergeCell ref="F409:G409"/>
    <mergeCell ref="H409:I409"/>
    <mergeCell ref="J409:K409"/>
    <mergeCell ref="L409:M409"/>
    <mergeCell ref="D396:E396"/>
    <mergeCell ref="D389:E389"/>
    <mergeCell ref="J389:K389"/>
    <mergeCell ref="R401:S401"/>
    <mergeCell ref="V364:W364"/>
    <mergeCell ref="D401:E401"/>
    <mergeCell ref="F401:G401"/>
    <mergeCell ref="D400:E400"/>
    <mergeCell ref="V399:W399"/>
    <mergeCell ref="F400:G400"/>
    <mergeCell ref="D402:E402"/>
    <mergeCell ref="D371:E371"/>
    <mergeCell ref="F371:G371"/>
    <mergeCell ref="H371:I371"/>
    <mergeCell ref="J371:K371"/>
    <mergeCell ref="V372:W372"/>
    <mergeCell ref="V406:W406"/>
    <mergeCell ref="D407:E407"/>
    <mergeCell ref="F407:G407"/>
    <mergeCell ref="H407:I407"/>
    <mergeCell ref="J407:K407"/>
    <mergeCell ref="V407:W407"/>
    <mergeCell ref="D384:X384"/>
    <mergeCell ref="D385:E385"/>
    <mergeCell ref="F385:Z385"/>
    <mergeCell ref="F406:G406"/>
    <mergeCell ref="H406:I406"/>
    <mergeCell ref="J406:K406"/>
    <mergeCell ref="L406:M406"/>
    <mergeCell ref="N406:O406"/>
    <mergeCell ref="P406:Q406"/>
    <mergeCell ref="H398:I398"/>
    <mergeCell ref="J398:K398"/>
    <mergeCell ref="D403:X403"/>
    <mergeCell ref="H390:I390"/>
    <mergeCell ref="R388:S388"/>
    <mergeCell ref="D399:E399"/>
    <mergeCell ref="D388:E388"/>
    <mergeCell ref="J388:K388"/>
    <mergeCell ref="T388:U388"/>
    <mergeCell ref="L388:M388"/>
    <mergeCell ref="N388:O388"/>
    <mergeCell ref="H388:I388"/>
    <mergeCell ref="V388:W388"/>
    <mergeCell ref="V345:W345"/>
    <mergeCell ref="D346:E346"/>
    <mergeCell ref="F346:G346"/>
    <mergeCell ref="H346:I346"/>
    <mergeCell ref="J346:K346"/>
    <mergeCell ref="L346:M346"/>
    <mergeCell ref="N346:O346"/>
    <mergeCell ref="D340:Z340"/>
    <mergeCell ref="D341:E341"/>
    <mergeCell ref="F341:G341"/>
    <mergeCell ref="H341:I341"/>
    <mergeCell ref="J341:K341"/>
    <mergeCell ref="L341:M341"/>
    <mergeCell ref="N341:O341"/>
    <mergeCell ref="P341:Q341"/>
    <mergeCell ref="P330:Q330"/>
    <mergeCell ref="R330:S330"/>
    <mergeCell ref="T330:U330"/>
    <mergeCell ref="V330:W330"/>
    <mergeCell ref="D331:W331"/>
    <mergeCell ref="D332:W332"/>
    <mergeCell ref="R341:S341"/>
    <mergeCell ref="T341:U341"/>
    <mergeCell ref="V341:W341"/>
    <mergeCell ref="J343:K343"/>
    <mergeCell ref="L343:M343"/>
    <mergeCell ref="N343:O343"/>
    <mergeCell ref="P343:Q343"/>
    <mergeCell ref="R343:S343"/>
    <mergeCell ref="T343:U343"/>
    <mergeCell ref="V343:W343"/>
    <mergeCell ref="R333:S333"/>
    <mergeCell ref="D350:E350"/>
    <mergeCell ref="R350:S350"/>
    <mergeCell ref="F350:G350"/>
    <mergeCell ref="L350:M350"/>
    <mergeCell ref="D342:Z342"/>
    <mergeCell ref="D343:E343"/>
    <mergeCell ref="F343:G343"/>
    <mergeCell ref="H343:I343"/>
    <mergeCell ref="D325:W325"/>
    <mergeCell ref="D326:E326"/>
    <mergeCell ref="F326:G326"/>
    <mergeCell ref="H326:I326"/>
    <mergeCell ref="J326:K326"/>
    <mergeCell ref="L326:M326"/>
    <mergeCell ref="N326:O326"/>
    <mergeCell ref="P326:Q326"/>
    <mergeCell ref="R326:S326"/>
    <mergeCell ref="T326:U326"/>
    <mergeCell ref="V326:W326"/>
    <mergeCell ref="D327:Z327"/>
    <mergeCell ref="D328:E328"/>
    <mergeCell ref="F328:G328"/>
    <mergeCell ref="H328:I328"/>
    <mergeCell ref="L328:M328"/>
    <mergeCell ref="L330:M330"/>
    <mergeCell ref="N330:O330"/>
    <mergeCell ref="D334:X334"/>
    <mergeCell ref="P329:Q329"/>
    <mergeCell ref="R329:S329"/>
    <mergeCell ref="T329:U329"/>
    <mergeCell ref="D333:E333"/>
    <mergeCell ref="P350:Q350"/>
    <mergeCell ref="P328:Q328"/>
    <mergeCell ref="F333:G333"/>
    <mergeCell ref="H333:I333"/>
    <mergeCell ref="J333:K333"/>
    <mergeCell ref="L333:M333"/>
    <mergeCell ref="D323:E323"/>
    <mergeCell ref="F323:G323"/>
    <mergeCell ref="H323:I323"/>
    <mergeCell ref="J323:K323"/>
    <mergeCell ref="L323:M323"/>
    <mergeCell ref="N323:O323"/>
    <mergeCell ref="P323:Q323"/>
    <mergeCell ref="R323:S323"/>
    <mergeCell ref="T323:U323"/>
    <mergeCell ref="V323:W323"/>
    <mergeCell ref="D324:E324"/>
    <mergeCell ref="F324:G324"/>
    <mergeCell ref="H324:I324"/>
    <mergeCell ref="J324:K324"/>
    <mergeCell ref="L324:M324"/>
    <mergeCell ref="N324:O324"/>
    <mergeCell ref="P324:Q324"/>
    <mergeCell ref="N333:O333"/>
    <mergeCell ref="P333:Q333"/>
    <mergeCell ref="R324:S324"/>
    <mergeCell ref="T324:U324"/>
    <mergeCell ref="V324:W324"/>
    <mergeCell ref="T333:U333"/>
    <mergeCell ref="V333:W333"/>
    <mergeCell ref="V320:W320"/>
    <mergeCell ref="D321:E321"/>
    <mergeCell ref="F321:G321"/>
    <mergeCell ref="H321:I321"/>
    <mergeCell ref="J321:K321"/>
    <mergeCell ref="L321:M321"/>
    <mergeCell ref="N321:O321"/>
    <mergeCell ref="P321:Q321"/>
    <mergeCell ref="R321:S321"/>
    <mergeCell ref="T321:U321"/>
    <mergeCell ref="V321:W321"/>
    <mergeCell ref="D322:E322"/>
    <mergeCell ref="F322:G322"/>
    <mergeCell ref="H322:I322"/>
    <mergeCell ref="J322:K322"/>
    <mergeCell ref="L322:M322"/>
    <mergeCell ref="N322:O322"/>
    <mergeCell ref="P322:Q322"/>
    <mergeCell ref="R322:S322"/>
    <mergeCell ref="T322:U322"/>
    <mergeCell ref="V322:W322"/>
    <mergeCell ref="D316:W316"/>
    <mergeCell ref="D317:E317"/>
    <mergeCell ref="F317:G317"/>
    <mergeCell ref="H317:I317"/>
    <mergeCell ref="J317:K317"/>
    <mergeCell ref="L317:M317"/>
    <mergeCell ref="N317:O317"/>
    <mergeCell ref="P317:Q317"/>
    <mergeCell ref="R317:S317"/>
    <mergeCell ref="T317:U317"/>
    <mergeCell ref="V317:W317"/>
    <mergeCell ref="D318:Z318"/>
    <mergeCell ref="D319:E319"/>
    <mergeCell ref="F319:G319"/>
    <mergeCell ref="H319:I319"/>
    <mergeCell ref="J319:K319"/>
    <mergeCell ref="L319:M319"/>
    <mergeCell ref="N319:O319"/>
    <mergeCell ref="P319:Q319"/>
    <mergeCell ref="R319:S319"/>
    <mergeCell ref="T319:U319"/>
    <mergeCell ref="V319:W319"/>
    <mergeCell ref="X319:Z325"/>
    <mergeCell ref="D320:E320"/>
    <mergeCell ref="F320:G320"/>
    <mergeCell ref="H320:I320"/>
    <mergeCell ref="J320:K320"/>
    <mergeCell ref="L320:M320"/>
    <mergeCell ref="N320:O320"/>
    <mergeCell ref="P320:Q320"/>
    <mergeCell ref="R320:S320"/>
    <mergeCell ref="T320:U320"/>
    <mergeCell ref="D314:E314"/>
    <mergeCell ref="F314:G314"/>
    <mergeCell ref="H314:I314"/>
    <mergeCell ref="J314:K314"/>
    <mergeCell ref="L314:M314"/>
    <mergeCell ref="N314:O314"/>
    <mergeCell ref="P314:Q314"/>
    <mergeCell ref="R314:S314"/>
    <mergeCell ref="T314:U314"/>
    <mergeCell ref="V314:W314"/>
    <mergeCell ref="D315:E315"/>
    <mergeCell ref="F315:G315"/>
    <mergeCell ref="H315:I315"/>
    <mergeCell ref="J315:K315"/>
    <mergeCell ref="L315:M315"/>
    <mergeCell ref="N315:O315"/>
    <mergeCell ref="P315:Q315"/>
    <mergeCell ref="R315:S315"/>
    <mergeCell ref="T315:U315"/>
    <mergeCell ref="V315:W315"/>
    <mergeCell ref="T311:U311"/>
    <mergeCell ref="V311:W311"/>
    <mergeCell ref="D312:E312"/>
    <mergeCell ref="F312:G312"/>
    <mergeCell ref="H312:I312"/>
    <mergeCell ref="J312:K312"/>
    <mergeCell ref="L312:M312"/>
    <mergeCell ref="N312:O312"/>
    <mergeCell ref="P312:Q312"/>
    <mergeCell ref="R312:S312"/>
    <mergeCell ref="T312:U312"/>
    <mergeCell ref="V312:W312"/>
    <mergeCell ref="D313:E313"/>
    <mergeCell ref="F313:G313"/>
    <mergeCell ref="H313:I313"/>
    <mergeCell ref="J313:K313"/>
    <mergeCell ref="L313:M313"/>
    <mergeCell ref="N313:O313"/>
    <mergeCell ref="P313:Q313"/>
    <mergeCell ref="R313:S313"/>
    <mergeCell ref="T313:U313"/>
    <mergeCell ref="V313:W313"/>
    <mergeCell ref="D306:W306"/>
    <mergeCell ref="D307:Z307"/>
    <mergeCell ref="D308:E308"/>
    <mergeCell ref="F308:G308"/>
    <mergeCell ref="H308:I308"/>
    <mergeCell ref="J308:K308"/>
    <mergeCell ref="L308:M308"/>
    <mergeCell ref="N308:O308"/>
    <mergeCell ref="P308:Q308"/>
    <mergeCell ref="R308:S308"/>
    <mergeCell ref="T308:U308"/>
    <mergeCell ref="V308:W308"/>
    <mergeCell ref="D309:Z309"/>
    <mergeCell ref="D310:E310"/>
    <mergeCell ref="F310:G310"/>
    <mergeCell ref="H310:I310"/>
    <mergeCell ref="J310:K310"/>
    <mergeCell ref="L310:M310"/>
    <mergeCell ref="N310:O310"/>
    <mergeCell ref="P310:Q310"/>
    <mergeCell ref="R310:S310"/>
    <mergeCell ref="T310:U310"/>
    <mergeCell ref="V310:W310"/>
    <mergeCell ref="X310:Z316"/>
    <mergeCell ref="D311:E311"/>
    <mergeCell ref="F311:G311"/>
    <mergeCell ref="H311:I311"/>
    <mergeCell ref="J311:K311"/>
    <mergeCell ref="L311:M311"/>
    <mergeCell ref="N311:O311"/>
    <mergeCell ref="P311:Q311"/>
    <mergeCell ref="R311:S311"/>
    <mergeCell ref="D304:E304"/>
    <mergeCell ref="F304:G304"/>
    <mergeCell ref="H304:I304"/>
    <mergeCell ref="J304:K304"/>
    <mergeCell ref="L304:M304"/>
    <mergeCell ref="N304:O304"/>
    <mergeCell ref="P304:Q304"/>
    <mergeCell ref="R304:S304"/>
    <mergeCell ref="T304:U304"/>
    <mergeCell ref="V304:W304"/>
    <mergeCell ref="D305:E305"/>
    <mergeCell ref="F305:G305"/>
    <mergeCell ref="H305:I305"/>
    <mergeCell ref="J305:K305"/>
    <mergeCell ref="L305:M305"/>
    <mergeCell ref="N305:O305"/>
    <mergeCell ref="P305:Q305"/>
    <mergeCell ref="R305:S305"/>
    <mergeCell ref="T305:U305"/>
    <mergeCell ref="V305:W305"/>
    <mergeCell ref="D302:E302"/>
    <mergeCell ref="F302:G302"/>
    <mergeCell ref="H302:I302"/>
    <mergeCell ref="J302:K302"/>
    <mergeCell ref="L302:M302"/>
    <mergeCell ref="N302:O302"/>
    <mergeCell ref="P302:Q302"/>
    <mergeCell ref="R302:S302"/>
    <mergeCell ref="T302:U302"/>
    <mergeCell ref="V302:W302"/>
    <mergeCell ref="D303:E303"/>
    <mergeCell ref="F303:G303"/>
    <mergeCell ref="H303:I303"/>
    <mergeCell ref="J303:K303"/>
    <mergeCell ref="L303:M303"/>
    <mergeCell ref="N303:O303"/>
    <mergeCell ref="P303:Q303"/>
    <mergeCell ref="R303:S303"/>
    <mergeCell ref="T303:U303"/>
    <mergeCell ref="V303:W303"/>
    <mergeCell ref="D300:E300"/>
    <mergeCell ref="F300:G300"/>
    <mergeCell ref="H300:I300"/>
    <mergeCell ref="J300:K300"/>
    <mergeCell ref="L300:M300"/>
    <mergeCell ref="N300:O300"/>
    <mergeCell ref="P300:Q300"/>
    <mergeCell ref="R300:S300"/>
    <mergeCell ref="T300:U300"/>
    <mergeCell ref="V300:W300"/>
    <mergeCell ref="D301:E301"/>
    <mergeCell ref="F301:G301"/>
    <mergeCell ref="H301:I301"/>
    <mergeCell ref="J301:K301"/>
    <mergeCell ref="L301:M301"/>
    <mergeCell ref="N301:O301"/>
    <mergeCell ref="P301:Q301"/>
    <mergeCell ref="R301:S301"/>
    <mergeCell ref="T301:U301"/>
    <mergeCell ref="V301:W301"/>
    <mergeCell ref="D296:Z296"/>
    <mergeCell ref="D297:E297"/>
    <mergeCell ref="F297:G297"/>
    <mergeCell ref="H297:I297"/>
    <mergeCell ref="J297:K297"/>
    <mergeCell ref="L297:M297"/>
    <mergeCell ref="N297:O297"/>
    <mergeCell ref="P297:Q297"/>
    <mergeCell ref="R297:S297"/>
    <mergeCell ref="T297:U297"/>
    <mergeCell ref="V297:W297"/>
    <mergeCell ref="X297:Z306"/>
    <mergeCell ref="D298:E298"/>
    <mergeCell ref="F298:G298"/>
    <mergeCell ref="H298:I298"/>
    <mergeCell ref="J298:K298"/>
    <mergeCell ref="L298:M298"/>
    <mergeCell ref="N298:O298"/>
    <mergeCell ref="P298:Q298"/>
    <mergeCell ref="R298:S298"/>
    <mergeCell ref="T298:U298"/>
    <mergeCell ref="V298:W298"/>
    <mergeCell ref="D299:E299"/>
    <mergeCell ref="F299:G299"/>
    <mergeCell ref="H299:I299"/>
    <mergeCell ref="J299:K299"/>
    <mergeCell ref="L299:M299"/>
    <mergeCell ref="N299:O299"/>
    <mergeCell ref="P299:Q299"/>
    <mergeCell ref="R299:S299"/>
    <mergeCell ref="T299:U299"/>
    <mergeCell ref="V299:W299"/>
    <mergeCell ref="D293:E293"/>
    <mergeCell ref="F293:G293"/>
    <mergeCell ref="H293:I293"/>
    <mergeCell ref="J293:K293"/>
    <mergeCell ref="L293:M293"/>
    <mergeCell ref="N293:O293"/>
    <mergeCell ref="P293:Q293"/>
    <mergeCell ref="R293:S293"/>
    <mergeCell ref="T293:U293"/>
    <mergeCell ref="V293:W293"/>
    <mergeCell ref="D294:W294"/>
    <mergeCell ref="D295:E295"/>
    <mergeCell ref="F295:G295"/>
    <mergeCell ref="H295:I295"/>
    <mergeCell ref="J295:K295"/>
    <mergeCell ref="L295:M295"/>
    <mergeCell ref="N295:O295"/>
    <mergeCell ref="P295:Q295"/>
    <mergeCell ref="R295:S295"/>
    <mergeCell ref="T295:U295"/>
    <mergeCell ref="V295:W295"/>
    <mergeCell ref="D291:E291"/>
    <mergeCell ref="F291:G291"/>
    <mergeCell ref="H291:I291"/>
    <mergeCell ref="J291:K291"/>
    <mergeCell ref="L291:M291"/>
    <mergeCell ref="N291:O291"/>
    <mergeCell ref="P291:Q291"/>
    <mergeCell ref="R291:S291"/>
    <mergeCell ref="T291:U291"/>
    <mergeCell ref="V291:W291"/>
    <mergeCell ref="D292:E292"/>
    <mergeCell ref="F292:G292"/>
    <mergeCell ref="H292:I292"/>
    <mergeCell ref="J292:K292"/>
    <mergeCell ref="L292:M292"/>
    <mergeCell ref="N292:O292"/>
    <mergeCell ref="P292:Q292"/>
    <mergeCell ref="R292:S292"/>
    <mergeCell ref="T292:U292"/>
    <mergeCell ref="V292:W292"/>
    <mergeCell ref="D289:E289"/>
    <mergeCell ref="F289:G289"/>
    <mergeCell ref="H289:I289"/>
    <mergeCell ref="J289:K289"/>
    <mergeCell ref="L289:M289"/>
    <mergeCell ref="N289:O289"/>
    <mergeCell ref="P289:Q289"/>
    <mergeCell ref="R289:S289"/>
    <mergeCell ref="T289:U289"/>
    <mergeCell ref="V289:W289"/>
    <mergeCell ref="D290:E290"/>
    <mergeCell ref="F290:G290"/>
    <mergeCell ref="H290:I290"/>
    <mergeCell ref="J290:K290"/>
    <mergeCell ref="L290:M290"/>
    <mergeCell ref="N290:O290"/>
    <mergeCell ref="P290:Q290"/>
    <mergeCell ref="R290:S290"/>
    <mergeCell ref="T290:U290"/>
    <mergeCell ref="V290:W290"/>
    <mergeCell ref="V286:W286"/>
    <mergeCell ref="D287:E287"/>
    <mergeCell ref="F287:G287"/>
    <mergeCell ref="H287:I287"/>
    <mergeCell ref="J287:K287"/>
    <mergeCell ref="L287:M287"/>
    <mergeCell ref="N287:O287"/>
    <mergeCell ref="P287:Q287"/>
    <mergeCell ref="R287:S287"/>
    <mergeCell ref="T287:U287"/>
    <mergeCell ref="V287:W287"/>
    <mergeCell ref="D288:E288"/>
    <mergeCell ref="F288:G288"/>
    <mergeCell ref="H288:I288"/>
    <mergeCell ref="J288:K288"/>
    <mergeCell ref="L288:M288"/>
    <mergeCell ref="N288:O288"/>
    <mergeCell ref="P288:Q288"/>
    <mergeCell ref="R288:S288"/>
    <mergeCell ref="T288:U288"/>
    <mergeCell ref="V288:W288"/>
    <mergeCell ref="D282:Z282"/>
    <mergeCell ref="D283:E283"/>
    <mergeCell ref="F283:G283"/>
    <mergeCell ref="H283:I283"/>
    <mergeCell ref="J283:K283"/>
    <mergeCell ref="L283:M283"/>
    <mergeCell ref="N283:O283"/>
    <mergeCell ref="P283:Q283"/>
    <mergeCell ref="R283:S283"/>
    <mergeCell ref="T283:U283"/>
    <mergeCell ref="V283:W283"/>
    <mergeCell ref="D284:Z284"/>
    <mergeCell ref="D285:E285"/>
    <mergeCell ref="F285:G285"/>
    <mergeCell ref="H285:I285"/>
    <mergeCell ref="J285:K285"/>
    <mergeCell ref="L285:M285"/>
    <mergeCell ref="N285:O285"/>
    <mergeCell ref="P285:Q285"/>
    <mergeCell ref="R285:S285"/>
    <mergeCell ref="T285:U285"/>
    <mergeCell ref="V285:W285"/>
    <mergeCell ref="X285:Z294"/>
    <mergeCell ref="D286:E286"/>
    <mergeCell ref="F286:G286"/>
    <mergeCell ref="H286:I286"/>
    <mergeCell ref="J286:K286"/>
    <mergeCell ref="L286:M286"/>
    <mergeCell ref="N286:O286"/>
    <mergeCell ref="P286:Q286"/>
    <mergeCell ref="R286:S286"/>
    <mergeCell ref="T286:U286"/>
    <mergeCell ref="D280:E280"/>
    <mergeCell ref="F280:G280"/>
    <mergeCell ref="H280:I280"/>
    <mergeCell ref="J280:K280"/>
    <mergeCell ref="L280:M280"/>
    <mergeCell ref="N280:O280"/>
    <mergeCell ref="P280:Q280"/>
    <mergeCell ref="R280:S280"/>
    <mergeCell ref="T280:U280"/>
    <mergeCell ref="V280:W280"/>
    <mergeCell ref="D281:E281"/>
    <mergeCell ref="F281:G281"/>
    <mergeCell ref="H281:I281"/>
    <mergeCell ref="J281:K281"/>
    <mergeCell ref="L281:M281"/>
    <mergeCell ref="N281:O281"/>
    <mergeCell ref="P281:Q281"/>
    <mergeCell ref="R281:S281"/>
    <mergeCell ref="T281:U281"/>
    <mergeCell ref="V281:W281"/>
    <mergeCell ref="D278:E278"/>
    <mergeCell ref="F278:G278"/>
    <mergeCell ref="H278:I278"/>
    <mergeCell ref="J278:K278"/>
    <mergeCell ref="L278:M278"/>
    <mergeCell ref="N278:O278"/>
    <mergeCell ref="P278:Q278"/>
    <mergeCell ref="R278:S278"/>
    <mergeCell ref="T278:U278"/>
    <mergeCell ref="V278:W278"/>
    <mergeCell ref="D279:E279"/>
    <mergeCell ref="F279:G279"/>
    <mergeCell ref="H279:I279"/>
    <mergeCell ref="J279:K279"/>
    <mergeCell ref="L279:M279"/>
    <mergeCell ref="N279:O279"/>
    <mergeCell ref="P279:Q279"/>
    <mergeCell ref="R279:S279"/>
    <mergeCell ref="T279:U279"/>
    <mergeCell ref="V279:W279"/>
    <mergeCell ref="D274:Z274"/>
    <mergeCell ref="D275:E275"/>
    <mergeCell ref="F275:G275"/>
    <mergeCell ref="H275:I275"/>
    <mergeCell ref="J275:K275"/>
    <mergeCell ref="L275:M275"/>
    <mergeCell ref="N275:O275"/>
    <mergeCell ref="P275:Q275"/>
    <mergeCell ref="R275:S275"/>
    <mergeCell ref="T275:U275"/>
    <mergeCell ref="V275:W275"/>
    <mergeCell ref="X275:Z279"/>
    <mergeCell ref="D276:E276"/>
    <mergeCell ref="F276:G276"/>
    <mergeCell ref="H276:I276"/>
    <mergeCell ref="J276:K276"/>
    <mergeCell ref="L276:M276"/>
    <mergeCell ref="N276:O276"/>
    <mergeCell ref="P276:Q276"/>
    <mergeCell ref="R276:S276"/>
    <mergeCell ref="T276:U276"/>
    <mergeCell ref="V276:W276"/>
    <mergeCell ref="D277:E277"/>
    <mergeCell ref="F277:G277"/>
    <mergeCell ref="H277:I277"/>
    <mergeCell ref="J277:K277"/>
    <mergeCell ref="L277:M277"/>
    <mergeCell ref="N277:O277"/>
    <mergeCell ref="P277:Q277"/>
    <mergeCell ref="R277:S277"/>
    <mergeCell ref="T277:U277"/>
    <mergeCell ref="V277:W277"/>
    <mergeCell ref="D270:E270"/>
    <mergeCell ref="F270:G270"/>
    <mergeCell ref="H270:I270"/>
    <mergeCell ref="J270:K270"/>
    <mergeCell ref="L270:M270"/>
    <mergeCell ref="N270:O270"/>
    <mergeCell ref="P270:Q270"/>
    <mergeCell ref="R270:S270"/>
    <mergeCell ref="T270:U270"/>
    <mergeCell ref="V270:W270"/>
    <mergeCell ref="D271:Z271"/>
    <mergeCell ref="D272:Z272"/>
    <mergeCell ref="D273:E273"/>
    <mergeCell ref="F273:G273"/>
    <mergeCell ref="H273:I273"/>
    <mergeCell ref="J273:K273"/>
    <mergeCell ref="L273:M273"/>
    <mergeCell ref="N273:O273"/>
    <mergeCell ref="P273:Q273"/>
    <mergeCell ref="R273:S273"/>
    <mergeCell ref="T273:U273"/>
    <mergeCell ref="V273:W273"/>
    <mergeCell ref="D269:E269"/>
    <mergeCell ref="F269:G269"/>
    <mergeCell ref="H269:I269"/>
    <mergeCell ref="J269:K269"/>
    <mergeCell ref="L269:M269"/>
    <mergeCell ref="N269:O269"/>
    <mergeCell ref="P269:Q269"/>
    <mergeCell ref="R269:S269"/>
    <mergeCell ref="T269:U269"/>
    <mergeCell ref="P263:Q263"/>
    <mergeCell ref="N259:O259"/>
    <mergeCell ref="T263:U263"/>
    <mergeCell ref="T262:U262"/>
    <mergeCell ref="L259:M259"/>
    <mergeCell ref="D265:E265"/>
    <mergeCell ref="V269:W269"/>
    <mergeCell ref="D264:X264"/>
    <mergeCell ref="F265:Z265"/>
    <mergeCell ref="D267:Z267"/>
    <mergeCell ref="D268:E268"/>
    <mergeCell ref="F268:G268"/>
    <mergeCell ref="H268:I268"/>
    <mergeCell ref="J268:K268"/>
    <mergeCell ref="L268:M268"/>
    <mergeCell ref="N268:O268"/>
    <mergeCell ref="P268:Q268"/>
    <mergeCell ref="R268:S268"/>
    <mergeCell ref="T268:U268"/>
    <mergeCell ref="V268:W268"/>
    <mergeCell ref="D256:X256"/>
    <mergeCell ref="D257:E257"/>
    <mergeCell ref="F257:Z257"/>
    <mergeCell ref="P259:Q259"/>
    <mergeCell ref="D260:Z260"/>
    <mergeCell ref="D261:E261"/>
    <mergeCell ref="H261:I261"/>
    <mergeCell ref="J261:K261"/>
    <mergeCell ref="L261:M261"/>
    <mergeCell ref="X261:Z263"/>
    <mergeCell ref="L262:M262"/>
    <mergeCell ref="V262:W262"/>
    <mergeCell ref="D263:E263"/>
    <mergeCell ref="J263:K263"/>
    <mergeCell ref="L263:M263"/>
    <mergeCell ref="N263:O263"/>
    <mergeCell ref="V259:W259"/>
    <mergeCell ref="V261:W261"/>
    <mergeCell ref="R261:S261"/>
    <mergeCell ref="F261:G261"/>
    <mergeCell ref="N261:O261"/>
    <mergeCell ref="F263:G263"/>
    <mergeCell ref="F259:G259"/>
    <mergeCell ref="N262:O262"/>
    <mergeCell ref="F262:G262"/>
    <mergeCell ref="J259:K259"/>
    <mergeCell ref="R263:S263"/>
    <mergeCell ref="D262:E262"/>
    <mergeCell ref="H262:I262"/>
    <mergeCell ref="P261:Q261"/>
    <mergeCell ref="D254:E254"/>
    <mergeCell ref="F254:G254"/>
    <mergeCell ref="H254:I254"/>
    <mergeCell ref="J254:K254"/>
    <mergeCell ref="L254:M254"/>
    <mergeCell ref="N254:O254"/>
    <mergeCell ref="P254:Q254"/>
    <mergeCell ref="R254:S254"/>
    <mergeCell ref="T254:U254"/>
    <mergeCell ref="V254:W254"/>
    <mergeCell ref="D255:E255"/>
    <mergeCell ref="F255:G255"/>
    <mergeCell ref="H255:I255"/>
    <mergeCell ref="J255:K255"/>
    <mergeCell ref="L255:M255"/>
    <mergeCell ref="N255:O255"/>
    <mergeCell ref="P255:Q255"/>
    <mergeCell ref="R255:S255"/>
    <mergeCell ref="T255:U255"/>
    <mergeCell ref="V255:W255"/>
    <mergeCell ref="D252:E252"/>
    <mergeCell ref="F252:G252"/>
    <mergeCell ref="H252:I252"/>
    <mergeCell ref="J252:K252"/>
    <mergeCell ref="L252:M252"/>
    <mergeCell ref="N252:O252"/>
    <mergeCell ref="P252:Q252"/>
    <mergeCell ref="R252:S252"/>
    <mergeCell ref="T252:U252"/>
    <mergeCell ref="V252:W252"/>
    <mergeCell ref="D253:E253"/>
    <mergeCell ref="F253:G253"/>
    <mergeCell ref="H253:I253"/>
    <mergeCell ref="J253:K253"/>
    <mergeCell ref="L253:M253"/>
    <mergeCell ref="N253:O253"/>
    <mergeCell ref="P253:Q253"/>
    <mergeCell ref="R253:S253"/>
    <mergeCell ref="T253:U253"/>
    <mergeCell ref="V253:W253"/>
    <mergeCell ref="D247:Z247"/>
    <mergeCell ref="D248:E248"/>
    <mergeCell ref="F248:G248"/>
    <mergeCell ref="H248:I248"/>
    <mergeCell ref="J248:K248"/>
    <mergeCell ref="L248:M248"/>
    <mergeCell ref="N248:O248"/>
    <mergeCell ref="P248:Q248"/>
    <mergeCell ref="R248:S248"/>
    <mergeCell ref="T248:U248"/>
    <mergeCell ref="V248:W248"/>
    <mergeCell ref="D249:Z249"/>
    <mergeCell ref="D250:Z250"/>
    <mergeCell ref="D251:E251"/>
    <mergeCell ref="F251:G251"/>
    <mergeCell ref="H251:I251"/>
    <mergeCell ref="J251:K251"/>
    <mergeCell ref="L251:M251"/>
    <mergeCell ref="N251:O251"/>
    <mergeCell ref="P251:Q251"/>
    <mergeCell ref="R251:S251"/>
    <mergeCell ref="T251:U251"/>
    <mergeCell ref="V251:W251"/>
    <mergeCell ref="D241:E241"/>
    <mergeCell ref="F241:G241"/>
    <mergeCell ref="H241:I241"/>
    <mergeCell ref="J241:K241"/>
    <mergeCell ref="L241:M241"/>
    <mergeCell ref="N241:O241"/>
    <mergeCell ref="P241:Q241"/>
    <mergeCell ref="R241:S241"/>
    <mergeCell ref="T241:U241"/>
    <mergeCell ref="V241:W241"/>
    <mergeCell ref="F246:G246"/>
    <mergeCell ref="H246:I246"/>
    <mergeCell ref="J246:K246"/>
    <mergeCell ref="L246:M246"/>
    <mergeCell ref="N246:O246"/>
    <mergeCell ref="P246:Q246"/>
    <mergeCell ref="R246:S246"/>
    <mergeCell ref="T246:U246"/>
    <mergeCell ref="V246:W246"/>
    <mergeCell ref="J239:K239"/>
    <mergeCell ref="L239:M239"/>
    <mergeCell ref="N239:O239"/>
    <mergeCell ref="P239:Q239"/>
    <mergeCell ref="R239:S239"/>
    <mergeCell ref="T239:U239"/>
    <mergeCell ref="V239:W239"/>
    <mergeCell ref="D240:E240"/>
    <mergeCell ref="F240:G240"/>
    <mergeCell ref="H240:I240"/>
    <mergeCell ref="J240:K240"/>
    <mergeCell ref="L240:M240"/>
    <mergeCell ref="N240:O240"/>
    <mergeCell ref="P240:Q240"/>
    <mergeCell ref="R240:S240"/>
    <mergeCell ref="T240:U240"/>
    <mergeCell ref="V240:W240"/>
    <mergeCell ref="D108:E108"/>
    <mergeCell ref="F108:Z108"/>
    <mergeCell ref="F145:Z145"/>
    <mergeCell ref="H148:I148"/>
    <mergeCell ref="R139:S139"/>
    <mergeCell ref="J179:K179"/>
    <mergeCell ref="P229:Q229"/>
    <mergeCell ref="R229:S229"/>
    <mergeCell ref="T229:U229"/>
    <mergeCell ref="V229:W229"/>
    <mergeCell ref="D230:E230"/>
    <mergeCell ref="F230:G230"/>
    <mergeCell ref="H230:I230"/>
    <mergeCell ref="J230:K230"/>
    <mergeCell ref="L230:M230"/>
    <mergeCell ref="N230:O230"/>
    <mergeCell ref="P230:Q230"/>
    <mergeCell ref="R230:S230"/>
    <mergeCell ref="T230:U230"/>
    <mergeCell ref="V230:W230"/>
    <mergeCell ref="L178:M178"/>
    <mergeCell ref="T178:U178"/>
    <mergeCell ref="D174:E174"/>
    <mergeCell ref="F148:G148"/>
    <mergeCell ref="R143:S143"/>
    <mergeCell ref="D201:Z201"/>
    <mergeCell ref="D197:Z197"/>
    <mergeCell ref="D198:E198"/>
    <mergeCell ref="F198:G198"/>
    <mergeCell ref="H198:I198"/>
    <mergeCell ref="J198:K198"/>
    <mergeCell ref="L198:M198"/>
    <mergeCell ref="T95:U95"/>
    <mergeCell ref="V95:W95"/>
    <mergeCell ref="D96:E96"/>
    <mergeCell ref="F96:G96"/>
    <mergeCell ref="H96:I96"/>
    <mergeCell ref="J96:K96"/>
    <mergeCell ref="L96:M96"/>
    <mergeCell ref="N96:O96"/>
    <mergeCell ref="P96:Q96"/>
    <mergeCell ref="R96:S96"/>
    <mergeCell ref="L101:M101"/>
    <mergeCell ref="N101:O101"/>
    <mergeCell ref="P101:Q101"/>
    <mergeCell ref="R101:S101"/>
    <mergeCell ref="T101:U101"/>
    <mergeCell ref="V101:W101"/>
    <mergeCell ref="T99:U99"/>
    <mergeCell ref="D101:E101"/>
    <mergeCell ref="F101:G101"/>
    <mergeCell ref="H101:I101"/>
    <mergeCell ref="J101:K101"/>
    <mergeCell ref="H93:I93"/>
    <mergeCell ref="N93:O93"/>
    <mergeCell ref="P93:Q93"/>
    <mergeCell ref="R78:S78"/>
    <mergeCell ref="D89:E89"/>
    <mergeCell ref="T83:U83"/>
    <mergeCell ref="F72:G72"/>
    <mergeCell ref="R72:S72"/>
    <mergeCell ref="T72:U72"/>
    <mergeCell ref="J77:K77"/>
    <mergeCell ref="D83:E83"/>
    <mergeCell ref="V99:W99"/>
    <mergeCell ref="D100:E100"/>
    <mergeCell ref="F100:G100"/>
    <mergeCell ref="H100:I100"/>
    <mergeCell ref="J100:K100"/>
    <mergeCell ref="L100:M100"/>
    <mergeCell ref="N100:O100"/>
    <mergeCell ref="P100:Q100"/>
    <mergeCell ref="R100:S100"/>
    <mergeCell ref="T100:U100"/>
    <mergeCell ref="V100:W100"/>
    <mergeCell ref="J79:K79"/>
    <mergeCell ref="R79:S79"/>
    <mergeCell ref="D95:E95"/>
    <mergeCell ref="F95:G95"/>
    <mergeCell ref="H95:I95"/>
    <mergeCell ref="J95:K95"/>
    <mergeCell ref="L95:M95"/>
    <mergeCell ref="N95:O95"/>
    <mergeCell ref="P95:Q95"/>
    <mergeCell ref="R95:S95"/>
    <mergeCell ref="J56:K56"/>
    <mergeCell ref="L62:M62"/>
    <mergeCell ref="N62:O62"/>
    <mergeCell ref="P62:Q62"/>
    <mergeCell ref="R62:S62"/>
    <mergeCell ref="T62:U62"/>
    <mergeCell ref="F62:G62"/>
    <mergeCell ref="H62:I62"/>
    <mergeCell ref="J62:K62"/>
    <mergeCell ref="D61:E61"/>
    <mergeCell ref="F61:G61"/>
    <mergeCell ref="H61:I61"/>
    <mergeCell ref="T96:U96"/>
    <mergeCell ref="V96:W96"/>
    <mergeCell ref="D57:E57"/>
    <mergeCell ref="F57:G57"/>
    <mergeCell ref="V94:W94"/>
    <mergeCell ref="H71:I71"/>
    <mergeCell ref="D79:E79"/>
    <mergeCell ref="D86:E86"/>
    <mergeCell ref="F86:G86"/>
    <mergeCell ref="P83:Q83"/>
    <mergeCell ref="R83:S83"/>
    <mergeCell ref="V73:W73"/>
    <mergeCell ref="T78:U78"/>
    <mergeCell ref="V78:W78"/>
    <mergeCell ref="V77:W77"/>
    <mergeCell ref="V76:W76"/>
    <mergeCell ref="R77:S77"/>
    <mergeCell ref="R92:S92"/>
    <mergeCell ref="T92:U92"/>
    <mergeCell ref="F93:G93"/>
    <mergeCell ref="J74:K74"/>
    <mergeCell ref="D77:E77"/>
    <mergeCell ref="N73:O73"/>
    <mergeCell ref="D72:E72"/>
    <mergeCell ref="D81:E81"/>
    <mergeCell ref="F81:Z81"/>
    <mergeCell ref="T60:U60"/>
    <mergeCell ref="V40:W40"/>
    <mergeCell ref="D41:E41"/>
    <mergeCell ref="F41:G41"/>
    <mergeCell ref="J50:K50"/>
    <mergeCell ref="V50:W50"/>
    <mergeCell ref="H57:I57"/>
    <mergeCell ref="J57:K57"/>
    <mergeCell ref="L57:M57"/>
    <mergeCell ref="R58:S58"/>
    <mergeCell ref="D53:X53"/>
    <mergeCell ref="V60:W60"/>
    <mergeCell ref="N52:O52"/>
    <mergeCell ref="R52:S52"/>
    <mergeCell ref="V52:W52"/>
    <mergeCell ref="D78:E78"/>
    <mergeCell ref="D73:E73"/>
    <mergeCell ref="D66:E66"/>
    <mergeCell ref="F66:G66"/>
    <mergeCell ref="H66:I66"/>
    <mergeCell ref="J66:K66"/>
    <mergeCell ref="L66:M66"/>
    <mergeCell ref="N66:O66"/>
    <mergeCell ref="P66:Q66"/>
    <mergeCell ref="R66:S66"/>
    <mergeCell ref="T66:U66"/>
    <mergeCell ref="V59:W59"/>
    <mergeCell ref="T58:U58"/>
    <mergeCell ref="V58:W58"/>
    <mergeCell ref="D59:E59"/>
    <mergeCell ref="V57:W57"/>
    <mergeCell ref="T56:U56"/>
    <mergeCell ref="V56:W56"/>
    <mergeCell ref="D60:E60"/>
    <mergeCell ref="F60:G60"/>
    <mergeCell ref="H60:I60"/>
    <mergeCell ref="J60:K60"/>
    <mergeCell ref="L60:M60"/>
    <mergeCell ref="N60:O60"/>
    <mergeCell ref="P60:Q60"/>
    <mergeCell ref="R60:S60"/>
    <mergeCell ref="V66:W66"/>
    <mergeCell ref="R64:S64"/>
    <mergeCell ref="T64:U64"/>
    <mergeCell ref="N63:O63"/>
    <mergeCell ref="J61:K61"/>
    <mergeCell ref="L61:M61"/>
    <mergeCell ref="D64:E64"/>
    <mergeCell ref="F64:G64"/>
    <mergeCell ref="H64:I64"/>
    <mergeCell ref="J64:K64"/>
    <mergeCell ref="L64:M64"/>
    <mergeCell ref="N64:O64"/>
    <mergeCell ref="P64:Q64"/>
    <mergeCell ref="D58:E58"/>
    <mergeCell ref="F58:G58"/>
    <mergeCell ref="H58:I58"/>
    <mergeCell ref="J58:K58"/>
    <mergeCell ref="V36:W36"/>
    <mergeCell ref="R36:S36"/>
    <mergeCell ref="N36:O36"/>
    <mergeCell ref="P36:Q36"/>
    <mergeCell ref="J41:K41"/>
    <mergeCell ref="L41:M41"/>
    <mergeCell ref="N41:O41"/>
    <mergeCell ref="P41:Q41"/>
    <mergeCell ref="R41:S41"/>
    <mergeCell ref="T41:U41"/>
    <mergeCell ref="V41:W41"/>
    <mergeCell ref="L45:M45"/>
    <mergeCell ref="R51:S51"/>
    <mergeCell ref="J46:K46"/>
    <mergeCell ref="F46:G46"/>
    <mergeCell ref="H46:I46"/>
    <mergeCell ref="L46:M46"/>
    <mergeCell ref="H40:I40"/>
    <mergeCell ref="J40:K40"/>
    <mergeCell ref="L40:M40"/>
    <mergeCell ref="N40:O40"/>
    <mergeCell ref="P40:Q40"/>
    <mergeCell ref="R40:S40"/>
    <mergeCell ref="F43:Z43"/>
    <mergeCell ref="T40:U40"/>
    <mergeCell ref="F51:G51"/>
    <mergeCell ref="J36:K36"/>
    <mergeCell ref="H41:I41"/>
    <mergeCell ref="V51:W51"/>
    <mergeCell ref="P51:Q51"/>
    <mergeCell ref="N51:O51"/>
    <mergeCell ref="A84:A85"/>
    <mergeCell ref="B84:B85"/>
    <mergeCell ref="D84:E84"/>
    <mergeCell ref="F84:G84"/>
    <mergeCell ref="H84:I84"/>
    <mergeCell ref="J84:K84"/>
    <mergeCell ref="L84:M84"/>
    <mergeCell ref="N84:O84"/>
    <mergeCell ref="P84:Q84"/>
    <mergeCell ref="R84:S84"/>
    <mergeCell ref="T84:U84"/>
    <mergeCell ref="V84:W84"/>
    <mergeCell ref="D85:Z85"/>
    <mergeCell ref="D71:E71"/>
    <mergeCell ref="F71:G71"/>
    <mergeCell ref="T77:U77"/>
    <mergeCell ref="V71:W71"/>
    <mergeCell ref="T73:U73"/>
    <mergeCell ref="H73:I73"/>
    <mergeCell ref="D76:E76"/>
    <mergeCell ref="F76:G76"/>
    <mergeCell ref="H74:I74"/>
    <mergeCell ref="J78:K78"/>
    <mergeCell ref="L78:M78"/>
    <mergeCell ref="H77:I77"/>
    <mergeCell ref="H83:I83"/>
    <mergeCell ref="J83:K83"/>
    <mergeCell ref="F79:G79"/>
    <mergeCell ref="F77:G77"/>
    <mergeCell ref="V83:W83"/>
    <mergeCell ref="N78:O78"/>
    <mergeCell ref="P78:Q78"/>
    <mergeCell ref="J93:K93"/>
    <mergeCell ref="L93:M93"/>
    <mergeCell ref="P87:Q87"/>
    <mergeCell ref="R262:S262"/>
    <mergeCell ref="F216:Z216"/>
    <mergeCell ref="T479:U479"/>
    <mergeCell ref="V484:W484"/>
    <mergeCell ref="P479:Q479"/>
    <mergeCell ref="N480:O480"/>
    <mergeCell ref="D481:X481"/>
    <mergeCell ref="J485:K485"/>
    <mergeCell ref="N485:O485"/>
    <mergeCell ref="H487:I487"/>
    <mergeCell ref="R484:S484"/>
    <mergeCell ref="D486:E486"/>
    <mergeCell ref="D225:Z225"/>
    <mergeCell ref="D223:Z223"/>
    <mergeCell ref="D224:E224"/>
    <mergeCell ref="F224:G224"/>
    <mergeCell ref="H224:I224"/>
    <mergeCell ref="J224:K224"/>
    <mergeCell ref="L469:M469"/>
    <mergeCell ref="T485:U485"/>
    <mergeCell ref="F486:G486"/>
    <mergeCell ref="J486:K486"/>
    <mergeCell ref="N486:O486"/>
    <mergeCell ref="F484:G484"/>
    <mergeCell ref="V485:W485"/>
    <mergeCell ref="D416:Z416"/>
    <mergeCell ref="D417:E417"/>
    <mergeCell ref="V92:W92"/>
    <mergeCell ref="D93:E93"/>
    <mergeCell ref="P25:Q25"/>
    <mergeCell ref="R25:S25"/>
    <mergeCell ref="F26:G26"/>
    <mergeCell ref="H26:I26"/>
    <mergeCell ref="J26:K26"/>
    <mergeCell ref="L26:M26"/>
    <mergeCell ref="N26:O26"/>
    <mergeCell ref="P26:Q26"/>
    <mergeCell ref="R26:S26"/>
    <mergeCell ref="F59:G59"/>
    <mergeCell ref="H59:I59"/>
    <mergeCell ref="J59:K59"/>
    <mergeCell ref="R56:S56"/>
    <mergeCell ref="J51:K51"/>
    <mergeCell ref="L51:M51"/>
    <mergeCell ref="F25:G25"/>
    <mergeCell ref="F27:G27"/>
    <mergeCell ref="H27:I27"/>
    <mergeCell ref="L36:M36"/>
    <mergeCell ref="N47:O47"/>
    <mergeCell ref="D30:X30"/>
    <mergeCell ref="D33:E33"/>
    <mergeCell ref="L33:M33"/>
    <mergeCell ref="N33:O33"/>
    <mergeCell ref="F38:Z38"/>
    <mergeCell ref="N45:O45"/>
    <mergeCell ref="F45:G45"/>
    <mergeCell ref="R45:S45"/>
    <mergeCell ref="D42:X42"/>
    <mergeCell ref="V33:W33"/>
    <mergeCell ref="T48:U48"/>
    <mergeCell ref="F50:G50"/>
    <mergeCell ref="L487:M487"/>
    <mergeCell ref="P486:Q486"/>
    <mergeCell ref="F485:G485"/>
    <mergeCell ref="F480:G480"/>
    <mergeCell ref="T480:U480"/>
    <mergeCell ref="N479:O479"/>
    <mergeCell ref="J484:K484"/>
    <mergeCell ref="T484:U484"/>
    <mergeCell ref="N488:O488"/>
    <mergeCell ref="H486:I486"/>
    <mergeCell ref="D485:E485"/>
    <mergeCell ref="R485:S485"/>
    <mergeCell ref="P485:Q485"/>
    <mergeCell ref="L478:M478"/>
    <mergeCell ref="L485:M485"/>
    <mergeCell ref="P484:Q484"/>
    <mergeCell ref="P480:Q480"/>
    <mergeCell ref="V487:W487"/>
    <mergeCell ref="H484:I484"/>
    <mergeCell ref="H485:I485"/>
    <mergeCell ref="J480:K480"/>
    <mergeCell ref="D480:E480"/>
    <mergeCell ref="F489:G489"/>
    <mergeCell ref="P489:Q489"/>
    <mergeCell ref="T487:U487"/>
    <mergeCell ref="T486:U486"/>
    <mergeCell ref="D489:E489"/>
    <mergeCell ref="N478:O478"/>
    <mergeCell ref="T478:U478"/>
    <mergeCell ref="F478:G478"/>
    <mergeCell ref="V486:W486"/>
    <mergeCell ref="V489:W489"/>
    <mergeCell ref="R479:S479"/>
    <mergeCell ref="F414:G414"/>
    <mergeCell ref="H414:I414"/>
    <mergeCell ref="D484:E484"/>
    <mergeCell ref="R486:S486"/>
    <mergeCell ref="P477:Q477"/>
    <mergeCell ref="J466:K466"/>
    <mergeCell ref="V465:W465"/>
    <mergeCell ref="V467:W467"/>
    <mergeCell ref="V464:W464"/>
    <mergeCell ref="N476:O476"/>
    <mergeCell ref="R476:S476"/>
    <mergeCell ref="D488:E488"/>
    <mergeCell ref="N484:O484"/>
    <mergeCell ref="D487:E487"/>
    <mergeCell ref="L484:M484"/>
    <mergeCell ref="D482:E482"/>
    <mergeCell ref="H515:I515"/>
    <mergeCell ref="J515:K515"/>
    <mergeCell ref="F530:G530"/>
    <mergeCell ref="D514:E514"/>
    <mergeCell ref="D519:E519"/>
    <mergeCell ref="H531:I531"/>
    <mergeCell ref="J531:K531"/>
    <mergeCell ref="D493:E493"/>
    <mergeCell ref="J517:K517"/>
    <mergeCell ref="L511:M511"/>
    <mergeCell ref="H526:I526"/>
    <mergeCell ref="R500:S500"/>
    <mergeCell ref="F526:G526"/>
    <mergeCell ref="P517:Q517"/>
    <mergeCell ref="F514:G514"/>
    <mergeCell ref="H514:I514"/>
    <mergeCell ref="R533:S533"/>
    <mergeCell ref="D526:E526"/>
    <mergeCell ref="H502:I502"/>
    <mergeCell ref="F515:G515"/>
    <mergeCell ref="D528:E528"/>
    <mergeCell ref="N517:O517"/>
    <mergeCell ref="P514:Q514"/>
    <mergeCell ref="R514:S514"/>
    <mergeCell ref="R522:S522"/>
    <mergeCell ref="N512:O512"/>
    <mergeCell ref="J522:K522"/>
    <mergeCell ref="D522:E522"/>
    <mergeCell ref="D503:X503"/>
    <mergeCell ref="D502:E502"/>
    <mergeCell ref="P502:Q502"/>
    <mergeCell ref="J501:K501"/>
    <mergeCell ref="V507:W507"/>
    <mergeCell ref="P499:Q499"/>
    <mergeCell ref="V499:W499"/>
    <mergeCell ref="D540:E540"/>
    <mergeCell ref="D538:E538"/>
    <mergeCell ref="J511:K511"/>
    <mergeCell ref="N509:O509"/>
    <mergeCell ref="D509:E509"/>
    <mergeCell ref="F509:G509"/>
    <mergeCell ref="H513:I513"/>
    <mergeCell ref="L514:M514"/>
    <mergeCell ref="D512:E512"/>
    <mergeCell ref="F512:G512"/>
    <mergeCell ref="L516:M516"/>
    <mergeCell ref="H530:I530"/>
    <mergeCell ref="V530:W530"/>
    <mergeCell ref="F516:G516"/>
    <mergeCell ref="V514:W514"/>
    <mergeCell ref="R535:S535"/>
    <mergeCell ref="V500:W500"/>
    <mergeCell ref="H511:I511"/>
    <mergeCell ref="V526:W526"/>
    <mergeCell ref="R526:S526"/>
    <mergeCell ref="R530:S530"/>
    <mergeCell ref="J538:K538"/>
    <mergeCell ref="P530:Q530"/>
    <mergeCell ref="P536:Q536"/>
    <mergeCell ref="F522:G522"/>
    <mergeCell ref="D516:E516"/>
    <mergeCell ref="L522:M522"/>
    <mergeCell ref="N526:O526"/>
    <mergeCell ref="P526:Q526"/>
    <mergeCell ref="V547:W547"/>
    <mergeCell ref="D498:E498"/>
    <mergeCell ref="D497:E497"/>
    <mergeCell ref="D536:E536"/>
    <mergeCell ref="F536:G536"/>
    <mergeCell ref="H536:I536"/>
    <mergeCell ref="J536:K536"/>
    <mergeCell ref="L536:M536"/>
    <mergeCell ref="H538:I538"/>
    <mergeCell ref="D539:X539"/>
    <mergeCell ref="N538:O538"/>
    <mergeCell ref="D491:E491"/>
    <mergeCell ref="V524:W524"/>
    <mergeCell ref="D544:E544"/>
    <mergeCell ref="R489:S489"/>
    <mergeCell ref="P487:Q487"/>
    <mergeCell ref="N487:O487"/>
    <mergeCell ref="F504:Z504"/>
    <mergeCell ref="N501:O501"/>
    <mergeCell ref="F488:G488"/>
    <mergeCell ref="F487:G487"/>
    <mergeCell ref="J500:K500"/>
    <mergeCell ref="F493:G493"/>
    <mergeCell ref="F500:G500"/>
    <mergeCell ref="T536:U536"/>
    <mergeCell ref="F534:G534"/>
    <mergeCell ref="D504:E504"/>
    <mergeCell ref="T490:U490"/>
    <mergeCell ref="R524:S524"/>
    <mergeCell ref="H488:I488"/>
    <mergeCell ref="L489:M489"/>
    <mergeCell ref="N490:O490"/>
    <mergeCell ref="N489:O489"/>
    <mergeCell ref="N497:O497"/>
    <mergeCell ref="L498:M498"/>
    <mergeCell ref="L493:M493"/>
    <mergeCell ref="R488:S488"/>
    <mergeCell ref="L488:M488"/>
    <mergeCell ref="D494:X494"/>
    <mergeCell ref="D495:E495"/>
    <mergeCell ref="F492:G492"/>
    <mergeCell ref="F495:Z495"/>
    <mergeCell ref="F497:G497"/>
    <mergeCell ref="T489:U489"/>
    <mergeCell ref="D490:E490"/>
    <mergeCell ref="R491:S491"/>
    <mergeCell ref="H498:I498"/>
    <mergeCell ref="T498:U498"/>
    <mergeCell ref="F498:G498"/>
    <mergeCell ref="R498:S498"/>
    <mergeCell ref="P490:Q490"/>
    <mergeCell ref="H491:I491"/>
    <mergeCell ref="V498:W498"/>
    <mergeCell ref="H25:I25"/>
    <mergeCell ref="L25:M25"/>
    <mergeCell ref="N25:O25"/>
    <mergeCell ref="D91:Z91"/>
    <mergeCell ref="D92:E92"/>
    <mergeCell ref="F92:G92"/>
    <mergeCell ref="N72:O72"/>
    <mergeCell ref="R74:S74"/>
    <mergeCell ref="D88:X88"/>
    <mergeCell ref="J15:K15"/>
    <mergeCell ref="V48:W48"/>
    <mergeCell ref="V47:W47"/>
    <mergeCell ref="L50:M50"/>
    <mergeCell ref="V35:W35"/>
    <mergeCell ref="R47:S47"/>
    <mergeCell ref="R48:S48"/>
    <mergeCell ref="T47:U47"/>
    <mergeCell ref="V72:W72"/>
    <mergeCell ref="T51:U51"/>
    <mergeCell ref="H76:I76"/>
    <mergeCell ref="P71:Q71"/>
    <mergeCell ref="J76:K76"/>
    <mergeCell ref="L76:M76"/>
    <mergeCell ref="T76:U76"/>
    <mergeCell ref="J73:K73"/>
    <mergeCell ref="N76:O76"/>
    <mergeCell ref="D36:E36"/>
    <mergeCell ref="H36:I36"/>
    <mergeCell ref="F52:G52"/>
    <mergeCell ref="H52:I52"/>
    <mergeCell ref="D45:E45"/>
    <mergeCell ref="J25:K25"/>
    <mergeCell ref="P74:Q74"/>
    <mergeCell ref="T52:U52"/>
    <mergeCell ref="F23:Z23"/>
    <mergeCell ref="V46:W46"/>
    <mergeCell ref="V45:W45"/>
    <mergeCell ref="J47:K47"/>
    <mergeCell ref="L47:M47"/>
    <mergeCell ref="R50:S50"/>
    <mergeCell ref="V26:W26"/>
    <mergeCell ref="T27:U27"/>
    <mergeCell ref="V27:W27"/>
    <mergeCell ref="F28:G28"/>
    <mergeCell ref="H28:I28"/>
    <mergeCell ref="J28:K28"/>
    <mergeCell ref="L28:M28"/>
    <mergeCell ref="N28:O28"/>
    <mergeCell ref="P28:Q28"/>
    <mergeCell ref="R28:S28"/>
    <mergeCell ref="T25:U25"/>
    <mergeCell ref="P35:Q35"/>
    <mergeCell ref="T34:U34"/>
    <mergeCell ref="P50:Q50"/>
    <mergeCell ref="J49:K49"/>
    <mergeCell ref="P49:Q49"/>
    <mergeCell ref="N49:O49"/>
    <mergeCell ref="R46:S46"/>
    <mergeCell ref="N50:O50"/>
    <mergeCell ref="H50:I50"/>
    <mergeCell ref="F49:G49"/>
    <mergeCell ref="T45:U45"/>
    <mergeCell ref="V34:W34"/>
    <mergeCell ref="L29:M29"/>
    <mergeCell ref="R76:S76"/>
    <mergeCell ref="L74:M74"/>
    <mergeCell ref="T74:U74"/>
    <mergeCell ref="P72:Q72"/>
    <mergeCell ref="N57:O57"/>
    <mergeCell ref="P57:Q57"/>
    <mergeCell ref="R57:S57"/>
    <mergeCell ref="T57:U57"/>
    <mergeCell ref="T46:U46"/>
    <mergeCell ref="P59:Q59"/>
    <mergeCell ref="R59:S59"/>
    <mergeCell ref="T59:U59"/>
    <mergeCell ref="D70:Z70"/>
    <mergeCell ref="L56:M56"/>
    <mergeCell ref="N56:O56"/>
    <mergeCell ref="P56:Q56"/>
    <mergeCell ref="D43:E43"/>
    <mergeCell ref="F73:G73"/>
    <mergeCell ref="D52:E52"/>
    <mergeCell ref="L52:M52"/>
    <mergeCell ref="L59:M59"/>
    <mergeCell ref="N59:O59"/>
    <mergeCell ref="D67:X67"/>
    <mergeCell ref="D68:E68"/>
    <mergeCell ref="F68:Z68"/>
    <mergeCell ref="F47:G47"/>
    <mergeCell ref="L49:M49"/>
    <mergeCell ref="R49:S49"/>
    <mergeCell ref="P63:Q63"/>
    <mergeCell ref="R63:S63"/>
    <mergeCell ref="T63:U63"/>
    <mergeCell ref="V63:W63"/>
    <mergeCell ref="N29:O29"/>
    <mergeCell ref="P29:Q29"/>
    <mergeCell ref="R29:S29"/>
    <mergeCell ref="T29:U29"/>
    <mergeCell ref="D54:E54"/>
    <mergeCell ref="J52:K52"/>
    <mergeCell ref="P52:Q52"/>
    <mergeCell ref="P46:Q46"/>
    <mergeCell ref="T50:U50"/>
    <mergeCell ref="D63:E63"/>
    <mergeCell ref="F63:G63"/>
    <mergeCell ref="H63:I63"/>
    <mergeCell ref="J45:K45"/>
    <mergeCell ref="J27:K27"/>
    <mergeCell ref="L27:M27"/>
    <mergeCell ref="N46:O46"/>
    <mergeCell ref="P45:Q45"/>
    <mergeCell ref="D40:E40"/>
    <mergeCell ref="F40:G40"/>
    <mergeCell ref="H35:I35"/>
    <mergeCell ref="D35:E35"/>
    <mergeCell ref="F35:G35"/>
    <mergeCell ref="J35:K35"/>
    <mergeCell ref="D46:E46"/>
    <mergeCell ref="L58:M58"/>
    <mergeCell ref="N58:O58"/>
    <mergeCell ref="P58:Q58"/>
    <mergeCell ref="D50:E50"/>
    <mergeCell ref="D51:E51"/>
    <mergeCell ref="D56:E56"/>
    <mergeCell ref="F56:G56"/>
    <mergeCell ref="H56:I56"/>
    <mergeCell ref="D11:E11"/>
    <mergeCell ref="D75:Z75"/>
    <mergeCell ref="P73:Q73"/>
    <mergeCell ref="R73:S73"/>
    <mergeCell ref="F87:G87"/>
    <mergeCell ref="H87:I87"/>
    <mergeCell ref="J87:K87"/>
    <mergeCell ref="L87:M87"/>
    <mergeCell ref="N87:O87"/>
    <mergeCell ref="L83:M83"/>
    <mergeCell ref="N83:O83"/>
    <mergeCell ref="H51:I51"/>
    <mergeCell ref="J71:K71"/>
    <mergeCell ref="L71:M71"/>
    <mergeCell ref="N71:O71"/>
    <mergeCell ref="L16:M16"/>
    <mergeCell ref="N16:O16"/>
    <mergeCell ref="P20:Q20"/>
    <mergeCell ref="L79:M79"/>
    <mergeCell ref="D26:E26"/>
    <mergeCell ref="T26:U26"/>
    <mergeCell ref="H72:I72"/>
    <mergeCell ref="J72:K72"/>
    <mergeCell ref="L72:M72"/>
    <mergeCell ref="D25:E25"/>
    <mergeCell ref="D28:E28"/>
    <mergeCell ref="T28:U28"/>
    <mergeCell ref="V28:W28"/>
    <mergeCell ref="D29:E29"/>
    <mergeCell ref="F29:G29"/>
    <mergeCell ref="H29:I29"/>
    <mergeCell ref="J29:K29"/>
    <mergeCell ref="N79:O79"/>
    <mergeCell ref="H79:I79"/>
    <mergeCell ref="R86:S86"/>
    <mergeCell ref="T86:U86"/>
    <mergeCell ref="R93:S93"/>
    <mergeCell ref="T93:U93"/>
    <mergeCell ref="F94:G94"/>
    <mergeCell ref="H94:I94"/>
    <mergeCell ref="J94:K94"/>
    <mergeCell ref="L94:M94"/>
    <mergeCell ref="N94:O94"/>
    <mergeCell ref="P94:Q94"/>
    <mergeCell ref="R94:S94"/>
    <mergeCell ref="T94:U94"/>
    <mergeCell ref="R99:S99"/>
    <mergeCell ref="R87:S87"/>
    <mergeCell ref="T87:U87"/>
    <mergeCell ref="J86:K86"/>
    <mergeCell ref="L86:M86"/>
    <mergeCell ref="N86:O86"/>
    <mergeCell ref="T79:U79"/>
    <mergeCell ref="D97:Z97"/>
    <mergeCell ref="D98:Z98"/>
    <mergeCell ref="D99:E99"/>
    <mergeCell ref="F99:G99"/>
    <mergeCell ref="H99:I99"/>
    <mergeCell ref="J99:K99"/>
    <mergeCell ref="L99:M99"/>
    <mergeCell ref="N99:O99"/>
    <mergeCell ref="P99:Q99"/>
    <mergeCell ref="D94:E94"/>
    <mergeCell ref="P86:Q86"/>
    <mergeCell ref="L92:M92"/>
    <mergeCell ref="N92:O92"/>
    <mergeCell ref="P92:Q92"/>
    <mergeCell ref="H112:I112"/>
    <mergeCell ref="J112:K112"/>
    <mergeCell ref="F83:G83"/>
    <mergeCell ref="D107:X107"/>
    <mergeCell ref="D111:E111"/>
    <mergeCell ref="F111:G111"/>
    <mergeCell ref="H111:I111"/>
    <mergeCell ref="J111:K111"/>
    <mergeCell ref="V93:W93"/>
    <mergeCell ref="J92:K92"/>
    <mergeCell ref="T497:U497"/>
    <mergeCell ref="L492:M492"/>
    <mergeCell ref="R490:S490"/>
    <mergeCell ref="H490:I490"/>
    <mergeCell ref="H497:I497"/>
    <mergeCell ref="H493:I493"/>
    <mergeCell ref="J489:K489"/>
    <mergeCell ref="J492:K492"/>
    <mergeCell ref="H492:I492"/>
    <mergeCell ref="P492:Q492"/>
    <mergeCell ref="J493:K493"/>
    <mergeCell ref="N492:O492"/>
    <mergeCell ref="N491:O491"/>
    <mergeCell ref="V497:W497"/>
    <mergeCell ref="F404:Z404"/>
    <mergeCell ref="D404:E404"/>
    <mergeCell ref="C462:Z462"/>
    <mergeCell ref="D406:E406"/>
    <mergeCell ref="N402:O402"/>
    <mergeCell ref="H545:I545"/>
    <mergeCell ref="N535:O535"/>
    <mergeCell ref="R534:S534"/>
    <mergeCell ref="V543:W543"/>
    <mergeCell ref="H537:I537"/>
    <mergeCell ref="D150:E150"/>
    <mergeCell ref="N120:O120"/>
    <mergeCell ref="L129:M129"/>
    <mergeCell ref="N178:O178"/>
    <mergeCell ref="H181:I181"/>
    <mergeCell ref="D181:E181"/>
    <mergeCell ref="H180:I180"/>
    <mergeCell ref="N181:O181"/>
    <mergeCell ref="P180:Q180"/>
    <mergeCell ref="P138:Q138"/>
    <mergeCell ref="D138:E138"/>
    <mergeCell ref="D121:E121"/>
    <mergeCell ref="F121:G121"/>
    <mergeCell ref="H500:I500"/>
    <mergeCell ref="H185:I185"/>
    <mergeCell ref="J512:K512"/>
    <mergeCell ref="D543:E543"/>
    <mergeCell ref="D542:E542"/>
    <mergeCell ref="D379:X379"/>
    <mergeCell ref="T492:U492"/>
    <mergeCell ref="V493:W493"/>
    <mergeCell ref="P493:Q493"/>
    <mergeCell ref="R493:S493"/>
    <mergeCell ref="R492:S492"/>
    <mergeCell ref="J487:K487"/>
    <mergeCell ref="H489:I489"/>
    <mergeCell ref="T493:U493"/>
    <mergeCell ref="T517:U517"/>
    <mergeCell ref="J497:K497"/>
    <mergeCell ref="L497:M497"/>
    <mergeCell ref="D598:E598"/>
    <mergeCell ref="F598:Z598"/>
    <mergeCell ref="D597:X597"/>
    <mergeCell ref="D553:E553"/>
    <mergeCell ref="D550:E550"/>
    <mergeCell ref="F556:G556"/>
    <mergeCell ref="P553:Q553"/>
    <mergeCell ref="J559:K559"/>
    <mergeCell ref="F552:G552"/>
    <mergeCell ref="F550:G550"/>
    <mergeCell ref="H550:I550"/>
    <mergeCell ref="J550:K550"/>
    <mergeCell ref="L550:M550"/>
    <mergeCell ref="L552:M552"/>
    <mergeCell ref="D561:X561"/>
    <mergeCell ref="J555:K555"/>
    <mergeCell ref="V533:W533"/>
    <mergeCell ref="D535:E535"/>
    <mergeCell ref="T537:U537"/>
    <mergeCell ref="D546:E546"/>
    <mergeCell ref="V535:W535"/>
    <mergeCell ref="L535:M535"/>
    <mergeCell ref="T533:U533"/>
    <mergeCell ref="D506:Z506"/>
    <mergeCell ref="J507:K507"/>
    <mergeCell ref="H516:I516"/>
    <mergeCell ref="J516:K516"/>
    <mergeCell ref="N522:O522"/>
    <mergeCell ref="L546:M546"/>
    <mergeCell ref="V538:W538"/>
    <mergeCell ref="R538:S538"/>
    <mergeCell ref="F535:G535"/>
    <mergeCell ref="T514:U514"/>
    <mergeCell ref="N514:O514"/>
    <mergeCell ref="H525:I525"/>
    <mergeCell ref="R531:S531"/>
    <mergeCell ref="P509:Q509"/>
    <mergeCell ref="N508:O508"/>
    <mergeCell ref="R532:S532"/>
    <mergeCell ref="L533:M533"/>
    <mergeCell ref="P537:Q537"/>
    <mergeCell ref="R525:S525"/>
    <mergeCell ref="P524:Q524"/>
    <mergeCell ref="J526:K526"/>
    <mergeCell ref="F519:Z519"/>
    <mergeCell ref="F524:G524"/>
    <mergeCell ref="H524:I524"/>
    <mergeCell ref="N524:O524"/>
    <mergeCell ref="J524:K524"/>
    <mergeCell ref="T525:U525"/>
    <mergeCell ref="L526:M526"/>
    <mergeCell ref="D527:X527"/>
    <mergeCell ref="H534:I534"/>
    <mergeCell ref="T534:U534"/>
    <mergeCell ref="V537:W537"/>
    <mergeCell ref="V522:W522"/>
    <mergeCell ref="C520:Z520"/>
    <mergeCell ref="D525:E525"/>
    <mergeCell ref="T530:U530"/>
    <mergeCell ref="L525:M525"/>
    <mergeCell ref="T509:U509"/>
    <mergeCell ref="T545:U545"/>
    <mergeCell ref="D537:E537"/>
    <mergeCell ref="R543:S543"/>
    <mergeCell ref="D591:E591"/>
    <mergeCell ref="F591:G591"/>
    <mergeCell ref="H591:I591"/>
    <mergeCell ref="J591:K591"/>
    <mergeCell ref="L591:M591"/>
    <mergeCell ref="N591:O591"/>
    <mergeCell ref="P591:Q591"/>
    <mergeCell ref="R591:S591"/>
    <mergeCell ref="T531:U531"/>
    <mergeCell ref="N533:O533"/>
    <mergeCell ref="H517:I517"/>
    <mergeCell ref="D523:Z523"/>
    <mergeCell ref="J525:K525"/>
    <mergeCell ref="N525:O525"/>
    <mergeCell ref="H544:I544"/>
    <mergeCell ref="J546:K546"/>
    <mergeCell ref="H543:I543"/>
    <mergeCell ref="L543:M543"/>
    <mergeCell ref="N546:O546"/>
    <mergeCell ref="N544:O544"/>
    <mergeCell ref="V545:W545"/>
    <mergeCell ref="V546:W546"/>
    <mergeCell ref="P533:Q533"/>
    <mergeCell ref="F532:G532"/>
    <mergeCell ref="F545:G545"/>
    <mergeCell ref="D530:E530"/>
    <mergeCell ref="T526:U526"/>
    <mergeCell ref="L544:M544"/>
    <mergeCell ref="D517:E517"/>
    <mergeCell ref="H546:I546"/>
    <mergeCell ref="H542:I542"/>
    <mergeCell ref="D532:E532"/>
    <mergeCell ref="F531:G531"/>
    <mergeCell ref="H533:I533"/>
    <mergeCell ref="H535:I535"/>
    <mergeCell ref="F528:Z528"/>
    <mergeCell ref="R507:S507"/>
    <mergeCell ref="P507:Q507"/>
    <mergeCell ref="J509:K509"/>
    <mergeCell ref="R511:S511"/>
    <mergeCell ref="V509:W509"/>
    <mergeCell ref="L507:M507"/>
    <mergeCell ref="H507:I507"/>
    <mergeCell ref="V525:W525"/>
    <mergeCell ref="V512:W512"/>
    <mergeCell ref="T508:U508"/>
    <mergeCell ref="R509:S509"/>
    <mergeCell ref="J508:K508"/>
    <mergeCell ref="P525:Q525"/>
    <mergeCell ref="D518:X518"/>
    <mergeCell ref="T516:U516"/>
    <mergeCell ref="V516:W516"/>
    <mergeCell ref="R515:S515"/>
    <mergeCell ref="R508:S508"/>
    <mergeCell ref="V536:W536"/>
    <mergeCell ref="J530:K530"/>
    <mergeCell ref="F517:G517"/>
    <mergeCell ref="L515:M515"/>
    <mergeCell ref="V513:W513"/>
    <mergeCell ref="T515:U515"/>
    <mergeCell ref="D545:E545"/>
    <mergeCell ref="T535:U535"/>
    <mergeCell ref="N532:O532"/>
    <mergeCell ref="N530:O530"/>
    <mergeCell ref="T543:U543"/>
    <mergeCell ref="P532:Q532"/>
    <mergeCell ref="H532:I532"/>
    <mergeCell ref="J532:K532"/>
    <mergeCell ref="L532:M532"/>
    <mergeCell ref="L524:M524"/>
    <mergeCell ref="P522:Q522"/>
    <mergeCell ref="D524:E524"/>
    <mergeCell ref="D534:E534"/>
    <mergeCell ref="H522:I522"/>
    <mergeCell ref="J537:K537"/>
    <mergeCell ref="N537:O537"/>
    <mergeCell ref="R542:S542"/>
    <mergeCell ref="R536:S536"/>
    <mergeCell ref="D531:E531"/>
    <mergeCell ref="F537:G537"/>
    <mergeCell ref="P542:Q542"/>
    <mergeCell ref="D533:E533"/>
    <mergeCell ref="F533:G533"/>
    <mergeCell ref="J542:K542"/>
    <mergeCell ref="L538:M538"/>
    <mergeCell ref="J543:K543"/>
    <mergeCell ref="P546:Q546"/>
    <mergeCell ref="T522:U522"/>
    <mergeCell ref="L531:M531"/>
    <mergeCell ref="N531:O531"/>
    <mergeCell ref="V531:W531"/>
    <mergeCell ref="P531:Q531"/>
    <mergeCell ref="V542:W542"/>
    <mergeCell ref="T532:U532"/>
    <mergeCell ref="J533:K533"/>
    <mergeCell ref="P543:Q543"/>
    <mergeCell ref="F542:G542"/>
    <mergeCell ref="P535:Q535"/>
    <mergeCell ref="V544:W544"/>
    <mergeCell ref="J545:K545"/>
    <mergeCell ref="T542:U542"/>
    <mergeCell ref="L542:M542"/>
    <mergeCell ref="P538:Q538"/>
    <mergeCell ref="N542:O542"/>
    <mergeCell ref="F538:G538"/>
    <mergeCell ref="T538:U538"/>
    <mergeCell ref="L537:M537"/>
    <mergeCell ref="V534:W534"/>
    <mergeCell ref="R544:S544"/>
    <mergeCell ref="F543:G543"/>
    <mergeCell ref="J534:K534"/>
    <mergeCell ref="L534:M534"/>
    <mergeCell ref="J535:K535"/>
    <mergeCell ref="R537:S537"/>
    <mergeCell ref="R545:S545"/>
    <mergeCell ref="P544:Q544"/>
    <mergeCell ref="N536:O536"/>
    <mergeCell ref="V532:W532"/>
    <mergeCell ref="D499:E499"/>
    <mergeCell ref="N498:O498"/>
    <mergeCell ref="V491:W491"/>
    <mergeCell ref="V492:W492"/>
    <mergeCell ref="L499:M499"/>
    <mergeCell ref="J498:K498"/>
    <mergeCell ref="H499:I499"/>
    <mergeCell ref="P498:Q498"/>
    <mergeCell ref="L500:M500"/>
    <mergeCell ref="D492:E492"/>
    <mergeCell ref="D500:E500"/>
    <mergeCell ref="V502:W502"/>
    <mergeCell ref="V501:W501"/>
    <mergeCell ref="F491:G491"/>
    <mergeCell ref="N493:O493"/>
    <mergeCell ref="L491:M491"/>
    <mergeCell ref="F499:G499"/>
    <mergeCell ref="N502:O502"/>
    <mergeCell ref="J491:K491"/>
    <mergeCell ref="T491:U491"/>
    <mergeCell ref="P491:Q491"/>
    <mergeCell ref="P497:Q497"/>
    <mergeCell ref="T499:U499"/>
    <mergeCell ref="J499:K499"/>
    <mergeCell ref="P501:Q501"/>
    <mergeCell ref="D501:E501"/>
    <mergeCell ref="T502:U502"/>
    <mergeCell ref="J552:K552"/>
    <mergeCell ref="N554:O554"/>
    <mergeCell ref="H512:I512"/>
    <mergeCell ref="D511:E511"/>
    <mergeCell ref="D513:E513"/>
    <mergeCell ref="L512:M512"/>
    <mergeCell ref="J514:K514"/>
    <mergeCell ref="N499:O499"/>
    <mergeCell ref="N500:O500"/>
    <mergeCell ref="F546:G546"/>
    <mergeCell ref="N543:O543"/>
    <mergeCell ref="F544:G544"/>
    <mergeCell ref="F540:Z540"/>
    <mergeCell ref="L509:M509"/>
    <mergeCell ref="R516:S516"/>
    <mergeCell ref="P515:Q515"/>
    <mergeCell ref="T501:U501"/>
    <mergeCell ref="L508:M508"/>
    <mergeCell ref="R513:S513"/>
    <mergeCell ref="F513:G513"/>
    <mergeCell ref="V511:W511"/>
    <mergeCell ref="D510:Z510"/>
    <mergeCell ref="V508:W508"/>
    <mergeCell ref="J544:K544"/>
    <mergeCell ref="F525:G525"/>
    <mergeCell ref="L530:M530"/>
    <mergeCell ref="N534:O534"/>
    <mergeCell ref="P534:Q534"/>
    <mergeCell ref="T500:U500"/>
    <mergeCell ref="R501:S501"/>
    <mergeCell ref="F507:G507"/>
    <mergeCell ref="F501:G501"/>
    <mergeCell ref="D549:E549"/>
    <mergeCell ref="D552:E552"/>
    <mergeCell ref="F548:G548"/>
    <mergeCell ref="H548:I548"/>
    <mergeCell ref="J548:K548"/>
    <mergeCell ref="L549:M549"/>
    <mergeCell ref="F551:G551"/>
    <mergeCell ref="H551:I551"/>
    <mergeCell ref="F554:G554"/>
    <mergeCell ref="H552:I552"/>
    <mergeCell ref="D548:E548"/>
    <mergeCell ref="L553:M553"/>
    <mergeCell ref="T555:U555"/>
    <mergeCell ref="D551:E551"/>
    <mergeCell ref="D547:E547"/>
    <mergeCell ref="F547:G547"/>
    <mergeCell ref="R547:S547"/>
    <mergeCell ref="R548:S548"/>
    <mergeCell ref="T548:U548"/>
    <mergeCell ref="T554:U554"/>
    <mergeCell ref="N553:O553"/>
    <mergeCell ref="H554:I554"/>
    <mergeCell ref="H555:I555"/>
    <mergeCell ref="J554:K554"/>
    <mergeCell ref="N550:O550"/>
    <mergeCell ref="J547:K547"/>
    <mergeCell ref="N555:O555"/>
    <mergeCell ref="F553:G553"/>
    <mergeCell ref="H553:I553"/>
    <mergeCell ref="J553:K553"/>
    <mergeCell ref="D554:E554"/>
    <mergeCell ref="R552:S552"/>
    <mergeCell ref="P548:Q548"/>
    <mergeCell ref="H547:I547"/>
    <mergeCell ref="V548:W548"/>
    <mergeCell ref="T547:U547"/>
    <mergeCell ref="V559:W559"/>
    <mergeCell ref="T546:U546"/>
    <mergeCell ref="R546:S546"/>
    <mergeCell ref="T544:U544"/>
    <mergeCell ref="H480:I480"/>
    <mergeCell ref="F479:G479"/>
    <mergeCell ref="J488:K488"/>
    <mergeCell ref="V490:W490"/>
    <mergeCell ref="F482:Z482"/>
    <mergeCell ref="J490:K490"/>
    <mergeCell ref="P488:Q488"/>
    <mergeCell ref="T488:U488"/>
    <mergeCell ref="P500:Q500"/>
    <mergeCell ref="R499:S499"/>
    <mergeCell ref="T507:U507"/>
    <mergeCell ref="R497:S497"/>
    <mergeCell ref="J513:K513"/>
    <mergeCell ref="T513:U513"/>
    <mergeCell ref="L513:M513"/>
    <mergeCell ref="N513:O513"/>
    <mergeCell ref="P511:Q511"/>
    <mergeCell ref="R502:S502"/>
    <mergeCell ref="L490:M490"/>
    <mergeCell ref="H501:I501"/>
    <mergeCell ref="L501:M501"/>
    <mergeCell ref="F490:G490"/>
    <mergeCell ref="N549:O549"/>
    <mergeCell ref="P549:Q549"/>
    <mergeCell ref="V549:W549"/>
    <mergeCell ref="D556:E556"/>
    <mergeCell ref="L564:M564"/>
    <mergeCell ref="F565:G565"/>
    <mergeCell ref="N559:O559"/>
    <mergeCell ref="D555:E555"/>
    <mergeCell ref="T558:U558"/>
    <mergeCell ref="V554:W554"/>
    <mergeCell ref="R567:S567"/>
    <mergeCell ref="T567:U567"/>
    <mergeCell ref="V567:W567"/>
    <mergeCell ref="L548:M548"/>
    <mergeCell ref="F549:G549"/>
    <mergeCell ref="H549:I549"/>
    <mergeCell ref="J549:K549"/>
    <mergeCell ref="L547:M547"/>
    <mergeCell ref="N547:O547"/>
    <mergeCell ref="P547:Q547"/>
    <mergeCell ref="P550:Q550"/>
    <mergeCell ref="J551:K551"/>
    <mergeCell ref="L556:M556"/>
    <mergeCell ref="H556:I556"/>
    <mergeCell ref="P551:Q551"/>
    <mergeCell ref="P554:Q554"/>
    <mergeCell ref="N552:O552"/>
    <mergeCell ref="P552:Q552"/>
    <mergeCell ref="N551:O551"/>
    <mergeCell ref="N548:O548"/>
    <mergeCell ref="F557:G557"/>
    <mergeCell ref="D559:E559"/>
    <mergeCell ref="T564:U564"/>
    <mergeCell ref="T560:U560"/>
    <mergeCell ref="T553:U553"/>
    <mergeCell ref="F558:G558"/>
    <mergeCell ref="D558:E558"/>
    <mergeCell ref="F559:G559"/>
    <mergeCell ref="F560:G560"/>
    <mergeCell ref="V560:W560"/>
    <mergeCell ref="R557:S557"/>
    <mergeCell ref="T557:U557"/>
    <mergeCell ref="F567:G567"/>
    <mergeCell ref="H567:I567"/>
    <mergeCell ref="D560:E560"/>
    <mergeCell ref="H560:I560"/>
    <mergeCell ref="J560:K560"/>
    <mergeCell ref="L560:M560"/>
    <mergeCell ref="F564:G564"/>
    <mergeCell ref="P565:Q565"/>
    <mergeCell ref="D557:E557"/>
    <mergeCell ref="H558:I558"/>
    <mergeCell ref="R564:S564"/>
    <mergeCell ref="P559:Q559"/>
    <mergeCell ref="N558:O558"/>
    <mergeCell ref="P558:Q558"/>
    <mergeCell ref="P567:Q567"/>
    <mergeCell ref="H559:I559"/>
    <mergeCell ref="J566:K566"/>
    <mergeCell ref="H566:I566"/>
    <mergeCell ref="P564:Q564"/>
    <mergeCell ref="R553:S553"/>
    <mergeCell ref="F562:Z562"/>
    <mergeCell ref="F555:G555"/>
    <mergeCell ref="L554:M554"/>
    <mergeCell ref="J558:K558"/>
    <mergeCell ref="J557:K557"/>
    <mergeCell ref="V557:W557"/>
    <mergeCell ref="V558:W558"/>
    <mergeCell ref="P557:Q557"/>
    <mergeCell ref="J556:K556"/>
    <mergeCell ref="L557:M557"/>
    <mergeCell ref="N557:O557"/>
    <mergeCell ref="R558:S558"/>
    <mergeCell ref="V556:W556"/>
    <mergeCell ref="R556:S556"/>
    <mergeCell ref="V555:W555"/>
    <mergeCell ref="F468:G468"/>
    <mergeCell ref="H478:I478"/>
    <mergeCell ref="H474:I474"/>
    <mergeCell ref="H477:I477"/>
    <mergeCell ref="J468:K468"/>
    <mergeCell ref="N474:O474"/>
    <mergeCell ref="F474:G474"/>
    <mergeCell ref="R469:S469"/>
    <mergeCell ref="J473:K473"/>
    <mergeCell ref="J477:K477"/>
    <mergeCell ref="L477:M477"/>
    <mergeCell ref="V469:W469"/>
    <mergeCell ref="V473:W473"/>
    <mergeCell ref="F476:G476"/>
    <mergeCell ref="V517:W517"/>
    <mergeCell ref="V515:W515"/>
    <mergeCell ref="L558:M558"/>
    <mergeCell ref="T556:U556"/>
    <mergeCell ref="R554:S554"/>
    <mergeCell ref="R555:S555"/>
    <mergeCell ref="V475:W475"/>
    <mergeCell ref="V478:W478"/>
    <mergeCell ref="V224:W224"/>
    <mergeCell ref="V219:W219"/>
    <mergeCell ref="T261:U261"/>
    <mergeCell ref="R219:S219"/>
    <mergeCell ref="V263:W263"/>
    <mergeCell ref="L219:M219"/>
    <mergeCell ref="P262:Q262"/>
    <mergeCell ref="H263:I263"/>
    <mergeCell ref="D220:X220"/>
    <mergeCell ref="F399:G399"/>
    <mergeCell ref="N394:O394"/>
    <mergeCell ref="F388:G388"/>
    <mergeCell ref="T398:U398"/>
    <mergeCell ref="L394:M394"/>
    <mergeCell ref="F392:Z392"/>
    <mergeCell ref="C386:Z386"/>
    <mergeCell ref="T394:U394"/>
    <mergeCell ref="P388:Q388"/>
    <mergeCell ref="D233:Z233"/>
    <mergeCell ref="D234:Z234"/>
    <mergeCell ref="D235:E235"/>
    <mergeCell ref="F235:G235"/>
    <mergeCell ref="H235:I235"/>
    <mergeCell ref="J235:K235"/>
    <mergeCell ref="L235:M235"/>
    <mergeCell ref="N235:O235"/>
    <mergeCell ref="P235:Q235"/>
    <mergeCell ref="R235:S235"/>
    <mergeCell ref="T235:U235"/>
    <mergeCell ref="V235:W235"/>
    <mergeCell ref="D394:E394"/>
    <mergeCell ref="F226:G226"/>
    <mergeCell ref="H226:I226"/>
    <mergeCell ref="H228:I228"/>
    <mergeCell ref="D259:E259"/>
    <mergeCell ref="L224:M224"/>
    <mergeCell ref="N224:O224"/>
    <mergeCell ref="P224:Q224"/>
    <mergeCell ref="R224:S224"/>
    <mergeCell ref="T224:U224"/>
    <mergeCell ref="L229:M229"/>
    <mergeCell ref="D231:Z231"/>
    <mergeCell ref="D232:E232"/>
    <mergeCell ref="D236:E236"/>
    <mergeCell ref="F236:G236"/>
    <mergeCell ref="H236:I236"/>
    <mergeCell ref="J236:K236"/>
    <mergeCell ref="L236:M236"/>
    <mergeCell ref="N236:O236"/>
    <mergeCell ref="D237:E237"/>
    <mergeCell ref="F237:G237"/>
    <mergeCell ref="H237:I237"/>
    <mergeCell ref="J237:K237"/>
    <mergeCell ref="L237:M237"/>
    <mergeCell ref="N237:O237"/>
    <mergeCell ref="P237:Q237"/>
    <mergeCell ref="R237:S237"/>
    <mergeCell ref="T237:U237"/>
    <mergeCell ref="V237:W237"/>
    <mergeCell ref="D238:Z238"/>
    <mergeCell ref="D239:E239"/>
    <mergeCell ref="F239:G239"/>
    <mergeCell ref="H239:I239"/>
    <mergeCell ref="D149:E149"/>
    <mergeCell ref="P166:Q166"/>
    <mergeCell ref="R166:S166"/>
    <mergeCell ref="T166:U166"/>
    <mergeCell ref="H150:I150"/>
    <mergeCell ref="F232:G232"/>
    <mergeCell ref="H232:I232"/>
    <mergeCell ref="J232:K232"/>
    <mergeCell ref="L232:M232"/>
    <mergeCell ref="N232:O232"/>
    <mergeCell ref="P232:Q232"/>
    <mergeCell ref="R232:S232"/>
    <mergeCell ref="T232:U232"/>
    <mergeCell ref="V232:W232"/>
    <mergeCell ref="N229:O229"/>
    <mergeCell ref="D143:E143"/>
    <mergeCell ref="D159:E159"/>
    <mergeCell ref="D158:E158"/>
    <mergeCell ref="F158:G158"/>
    <mergeCell ref="H158:I158"/>
    <mergeCell ref="J158:K158"/>
    <mergeCell ref="N157:O157"/>
    <mergeCell ref="P157:Q157"/>
    <mergeCell ref="R157:S157"/>
    <mergeCell ref="T157:U157"/>
    <mergeCell ref="F143:G143"/>
    <mergeCell ref="D163:Z163"/>
    <mergeCell ref="D164:E164"/>
    <mergeCell ref="F164:G164"/>
    <mergeCell ref="H164:I164"/>
    <mergeCell ref="J164:K164"/>
    <mergeCell ref="R159:S159"/>
    <mergeCell ref="V164:W164"/>
    <mergeCell ref="D165:Z165"/>
    <mergeCell ref="D166:E166"/>
    <mergeCell ref="F166:G166"/>
    <mergeCell ref="H166:I166"/>
    <mergeCell ref="J166:K166"/>
    <mergeCell ref="L166:M166"/>
    <mergeCell ref="R180:S180"/>
    <mergeCell ref="V178:W178"/>
    <mergeCell ref="T180:U180"/>
    <mergeCell ref="V157:W157"/>
    <mergeCell ref="D161:Z161"/>
    <mergeCell ref="D162:E162"/>
    <mergeCell ref="F162:G162"/>
    <mergeCell ref="H162:I162"/>
    <mergeCell ref="J162:K162"/>
    <mergeCell ref="L162:M162"/>
    <mergeCell ref="N162:O162"/>
    <mergeCell ref="P162:Q162"/>
    <mergeCell ref="R162:S162"/>
    <mergeCell ref="T162:U162"/>
    <mergeCell ref="V162:W162"/>
    <mergeCell ref="T172:U172"/>
    <mergeCell ref="T159:U159"/>
    <mergeCell ref="V166:W166"/>
    <mergeCell ref="D167:Z167"/>
    <mergeCell ref="D168:E168"/>
    <mergeCell ref="F168:G168"/>
    <mergeCell ref="N179:O179"/>
    <mergeCell ref="F178:G178"/>
    <mergeCell ref="R179:S179"/>
    <mergeCell ref="T168:U168"/>
    <mergeCell ref="F128:G128"/>
    <mergeCell ref="H177:I177"/>
    <mergeCell ref="F159:G159"/>
    <mergeCell ref="H159:I159"/>
    <mergeCell ref="J159:K159"/>
    <mergeCell ref="L159:M159"/>
    <mergeCell ref="N159:O159"/>
    <mergeCell ref="P159:Q159"/>
    <mergeCell ref="T151:U151"/>
    <mergeCell ref="T130:U130"/>
    <mergeCell ref="J151:K151"/>
    <mergeCell ref="L130:M130"/>
    <mergeCell ref="T139:U139"/>
    <mergeCell ref="F134:G134"/>
    <mergeCell ref="H134:I134"/>
    <mergeCell ref="J134:K134"/>
    <mergeCell ref="L134:M134"/>
    <mergeCell ref="D135:X135"/>
    <mergeCell ref="R134:S134"/>
    <mergeCell ref="T134:U134"/>
    <mergeCell ref="P149:Q149"/>
    <mergeCell ref="V150:W150"/>
    <mergeCell ref="D177:E177"/>
    <mergeCell ref="T143:U143"/>
    <mergeCell ref="R133:S133"/>
    <mergeCell ref="N148:O148"/>
    <mergeCell ref="T150:U150"/>
    <mergeCell ref="F174:Z174"/>
    <mergeCell ref="V133:W133"/>
    <mergeCell ref="L164:M164"/>
    <mergeCell ref="N164:O164"/>
    <mergeCell ref="R131:S131"/>
    <mergeCell ref="L131:M131"/>
    <mergeCell ref="N131:O131"/>
    <mergeCell ref="N149:O149"/>
    <mergeCell ref="R128:S128"/>
    <mergeCell ref="P178:Q178"/>
    <mergeCell ref="H178:I178"/>
    <mergeCell ref="P164:Q164"/>
    <mergeCell ref="R164:S164"/>
    <mergeCell ref="T164:U164"/>
    <mergeCell ref="D136:E136"/>
    <mergeCell ref="D131:E131"/>
    <mergeCell ref="F131:G131"/>
    <mergeCell ref="P130:Q130"/>
    <mergeCell ref="V158:W158"/>
    <mergeCell ref="D128:E128"/>
    <mergeCell ref="H128:I128"/>
    <mergeCell ref="J128:K128"/>
    <mergeCell ref="L128:M128"/>
    <mergeCell ref="P128:Q128"/>
    <mergeCell ref="H157:I157"/>
    <mergeCell ref="J157:K157"/>
    <mergeCell ref="L157:M157"/>
    <mergeCell ref="V172:W172"/>
    <mergeCell ref="H168:I168"/>
    <mergeCell ref="D169:E169"/>
    <mergeCell ref="F169:G169"/>
    <mergeCell ref="H169:I169"/>
    <mergeCell ref="L168:M168"/>
    <mergeCell ref="N168:O168"/>
    <mergeCell ref="P168:Q168"/>
    <mergeCell ref="R168:S168"/>
    <mergeCell ref="R169:S169"/>
    <mergeCell ref="T169:U169"/>
    <mergeCell ref="D178:E178"/>
    <mergeCell ref="H151:I151"/>
    <mergeCell ref="R177:S177"/>
    <mergeCell ref="F138:G138"/>
    <mergeCell ref="H138:I138"/>
    <mergeCell ref="P143:Q143"/>
    <mergeCell ref="H152:I152"/>
    <mergeCell ref="N166:O166"/>
    <mergeCell ref="T158:U158"/>
    <mergeCell ref="D153:X153"/>
    <mergeCell ref="D151:E151"/>
    <mergeCell ref="J150:K150"/>
    <mergeCell ref="N143:O143"/>
    <mergeCell ref="N138:O138"/>
    <mergeCell ref="T149:U149"/>
    <mergeCell ref="R151:S151"/>
    <mergeCell ref="J143:K143"/>
    <mergeCell ref="D154:E154"/>
    <mergeCell ref="R138:S138"/>
    <mergeCell ref="H149:I149"/>
    <mergeCell ref="V148:W148"/>
    <mergeCell ref="R148:S148"/>
    <mergeCell ref="D148:E148"/>
    <mergeCell ref="J149:K149"/>
    <mergeCell ref="T148:U148"/>
    <mergeCell ref="J177:K177"/>
    <mergeCell ref="D173:X173"/>
    <mergeCell ref="T177:U177"/>
    <mergeCell ref="C175:Z175"/>
    <mergeCell ref="N177:O177"/>
    <mergeCell ref="P150:Q150"/>
    <mergeCell ref="F132:G132"/>
    <mergeCell ref="H132:I132"/>
    <mergeCell ref="J132:K132"/>
    <mergeCell ref="F119:G119"/>
    <mergeCell ref="R129:S129"/>
    <mergeCell ref="D115:E115"/>
    <mergeCell ref="V151:W151"/>
    <mergeCell ref="H143:I143"/>
    <mergeCell ref="H139:I139"/>
    <mergeCell ref="C146:Z146"/>
    <mergeCell ref="V139:W139"/>
    <mergeCell ref="N134:O134"/>
    <mergeCell ref="P134:Q134"/>
    <mergeCell ref="V111:W111"/>
    <mergeCell ref="P118:Q118"/>
    <mergeCell ref="T117:U117"/>
    <mergeCell ref="H131:I131"/>
    <mergeCell ref="J129:K129"/>
    <mergeCell ref="R114:S114"/>
    <mergeCell ref="V114:W114"/>
    <mergeCell ref="H133:I133"/>
    <mergeCell ref="V131:W131"/>
    <mergeCell ref="H121:I121"/>
    <mergeCell ref="J121:K121"/>
    <mergeCell ref="T121:U121"/>
    <mergeCell ref="L117:M117"/>
    <mergeCell ref="T129:U129"/>
    <mergeCell ref="V129:W129"/>
    <mergeCell ref="H114:I114"/>
    <mergeCell ref="J114:K114"/>
    <mergeCell ref="L114:M114"/>
    <mergeCell ref="T132:U132"/>
    <mergeCell ref="N119:O119"/>
    <mergeCell ref="V128:W128"/>
    <mergeCell ref="T116:U116"/>
    <mergeCell ref="D123:X123"/>
    <mergeCell ref="V121:W121"/>
    <mergeCell ref="R117:S117"/>
    <mergeCell ref="F124:Z124"/>
    <mergeCell ref="F115:G115"/>
    <mergeCell ref="H115:I115"/>
    <mergeCell ref="J115:K115"/>
    <mergeCell ref="J120:K120"/>
    <mergeCell ref="P131:Q131"/>
    <mergeCell ref="D119:E119"/>
    <mergeCell ref="V118:W118"/>
    <mergeCell ref="P115:Q115"/>
    <mergeCell ref="L116:M116"/>
    <mergeCell ref="N116:O116"/>
    <mergeCell ref="P116:Q116"/>
    <mergeCell ref="R115:S115"/>
    <mergeCell ref="R118:S118"/>
    <mergeCell ref="J131:K131"/>
    <mergeCell ref="V127:W127"/>
    <mergeCell ref="V117:W117"/>
    <mergeCell ref="J118:K118"/>
    <mergeCell ref="V130:W130"/>
    <mergeCell ref="J119:K119"/>
    <mergeCell ref="D118:E118"/>
    <mergeCell ref="P122:Q122"/>
    <mergeCell ref="R122:S122"/>
    <mergeCell ref="D117:E117"/>
    <mergeCell ref="D127:E127"/>
    <mergeCell ref="L118:M118"/>
    <mergeCell ref="V177:W177"/>
    <mergeCell ref="J180:K180"/>
    <mergeCell ref="V400:W400"/>
    <mergeCell ref="D392:E392"/>
    <mergeCell ref="P400:Q400"/>
    <mergeCell ref="L402:M402"/>
    <mergeCell ref="P151:Q151"/>
    <mergeCell ref="L389:M389"/>
    <mergeCell ref="F398:G398"/>
    <mergeCell ref="V152:W152"/>
    <mergeCell ref="T152:U152"/>
    <mergeCell ref="R150:S150"/>
    <mergeCell ref="N158:O158"/>
    <mergeCell ref="P158:Q158"/>
    <mergeCell ref="R158:S158"/>
    <mergeCell ref="F402:G402"/>
    <mergeCell ref="V394:W394"/>
    <mergeCell ref="D390:E390"/>
    <mergeCell ref="F390:G390"/>
    <mergeCell ref="F221:Z221"/>
    <mergeCell ref="T259:U259"/>
    <mergeCell ref="D366:X366"/>
    <mergeCell ref="J168:K168"/>
    <mergeCell ref="J390:K390"/>
    <mergeCell ref="J394:K394"/>
    <mergeCell ref="P394:Q394"/>
    <mergeCell ref="P364:Q364"/>
    <mergeCell ref="J169:K169"/>
    <mergeCell ref="L169:M169"/>
    <mergeCell ref="N169:O169"/>
    <mergeCell ref="P169:Q169"/>
    <mergeCell ref="L218:M218"/>
    <mergeCell ref="V181:W181"/>
    <mergeCell ref="H179:I179"/>
    <mergeCell ref="F187:Z187"/>
    <mergeCell ref="T219:U219"/>
    <mergeCell ref="H259:I259"/>
    <mergeCell ref="R259:S259"/>
    <mergeCell ref="J350:K350"/>
    <mergeCell ref="V228:W228"/>
    <mergeCell ref="X228:Z230"/>
    <mergeCell ref="P236:Q236"/>
    <mergeCell ref="R236:S236"/>
    <mergeCell ref="T236:U236"/>
    <mergeCell ref="V236:W236"/>
    <mergeCell ref="D242:X242"/>
    <mergeCell ref="D243:E243"/>
    <mergeCell ref="F243:Z243"/>
    <mergeCell ref="D245:Z245"/>
    <mergeCell ref="D246:E246"/>
    <mergeCell ref="D229:E229"/>
    <mergeCell ref="F229:G229"/>
    <mergeCell ref="H229:I229"/>
    <mergeCell ref="J229:K229"/>
    <mergeCell ref="F228:G228"/>
    <mergeCell ref="J262:K262"/>
    <mergeCell ref="J228:K228"/>
    <mergeCell ref="L228:M228"/>
    <mergeCell ref="N228:O228"/>
    <mergeCell ref="P228:Q228"/>
    <mergeCell ref="R228:S228"/>
    <mergeCell ref="T228:U228"/>
    <mergeCell ref="J219:K219"/>
    <mergeCell ref="D226:E226"/>
    <mergeCell ref="V389:W389"/>
    <mergeCell ref="R394:S394"/>
    <mergeCell ref="H389:I389"/>
    <mergeCell ref="J402:K402"/>
    <mergeCell ref="N389:O389"/>
    <mergeCell ref="P389:Q389"/>
    <mergeCell ref="R389:S389"/>
    <mergeCell ref="T389:U389"/>
    <mergeCell ref="R468:S468"/>
    <mergeCell ref="P473:Q473"/>
    <mergeCell ref="P468:Q468"/>
    <mergeCell ref="H402:I402"/>
    <mergeCell ref="N398:O398"/>
    <mergeCell ref="P390:Q390"/>
    <mergeCell ref="L398:M398"/>
    <mergeCell ref="D395:X395"/>
    <mergeCell ref="P464:Q464"/>
    <mergeCell ref="R464:S464"/>
    <mergeCell ref="T465:U465"/>
    <mergeCell ref="R465:S465"/>
    <mergeCell ref="L467:M467"/>
    <mergeCell ref="T400:U400"/>
    <mergeCell ref="L400:M400"/>
    <mergeCell ref="R399:S399"/>
    <mergeCell ref="P401:Q401"/>
    <mergeCell ref="P402:Q402"/>
    <mergeCell ref="T464:U464"/>
    <mergeCell ref="L407:M407"/>
    <mergeCell ref="N407:O407"/>
    <mergeCell ref="P407:Q407"/>
    <mergeCell ref="R407:S407"/>
    <mergeCell ref="T407:U407"/>
    <mergeCell ref="D467:E467"/>
    <mergeCell ref="L476:M476"/>
    <mergeCell ref="R477:S477"/>
    <mergeCell ref="L465:M465"/>
    <mergeCell ref="T474:U474"/>
    <mergeCell ref="L474:M474"/>
    <mergeCell ref="H465:I465"/>
    <mergeCell ref="J464:K464"/>
    <mergeCell ref="J474:K474"/>
    <mergeCell ref="N467:O467"/>
    <mergeCell ref="N408:O408"/>
    <mergeCell ref="P408:Q408"/>
    <mergeCell ref="R408:S408"/>
    <mergeCell ref="T408:U408"/>
    <mergeCell ref="V408:W408"/>
    <mergeCell ref="P466:Q466"/>
    <mergeCell ref="L468:M468"/>
    <mergeCell ref="P474:Q474"/>
    <mergeCell ref="H475:I475"/>
    <mergeCell ref="P476:Q476"/>
    <mergeCell ref="J476:K476"/>
    <mergeCell ref="D415:E415"/>
    <mergeCell ref="F415:G415"/>
    <mergeCell ref="H415:I415"/>
    <mergeCell ref="J415:K415"/>
    <mergeCell ref="L415:M415"/>
    <mergeCell ref="N415:O415"/>
    <mergeCell ref="P415:Q415"/>
    <mergeCell ref="R415:S415"/>
    <mergeCell ref="T415:U415"/>
    <mergeCell ref="V415:W415"/>
    <mergeCell ref="V409:W409"/>
    <mergeCell ref="D473:E473"/>
    <mergeCell ref="L408:M408"/>
    <mergeCell ref="D508:E508"/>
    <mergeCell ref="H508:I508"/>
    <mergeCell ref="L502:M502"/>
    <mergeCell ref="J502:K502"/>
    <mergeCell ref="H509:I509"/>
    <mergeCell ref="F508:G508"/>
    <mergeCell ref="N511:O511"/>
    <mergeCell ref="D465:E465"/>
    <mergeCell ref="F380:Z380"/>
    <mergeCell ref="D391:X391"/>
    <mergeCell ref="D380:E380"/>
    <mergeCell ref="D470:X470"/>
    <mergeCell ref="R400:S400"/>
    <mergeCell ref="N400:O400"/>
    <mergeCell ref="H400:I400"/>
    <mergeCell ref="J399:K399"/>
    <mergeCell ref="N507:O507"/>
    <mergeCell ref="D507:E507"/>
    <mergeCell ref="V466:W466"/>
    <mergeCell ref="D466:E466"/>
    <mergeCell ref="D464:E464"/>
    <mergeCell ref="D408:E408"/>
    <mergeCell ref="F408:G408"/>
    <mergeCell ref="H408:I408"/>
    <mergeCell ref="R406:S406"/>
    <mergeCell ref="T406:U406"/>
    <mergeCell ref="J408:K408"/>
    <mergeCell ref="D469:E469"/>
    <mergeCell ref="P467:Q467"/>
    <mergeCell ref="D468:E468"/>
    <mergeCell ref="P512:Q512"/>
    <mergeCell ref="F511:G511"/>
    <mergeCell ref="F502:G502"/>
    <mergeCell ref="R517:S517"/>
    <mergeCell ref="L517:M517"/>
    <mergeCell ref="P508:Q508"/>
    <mergeCell ref="D515:E515"/>
    <mergeCell ref="N516:O516"/>
    <mergeCell ref="P516:Q516"/>
    <mergeCell ref="P513:Q513"/>
    <mergeCell ref="N515:O515"/>
    <mergeCell ref="H479:I479"/>
    <mergeCell ref="T466:U466"/>
    <mergeCell ref="T475:U475"/>
    <mergeCell ref="V474:W474"/>
    <mergeCell ref="V479:W479"/>
    <mergeCell ref="V480:W480"/>
    <mergeCell ref="L475:M475"/>
    <mergeCell ref="P478:Q478"/>
    <mergeCell ref="D474:E474"/>
    <mergeCell ref="R475:S475"/>
    <mergeCell ref="N475:O475"/>
    <mergeCell ref="J479:K479"/>
    <mergeCell ref="D478:E478"/>
    <mergeCell ref="D475:E475"/>
    <mergeCell ref="D477:E477"/>
    <mergeCell ref="P475:Q475"/>
    <mergeCell ref="T468:U468"/>
    <mergeCell ref="T476:U476"/>
    <mergeCell ref="J475:K475"/>
    <mergeCell ref="T473:U473"/>
    <mergeCell ref="T511:U511"/>
    <mergeCell ref="N133:O133"/>
    <mergeCell ref="H119:I119"/>
    <mergeCell ref="N129:O129"/>
    <mergeCell ref="D112:E112"/>
    <mergeCell ref="F112:G112"/>
    <mergeCell ref="D130:E130"/>
    <mergeCell ref="R112:S112"/>
    <mergeCell ref="T112:U112"/>
    <mergeCell ref="R113:S113"/>
    <mergeCell ref="T115:U115"/>
    <mergeCell ref="L112:M112"/>
    <mergeCell ref="N112:O112"/>
    <mergeCell ref="D113:E113"/>
    <mergeCell ref="P119:Q119"/>
    <mergeCell ref="P112:Q112"/>
    <mergeCell ref="N114:O114"/>
    <mergeCell ref="P114:Q114"/>
    <mergeCell ref="F114:G114"/>
    <mergeCell ref="D129:E129"/>
    <mergeCell ref="D114:E114"/>
    <mergeCell ref="F116:G116"/>
    <mergeCell ref="P133:Q133"/>
    <mergeCell ref="T131:U131"/>
    <mergeCell ref="H116:I116"/>
    <mergeCell ref="J116:K116"/>
    <mergeCell ref="L115:M115"/>
    <mergeCell ref="N115:O115"/>
    <mergeCell ref="J133:K133"/>
    <mergeCell ref="P129:Q129"/>
    <mergeCell ref="N130:O130"/>
    <mergeCell ref="R130:S130"/>
    <mergeCell ref="T133:U133"/>
    <mergeCell ref="V365:W365"/>
    <mergeCell ref="N365:O365"/>
    <mergeCell ref="P365:Q365"/>
    <mergeCell ref="R365:S365"/>
    <mergeCell ref="T365:U365"/>
    <mergeCell ref="D373:Z373"/>
    <mergeCell ref="D374:E374"/>
    <mergeCell ref="F374:G374"/>
    <mergeCell ref="H374:I374"/>
    <mergeCell ref="J374:K374"/>
    <mergeCell ref="L374:M374"/>
    <mergeCell ref="N374:O374"/>
    <mergeCell ref="P374:Q374"/>
    <mergeCell ref="V402:W402"/>
    <mergeCell ref="L390:M390"/>
    <mergeCell ref="N390:O390"/>
    <mergeCell ref="F394:G394"/>
    <mergeCell ref="F389:G389"/>
    <mergeCell ref="P399:Q399"/>
    <mergeCell ref="R390:S390"/>
    <mergeCell ref="T390:U390"/>
    <mergeCell ref="V390:W390"/>
    <mergeCell ref="L370:M370"/>
    <mergeCell ref="H401:I401"/>
    <mergeCell ref="J401:K401"/>
    <mergeCell ref="R402:S402"/>
    <mergeCell ref="H399:I399"/>
    <mergeCell ref="N383:O383"/>
    <mergeCell ref="P383:Q383"/>
    <mergeCell ref="R383:S383"/>
    <mergeCell ref="R398:S398"/>
    <mergeCell ref="H394:I394"/>
    <mergeCell ref="D361:X361"/>
    <mergeCell ref="D362:E362"/>
    <mergeCell ref="F362:Z362"/>
    <mergeCell ref="R371:S371"/>
    <mergeCell ref="T371:U371"/>
    <mergeCell ref="V371:W371"/>
    <mergeCell ref="D372:E372"/>
    <mergeCell ref="T377:U377"/>
    <mergeCell ref="V377:W377"/>
    <mergeCell ref="N376:O376"/>
    <mergeCell ref="P376:Q376"/>
    <mergeCell ref="R376:S376"/>
    <mergeCell ref="T376:U376"/>
    <mergeCell ref="V376:W376"/>
    <mergeCell ref="L371:M371"/>
    <mergeCell ref="N371:O371"/>
    <mergeCell ref="P371:Q371"/>
    <mergeCell ref="F365:G365"/>
    <mergeCell ref="H365:I365"/>
    <mergeCell ref="J365:K365"/>
    <mergeCell ref="L365:M365"/>
    <mergeCell ref="N370:O370"/>
    <mergeCell ref="P370:Q370"/>
    <mergeCell ref="R370:S370"/>
    <mergeCell ref="T370:U370"/>
    <mergeCell ref="V370:W370"/>
    <mergeCell ref="D367:E367"/>
    <mergeCell ref="F367:Z367"/>
    <mergeCell ref="H364:I364"/>
    <mergeCell ref="D365:E365"/>
    <mergeCell ref="L364:M364"/>
    <mergeCell ref="J364:K364"/>
    <mergeCell ref="F352:Z352"/>
    <mergeCell ref="P398:Q398"/>
    <mergeCell ref="D398:E398"/>
    <mergeCell ref="T114:U114"/>
    <mergeCell ref="F122:G122"/>
    <mergeCell ref="H122:I122"/>
    <mergeCell ref="J122:K122"/>
    <mergeCell ref="A2:Z2"/>
    <mergeCell ref="C4:Z4"/>
    <mergeCell ref="H49:I49"/>
    <mergeCell ref="D47:E47"/>
    <mergeCell ref="D48:E48"/>
    <mergeCell ref="F48:G48"/>
    <mergeCell ref="J48:K48"/>
    <mergeCell ref="J21:K21"/>
    <mergeCell ref="D34:E34"/>
    <mergeCell ref="D38:E38"/>
    <mergeCell ref="F34:G34"/>
    <mergeCell ref="F36:G36"/>
    <mergeCell ref="D23:E23"/>
    <mergeCell ref="L48:M48"/>
    <mergeCell ref="P47:Q47"/>
    <mergeCell ref="D37:X37"/>
    <mergeCell ref="H48:I48"/>
    <mergeCell ref="L111:M111"/>
    <mergeCell ref="N111:O111"/>
    <mergeCell ref="P111:Q111"/>
    <mergeCell ref="P117:Q117"/>
    <mergeCell ref="R111:S111"/>
    <mergeCell ref="T111:U111"/>
    <mergeCell ref="V112:W112"/>
    <mergeCell ref="D87:E87"/>
    <mergeCell ref="D74:E74"/>
    <mergeCell ref="F74:G74"/>
    <mergeCell ref="L73:M73"/>
    <mergeCell ref="N117:O117"/>
    <mergeCell ref="R116:S116"/>
    <mergeCell ref="T118:U118"/>
    <mergeCell ref="F118:G118"/>
    <mergeCell ref="J152:K152"/>
    <mergeCell ref="N151:O151"/>
    <mergeCell ref="D140:X140"/>
    <mergeCell ref="D145:E145"/>
    <mergeCell ref="J148:K148"/>
    <mergeCell ref="L185:M185"/>
    <mergeCell ref="P177:Q177"/>
    <mergeCell ref="J178:K178"/>
    <mergeCell ref="V398:W398"/>
    <mergeCell ref="J226:K226"/>
    <mergeCell ref="L226:M226"/>
    <mergeCell ref="N226:O226"/>
    <mergeCell ref="P226:Q226"/>
    <mergeCell ref="D369:Z369"/>
    <mergeCell ref="D370:E370"/>
    <mergeCell ref="F370:G370"/>
    <mergeCell ref="H370:I370"/>
    <mergeCell ref="J370:K370"/>
    <mergeCell ref="P219:Q219"/>
    <mergeCell ref="H219:I219"/>
    <mergeCell ref="R185:S185"/>
    <mergeCell ref="R364:S364"/>
    <mergeCell ref="L119:M119"/>
    <mergeCell ref="F219:G219"/>
    <mergeCell ref="P121:Q121"/>
    <mergeCell ref="R121:S121"/>
    <mergeCell ref="R226:S226"/>
    <mergeCell ref="T226:U226"/>
    <mergeCell ref="J568:K568"/>
    <mergeCell ref="L565:M565"/>
    <mergeCell ref="J564:K564"/>
    <mergeCell ref="N568:O568"/>
    <mergeCell ref="H564:I564"/>
    <mergeCell ref="L567:M567"/>
    <mergeCell ref="H557:I557"/>
    <mergeCell ref="N567:O567"/>
    <mergeCell ref="D20:E20"/>
    <mergeCell ref="V20:W20"/>
    <mergeCell ref="P48:Q48"/>
    <mergeCell ref="H47:I47"/>
    <mergeCell ref="V49:W49"/>
    <mergeCell ref="T49:U49"/>
    <mergeCell ref="N48:O48"/>
    <mergeCell ref="R551:S551"/>
    <mergeCell ref="L555:M555"/>
    <mergeCell ref="L545:M545"/>
    <mergeCell ref="N545:O545"/>
    <mergeCell ref="P545:Q545"/>
    <mergeCell ref="L551:M551"/>
    <mergeCell ref="N464:O464"/>
    <mergeCell ref="F469:G469"/>
    <mergeCell ref="F465:G465"/>
    <mergeCell ref="N477:O477"/>
    <mergeCell ref="T477:U477"/>
    <mergeCell ref="L479:M479"/>
    <mergeCell ref="J469:K469"/>
    <mergeCell ref="N466:O466"/>
    <mergeCell ref="D7:E7"/>
    <mergeCell ref="F7:G7"/>
    <mergeCell ref="H7:I7"/>
    <mergeCell ref="J7:K7"/>
    <mergeCell ref="R16:S16"/>
    <mergeCell ref="D49:E49"/>
    <mergeCell ref="D10:E10"/>
    <mergeCell ref="R480:S480"/>
    <mergeCell ref="T467:U467"/>
    <mergeCell ref="H473:I473"/>
    <mergeCell ref="F475:G475"/>
    <mergeCell ref="V468:W468"/>
    <mergeCell ref="H464:I464"/>
    <mergeCell ref="L464:M464"/>
    <mergeCell ref="F464:G464"/>
    <mergeCell ref="N468:O468"/>
    <mergeCell ref="L473:M473"/>
    <mergeCell ref="C109:Z109"/>
    <mergeCell ref="N465:O465"/>
    <mergeCell ref="F8:G8"/>
    <mergeCell ref="H8:I8"/>
    <mergeCell ref="T9:U9"/>
    <mergeCell ref="L12:M12"/>
    <mergeCell ref="N12:O12"/>
    <mergeCell ref="P13:Q13"/>
    <mergeCell ref="L15:M15"/>
    <mergeCell ref="R11:S11"/>
    <mergeCell ref="R13:S13"/>
    <mergeCell ref="F15:G15"/>
    <mergeCell ref="P15:Q15"/>
    <mergeCell ref="R15:S15"/>
    <mergeCell ref="T8:U8"/>
    <mergeCell ref="L587:M587"/>
    <mergeCell ref="N587:O587"/>
    <mergeCell ref="P587:Q587"/>
    <mergeCell ref="R587:S587"/>
    <mergeCell ref="T587:U587"/>
    <mergeCell ref="V587:W587"/>
    <mergeCell ref="N560:O560"/>
    <mergeCell ref="P560:Q560"/>
    <mergeCell ref="R560:S560"/>
    <mergeCell ref="T565:U565"/>
    <mergeCell ref="V564:W564"/>
    <mergeCell ref="T568:U568"/>
    <mergeCell ref="N556:O556"/>
    <mergeCell ref="T559:U559"/>
    <mergeCell ref="L568:M568"/>
    <mergeCell ref="T524:U524"/>
    <mergeCell ref="T512:U512"/>
    <mergeCell ref="R512:S512"/>
    <mergeCell ref="V553:W553"/>
    <mergeCell ref="R550:S550"/>
    <mergeCell ref="T550:U550"/>
    <mergeCell ref="V550:W550"/>
    <mergeCell ref="R549:S549"/>
    <mergeCell ref="T549:U549"/>
    <mergeCell ref="T552:U552"/>
    <mergeCell ref="V552:W552"/>
    <mergeCell ref="V551:W551"/>
    <mergeCell ref="T551:U551"/>
    <mergeCell ref="P555:Q555"/>
    <mergeCell ref="P556:Q556"/>
    <mergeCell ref="R559:S559"/>
    <mergeCell ref="L559:M559"/>
    <mergeCell ref="D570:E570"/>
    <mergeCell ref="R565:S565"/>
    <mergeCell ref="N564:O564"/>
    <mergeCell ref="J567:K567"/>
    <mergeCell ref="D569:X569"/>
    <mergeCell ref="C585:Z585"/>
    <mergeCell ref="D584:E584"/>
    <mergeCell ref="D583:X583"/>
    <mergeCell ref="F584:Z584"/>
    <mergeCell ref="V565:W565"/>
    <mergeCell ref="D562:E562"/>
    <mergeCell ref="P568:Q568"/>
    <mergeCell ref="H565:I565"/>
    <mergeCell ref="D566:E566"/>
    <mergeCell ref="F566:G566"/>
    <mergeCell ref="D567:E567"/>
    <mergeCell ref="D564:E564"/>
    <mergeCell ref="N565:O565"/>
    <mergeCell ref="F570:Z570"/>
    <mergeCell ref="D568:E568"/>
    <mergeCell ref="F568:G568"/>
    <mergeCell ref="D565:E565"/>
    <mergeCell ref="V568:W568"/>
    <mergeCell ref="H568:I568"/>
    <mergeCell ref="R568:S568"/>
    <mergeCell ref="T566:U566"/>
    <mergeCell ref="R566:S566"/>
    <mergeCell ref="N566:O566"/>
    <mergeCell ref="L566:M566"/>
    <mergeCell ref="P566:Q566"/>
    <mergeCell ref="J565:K565"/>
    <mergeCell ref="V566:W566"/>
    <mergeCell ref="D6:E6"/>
    <mergeCell ref="F6:G6"/>
    <mergeCell ref="L6:M6"/>
    <mergeCell ref="N6:O6"/>
    <mergeCell ref="P6:Q6"/>
    <mergeCell ref="D8:E8"/>
    <mergeCell ref="P14:Q14"/>
    <mergeCell ref="R14:S14"/>
    <mergeCell ref="H14:I14"/>
    <mergeCell ref="J14:K14"/>
    <mergeCell ref="L14:M14"/>
    <mergeCell ref="D12:E12"/>
    <mergeCell ref="F12:G12"/>
    <mergeCell ref="P10:Q10"/>
    <mergeCell ref="R10:S10"/>
    <mergeCell ref="L10:M10"/>
    <mergeCell ref="N10:O10"/>
    <mergeCell ref="R6:S6"/>
    <mergeCell ref="H6:I6"/>
    <mergeCell ref="J6:K6"/>
    <mergeCell ref="D14:E14"/>
    <mergeCell ref="F14:G14"/>
    <mergeCell ref="J13:K13"/>
    <mergeCell ref="R8:S8"/>
    <mergeCell ref="D9:E9"/>
    <mergeCell ref="F9:G9"/>
    <mergeCell ref="H9:I9"/>
    <mergeCell ref="J9:K9"/>
    <mergeCell ref="L9:M9"/>
    <mergeCell ref="N9:O9"/>
    <mergeCell ref="R7:S7"/>
    <mergeCell ref="L8:M8"/>
    <mergeCell ref="F89:Z89"/>
    <mergeCell ref="F78:G78"/>
    <mergeCell ref="D80:X80"/>
    <mergeCell ref="R71:S71"/>
    <mergeCell ref="V10:W10"/>
    <mergeCell ref="V9:W9"/>
    <mergeCell ref="D17:X17"/>
    <mergeCell ref="D31:E31"/>
    <mergeCell ref="F31:Z31"/>
    <mergeCell ref="P33:Q33"/>
    <mergeCell ref="F20:G20"/>
    <mergeCell ref="H21:I21"/>
    <mergeCell ref="D21:E21"/>
    <mergeCell ref="F21:G21"/>
    <mergeCell ref="N21:O21"/>
    <mergeCell ref="T21:U21"/>
    <mergeCell ref="R21:S21"/>
    <mergeCell ref="N13:O13"/>
    <mergeCell ref="V21:W21"/>
    <mergeCell ref="J20:K20"/>
    <mergeCell ref="H15:I15"/>
    <mergeCell ref="H20:I20"/>
    <mergeCell ref="T11:U11"/>
    <mergeCell ref="P9:Q9"/>
    <mergeCell ref="F11:G11"/>
    <mergeCell ref="H11:I11"/>
    <mergeCell ref="F13:G13"/>
    <mergeCell ref="H13:I13"/>
    <mergeCell ref="P79:Q79"/>
    <mergeCell ref="R34:S34"/>
    <mergeCell ref="V79:W79"/>
    <mergeCell ref="V25:W25"/>
    <mergeCell ref="J12:K12"/>
    <mergeCell ref="P8:Q8"/>
    <mergeCell ref="L11:M11"/>
    <mergeCell ref="N11:O11"/>
    <mergeCell ref="P11:Q11"/>
    <mergeCell ref="L7:M7"/>
    <mergeCell ref="V8:W8"/>
    <mergeCell ref="N35:O35"/>
    <mergeCell ref="V74:W74"/>
    <mergeCell ref="H78:I78"/>
    <mergeCell ref="N74:O74"/>
    <mergeCell ref="T71:U71"/>
    <mergeCell ref="N77:O77"/>
    <mergeCell ref="P77:Q77"/>
    <mergeCell ref="N7:O7"/>
    <mergeCell ref="P7:Q7"/>
    <mergeCell ref="H10:I10"/>
    <mergeCell ref="J10:K10"/>
    <mergeCell ref="H16:I16"/>
    <mergeCell ref="J16:K16"/>
    <mergeCell ref="P12:Q12"/>
    <mergeCell ref="R12:S12"/>
    <mergeCell ref="N14:O14"/>
    <mergeCell ref="F54:Z54"/>
    <mergeCell ref="P34:Q34"/>
    <mergeCell ref="L77:M77"/>
    <mergeCell ref="H45:I45"/>
    <mergeCell ref="P16:Q16"/>
    <mergeCell ref="P21:Q21"/>
    <mergeCell ref="L21:M21"/>
    <mergeCell ref="V16:W16"/>
    <mergeCell ref="P76:Q76"/>
    <mergeCell ref="N20:O20"/>
    <mergeCell ref="T6:U6"/>
    <mergeCell ref="F113:G113"/>
    <mergeCell ref="H113:I113"/>
    <mergeCell ref="J113:K113"/>
    <mergeCell ref="L113:M113"/>
    <mergeCell ref="N113:O113"/>
    <mergeCell ref="P113:Q113"/>
    <mergeCell ref="T33:U33"/>
    <mergeCell ref="R33:S33"/>
    <mergeCell ref="T35:U35"/>
    <mergeCell ref="T13:U13"/>
    <mergeCell ref="V13:W13"/>
    <mergeCell ref="R35:S35"/>
    <mergeCell ref="H86:I86"/>
    <mergeCell ref="T113:U113"/>
    <mergeCell ref="V113:W113"/>
    <mergeCell ref="L35:M35"/>
    <mergeCell ref="T36:U36"/>
    <mergeCell ref="H92:I92"/>
    <mergeCell ref="V11:W11"/>
    <mergeCell ref="V86:W86"/>
    <mergeCell ref="V87:W87"/>
    <mergeCell ref="N8:O8"/>
    <mergeCell ref="L34:M34"/>
    <mergeCell ref="N34:O34"/>
    <mergeCell ref="T20:U20"/>
    <mergeCell ref="V6:W6"/>
    <mergeCell ref="T7:U7"/>
    <mergeCell ref="V7:W7"/>
    <mergeCell ref="J8:K8"/>
    <mergeCell ref="H12:I12"/>
    <mergeCell ref="P139:Q139"/>
    <mergeCell ref="D124:E124"/>
    <mergeCell ref="R149:S149"/>
    <mergeCell ref="D152:E152"/>
    <mergeCell ref="L120:M120"/>
    <mergeCell ref="N122:O122"/>
    <mergeCell ref="R466:S466"/>
    <mergeCell ref="F473:G473"/>
    <mergeCell ref="H468:I468"/>
    <mergeCell ref="R474:S474"/>
    <mergeCell ref="N469:O469"/>
    <mergeCell ref="D187:E187"/>
    <mergeCell ref="F180:G180"/>
    <mergeCell ref="D186:X186"/>
    <mergeCell ref="N150:O150"/>
    <mergeCell ref="F154:Z154"/>
    <mergeCell ref="L151:M151"/>
    <mergeCell ref="P152:Q152"/>
    <mergeCell ref="L177:M177"/>
    <mergeCell ref="D179:E179"/>
    <mergeCell ref="V226:W226"/>
    <mergeCell ref="D227:Z227"/>
    <mergeCell ref="D228:E228"/>
    <mergeCell ref="F218:G218"/>
    <mergeCell ref="N219:O219"/>
    <mergeCell ref="N218:O218"/>
    <mergeCell ref="D215:X215"/>
    <mergeCell ref="D218:E218"/>
    <mergeCell ref="D354:Z354"/>
    <mergeCell ref="D355:E355"/>
    <mergeCell ref="V401:W401"/>
    <mergeCell ref="T402:U402"/>
    <mergeCell ref="D364:E364"/>
    <mergeCell ref="F364:G364"/>
    <mergeCell ref="T364:U364"/>
    <mergeCell ref="N364:O364"/>
    <mergeCell ref="L148:M148"/>
    <mergeCell ref="V476:W476"/>
    <mergeCell ref="F477:G477"/>
    <mergeCell ref="R478:S478"/>
    <mergeCell ref="P185:Q185"/>
    <mergeCell ref="P181:Q181"/>
    <mergeCell ref="T179:U179"/>
    <mergeCell ref="F181:G181"/>
    <mergeCell ref="D182:X182"/>
    <mergeCell ref="P179:Q179"/>
    <mergeCell ref="V218:W218"/>
    <mergeCell ref="T218:U218"/>
    <mergeCell ref="P218:Q218"/>
    <mergeCell ref="D221:E221"/>
    <mergeCell ref="D219:E219"/>
    <mergeCell ref="J218:K218"/>
    <mergeCell ref="H218:I218"/>
    <mergeCell ref="J465:K465"/>
    <mergeCell ref="R467:S467"/>
    <mergeCell ref="L466:M466"/>
    <mergeCell ref="F466:G466"/>
    <mergeCell ref="R218:S218"/>
    <mergeCell ref="L180:M180"/>
    <mergeCell ref="P469:Q469"/>
    <mergeCell ref="H476:I476"/>
    <mergeCell ref="P465:Q465"/>
    <mergeCell ref="D216:E216"/>
    <mergeCell ref="V477:W477"/>
    <mergeCell ref="D156:Z156"/>
    <mergeCell ref="D157:E157"/>
    <mergeCell ref="F157:G157"/>
    <mergeCell ref="N128:O128"/>
    <mergeCell ref="F179:G179"/>
    <mergeCell ref="F150:G150"/>
    <mergeCell ref="C188:Z188"/>
    <mergeCell ref="F149:G149"/>
    <mergeCell ref="D183:E183"/>
    <mergeCell ref="D180:E180"/>
    <mergeCell ref="R181:S181"/>
    <mergeCell ref="F177:G177"/>
    <mergeCell ref="T128:U128"/>
    <mergeCell ref="H469:I469"/>
    <mergeCell ref="H466:I466"/>
    <mergeCell ref="F467:G467"/>
    <mergeCell ref="J467:K467"/>
    <mergeCell ref="T469:U469"/>
    <mergeCell ref="N180:O180"/>
    <mergeCell ref="D133:E133"/>
    <mergeCell ref="D141:E141"/>
    <mergeCell ref="D144:X144"/>
    <mergeCell ref="T378:U378"/>
    <mergeCell ref="V378:W378"/>
    <mergeCell ref="D376:E376"/>
    <mergeCell ref="F376:G376"/>
    <mergeCell ref="H376:I376"/>
    <mergeCell ref="J376:K376"/>
    <mergeCell ref="L376:M376"/>
    <mergeCell ref="F151:G151"/>
    <mergeCell ref="L149:M149"/>
    <mergeCell ref="H130:I130"/>
    <mergeCell ref="F375:G375"/>
    <mergeCell ref="H375:I375"/>
    <mergeCell ref="J375:K375"/>
    <mergeCell ref="L375:M375"/>
    <mergeCell ref="N375:O375"/>
    <mergeCell ref="P375:Q375"/>
    <mergeCell ref="R375:S375"/>
    <mergeCell ref="T375:U375"/>
    <mergeCell ref="V375:W375"/>
    <mergeCell ref="R374:S374"/>
    <mergeCell ref="P378:Q378"/>
    <mergeCell ref="R378:S378"/>
    <mergeCell ref="J478:K478"/>
    <mergeCell ref="D476:E476"/>
    <mergeCell ref="H467:I467"/>
    <mergeCell ref="R473:S473"/>
    <mergeCell ref="N473:O473"/>
    <mergeCell ref="J400:K400"/>
    <mergeCell ref="F396:Z396"/>
    <mergeCell ref="T399:U399"/>
    <mergeCell ref="T401:U401"/>
    <mergeCell ref="N399:O399"/>
    <mergeCell ref="L401:M401"/>
    <mergeCell ref="L399:M399"/>
    <mergeCell ref="N401:O401"/>
    <mergeCell ref="J378:K378"/>
    <mergeCell ref="L378:M378"/>
    <mergeCell ref="N378:O378"/>
    <mergeCell ref="T383:U383"/>
    <mergeCell ref="V383:W383"/>
    <mergeCell ref="D471:E471"/>
    <mergeCell ref="F471:Z471"/>
    <mergeCell ref="V116:W116"/>
    <mergeCell ref="T127:U127"/>
    <mergeCell ref="P148:Q148"/>
    <mergeCell ref="J138:K138"/>
    <mergeCell ref="D132:E132"/>
    <mergeCell ref="L121:M121"/>
    <mergeCell ref="N121:O121"/>
    <mergeCell ref="F129:G129"/>
    <mergeCell ref="H129:I129"/>
    <mergeCell ref="F133:G133"/>
    <mergeCell ref="D126:Z126"/>
    <mergeCell ref="N127:O127"/>
    <mergeCell ref="P127:Q127"/>
    <mergeCell ref="R127:S127"/>
    <mergeCell ref="L133:M133"/>
    <mergeCell ref="V120:W120"/>
    <mergeCell ref="L122:M122"/>
    <mergeCell ref="P132:Q132"/>
    <mergeCell ref="R132:S132"/>
    <mergeCell ref="F139:G139"/>
    <mergeCell ref="V143:W143"/>
    <mergeCell ref="J130:K130"/>
    <mergeCell ref="D134:E134"/>
    <mergeCell ref="D139:E139"/>
    <mergeCell ref="H118:I118"/>
    <mergeCell ref="F130:G130"/>
    <mergeCell ref="V132:W132"/>
    <mergeCell ref="J139:K139"/>
    <mergeCell ref="L132:M132"/>
    <mergeCell ref="D122:E122"/>
    <mergeCell ref="L139:M139"/>
    <mergeCell ref="N139:O139"/>
    <mergeCell ref="F33:G33"/>
    <mergeCell ref="D27:E27"/>
    <mergeCell ref="R20:S20"/>
    <mergeCell ref="L13:M13"/>
    <mergeCell ref="L20:M20"/>
    <mergeCell ref="N118:O118"/>
    <mergeCell ref="L152:M152"/>
    <mergeCell ref="N152:O152"/>
    <mergeCell ref="T122:U122"/>
    <mergeCell ref="V122:W122"/>
    <mergeCell ref="R119:S119"/>
    <mergeCell ref="T119:U119"/>
    <mergeCell ref="V119:W119"/>
    <mergeCell ref="D120:E120"/>
    <mergeCell ref="F120:G120"/>
    <mergeCell ref="R152:S152"/>
    <mergeCell ref="F152:G152"/>
    <mergeCell ref="T138:U138"/>
    <mergeCell ref="V138:W138"/>
    <mergeCell ref="D116:E116"/>
    <mergeCell ref="V115:W115"/>
    <mergeCell ref="L138:M138"/>
    <mergeCell ref="F117:G117"/>
    <mergeCell ref="H117:I117"/>
    <mergeCell ref="J117:K117"/>
    <mergeCell ref="F127:G127"/>
    <mergeCell ref="H127:I127"/>
    <mergeCell ref="J127:K127"/>
    <mergeCell ref="L127:M127"/>
    <mergeCell ref="V134:W134"/>
    <mergeCell ref="V149:W149"/>
    <mergeCell ref="H120:I120"/>
    <mergeCell ref="D590:E590"/>
    <mergeCell ref="F590:G590"/>
    <mergeCell ref="H590:I590"/>
    <mergeCell ref="J590:K590"/>
    <mergeCell ref="T591:U591"/>
    <mergeCell ref="D13:E13"/>
    <mergeCell ref="D18:E18"/>
    <mergeCell ref="F18:Z18"/>
    <mergeCell ref="T15:U15"/>
    <mergeCell ref="V15:W15"/>
    <mergeCell ref="T16:U16"/>
    <mergeCell ref="T12:U12"/>
    <mergeCell ref="V12:W12"/>
    <mergeCell ref="T14:U14"/>
    <mergeCell ref="V14:W14"/>
    <mergeCell ref="R9:S9"/>
    <mergeCell ref="F10:G10"/>
    <mergeCell ref="D16:E16"/>
    <mergeCell ref="F16:G16"/>
    <mergeCell ref="H34:I34"/>
    <mergeCell ref="J34:K34"/>
    <mergeCell ref="N15:O15"/>
    <mergeCell ref="V29:W29"/>
    <mergeCell ref="T10:U10"/>
    <mergeCell ref="J11:K11"/>
    <mergeCell ref="D15:E15"/>
    <mergeCell ref="D22:X22"/>
    <mergeCell ref="N27:O27"/>
    <mergeCell ref="P27:Q27"/>
    <mergeCell ref="R27:S27"/>
    <mergeCell ref="H33:I33"/>
    <mergeCell ref="J33:K33"/>
    <mergeCell ref="F355:G355"/>
    <mergeCell ref="H355:I355"/>
    <mergeCell ref="J355:K355"/>
    <mergeCell ref="L355:M355"/>
    <mergeCell ref="N355:O355"/>
    <mergeCell ref="P355:Q355"/>
    <mergeCell ref="R355:S355"/>
    <mergeCell ref="P588:Q588"/>
    <mergeCell ref="R588:S588"/>
    <mergeCell ref="T588:U588"/>
    <mergeCell ref="V588:W588"/>
    <mergeCell ref="D592:E592"/>
    <mergeCell ref="F592:G592"/>
    <mergeCell ref="H592:I592"/>
    <mergeCell ref="J592:K592"/>
    <mergeCell ref="L592:M592"/>
    <mergeCell ref="N592:O592"/>
    <mergeCell ref="P592:Q592"/>
    <mergeCell ref="R592:S592"/>
    <mergeCell ref="T592:U592"/>
    <mergeCell ref="V592:W592"/>
    <mergeCell ref="V591:W591"/>
    <mergeCell ref="J589:K589"/>
    <mergeCell ref="L589:M589"/>
    <mergeCell ref="N589:O589"/>
    <mergeCell ref="P589:Q589"/>
    <mergeCell ref="R589:S589"/>
    <mergeCell ref="T589:U589"/>
    <mergeCell ref="V589:W589"/>
    <mergeCell ref="T355:U355"/>
    <mergeCell ref="V355:W355"/>
    <mergeCell ref="D356:E356"/>
    <mergeCell ref="F356:G356"/>
    <mergeCell ref="H356:I356"/>
    <mergeCell ref="J356:K356"/>
    <mergeCell ref="L356:M356"/>
    <mergeCell ref="N356:O356"/>
    <mergeCell ref="P356:Q356"/>
    <mergeCell ref="R356:S356"/>
    <mergeCell ref="T356:U356"/>
    <mergeCell ref="V356:W356"/>
    <mergeCell ref="D359:Z359"/>
    <mergeCell ref="D360:E360"/>
    <mergeCell ref="F360:G360"/>
    <mergeCell ref="H360:I360"/>
    <mergeCell ref="J360:K360"/>
    <mergeCell ref="L360:M360"/>
    <mergeCell ref="N360:O360"/>
    <mergeCell ref="P360:Q360"/>
    <mergeCell ref="R360:S360"/>
    <mergeCell ref="T360:U360"/>
    <mergeCell ref="V360:W360"/>
    <mergeCell ref="D357:E357"/>
    <mergeCell ref="F357:G357"/>
    <mergeCell ref="H357:I357"/>
    <mergeCell ref="J357:K357"/>
    <mergeCell ref="L357:M357"/>
    <mergeCell ref="N357:O357"/>
    <mergeCell ref="P357:Q357"/>
    <mergeCell ref="R357:S357"/>
    <mergeCell ref="T357:U357"/>
    <mergeCell ref="V357:W357"/>
    <mergeCell ref="D358:E358"/>
    <mergeCell ref="F358:G358"/>
    <mergeCell ref="H358:I358"/>
    <mergeCell ref="J358:K358"/>
    <mergeCell ref="L358:M358"/>
    <mergeCell ref="N358:O358"/>
    <mergeCell ref="P358:Q358"/>
    <mergeCell ref="R358:S358"/>
    <mergeCell ref="T358:U358"/>
    <mergeCell ref="V358:W358"/>
    <mergeCell ref="D444:E444"/>
    <mergeCell ref="F444:G444"/>
    <mergeCell ref="H444:I444"/>
    <mergeCell ref="J444:K444"/>
    <mergeCell ref="L444:M444"/>
    <mergeCell ref="N444:O444"/>
    <mergeCell ref="P444:Q444"/>
    <mergeCell ref="R444:S444"/>
    <mergeCell ref="T444:U444"/>
    <mergeCell ref="V444:W444"/>
    <mergeCell ref="D377:E377"/>
    <mergeCell ref="F377:G377"/>
    <mergeCell ref="H377:I377"/>
    <mergeCell ref="J377:K377"/>
    <mergeCell ref="L377:M377"/>
    <mergeCell ref="N377:O377"/>
    <mergeCell ref="P377:Q377"/>
    <mergeCell ref="R377:S377"/>
    <mergeCell ref="D378:E378"/>
    <mergeCell ref="F378:G378"/>
    <mergeCell ref="H378:I378"/>
    <mergeCell ref="T374:U374"/>
    <mergeCell ref="V374:W374"/>
    <mergeCell ref="D375:E375"/>
  </mergeCells>
  <phoneticPr fontId="0" type="noConversion"/>
  <conditionalFormatting sqref="Y569">
    <cfRule type="cellIs" dxfId="914" priority="1179" stopIfTrue="1" operator="greaterThan">
      <formula>Z569</formula>
    </cfRule>
    <cfRule type="cellIs" dxfId="913" priority="1180" stopIfTrue="1" operator="lessThan">
      <formula>F570</formula>
    </cfRule>
  </conditionalFormatting>
  <conditionalFormatting sqref="Y527">
    <cfRule type="cellIs" dxfId="912" priority="1181" stopIfTrue="1" operator="greaterThan">
      <formula>Z527</formula>
    </cfRule>
    <cfRule type="cellIs" dxfId="911" priority="1182" stopIfTrue="1" operator="lessThan">
      <formula>0</formula>
    </cfRule>
  </conditionalFormatting>
  <conditionalFormatting sqref="Y22 Y37 Y53 Y123 Y144 Y153 Y173 Y182 Y186 Y215 Y220 Y379 Y470 Y494 Y539 Y561 Y583 Y597">
    <cfRule type="cellIs" dxfId="910" priority="1184" stopIfTrue="1" operator="greaterThan">
      <formula>Z22</formula>
    </cfRule>
    <cfRule type="cellIs" dxfId="909" priority="1185" stopIfTrue="1" operator="lessThan">
      <formula>F23</formula>
    </cfRule>
  </conditionalFormatting>
  <conditionalFormatting sqref="D598:E598 D23:E23 D38:E38 D54:E54 D31 D145:E145 D154:E154 D174:E174 D183:E183 D187:E187 D216:E216 D221:E221 D141:E141 D352 D18:E18 D495:E495 D482 D504:E504 D528:E528 D540:E540 D562:E562 D570:E570 D584:E584 D124:E124 D380 D392 D396 D404 D471:E471 D519">
    <cfRule type="expression" dxfId="908" priority="1186" stopIfTrue="1">
      <formula>F18=0</formula>
    </cfRule>
  </conditionalFormatting>
  <conditionalFormatting sqref="Y30 Y140 Y351 Y391 Y395 Y403 Y481 Y503 Y17 Y518">
    <cfRule type="cellIs" dxfId="907" priority="1187" stopIfTrue="1" operator="greaterThan">
      <formula>Z17</formula>
    </cfRule>
    <cfRule type="cellIs" dxfId="906" priority="1188" stopIfTrue="1" operator="lessThan">
      <formula>F18</formula>
    </cfRule>
  </conditionalFormatting>
  <conditionalFormatting sqref="AB45:AB52 AB143 AB148:AB152 AB185 AB218:AB219 AB464:AB469 AB484:AB491 AB566 AB350 AB398:AB402 AB394 AB473:AB480 AB497:AB502 AB6:AB16 AB514:AB517 AB537 AB542:AB543 AB554 AB556:AB557 AB559 AB568 AB83 AB33:AB36 AB177:AB181">
    <cfRule type="expression" dxfId="905" priority="1194" stopIfTrue="1">
      <formula>AA6=0</formula>
    </cfRule>
  </conditionalFormatting>
  <conditionalFormatting sqref="AB493">
    <cfRule type="expression" dxfId="904" priority="1201" stopIfTrue="1">
      <formula>SUM($AA$492:$AA$492)&gt;0</formula>
    </cfRule>
    <cfRule type="expression" dxfId="903" priority="1202" stopIfTrue="1">
      <formula>AA493=0</formula>
    </cfRule>
  </conditionalFormatting>
  <conditionalFormatting sqref="AB492">
    <cfRule type="expression" dxfId="902" priority="1203" stopIfTrue="1">
      <formula>SUM($AA$493:$AA$493)&gt;0</formula>
    </cfRule>
    <cfRule type="expression" dxfId="901" priority="1204" stopIfTrue="1">
      <formula>AA492=0</formula>
    </cfRule>
  </conditionalFormatting>
  <conditionalFormatting sqref="AB522">
    <cfRule type="expression" dxfId="900" priority="1205" stopIfTrue="1">
      <formula>SUM($AA$524:$AA$526)&gt;0</formula>
    </cfRule>
    <cfRule type="expression" dxfId="899" priority="1206" stopIfTrue="1">
      <formula>AA522=0</formula>
    </cfRule>
  </conditionalFormatting>
  <conditionalFormatting sqref="AB524:AB526">
    <cfRule type="expression" dxfId="898" priority="1207" stopIfTrue="1">
      <formula>SUM($AA$522:$AA$522)&gt;0</formula>
    </cfRule>
    <cfRule type="expression" dxfId="897" priority="1208" stopIfTrue="1">
      <formula>AA524=0</formula>
    </cfRule>
  </conditionalFormatting>
  <conditionalFormatting sqref="AB20">
    <cfRule type="expression" dxfId="896" priority="1209" stopIfTrue="1">
      <formula>SUM($AA$21:$AA$21)&gt;0</formula>
    </cfRule>
    <cfRule type="expression" dxfId="895" priority="1210" stopIfTrue="1">
      <formula>AA20=0</formula>
    </cfRule>
  </conditionalFormatting>
  <conditionalFormatting sqref="AB21">
    <cfRule type="expression" dxfId="894" priority="1211" stopIfTrue="1">
      <formula>SUM($AA$20:$AA$20)&gt;0</formula>
    </cfRule>
    <cfRule type="expression" dxfId="893" priority="1212" stopIfTrue="1">
      <formula>AA21=0</formula>
    </cfRule>
  </conditionalFormatting>
  <conditionalFormatting sqref="AB508">
    <cfRule type="expression" dxfId="892" priority="1214" stopIfTrue="1">
      <formula>SUM(AA511:AA513)&gt;0</formula>
    </cfRule>
    <cfRule type="expression" dxfId="891" priority="1215" stopIfTrue="1">
      <formula>AA508=0</formula>
    </cfRule>
  </conditionalFormatting>
  <conditionalFormatting sqref="AB509">
    <cfRule type="expression" dxfId="890" priority="1216" stopIfTrue="1">
      <formula>SUM(AA511:AA513)&gt;0</formula>
    </cfRule>
    <cfRule type="expression" dxfId="889" priority="1217" stopIfTrue="1">
      <formula>AA509=0</formula>
    </cfRule>
  </conditionalFormatting>
  <conditionalFormatting sqref="AB511">
    <cfRule type="expression" dxfId="888" priority="1218" stopIfTrue="1">
      <formula>SUM(AA507:AA509)&gt;0</formula>
    </cfRule>
    <cfRule type="expression" dxfId="887" priority="1219" stopIfTrue="1">
      <formula>AA511=0</formula>
    </cfRule>
  </conditionalFormatting>
  <conditionalFormatting sqref="AB512">
    <cfRule type="expression" dxfId="886" priority="1220" stopIfTrue="1">
      <formula>SUM(AA507:AA509)&gt;0</formula>
    </cfRule>
    <cfRule type="expression" dxfId="885" priority="1221" stopIfTrue="1">
      <formula>AA512=0</formula>
    </cfRule>
  </conditionalFormatting>
  <conditionalFormatting sqref="AB513">
    <cfRule type="expression" dxfId="884" priority="1222" stopIfTrue="1">
      <formula>SUM(AA507:AA509)&gt;0</formula>
    </cfRule>
    <cfRule type="expression" dxfId="883" priority="1223" stopIfTrue="1">
      <formula>AA513=0</formula>
    </cfRule>
  </conditionalFormatting>
  <conditionalFormatting sqref="Y511:Y513">
    <cfRule type="expression" dxfId="882" priority="1224" stopIfTrue="1">
      <formula>AA511&gt;0</formula>
    </cfRule>
  </conditionalFormatting>
  <conditionalFormatting sqref="Y507">
    <cfRule type="expression" dxfId="881" priority="1225" stopIfTrue="1">
      <formula>SUM(AA511:AA513)&gt;0</formula>
    </cfRule>
  </conditionalFormatting>
  <conditionalFormatting sqref="Y508">
    <cfRule type="expression" dxfId="880" priority="1226" stopIfTrue="1">
      <formula>SUM(AA511:AA513)&gt;0</formula>
    </cfRule>
  </conditionalFormatting>
  <conditionalFormatting sqref="Y509">
    <cfRule type="expression" dxfId="879" priority="1227" stopIfTrue="1">
      <formula>SUM(AA511:AA513)&gt;0</formula>
    </cfRule>
  </conditionalFormatting>
  <conditionalFormatting sqref="D566:W566 D522:W522 D524:W526 D511:W517 T497:T502 V497:V502 F497:F502 D497:D502 H497:H502 J497:J502 L497:L502 N497:N502 P497:P502 R497:R502 D484:W493 D464:W469 D473:W480 D218:W219 D185:W185 D148:W152 D45:W52 D143:W143 D20:V21 W21 D350:W350 V399:V402 T399:T402 D398:W398 R399:R402 P399:P402 N399:N402 L399:L402 J399:J402 H399:H402 D399:D402 F399:F402 D394:W394 D6:W16 D507:W509 D537:W537 D542:W543 D554:W554 D556:W557 F559 D559 H559 J559 L559 N559 P559 R559 T559 V559 D568:W568 D33:W36 D268:W270 D177:W181">
    <cfRule type="cellIs" dxfId="878" priority="1228" stopIfTrue="1" operator="equal">
      <formula>"a"</formula>
    </cfRule>
    <cfRule type="cellIs" dxfId="877" priority="1229" stopIfTrue="1" operator="equal">
      <formula>"s"</formula>
    </cfRule>
  </conditionalFormatting>
  <conditionalFormatting sqref="Y522">
    <cfRule type="expression" dxfId="876" priority="1230" stopIfTrue="1">
      <formula>SUM($AA$524:$AA$526)&gt;0</formula>
    </cfRule>
  </conditionalFormatting>
  <conditionalFormatting sqref="Y524:Y526">
    <cfRule type="expression" dxfId="875" priority="1231" stopIfTrue="1">
      <formula>SUM($AA$524:$AA$526)&gt;0</formula>
    </cfRule>
  </conditionalFormatting>
  <conditionalFormatting sqref="AD520:AD528 AD80:AD81 AD109:AD110 AD215:AD221 AD537 AD539:AD543 AD554 AD561:AD563 AD556:AD557 AD559 AD566 AD568:AD570 AD123:AD124 AD137 AD140:AD155 AD391:AD404 AD44:AD54 AD349:AD352 AD462:AD517 AD30:AD38 AD597:AD598 AD583:AD586 AD5:AD25 AD56:AD60 AD67:AD68 AD386:AD387 AD268:AD270 AD368:AD372 AD379:AD380 AD173:AD188 AD361:AD362 AD445:AD454">
    <cfRule type="cellIs" dxfId="874" priority="1232" stopIfTrue="1" operator="equal">
      <formula>"a"</formula>
    </cfRule>
  </conditionalFormatting>
  <conditionalFormatting sqref="AB507">
    <cfRule type="expression" dxfId="873" priority="1260" stopIfTrue="1">
      <formula>SUM(AA511:AA513)&gt;0</formula>
    </cfRule>
    <cfRule type="expression" dxfId="872" priority="1261" stopIfTrue="1">
      <formula>AA507=0</formula>
    </cfRule>
  </conditionalFormatting>
  <conditionalFormatting sqref="Y484">
    <cfRule type="cellIs" dxfId="871" priority="1262" stopIfTrue="1" operator="greaterThan">
      <formula>$Z$484</formula>
    </cfRule>
  </conditionalFormatting>
  <conditionalFormatting sqref="Y485">
    <cfRule type="cellIs" dxfId="870" priority="1263" stopIfTrue="1" operator="greaterThan">
      <formula>$Z$485</formula>
    </cfRule>
  </conditionalFormatting>
  <conditionalFormatting sqref="Y486">
    <cfRule type="cellIs" dxfId="869" priority="1264" stopIfTrue="1" operator="greaterThan">
      <formula>$Z$486</formula>
    </cfRule>
  </conditionalFormatting>
  <conditionalFormatting sqref="Y487:Y489">
    <cfRule type="cellIs" dxfId="868" priority="1265" stopIfTrue="1" operator="greaterThan">
      <formula>$Z$491</formula>
    </cfRule>
  </conditionalFormatting>
  <conditionalFormatting sqref="Y492">
    <cfRule type="expression" dxfId="867" priority="1266" stopIfTrue="1">
      <formula>SUM($AA$493:$AA$493)&gt;0</formula>
    </cfRule>
  </conditionalFormatting>
  <conditionalFormatting sqref="Y493">
    <cfRule type="expression" dxfId="866" priority="1267" stopIfTrue="1">
      <formula>SUM($AA$493:$AA$493)&gt;0</formula>
    </cfRule>
  </conditionalFormatting>
  <conditionalFormatting sqref="Y398:Y402">
    <cfRule type="cellIs" dxfId="865" priority="1270" stopIfTrue="1" operator="greaterThan">
      <formula>#REF!</formula>
    </cfRule>
  </conditionalFormatting>
  <conditionalFormatting sqref="Y151">
    <cfRule type="cellIs" dxfId="864" priority="1271" stopIfTrue="1" operator="greaterThan">
      <formula>$Z$151</formula>
    </cfRule>
  </conditionalFormatting>
  <conditionalFormatting sqref="Y20">
    <cfRule type="expression" dxfId="863" priority="1272" stopIfTrue="1">
      <formula>SUM($AA$21:$AA$21)&gt;0</formula>
    </cfRule>
  </conditionalFormatting>
  <conditionalFormatting sqref="Y21">
    <cfRule type="expression" dxfId="862" priority="1273" stopIfTrue="1">
      <formula>SUM($AA$21:$AA$21)&gt;0</formula>
    </cfRule>
  </conditionalFormatting>
  <conditionalFormatting sqref="Y80">
    <cfRule type="cellIs" dxfId="861" priority="1172" stopIfTrue="1" operator="greaterThan">
      <formula>Z80</formula>
    </cfRule>
    <cfRule type="cellIs" dxfId="860" priority="1173" stopIfTrue="1" operator="lessThan">
      <formula>F81</formula>
    </cfRule>
  </conditionalFormatting>
  <conditionalFormatting sqref="D81:E81">
    <cfRule type="expression" dxfId="859" priority="1174" stopIfTrue="1">
      <formula>F81=0</formula>
    </cfRule>
  </conditionalFormatting>
  <conditionalFormatting sqref="AD69:AD70">
    <cfRule type="cellIs" dxfId="858" priority="1178" stopIfTrue="1" operator="equal">
      <formula>"a"</formula>
    </cfRule>
  </conditionalFormatting>
  <conditionalFormatting sqref="AB71:AB74">
    <cfRule type="expression" dxfId="857" priority="1164" stopIfTrue="1">
      <formula>AA71=0</formula>
    </cfRule>
  </conditionalFormatting>
  <conditionalFormatting sqref="AD71">
    <cfRule type="cellIs" dxfId="856" priority="1165" stopIfTrue="1" operator="equal">
      <formula>"a"</formula>
    </cfRule>
  </conditionalFormatting>
  <conditionalFormatting sqref="D71:W74">
    <cfRule type="cellIs" dxfId="855" priority="1166" stopIfTrue="1" operator="equal">
      <formula>"a"</formula>
    </cfRule>
    <cfRule type="cellIs" dxfId="854" priority="1167" stopIfTrue="1" operator="equal">
      <formula>"s"</formula>
    </cfRule>
  </conditionalFormatting>
  <conditionalFormatting sqref="AB76:AB79">
    <cfRule type="expression" dxfId="853" priority="1158" stopIfTrue="1">
      <formula>AA76=0</formula>
    </cfRule>
  </conditionalFormatting>
  <conditionalFormatting sqref="AD72:AD74 AD76:AD79">
    <cfRule type="cellIs" dxfId="852" priority="1157" stopIfTrue="1" operator="equal">
      <formula>"a"</formula>
    </cfRule>
  </conditionalFormatting>
  <conditionalFormatting sqref="D76:W79">
    <cfRule type="cellIs" dxfId="851" priority="1160" stopIfTrue="1" operator="equal">
      <formula>"a"</formula>
    </cfRule>
    <cfRule type="cellIs" dxfId="850" priority="1161" stopIfTrue="1" operator="equal">
      <formula>"s"</formula>
    </cfRule>
  </conditionalFormatting>
  <conditionalFormatting sqref="AD86:AD87">
    <cfRule type="cellIs" dxfId="849" priority="1142" stopIfTrue="1" operator="equal">
      <formula>"a"</formula>
    </cfRule>
  </conditionalFormatting>
  <conditionalFormatting sqref="AD75">
    <cfRule type="cellIs" dxfId="848" priority="1156" stopIfTrue="1" operator="equal">
      <formula>"a"</formula>
    </cfRule>
  </conditionalFormatting>
  <conditionalFormatting sqref="AD88:AD89">
    <cfRule type="cellIs" dxfId="847" priority="1155" stopIfTrue="1" operator="equal">
      <formula>"a"</formula>
    </cfRule>
  </conditionalFormatting>
  <conditionalFormatting sqref="Y88">
    <cfRule type="cellIs" dxfId="846" priority="1151" stopIfTrue="1" operator="greaterThan">
      <formula>Z88</formula>
    </cfRule>
    <cfRule type="cellIs" dxfId="845" priority="1152" stopIfTrue="1" operator="lessThan">
      <formula>F89</formula>
    </cfRule>
  </conditionalFormatting>
  <conditionalFormatting sqref="D89:E89">
    <cfRule type="expression" dxfId="844" priority="1153" stopIfTrue="1">
      <formula>F89=0</formula>
    </cfRule>
  </conditionalFormatting>
  <conditionalFormatting sqref="AB86:AB87">
    <cfRule type="expression" dxfId="843" priority="1147" stopIfTrue="1">
      <formula>AA86=0</formula>
    </cfRule>
  </conditionalFormatting>
  <conditionalFormatting sqref="AD83">
    <cfRule type="cellIs" dxfId="842" priority="1148" stopIfTrue="1" operator="equal">
      <formula>"a"</formula>
    </cfRule>
  </conditionalFormatting>
  <conditionalFormatting sqref="D83:W83 D86:W87">
    <cfRule type="cellIs" dxfId="841" priority="1149" stopIfTrue="1" operator="equal">
      <formula>"a"</formula>
    </cfRule>
    <cfRule type="cellIs" dxfId="840" priority="1150" stopIfTrue="1" operator="equal">
      <formula>"s"</formula>
    </cfRule>
  </conditionalFormatting>
  <conditionalFormatting sqref="AD82">
    <cfRule type="cellIs" dxfId="839" priority="1140" stopIfTrue="1" operator="equal">
      <formula>"a"</formula>
    </cfRule>
  </conditionalFormatting>
  <conditionalFormatting sqref="AD196">
    <cfRule type="cellIs" dxfId="838" priority="1043" stopIfTrue="1" operator="equal">
      <formula>"a"</formula>
    </cfRule>
  </conditionalFormatting>
  <conditionalFormatting sqref="AD529">
    <cfRule type="cellIs" dxfId="837" priority="982" stopIfTrue="1" operator="equal">
      <formula>"a"</formula>
    </cfRule>
  </conditionalFormatting>
  <conditionalFormatting sqref="AB530">
    <cfRule type="expression" dxfId="836" priority="966" stopIfTrue="1">
      <formula>AA530=0</formula>
    </cfRule>
  </conditionalFormatting>
  <conditionalFormatting sqref="AD530">
    <cfRule type="cellIs" dxfId="835" priority="967" stopIfTrue="1" operator="equal">
      <formula>"a"</formula>
    </cfRule>
  </conditionalFormatting>
  <conditionalFormatting sqref="D530:W530">
    <cfRule type="cellIs" dxfId="834" priority="968" stopIfTrue="1" operator="equal">
      <formula>"a"</formula>
    </cfRule>
    <cfRule type="cellIs" dxfId="833" priority="969" stopIfTrue="1" operator="equal">
      <formula>"s"</formula>
    </cfRule>
  </conditionalFormatting>
  <conditionalFormatting sqref="AB535:AB536">
    <cfRule type="expression" dxfId="832" priority="962" stopIfTrue="1">
      <formula>AA535=0</formula>
    </cfRule>
  </conditionalFormatting>
  <conditionalFormatting sqref="AD535:AD536">
    <cfRule type="cellIs" dxfId="831" priority="963" stopIfTrue="1" operator="equal">
      <formula>"a"</formula>
    </cfRule>
  </conditionalFormatting>
  <conditionalFormatting sqref="D535:W536">
    <cfRule type="cellIs" dxfId="830" priority="964" stopIfTrue="1" operator="equal">
      <formula>"a"</formula>
    </cfRule>
    <cfRule type="cellIs" dxfId="829" priority="965" stopIfTrue="1" operator="equal">
      <formula>"s"</formula>
    </cfRule>
  </conditionalFormatting>
  <conditionalFormatting sqref="AB533:AB534">
    <cfRule type="expression" dxfId="828" priority="958" stopIfTrue="1">
      <formula>AA533=0</formula>
    </cfRule>
  </conditionalFormatting>
  <conditionalFormatting sqref="AD533:AD534">
    <cfRule type="cellIs" dxfId="827" priority="959" stopIfTrue="1" operator="equal">
      <formula>"a"</formula>
    </cfRule>
  </conditionalFormatting>
  <conditionalFormatting sqref="D533:W534">
    <cfRule type="cellIs" dxfId="826" priority="960" stopIfTrue="1" operator="equal">
      <formula>"a"</formula>
    </cfRule>
    <cfRule type="cellIs" dxfId="825" priority="961" stopIfTrue="1" operator="equal">
      <formula>"s"</formula>
    </cfRule>
  </conditionalFormatting>
  <conditionalFormatting sqref="AB531:AB532">
    <cfRule type="expression" dxfId="824" priority="954" stopIfTrue="1">
      <formula>AA531=0</formula>
    </cfRule>
  </conditionalFormatting>
  <conditionalFormatting sqref="AD531:AD532">
    <cfRule type="cellIs" dxfId="823" priority="955" stopIfTrue="1" operator="equal">
      <formula>"a"</formula>
    </cfRule>
  </conditionalFormatting>
  <conditionalFormatting sqref="D531:W532">
    <cfRule type="cellIs" dxfId="822" priority="956" stopIfTrue="1" operator="equal">
      <formula>"a"</formula>
    </cfRule>
    <cfRule type="cellIs" dxfId="821" priority="957" stopIfTrue="1" operator="equal">
      <formula>"s"</formula>
    </cfRule>
  </conditionalFormatting>
  <conditionalFormatting sqref="AB538">
    <cfRule type="expression" dxfId="820" priority="950" stopIfTrue="1">
      <formula>AA538=0</formula>
    </cfRule>
  </conditionalFormatting>
  <conditionalFormatting sqref="AD538">
    <cfRule type="cellIs" dxfId="819" priority="951" stopIfTrue="1" operator="equal">
      <formula>"a"</formula>
    </cfRule>
  </conditionalFormatting>
  <conditionalFormatting sqref="D538:W538">
    <cfRule type="cellIs" dxfId="818" priority="952" stopIfTrue="1" operator="equal">
      <formula>"a"</formula>
    </cfRule>
    <cfRule type="cellIs" dxfId="817" priority="953" stopIfTrue="1" operator="equal">
      <formula>"s"</formula>
    </cfRule>
  </conditionalFormatting>
  <conditionalFormatting sqref="AB544">
    <cfRule type="expression" dxfId="816" priority="946" stopIfTrue="1">
      <formula>AA544=0</formula>
    </cfRule>
  </conditionalFormatting>
  <conditionalFormatting sqref="AD544">
    <cfRule type="cellIs" dxfId="815" priority="947" stopIfTrue="1" operator="equal">
      <formula>"a"</formula>
    </cfRule>
  </conditionalFormatting>
  <conditionalFormatting sqref="D544:W544">
    <cfRule type="cellIs" dxfId="814" priority="948" stopIfTrue="1" operator="equal">
      <formula>"a"</formula>
    </cfRule>
    <cfRule type="cellIs" dxfId="813" priority="949" stopIfTrue="1" operator="equal">
      <formula>"s"</formula>
    </cfRule>
  </conditionalFormatting>
  <conditionalFormatting sqref="AB546">
    <cfRule type="expression" dxfId="812" priority="934" stopIfTrue="1">
      <formula>AA546=0</formula>
    </cfRule>
  </conditionalFormatting>
  <conditionalFormatting sqref="AD546">
    <cfRule type="cellIs" dxfId="811" priority="935" stopIfTrue="1" operator="equal">
      <formula>"a"</formula>
    </cfRule>
  </conditionalFormatting>
  <conditionalFormatting sqref="D546:W546">
    <cfRule type="cellIs" dxfId="810" priority="936" stopIfTrue="1" operator="equal">
      <formula>"a"</formula>
    </cfRule>
    <cfRule type="cellIs" dxfId="809" priority="937" stopIfTrue="1" operator="equal">
      <formula>"s"</formula>
    </cfRule>
  </conditionalFormatting>
  <conditionalFormatting sqref="AB545">
    <cfRule type="expression" dxfId="808" priority="938" stopIfTrue="1">
      <formula>AA545=0</formula>
    </cfRule>
  </conditionalFormatting>
  <conditionalFormatting sqref="AD545">
    <cfRule type="cellIs" dxfId="807" priority="939" stopIfTrue="1" operator="equal">
      <formula>"a"</formula>
    </cfRule>
  </conditionalFormatting>
  <conditionalFormatting sqref="D545:W545">
    <cfRule type="cellIs" dxfId="806" priority="940" stopIfTrue="1" operator="equal">
      <formula>"a"</formula>
    </cfRule>
    <cfRule type="cellIs" dxfId="805" priority="941" stopIfTrue="1" operator="equal">
      <formula>"s"</formula>
    </cfRule>
  </conditionalFormatting>
  <conditionalFormatting sqref="AB547">
    <cfRule type="expression" dxfId="804" priority="926" stopIfTrue="1">
      <formula>AA547=0</formula>
    </cfRule>
  </conditionalFormatting>
  <conditionalFormatting sqref="AD547">
    <cfRule type="cellIs" dxfId="803" priority="927" stopIfTrue="1" operator="equal">
      <formula>"a"</formula>
    </cfRule>
  </conditionalFormatting>
  <conditionalFormatting sqref="D547:W547">
    <cfRule type="cellIs" dxfId="802" priority="928" stopIfTrue="1" operator="equal">
      <formula>"a"</formula>
    </cfRule>
    <cfRule type="cellIs" dxfId="801" priority="929" stopIfTrue="1" operator="equal">
      <formula>"s"</formula>
    </cfRule>
  </conditionalFormatting>
  <conditionalFormatting sqref="AB548">
    <cfRule type="expression" dxfId="800" priority="922" stopIfTrue="1">
      <formula>AA548=0</formula>
    </cfRule>
  </conditionalFormatting>
  <conditionalFormatting sqref="AD548">
    <cfRule type="cellIs" dxfId="799" priority="923" stopIfTrue="1" operator="equal">
      <formula>"a"</formula>
    </cfRule>
  </conditionalFormatting>
  <conditionalFormatting sqref="D548:W548">
    <cfRule type="cellIs" dxfId="798" priority="924" stopIfTrue="1" operator="equal">
      <formula>"a"</formula>
    </cfRule>
    <cfRule type="cellIs" dxfId="797" priority="925" stopIfTrue="1" operator="equal">
      <formula>"s"</formula>
    </cfRule>
  </conditionalFormatting>
  <conditionalFormatting sqref="AB549:AB550">
    <cfRule type="expression" dxfId="796" priority="910" stopIfTrue="1">
      <formula>AA549=0</formula>
    </cfRule>
  </conditionalFormatting>
  <conditionalFormatting sqref="AD549:AD550">
    <cfRule type="cellIs" dxfId="795" priority="911" stopIfTrue="1" operator="equal">
      <formula>"a"</formula>
    </cfRule>
  </conditionalFormatting>
  <conditionalFormatting sqref="D549:W550">
    <cfRule type="cellIs" dxfId="794" priority="912" stopIfTrue="1" operator="equal">
      <formula>"a"</formula>
    </cfRule>
    <cfRule type="cellIs" dxfId="793" priority="913" stopIfTrue="1" operator="equal">
      <formula>"s"</formula>
    </cfRule>
  </conditionalFormatting>
  <conditionalFormatting sqref="AD551">
    <cfRule type="cellIs" dxfId="792" priority="907" stopIfTrue="1" operator="equal">
      <formula>"a"</formula>
    </cfRule>
  </conditionalFormatting>
  <conditionalFormatting sqref="D551:W551">
    <cfRule type="cellIs" dxfId="791" priority="908" stopIfTrue="1" operator="equal">
      <formula>"a"</formula>
    </cfRule>
    <cfRule type="cellIs" dxfId="790" priority="909" stopIfTrue="1" operator="equal">
      <formula>"s"</formula>
    </cfRule>
  </conditionalFormatting>
  <conditionalFormatting sqref="AB551">
    <cfRule type="expression" dxfId="789" priority="873" stopIfTrue="1">
      <formula>AA553&gt;0</formula>
    </cfRule>
    <cfRule type="expression" dxfId="788" priority="874" stopIfTrue="1">
      <formula>AA551=0</formula>
    </cfRule>
  </conditionalFormatting>
  <conditionalFormatting sqref="Y551">
    <cfRule type="expression" dxfId="787" priority="872" stopIfTrue="1">
      <formula>AA553&gt;0</formula>
    </cfRule>
  </conditionalFormatting>
  <conditionalFormatting sqref="AD552">
    <cfRule type="cellIs" dxfId="786" priority="867" stopIfTrue="1" operator="equal">
      <formula>"a"</formula>
    </cfRule>
  </conditionalFormatting>
  <conditionalFormatting sqref="D552:W552">
    <cfRule type="cellIs" dxfId="785" priority="868" stopIfTrue="1" operator="equal">
      <formula>"a"</formula>
    </cfRule>
    <cfRule type="cellIs" dxfId="784" priority="869" stopIfTrue="1" operator="equal">
      <formula>"s"</formula>
    </cfRule>
  </conditionalFormatting>
  <conditionalFormatting sqref="AD553">
    <cfRule type="cellIs" dxfId="783" priority="864" stopIfTrue="1" operator="equal">
      <formula>"a"</formula>
    </cfRule>
  </conditionalFormatting>
  <conditionalFormatting sqref="D553:W553">
    <cfRule type="cellIs" dxfId="782" priority="865" stopIfTrue="1" operator="equal">
      <formula>"a"</formula>
    </cfRule>
    <cfRule type="cellIs" dxfId="781" priority="866" stopIfTrue="1" operator="equal">
      <formula>"s"</formula>
    </cfRule>
  </conditionalFormatting>
  <conditionalFormatting sqref="AB552">
    <cfRule type="expression" dxfId="780" priority="860" stopIfTrue="1">
      <formula>AA553&gt;0</formula>
    </cfRule>
    <cfRule type="expression" dxfId="779" priority="861" stopIfTrue="1">
      <formula>AA552=0</formula>
    </cfRule>
  </conditionalFormatting>
  <conditionalFormatting sqref="AB553">
    <cfRule type="expression" dxfId="778" priority="862" stopIfTrue="1">
      <formula>SUM(AA551:AA552)&gt;0</formula>
    </cfRule>
    <cfRule type="expression" dxfId="777" priority="863" stopIfTrue="1">
      <formula>AA553=0</formula>
    </cfRule>
  </conditionalFormatting>
  <conditionalFormatting sqref="Y552">
    <cfRule type="expression" dxfId="776" priority="859" stopIfTrue="1">
      <formula>AA553&gt;0</formula>
    </cfRule>
  </conditionalFormatting>
  <conditionalFormatting sqref="Y553">
    <cfRule type="expression" dxfId="775" priority="858" stopIfTrue="1">
      <formula>SUM(AA553)&gt;0</formula>
    </cfRule>
  </conditionalFormatting>
  <conditionalFormatting sqref="AB555">
    <cfRule type="expression" dxfId="774" priority="854" stopIfTrue="1">
      <formula>AA555=0</formula>
    </cfRule>
  </conditionalFormatting>
  <conditionalFormatting sqref="AD555">
    <cfRule type="cellIs" dxfId="773" priority="855" stopIfTrue="1" operator="equal">
      <formula>"a"</formula>
    </cfRule>
  </conditionalFormatting>
  <conditionalFormatting sqref="D555:W555">
    <cfRule type="cellIs" dxfId="772" priority="856" stopIfTrue="1" operator="equal">
      <formula>"a"</formula>
    </cfRule>
    <cfRule type="cellIs" dxfId="771" priority="857" stopIfTrue="1" operator="equal">
      <formula>"s"</formula>
    </cfRule>
  </conditionalFormatting>
  <conditionalFormatting sqref="AB560">
    <cfRule type="expression" dxfId="770" priority="838" stopIfTrue="1">
      <formula>AA560=0</formula>
    </cfRule>
  </conditionalFormatting>
  <conditionalFormatting sqref="D567:W567">
    <cfRule type="cellIs" dxfId="769" priority="827" stopIfTrue="1" operator="equal">
      <formula>"a"</formula>
    </cfRule>
    <cfRule type="cellIs" dxfId="768" priority="828" stopIfTrue="1" operator="equal">
      <formula>"s"</formula>
    </cfRule>
  </conditionalFormatting>
  <conditionalFormatting sqref="AD567">
    <cfRule type="cellIs" dxfId="767" priority="829" stopIfTrue="1" operator="equal">
      <formula>"a"</formula>
    </cfRule>
  </conditionalFormatting>
  <conditionalFormatting sqref="AB564">
    <cfRule type="expression" dxfId="766" priority="834" stopIfTrue="1">
      <formula>AA564=0</formula>
    </cfRule>
  </conditionalFormatting>
  <conditionalFormatting sqref="AB558">
    <cfRule type="expression" dxfId="765" priority="842" stopIfTrue="1">
      <formula>AA558=0</formula>
    </cfRule>
  </conditionalFormatting>
  <conditionalFormatting sqref="AD558">
    <cfRule type="cellIs" dxfId="764" priority="843" stopIfTrue="1" operator="equal">
      <formula>"a"</formula>
    </cfRule>
  </conditionalFormatting>
  <conditionalFormatting sqref="D558:W558">
    <cfRule type="cellIs" dxfId="763" priority="844" stopIfTrue="1" operator="equal">
      <formula>"a"</formula>
    </cfRule>
    <cfRule type="cellIs" dxfId="762" priority="845" stopIfTrue="1" operator="equal">
      <formula>"s"</formula>
    </cfRule>
  </conditionalFormatting>
  <conditionalFormatting sqref="AB565">
    <cfRule type="expression" dxfId="761" priority="830" stopIfTrue="1">
      <formula>AA565=0</formula>
    </cfRule>
  </conditionalFormatting>
  <conditionalFormatting sqref="AD560">
    <cfRule type="cellIs" dxfId="760" priority="839" stopIfTrue="1" operator="equal">
      <formula>"a"</formula>
    </cfRule>
  </conditionalFormatting>
  <conditionalFormatting sqref="D560:W560">
    <cfRule type="cellIs" dxfId="759" priority="840" stopIfTrue="1" operator="equal">
      <formula>"a"</formula>
    </cfRule>
    <cfRule type="cellIs" dxfId="758" priority="841" stopIfTrue="1" operator="equal">
      <formula>"s"</formula>
    </cfRule>
  </conditionalFormatting>
  <conditionalFormatting sqref="AB567">
    <cfRule type="expression" dxfId="757" priority="826" stopIfTrue="1">
      <formula>AA567=0</formula>
    </cfRule>
  </conditionalFormatting>
  <conditionalFormatting sqref="AD564">
    <cfRule type="cellIs" dxfId="756" priority="835" stopIfTrue="1" operator="equal">
      <formula>"a"</formula>
    </cfRule>
  </conditionalFormatting>
  <conditionalFormatting sqref="D564:W564">
    <cfRule type="cellIs" dxfId="755" priority="836" stopIfTrue="1" operator="equal">
      <formula>"a"</formula>
    </cfRule>
    <cfRule type="cellIs" dxfId="754" priority="837" stopIfTrue="1" operator="equal">
      <formula>"s"</formula>
    </cfRule>
  </conditionalFormatting>
  <conditionalFormatting sqref="AD565">
    <cfRule type="cellIs" dxfId="753" priority="831" stopIfTrue="1" operator="equal">
      <formula>"a"</formula>
    </cfRule>
  </conditionalFormatting>
  <conditionalFormatting sqref="D565:W565">
    <cfRule type="cellIs" dxfId="752" priority="832" stopIfTrue="1" operator="equal">
      <formula>"a"</formula>
    </cfRule>
    <cfRule type="cellIs" dxfId="751" priority="833" stopIfTrue="1" operator="equal">
      <formula>"s"</formula>
    </cfRule>
  </conditionalFormatting>
  <conditionalFormatting sqref="AD571">
    <cfRule type="cellIs" dxfId="750" priority="793" stopIfTrue="1" operator="equal">
      <formula>"a"</formula>
    </cfRule>
  </conditionalFormatting>
  <conditionalFormatting sqref="AB122">
    <cfRule type="expression" dxfId="749" priority="749" stopIfTrue="1">
      <formula>AA122=0</formula>
    </cfRule>
  </conditionalFormatting>
  <conditionalFormatting sqref="D122:W122">
    <cfRule type="cellIs" dxfId="748" priority="750" stopIfTrue="1" operator="equal">
      <formula>"a"</formula>
    </cfRule>
    <cfRule type="cellIs" dxfId="747" priority="751" stopIfTrue="1" operator="equal">
      <formula>"s"</formula>
    </cfRule>
  </conditionalFormatting>
  <conditionalFormatting sqref="AB121">
    <cfRule type="expression" dxfId="746" priority="745" stopIfTrue="1">
      <formula>AA121=0</formula>
    </cfRule>
  </conditionalFormatting>
  <conditionalFormatting sqref="D121:W121">
    <cfRule type="cellIs" dxfId="745" priority="746" stopIfTrue="1" operator="equal">
      <formula>"a"</formula>
    </cfRule>
    <cfRule type="cellIs" dxfId="744" priority="747" stopIfTrue="1" operator="equal">
      <formula>"s"</formula>
    </cfRule>
  </conditionalFormatting>
  <conditionalFormatting sqref="AB120">
    <cfRule type="expression" dxfId="743" priority="741" stopIfTrue="1">
      <formula>AA120=0</formula>
    </cfRule>
  </conditionalFormatting>
  <conditionalFormatting sqref="D120:W120">
    <cfRule type="cellIs" dxfId="742" priority="742" stopIfTrue="1" operator="equal">
      <formula>"a"</formula>
    </cfRule>
    <cfRule type="cellIs" dxfId="741" priority="743" stopIfTrue="1" operator="equal">
      <formula>"s"</formula>
    </cfRule>
  </conditionalFormatting>
  <conditionalFormatting sqref="AB119">
    <cfRule type="expression" dxfId="740" priority="737" stopIfTrue="1">
      <formula>AA119=0</formula>
    </cfRule>
  </conditionalFormatting>
  <conditionalFormatting sqref="D119:W119">
    <cfRule type="cellIs" dxfId="739" priority="738" stopIfTrue="1" operator="equal">
      <formula>"a"</formula>
    </cfRule>
    <cfRule type="cellIs" dxfId="738" priority="739" stopIfTrue="1" operator="equal">
      <formula>"s"</formula>
    </cfRule>
  </conditionalFormatting>
  <conditionalFormatting sqref="AB116">
    <cfRule type="expression" dxfId="737" priority="725" stopIfTrue="1">
      <formula>AA116=0</formula>
    </cfRule>
  </conditionalFormatting>
  <conditionalFormatting sqref="D116:W116">
    <cfRule type="cellIs" dxfId="736" priority="726" stopIfTrue="1" operator="equal">
      <formula>"a"</formula>
    </cfRule>
    <cfRule type="cellIs" dxfId="735" priority="727" stopIfTrue="1" operator="equal">
      <formula>"s"</formula>
    </cfRule>
  </conditionalFormatting>
  <conditionalFormatting sqref="AB115">
    <cfRule type="expression" dxfId="734" priority="721" stopIfTrue="1">
      <formula>AA115=0</formula>
    </cfRule>
  </conditionalFormatting>
  <conditionalFormatting sqref="D115:W115">
    <cfRule type="cellIs" dxfId="733" priority="722" stopIfTrue="1" operator="equal">
      <formula>"a"</formula>
    </cfRule>
    <cfRule type="cellIs" dxfId="732" priority="723" stopIfTrue="1" operator="equal">
      <formula>"s"</formula>
    </cfRule>
  </conditionalFormatting>
  <conditionalFormatting sqref="AB114">
    <cfRule type="expression" dxfId="731" priority="717" stopIfTrue="1">
      <formula>AA114=0</formula>
    </cfRule>
  </conditionalFormatting>
  <conditionalFormatting sqref="D114:W114">
    <cfRule type="cellIs" dxfId="730" priority="718" stopIfTrue="1" operator="equal">
      <formula>"a"</formula>
    </cfRule>
    <cfRule type="cellIs" dxfId="729" priority="719" stopIfTrue="1" operator="equal">
      <formula>"s"</formula>
    </cfRule>
  </conditionalFormatting>
  <conditionalFormatting sqref="AB113">
    <cfRule type="expression" dxfId="728" priority="713" stopIfTrue="1">
      <formula>AA113=0</formula>
    </cfRule>
  </conditionalFormatting>
  <conditionalFormatting sqref="D113:W113">
    <cfRule type="cellIs" dxfId="727" priority="714" stopIfTrue="1" operator="equal">
      <formula>"a"</formula>
    </cfRule>
    <cfRule type="cellIs" dxfId="726" priority="715" stopIfTrue="1" operator="equal">
      <formula>"s"</formula>
    </cfRule>
  </conditionalFormatting>
  <conditionalFormatting sqref="AB112">
    <cfRule type="expression" dxfId="725" priority="709" stopIfTrue="1">
      <formula>AA112=0</formula>
    </cfRule>
  </conditionalFormatting>
  <conditionalFormatting sqref="D112:W112">
    <cfRule type="cellIs" dxfId="724" priority="710" stopIfTrue="1" operator="equal">
      <formula>"a"</formula>
    </cfRule>
    <cfRule type="cellIs" dxfId="723" priority="711" stopIfTrue="1" operator="equal">
      <formula>"s"</formula>
    </cfRule>
  </conditionalFormatting>
  <conditionalFormatting sqref="AB111">
    <cfRule type="expression" dxfId="722" priority="705" stopIfTrue="1">
      <formula>AA111=0</formula>
    </cfRule>
  </conditionalFormatting>
  <conditionalFormatting sqref="D111:W111">
    <cfRule type="cellIs" dxfId="721" priority="706" stopIfTrue="1" operator="equal">
      <formula>"a"</formula>
    </cfRule>
    <cfRule type="cellIs" dxfId="720" priority="707" stopIfTrue="1" operator="equal">
      <formula>"s"</formula>
    </cfRule>
  </conditionalFormatting>
  <conditionalFormatting sqref="AD117">
    <cfRule type="cellIs" dxfId="719" priority="686" stopIfTrue="1" operator="equal">
      <formula>"a"</formula>
    </cfRule>
  </conditionalFormatting>
  <conditionalFormatting sqref="D118:W118">
    <cfRule type="cellIs" dxfId="718" priority="703" stopIfTrue="1" operator="equal">
      <formula>"a"</formula>
    </cfRule>
    <cfRule type="cellIs" dxfId="717" priority="704" stopIfTrue="1" operator="equal">
      <formula>"s"</formula>
    </cfRule>
  </conditionalFormatting>
  <conditionalFormatting sqref="AD111:AD116">
    <cfRule type="cellIs" dxfId="716" priority="692" stopIfTrue="1" operator="equal">
      <formula>"a"</formula>
    </cfRule>
  </conditionalFormatting>
  <conditionalFormatting sqref="D117:W117">
    <cfRule type="cellIs" dxfId="715" priority="700" stopIfTrue="1" operator="equal">
      <formula>"a"</formula>
    </cfRule>
    <cfRule type="cellIs" dxfId="714" priority="701" stopIfTrue="1" operator="equal">
      <formula>"s"</formula>
    </cfRule>
  </conditionalFormatting>
  <conditionalFormatting sqref="AB117">
    <cfRule type="expression" dxfId="713" priority="695" stopIfTrue="1">
      <formula>AA118&gt;0</formula>
    </cfRule>
    <cfRule type="expression" dxfId="712" priority="696" stopIfTrue="1">
      <formula>AA117=0</formula>
    </cfRule>
  </conditionalFormatting>
  <conditionalFormatting sqref="AB118">
    <cfRule type="expression" dxfId="711" priority="697" stopIfTrue="1">
      <formula>AA117&gt;0</formula>
    </cfRule>
    <cfRule type="expression" dxfId="710" priority="698" stopIfTrue="1">
      <formula>AA118=0</formula>
    </cfRule>
  </conditionalFormatting>
  <conditionalFormatting sqref="Y117">
    <cfRule type="expression" dxfId="709" priority="694" stopIfTrue="1">
      <formula>SUM(AA118)&gt;0</formula>
    </cfRule>
  </conditionalFormatting>
  <conditionalFormatting sqref="Y118">
    <cfRule type="expression" dxfId="708" priority="693" stopIfTrue="1">
      <formula>SUM(AA118)&gt;0</formula>
    </cfRule>
  </conditionalFormatting>
  <conditionalFormatting sqref="AD122">
    <cfRule type="cellIs" dxfId="707" priority="691" stopIfTrue="1" operator="equal">
      <formula>"a"</formula>
    </cfRule>
  </conditionalFormatting>
  <conditionalFormatting sqref="AD121">
    <cfRule type="cellIs" dxfId="706" priority="690" stopIfTrue="1" operator="equal">
      <formula>"a"</formula>
    </cfRule>
  </conditionalFormatting>
  <conditionalFormatting sqref="AD120">
    <cfRule type="cellIs" dxfId="705" priority="689" stopIfTrue="1" operator="equal">
      <formula>"a"</formula>
    </cfRule>
  </conditionalFormatting>
  <conditionalFormatting sqref="AD119">
    <cfRule type="cellIs" dxfId="704" priority="688" stopIfTrue="1" operator="equal">
      <formula>"a"</formula>
    </cfRule>
  </conditionalFormatting>
  <conditionalFormatting sqref="AD118">
    <cfRule type="cellIs" dxfId="703" priority="687" stopIfTrue="1" operator="equal">
      <formula>"a"</formula>
    </cfRule>
  </conditionalFormatting>
  <conditionalFormatting sqref="AB127:AB133">
    <cfRule type="expression" dxfId="702" priority="679" stopIfTrue="1">
      <formula>AA127=0</formula>
    </cfRule>
  </conditionalFormatting>
  <conditionalFormatting sqref="Y135">
    <cfRule type="cellIs" dxfId="701" priority="680" stopIfTrue="1" operator="greaterThan">
      <formula>Z135</formula>
    </cfRule>
    <cfRule type="cellIs" dxfId="700" priority="681" stopIfTrue="1" operator="lessThan">
      <formula>F136</formula>
    </cfRule>
  </conditionalFormatting>
  <conditionalFormatting sqref="D136">
    <cfRule type="expression" dxfId="699" priority="682" stopIfTrue="1">
      <formula>F136=0</formula>
    </cfRule>
  </conditionalFormatting>
  <conditionalFormatting sqref="AD125 AD127:AD136">
    <cfRule type="cellIs" dxfId="698" priority="683" stopIfTrue="1" operator="equal">
      <formula>"a"</formula>
    </cfRule>
  </conditionalFormatting>
  <conditionalFormatting sqref="D127:W134">
    <cfRule type="cellIs" dxfId="697" priority="684" stopIfTrue="1" operator="equal">
      <formula>"a"</formula>
    </cfRule>
    <cfRule type="cellIs" dxfId="696" priority="685" stopIfTrue="1" operator="equal">
      <formula>"s"</formula>
    </cfRule>
  </conditionalFormatting>
  <conditionalFormatting sqref="AD126">
    <cfRule type="cellIs" dxfId="695" priority="678" stopIfTrue="1" operator="equal">
      <formula>"a"</formula>
    </cfRule>
  </conditionalFormatting>
  <conditionalFormatting sqref="AB134">
    <cfRule type="expression" dxfId="694" priority="677" stopIfTrue="1">
      <formula>AA134=0</formula>
    </cfRule>
  </conditionalFormatting>
  <conditionalFormatting sqref="AB138:AB139">
    <cfRule type="expression" dxfId="693" priority="673" stopIfTrue="1">
      <formula>AA138=0</formula>
    </cfRule>
  </conditionalFormatting>
  <conditionalFormatting sqref="AD138:AD139">
    <cfRule type="cellIs" dxfId="692" priority="674" stopIfTrue="1" operator="equal">
      <formula>"a"</formula>
    </cfRule>
  </conditionalFormatting>
  <conditionalFormatting sqref="D138:W139">
    <cfRule type="cellIs" dxfId="691" priority="675" stopIfTrue="1" operator="equal">
      <formula>"a"</formula>
    </cfRule>
    <cfRule type="cellIs" dxfId="690" priority="676" stopIfTrue="1" operator="equal">
      <formula>"s"</formula>
    </cfRule>
  </conditionalFormatting>
  <conditionalFormatting sqref="AD26">
    <cfRule type="cellIs" dxfId="689" priority="591" stopIfTrue="1" operator="equal">
      <formula>"a"</formula>
    </cfRule>
  </conditionalFormatting>
  <conditionalFormatting sqref="AD366:AD367">
    <cfRule type="cellIs" dxfId="688" priority="650" stopIfTrue="1" operator="equal">
      <formula>"a"</formula>
    </cfRule>
  </conditionalFormatting>
  <conditionalFormatting sqref="Y366">
    <cfRule type="cellIs" dxfId="687" priority="646" stopIfTrue="1" operator="greaterThan">
      <formula>Z366</formula>
    </cfRule>
    <cfRule type="cellIs" dxfId="686" priority="647" stopIfTrue="1" operator="lessThan">
      <formula>F367</formula>
    </cfRule>
  </conditionalFormatting>
  <conditionalFormatting sqref="D367">
    <cfRule type="expression" dxfId="685" priority="648" stopIfTrue="1">
      <formula>F367=0</formula>
    </cfRule>
  </conditionalFormatting>
  <conditionalFormatting sqref="AD363">
    <cfRule type="cellIs" dxfId="684" priority="649" stopIfTrue="1" operator="equal">
      <formula>"a"</formula>
    </cfRule>
  </conditionalFormatting>
  <conditionalFormatting sqref="AB364">
    <cfRule type="expression" dxfId="683" priority="642" stopIfTrue="1">
      <formula>AA364=0</formula>
    </cfRule>
  </conditionalFormatting>
  <conditionalFormatting sqref="AD364">
    <cfRule type="cellIs" dxfId="682" priority="643" stopIfTrue="1" operator="equal">
      <formula>"a"</formula>
    </cfRule>
  </conditionalFormatting>
  <conditionalFormatting sqref="T364 R364 V364 F364 D364 H364 J364 L364 N364 P364">
    <cfRule type="cellIs" dxfId="681" priority="644" stopIfTrue="1" operator="equal">
      <formula>"a"</formula>
    </cfRule>
    <cfRule type="cellIs" dxfId="680" priority="645" stopIfTrue="1" operator="equal">
      <formula>"s"</formula>
    </cfRule>
  </conditionalFormatting>
  <conditionalFormatting sqref="AB365">
    <cfRule type="expression" dxfId="679" priority="638" stopIfTrue="1">
      <formula>AA365=0</formula>
    </cfRule>
  </conditionalFormatting>
  <conditionalFormatting sqref="AD365">
    <cfRule type="cellIs" dxfId="678" priority="639" stopIfTrue="1" operator="equal">
      <formula>"a"</formula>
    </cfRule>
  </conditionalFormatting>
  <conditionalFormatting sqref="T365 R365 V365 F365 D365 H365 J365 L365 N365 P365">
    <cfRule type="cellIs" dxfId="677" priority="640" stopIfTrue="1" operator="equal">
      <formula>"a"</formula>
    </cfRule>
    <cfRule type="cellIs" dxfId="676" priority="641" stopIfTrue="1" operator="equal">
      <formula>"s"</formula>
    </cfRule>
  </conditionalFormatting>
  <conditionalFormatting sqref="AD389">
    <cfRule type="cellIs" dxfId="675" priority="616" stopIfTrue="1" operator="equal">
      <formula>"a"</formula>
    </cfRule>
  </conditionalFormatting>
  <conditionalFormatting sqref="T389 R389 V389 F389 D389 H389 J389 L389 N389 P389">
    <cfRule type="cellIs" dxfId="674" priority="617" stopIfTrue="1" operator="equal">
      <formula>"a"</formula>
    </cfRule>
    <cfRule type="cellIs" dxfId="673" priority="618" stopIfTrue="1" operator="equal">
      <formula>"s"</formula>
    </cfRule>
  </conditionalFormatting>
  <conditionalFormatting sqref="AD388 AD390">
    <cfRule type="cellIs" dxfId="672" priority="619" stopIfTrue="1" operator="equal">
      <formula>"a"</formula>
    </cfRule>
  </conditionalFormatting>
  <conditionalFormatting sqref="D388:W388 P390 N390 L390 J390 H390 D390 F390 V390 R390 T390">
    <cfRule type="cellIs" dxfId="671" priority="620" stopIfTrue="1" operator="equal">
      <formula>"a"</formula>
    </cfRule>
    <cfRule type="cellIs" dxfId="670" priority="621" stopIfTrue="1" operator="equal">
      <formula>"s"</formula>
    </cfRule>
  </conditionalFormatting>
  <conditionalFormatting sqref="Y390">
    <cfRule type="expression" dxfId="669" priority="610" stopIfTrue="1">
      <formula>AA390&gt;0</formula>
    </cfRule>
  </conditionalFormatting>
  <conditionalFormatting sqref="Y389">
    <cfRule type="expression" dxfId="668" priority="613" stopIfTrue="1">
      <formula>AA389&gt;0</formula>
    </cfRule>
  </conditionalFormatting>
  <conditionalFormatting sqref="AB389">
    <cfRule type="expression" dxfId="667" priority="614" stopIfTrue="1">
      <formula>SUM(AA388,AA390)&gt;0</formula>
    </cfRule>
    <cfRule type="expression" dxfId="666" priority="615" stopIfTrue="1">
      <formula>AA389=0</formula>
    </cfRule>
  </conditionalFormatting>
  <conditionalFormatting sqref="AB390">
    <cfRule type="expression" dxfId="665" priority="611" stopIfTrue="1">
      <formula>SUM(AA388:AA389)&gt;0</formula>
    </cfRule>
    <cfRule type="expression" dxfId="664" priority="612" stopIfTrue="1">
      <formula>AA390=0</formula>
    </cfRule>
  </conditionalFormatting>
  <conditionalFormatting sqref="Y388">
    <cfRule type="expression" dxfId="663" priority="607" stopIfTrue="1">
      <formula>SUM(AA389:AA390)&gt;0</formula>
    </cfRule>
  </conditionalFormatting>
  <conditionalFormatting sqref="AB388">
    <cfRule type="expression" dxfId="662" priority="608" stopIfTrue="1">
      <formula>SUM(AA389:AA390)&gt;0</formula>
    </cfRule>
    <cfRule type="expression" dxfId="661" priority="609" stopIfTrue="1">
      <formula>AA388=0</formula>
    </cfRule>
  </conditionalFormatting>
  <conditionalFormatting sqref="AB25">
    <cfRule type="expression" dxfId="660" priority="601" stopIfTrue="1">
      <formula>AA25=0</formula>
    </cfRule>
  </conditionalFormatting>
  <conditionalFormatting sqref="D25:W25">
    <cfRule type="cellIs" dxfId="659" priority="605" stopIfTrue="1" operator="equal">
      <formula>"a"</formula>
    </cfRule>
    <cfRule type="cellIs" dxfId="658" priority="606" stopIfTrue="1" operator="equal">
      <formula>"s"</formula>
    </cfRule>
  </conditionalFormatting>
  <conditionalFormatting sqref="AB29">
    <cfRule type="expression" dxfId="657" priority="597" stopIfTrue="1">
      <formula>AA29=0</formula>
    </cfRule>
  </conditionalFormatting>
  <conditionalFormatting sqref="AD29">
    <cfRule type="cellIs" dxfId="656" priority="598" stopIfTrue="1" operator="equal">
      <formula>"a"</formula>
    </cfRule>
  </conditionalFormatting>
  <conditionalFormatting sqref="D29:W29">
    <cfRule type="cellIs" dxfId="655" priority="599" stopIfTrue="1" operator="equal">
      <formula>"a"</formula>
    </cfRule>
    <cfRule type="cellIs" dxfId="654" priority="600" stopIfTrue="1" operator="equal">
      <formula>"s"</formula>
    </cfRule>
  </conditionalFormatting>
  <conditionalFormatting sqref="AD27">
    <cfRule type="cellIs" dxfId="653" priority="594" stopIfTrue="1" operator="equal">
      <formula>"a"</formula>
    </cfRule>
  </conditionalFormatting>
  <conditionalFormatting sqref="D27:W27">
    <cfRule type="cellIs" dxfId="652" priority="595" stopIfTrue="1" operator="equal">
      <formula>"a"</formula>
    </cfRule>
    <cfRule type="cellIs" dxfId="651" priority="596" stopIfTrue="1" operator="equal">
      <formula>"s"</formula>
    </cfRule>
  </conditionalFormatting>
  <conditionalFormatting sqref="D26:W26">
    <cfRule type="cellIs" dxfId="650" priority="592" stopIfTrue="1" operator="equal">
      <formula>"a"</formula>
    </cfRule>
    <cfRule type="cellIs" dxfId="649" priority="593" stopIfTrue="1" operator="equal">
      <formula>"s"</formula>
    </cfRule>
  </conditionalFormatting>
  <conditionalFormatting sqref="AD28">
    <cfRule type="cellIs" dxfId="648" priority="588" stopIfTrue="1" operator="equal">
      <formula>"a"</formula>
    </cfRule>
  </conditionalFormatting>
  <conditionalFormatting sqref="D28:W28">
    <cfRule type="cellIs" dxfId="647" priority="589" stopIfTrue="1" operator="equal">
      <formula>"a"</formula>
    </cfRule>
    <cfRule type="cellIs" dxfId="646" priority="590" stopIfTrue="1" operator="equal">
      <formula>"s"</formula>
    </cfRule>
  </conditionalFormatting>
  <conditionalFormatting sqref="AB28">
    <cfRule type="expression" dxfId="645" priority="586" stopIfTrue="1">
      <formula>SUM(AA26:AA27)&gt;0</formula>
    </cfRule>
    <cfRule type="expression" dxfId="644" priority="587" stopIfTrue="1">
      <formula>AA28=0</formula>
    </cfRule>
  </conditionalFormatting>
  <conditionalFormatting sqref="AB27">
    <cfRule type="expression" dxfId="643" priority="584" stopIfTrue="1">
      <formula>AA28&gt;0</formula>
    </cfRule>
    <cfRule type="expression" dxfId="642" priority="585" stopIfTrue="1">
      <formula>AA27=0</formula>
    </cfRule>
  </conditionalFormatting>
  <conditionalFormatting sqref="AB26">
    <cfRule type="expression" dxfId="641" priority="582" stopIfTrue="1">
      <formula>AA28&gt;0</formula>
    </cfRule>
    <cfRule type="expression" dxfId="640" priority="583" stopIfTrue="1">
      <formula>AA26=0</formula>
    </cfRule>
  </conditionalFormatting>
  <conditionalFormatting sqref="Y28">
    <cfRule type="expression" dxfId="639" priority="581" stopIfTrue="1">
      <formula>SUM(AA28)&gt;0</formula>
    </cfRule>
  </conditionalFormatting>
  <conditionalFormatting sqref="Y26">
    <cfRule type="expression" dxfId="638" priority="580" stopIfTrue="1">
      <formula>AA28&gt;0</formula>
    </cfRule>
  </conditionalFormatting>
  <conditionalFormatting sqref="Y27">
    <cfRule type="expression" dxfId="637" priority="579" stopIfTrue="1">
      <formula>AA28&gt;0</formula>
    </cfRule>
  </conditionalFormatting>
  <conditionalFormatting sqref="AD55">
    <cfRule type="cellIs" dxfId="636" priority="578" stopIfTrue="1" operator="equal">
      <formula>"a"</formula>
    </cfRule>
  </conditionalFormatting>
  <conditionalFormatting sqref="Y67">
    <cfRule type="cellIs" dxfId="635" priority="572" stopIfTrue="1" operator="greaterThan">
      <formula>Z67</formula>
    </cfRule>
    <cfRule type="cellIs" dxfId="634" priority="573" stopIfTrue="1" operator="lessThan">
      <formula>F68</formula>
    </cfRule>
  </conditionalFormatting>
  <conditionalFormatting sqref="D68">
    <cfRule type="expression" dxfId="633" priority="574" stopIfTrue="1">
      <formula>F68=0</formula>
    </cfRule>
  </conditionalFormatting>
  <conditionalFormatting sqref="AB84">
    <cfRule type="expression" dxfId="632" priority="568" stopIfTrue="1">
      <formula>AA84=0</formula>
    </cfRule>
  </conditionalFormatting>
  <conditionalFormatting sqref="AD84">
    <cfRule type="cellIs" dxfId="631" priority="569" stopIfTrue="1" operator="equal">
      <formula>"a"</formula>
    </cfRule>
  </conditionalFormatting>
  <conditionalFormatting sqref="D84:W84">
    <cfRule type="cellIs" dxfId="630" priority="570" stopIfTrue="1" operator="equal">
      <formula>"a"</formula>
    </cfRule>
    <cfRule type="cellIs" dxfId="629" priority="571" stopIfTrue="1" operator="equal">
      <formula>"s"</formula>
    </cfRule>
  </conditionalFormatting>
  <conditionalFormatting sqref="AD85">
    <cfRule type="cellIs" dxfId="628" priority="565" stopIfTrue="1" operator="equal">
      <formula>"a"</formula>
    </cfRule>
  </conditionalFormatting>
  <conditionalFormatting sqref="AB40">
    <cfRule type="expression" dxfId="627" priority="562" stopIfTrue="1">
      <formula>AA40=0</formula>
    </cfRule>
  </conditionalFormatting>
  <conditionalFormatting sqref="AD39:AD43">
    <cfRule type="cellIs" dxfId="626" priority="563" stopIfTrue="1" operator="equal">
      <formula>"a"</formula>
    </cfRule>
  </conditionalFormatting>
  <conditionalFormatting sqref="Y42">
    <cfRule type="cellIs" dxfId="625" priority="557" stopIfTrue="1" operator="greaterThan">
      <formula>Z42</formula>
    </cfRule>
    <cfRule type="cellIs" dxfId="624" priority="558" stopIfTrue="1" operator="lessThan">
      <formula>F43</formula>
    </cfRule>
  </conditionalFormatting>
  <conditionalFormatting sqref="D43">
    <cfRule type="expression" dxfId="623" priority="559" stopIfTrue="1">
      <formula>F43=0</formula>
    </cfRule>
  </conditionalFormatting>
  <conditionalFormatting sqref="D40:W41">
    <cfRule type="cellIs" dxfId="622" priority="560" stopIfTrue="1" operator="equal">
      <formula>"a"</formula>
    </cfRule>
    <cfRule type="cellIs" dxfId="621" priority="561" stopIfTrue="1" operator="equal">
      <formula>"s"</formula>
    </cfRule>
  </conditionalFormatting>
  <conditionalFormatting sqref="AB41">
    <cfRule type="expression" dxfId="620" priority="556" stopIfTrue="1">
      <formula>AA41=0</formula>
    </cfRule>
  </conditionalFormatting>
  <conditionalFormatting sqref="AB92:AB96 AB99:AB101 AB103:AB104 AB106">
    <cfRule type="expression" dxfId="619" priority="549" stopIfTrue="1">
      <formula>AA92=0</formula>
    </cfRule>
  </conditionalFormatting>
  <conditionalFormatting sqref="Y107">
    <cfRule type="cellIs" dxfId="618" priority="550" stopIfTrue="1" operator="greaterThan">
      <formula>Z107</formula>
    </cfRule>
    <cfRule type="cellIs" dxfId="617" priority="551" stopIfTrue="1" operator="lessThan">
      <formula>F108</formula>
    </cfRule>
  </conditionalFormatting>
  <conditionalFormatting sqref="D108:E108">
    <cfRule type="expression" dxfId="616" priority="552" stopIfTrue="1">
      <formula>F108=0</formula>
    </cfRule>
  </conditionalFormatting>
  <conditionalFormatting sqref="AD99:AD101 AD103:AD104 AD106:AD108 AD90:AD96">
    <cfRule type="cellIs" dxfId="615" priority="553" stopIfTrue="1" operator="equal">
      <formula>"a"</formula>
    </cfRule>
  </conditionalFormatting>
  <conditionalFormatting sqref="D92:T96 V92:W96 U92 U94:U96 D99:W101 D103:W104 D106:W106">
    <cfRule type="cellIs" dxfId="614" priority="554" stopIfTrue="1" operator="equal">
      <formula>"a"</formula>
    </cfRule>
    <cfRule type="cellIs" dxfId="613" priority="555" stopIfTrue="1" operator="equal">
      <formula>"s"</formula>
    </cfRule>
  </conditionalFormatting>
  <conditionalFormatting sqref="AB228:AB230">
    <cfRule type="expression" dxfId="612" priority="480" stopIfTrue="1">
      <formula>SUM($AA$228:$AA$230)&gt;0</formula>
    </cfRule>
    <cfRule type="expression" dxfId="611" priority="542" stopIfTrue="1">
      <formula>AA228=0</formula>
    </cfRule>
  </conditionalFormatting>
  <conditionalFormatting sqref="Y242 Y256">
    <cfRule type="cellIs" dxfId="610" priority="543" stopIfTrue="1" operator="greaterThan">
      <formula>Z242</formula>
    </cfRule>
    <cfRule type="cellIs" dxfId="609" priority="544" stopIfTrue="1" operator="lessThan">
      <formula>F243</formula>
    </cfRule>
  </conditionalFormatting>
  <conditionalFormatting sqref="D243 D257">
    <cfRule type="expression" dxfId="608" priority="545" stopIfTrue="1">
      <formula>F243=0</formula>
    </cfRule>
  </conditionalFormatting>
  <conditionalFormatting sqref="AD226:AD230 AD242:AD244 AD222:AD224 AD246 AD248 AD256:AD257">
    <cfRule type="cellIs" dxfId="607" priority="546" stopIfTrue="1" operator="equal">
      <formula>"a"</formula>
    </cfRule>
  </conditionalFormatting>
  <conditionalFormatting sqref="J246 L246 V246 H246 T246 N246 R246 F246 P246 D246 D224:W224 D228:W230 D226:W226 D248 P248 F248 R248 N248 T248 H248 V248 L248 J248">
    <cfRule type="cellIs" dxfId="606" priority="547" stopIfTrue="1" operator="equal">
      <formula>"a"</formula>
    </cfRule>
    <cfRule type="cellIs" dxfId="605" priority="548" stopIfTrue="1" operator="equal">
      <formula>"s"</formula>
    </cfRule>
  </conditionalFormatting>
  <conditionalFormatting sqref="AD225">
    <cfRule type="cellIs" dxfId="604" priority="541" stopIfTrue="1" operator="equal">
      <formula>"a"</formula>
    </cfRule>
  </conditionalFormatting>
  <conditionalFormatting sqref="AD231">
    <cfRule type="cellIs" dxfId="603" priority="540" stopIfTrue="1" operator="equal">
      <formula>"a"</formula>
    </cfRule>
  </conditionalFormatting>
  <conditionalFormatting sqref="AB232">
    <cfRule type="expression" dxfId="602" priority="536" stopIfTrue="1">
      <formula>AA232=0</formula>
    </cfRule>
  </conditionalFormatting>
  <conditionalFormatting sqref="AD232">
    <cfRule type="cellIs" dxfId="601" priority="537" stopIfTrue="1" operator="equal">
      <formula>"a"</formula>
    </cfRule>
  </conditionalFormatting>
  <conditionalFormatting sqref="D232:W232">
    <cfRule type="cellIs" dxfId="600" priority="538" stopIfTrue="1" operator="equal">
      <formula>"a"</formula>
    </cfRule>
    <cfRule type="cellIs" dxfId="599" priority="539" stopIfTrue="1" operator="equal">
      <formula>"s"</formula>
    </cfRule>
  </conditionalFormatting>
  <conditionalFormatting sqref="AD233">
    <cfRule type="cellIs" dxfId="598" priority="535" stopIfTrue="1" operator="equal">
      <formula>"a"</formula>
    </cfRule>
  </conditionalFormatting>
  <conditionalFormatting sqref="AB235">
    <cfRule type="expression" dxfId="597" priority="531" stopIfTrue="1">
      <formula>AA235=0</formula>
    </cfRule>
  </conditionalFormatting>
  <conditionalFormatting sqref="AD235">
    <cfRule type="cellIs" dxfId="596" priority="532" stopIfTrue="1" operator="equal">
      <formula>"a"</formula>
    </cfRule>
  </conditionalFormatting>
  <conditionalFormatting sqref="D235:W235">
    <cfRule type="cellIs" dxfId="595" priority="533" stopIfTrue="1" operator="equal">
      <formula>"a"</formula>
    </cfRule>
    <cfRule type="cellIs" dxfId="594" priority="534" stopIfTrue="1" operator="equal">
      <formula>"s"</formula>
    </cfRule>
  </conditionalFormatting>
  <conditionalFormatting sqref="AD234">
    <cfRule type="cellIs" dxfId="593" priority="530" stopIfTrue="1" operator="equal">
      <formula>"a"</formula>
    </cfRule>
  </conditionalFormatting>
  <conditionalFormatting sqref="AB236">
    <cfRule type="expression" dxfId="592" priority="526" stopIfTrue="1">
      <formula>AA236=0</formula>
    </cfRule>
  </conditionalFormatting>
  <conditionalFormatting sqref="AD236">
    <cfRule type="cellIs" dxfId="591" priority="527" stopIfTrue="1" operator="equal">
      <formula>"a"</formula>
    </cfRule>
  </conditionalFormatting>
  <conditionalFormatting sqref="D236:W236">
    <cfRule type="cellIs" dxfId="590" priority="528" stopIfTrue="1" operator="equal">
      <formula>"a"</formula>
    </cfRule>
    <cfRule type="cellIs" dxfId="589" priority="529" stopIfTrue="1" operator="equal">
      <formula>"s"</formula>
    </cfRule>
  </conditionalFormatting>
  <conditionalFormatting sqref="AB237">
    <cfRule type="expression" dxfId="588" priority="522" stopIfTrue="1">
      <formula>AA237=0</formula>
    </cfRule>
  </conditionalFormatting>
  <conditionalFormatting sqref="AD237">
    <cfRule type="cellIs" dxfId="587" priority="523" stopIfTrue="1" operator="equal">
      <formula>"a"</formula>
    </cfRule>
  </conditionalFormatting>
  <conditionalFormatting sqref="D237:W237">
    <cfRule type="cellIs" dxfId="586" priority="524" stopIfTrue="1" operator="equal">
      <formula>"a"</formula>
    </cfRule>
    <cfRule type="cellIs" dxfId="585" priority="525" stopIfTrue="1" operator="equal">
      <formula>"s"</formula>
    </cfRule>
  </conditionalFormatting>
  <conditionalFormatting sqref="AB239">
    <cfRule type="expression" dxfId="584" priority="518" stopIfTrue="1">
      <formula>AA239=0</formula>
    </cfRule>
  </conditionalFormatting>
  <conditionalFormatting sqref="AD239">
    <cfRule type="cellIs" dxfId="583" priority="519" stopIfTrue="1" operator="equal">
      <formula>"a"</formula>
    </cfRule>
  </conditionalFormatting>
  <conditionalFormatting sqref="D239:W239">
    <cfRule type="cellIs" dxfId="582" priority="520" stopIfTrue="1" operator="equal">
      <formula>"a"</formula>
    </cfRule>
    <cfRule type="cellIs" dxfId="581" priority="521" stopIfTrue="1" operator="equal">
      <formula>"s"</formula>
    </cfRule>
  </conditionalFormatting>
  <conditionalFormatting sqref="AD238">
    <cfRule type="cellIs" dxfId="580" priority="517" stopIfTrue="1" operator="equal">
      <formula>"a"</formula>
    </cfRule>
  </conditionalFormatting>
  <conditionalFormatting sqref="AB240">
    <cfRule type="expression" dxfId="579" priority="513" stopIfTrue="1">
      <formula>AA240=0</formula>
    </cfRule>
  </conditionalFormatting>
  <conditionalFormatting sqref="AD240">
    <cfRule type="cellIs" dxfId="578" priority="514" stopIfTrue="1" operator="equal">
      <formula>"a"</formula>
    </cfRule>
  </conditionalFormatting>
  <conditionalFormatting sqref="D240:W240">
    <cfRule type="cellIs" dxfId="577" priority="515" stopIfTrue="1" operator="equal">
      <formula>"a"</formula>
    </cfRule>
    <cfRule type="cellIs" dxfId="576" priority="516" stopIfTrue="1" operator="equal">
      <formula>"s"</formula>
    </cfRule>
  </conditionalFormatting>
  <conditionalFormatting sqref="AB241">
    <cfRule type="expression" dxfId="575" priority="509" stopIfTrue="1">
      <formula>AA241=0</formula>
    </cfRule>
  </conditionalFormatting>
  <conditionalFormatting sqref="AD241">
    <cfRule type="cellIs" dxfId="574" priority="510" stopIfTrue="1" operator="equal">
      <formula>"a"</formula>
    </cfRule>
  </conditionalFormatting>
  <conditionalFormatting sqref="D241:W241">
    <cfRule type="cellIs" dxfId="573" priority="511" stopIfTrue="1" operator="equal">
      <formula>"a"</formula>
    </cfRule>
    <cfRule type="cellIs" dxfId="572" priority="512" stopIfTrue="1" operator="equal">
      <formula>"s"</formula>
    </cfRule>
  </conditionalFormatting>
  <conditionalFormatting sqref="AD245">
    <cfRule type="cellIs" dxfId="571" priority="508" stopIfTrue="1" operator="equal">
      <formula>"a"</formula>
    </cfRule>
  </conditionalFormatting>
  <conditionalFormatting sqref="AD247">
    <cfRule type="cellIs" dxfId="570" priority="507" stopIfTrue="1" operator="equal">
      <formula>"a"</formula>
    </cfRule>
  </conditionalFormatting>
  <conditionalFormatting sqref="AD249">
    <cfRule type="cellIs" dxfId="569" priority="506" stopIfTrue="1" operator="equal">
      <formula>"a"</formula>
    </cfRule>
  </conditionalFormatting>
  <conditionalFormatting sqref="AD250">
    <cfRule type="cellIs" dxfId="568" priority="505" stopIfTrue="1" operator="equal">
      <formula>"a"</formula>
    </cfRule>
  </conditionalFormatting>
  <conditionalFormatting sqref="AB251">
    <cfRule type="expression" dxfId="567" priority="501" stopIfTrue="1">
      <formula>AA251=0</formula>
    </cfRule>
  </conditionalFormatting>
  <conditionalFormatting sqref="AD251">
    <cfRule type="cellIs" dxfId="566" priority="502" stopIfTrue="1" operator="equal">
      <formula>"a"</formula>
    </cfRule>
  </conditionalFormatting>
  <conditionalFormatting sqref="D251 P251 F251 R251 N251 T251 H251 V251 L251 J251">
    <cfRule type="cellIs" dxfId="565" priority="503" stopIfTrue="1" operator="equal">
      <formula>"a"</formula>
    </cfRule>
    <cfRule type="cellIs" dxfId="564" priority="504" stopIfTrue="1" operator="equal">
      <formula>"s"</formula>
    </cfRule>
  </conditionalFormatting>
  <conditionalFormatting sqref="AB252">
    <cfRule type="expression" dxfId="563" priority="497" stopIfTrue="1">
      <formula>AA252=0</formula>
    </cfRule>
  </conditionalFormatting>
  <conditionalFormatting sqref="AD252">
    <cfRule type="cellIs" dxfId="562" priority="498" stopIfTrue="1" operator="equal">
      <formula>"a"</formula>
    </cfRule>
  </conditionalFormatting>
  <conditionalFormatting sqref="D252 P252 F252 R252 N252 T252 H252 V252 L252 J252">
    <cfRule type="cellIs" dxfId="561" priority="499" stopIfTrue="1" operator="equal">
      <formula>"a"</formula>
    </cfRule>
    <cfRule type="cellIs" dxfId="560" priority="500" stopIfTrue="1" operator="equal">
      <formula>"s"</formula>
    </cfRule>
  </conditionalFormatting>
  <conditionalFormatting sqref="AB255">
    <cfRule type="expression" dxfId="559" priority="493" stopIfTrue="1">
      <formula>AA255=0</formula>
    </cfRule>
  </conditionalFormatting>
  <conditionalFormatting sqref="AD255">
    <cfRule type="cellIs" dxfId="558" priority="494" stopIfTrue="1" operator="equal">
      <formula>"a"</formula>
    </cfRule>
  </conditionalFormatting>
  <conditionalFormatting sqref="D255 P255 F255 R255 N255 T255 H255 V255 L255 J255">
    <cfRule type="cellIs" dxfId="557" priority="495" stopIfTrue="1" operator="equal">
      <formula>"a"</formula>
    </cfRule>
    <cfRule type="cellIs" dxfId="556" priority="496" stopIfTrue="1" operator="equal">
      <formula>"s"</formula>
    </cfRule>
  </conditionalFormatting>
  <conditionalFormatting sqref="AB253">
    <cfRule type="expression" dxfId="555" priority="489" stopIfTrue="1">
      <formula>AA253=0</formula>
    </cfRule>
  </conditionalFormatting>
  <conditionalFormatting sqref="AD253">
    <cfRule type="cellIs" dxfId="554" priority="490" stopIfTrue="1" operator="equal">
      <formula>"a"</formula>
    </cfRule>
  </conditionalFormatting>
  <conditionalFormatting sqref="D253 P253 F253 R253 N253 T253 H253 V253 L253 J253">
    <cfRule type="cellIs" dxfId="553" priority="491" stopIfTrue="1" operator="equal">
      <formula>"a"</formula>
    </cfRule>
    <cfRule type="cellIs" dxfId="552" priority="492" stopIfTrue="1" operator="equal">
      <formula>"s"</formula>
    </cfRule>
  </conditionalFormatting>
  <conditionalFormatting sqref="AB254">
    <cfRule type="expression" dxfId="551" priority="485" stopIfTrue="1">
      <formula>AA254=0</formula>
    </cfRule>
  </conditionalFormatting>
  <conditionalFormatting sqref="AD254">
    <cfRule type="cellIs" dxfId="550" priority="486" stopIfTrue="1" operator="equal">
      <formula>"a"</formula>
    </cfRule>
  </conditionalFormatting>
  <conditionalFormatting sqref="D254 P254 F254 R254 N254 T254 H254 V254 L254 J254">
    <cfRule type="cellIs" dxfId="549" priority="487" stopIfTrue="1" operator="equal">
      <formula>"a"</formula>
    </cfRule>
    <cfRule type="cellIs" dxfId="548" priority="488" stopIfTrue="1" operator="equal">
      <formula>"s"</formula>
    </cfRule>
  </conditionalFormatting>
  <conditionalFormatting sqref="AB224">
    <cfRule type="expression" dxfId="547" priority="484" stopIfTrue="1">
      <formula>AA224=0</formula>
    </cfRule>
  </conditionalFormatting>
  <conditionalFormatting sqref="AB226">
    <cfRule type="expression" dxfId="546" priority="483" stopIfTrue="1">
      <formula>AA226=0</formula>
    </cfRule>
  </conditionalFormatting>
  <conditionalFormatting sqref="AB246">
    <cfRule type="expression" dxfId="545" priority="482" stopIfTrue="1">
      <formula>AA246=0</formula>
    </cfRule>
  </conditionalFormatting>
  <conditionalFormatting sqref="AB248">
    <cfRule type="expression" dxfId="544" priority="481" stopIfTrue="1">
      <formula>AA248=0</formula>
    </cfRule>
  </conditionalFormatting>
  <conditionalFormatting sqref="Y264 Y334">
    <cfRule type="cellIs" dxfId="543" priority="473" stopIfTrue="1" operator="greaterThan">
      <formula>Z264</formula>
    </cfRule>
    <cfRule type="cellIs" dxfId="542" priority="474" stopIfTrue="1" operator="lessThan">
      <formula>F265</formula>
    </cfRule>
  </conditionalFormatting>
  <conditionalFormatting sqref="D265 D335">
    <cfRule type="expression" dxfId="541" priority="475" stopIfTrue="1">
      <formula>F265=0</formula>
    </cfRule>
  </conditionalFormatting>
  <conditionalFormatting sqref="AD258:AD266 AD324 AD334:AD335 AD273:AD279">
    <cfRule type="cellIs" dxfId="540" priority="476" stopIfTrue="1" operator="equal">
      <formula>"a"</formula>
    </cfRule>
  </conditionalFormatting>
  <conditionalFormatting sqref="D275:W279 D261:W263 D259 D273:W273 D324:W324 F259 H259 J259 L259 N259 P259 R259 T259 V259">
    <cfRule type="cellIs" dxfId="539" priority="477" stopIfTrue="1" operator="equal">
      <formula>"a"</formula>
    </cfRule>
    <cfRule type="cellIs" dxfId="538" priority="478" stopIfTrue="1" operator="equal">
      <formula>"s"</formula>
    </cfRule>
  </conditionalFormatting>
  <conditionalFormatting sqref="AD267">
    <cfRule type="cellIs" dxfId="537" priority="472" stopIfTrue="1" operator="equal">
      <formula>"a"</formula>
    </cfRule>
  </conditionalFormatting>
  <conditionalFormatting sqref="AD271">
    <cfRule type="cellIs" dxfId="536" priority="470" stopIfTrue="1" operator="equal">
      <formula>"a"</formula>
    </cfRule>
  </conditionalFormatting>
  <conditionalFormatting sqref="AD272">
    <cfRule type="cellIs" dxfId="535" priority="469" stopIfTrue="1" operator="equal">
      <formula>"a"</formula>
    </cfRule>
  </conditionalFormatting>
  <conditionalFormatting sqref="AD281">
    <cfRule type="cellIs" dxfId="534" priority="466" stopIfTrue="1" operator="equal">
      <formula>"a"</formula>
    </cfRule>
  </conditionalFormatting>
  <conditionalFormatting sqref="D281:W281">
    <cfRule type="cellIs" dxfId="533" priority="467" stopIfTrue="1" operator="equal">
      <formula>"a"</formula>
    </cfRule>
    <cfRule type="cellIs" dxfId="532" priority="468" stopIfTrue="1" operator="equal">
      <formula>"s"</formula>
    </cfRule>
  </conditionalFormatting>
  <conditionalFormatting sqref="AD280">
    <cfRule type="cellIs" dxfId="531" priority="463" stopIfTrue="1" operator="equal">
      <formula>"a"</formula>
    </cfRule>
  </conditionalFormatting>
  <conditionalFormatting sqref="D280:W280">
    <cfRule type="cellIs" dxfId="530" priority="464" stopIfTrue="1" operator="equal">
      <formula>"a"</formula>
    </cfRule>
    <cfRule type="cellIs" dxfId="529" priority="465" stopIfTrue="1" operator="equal">
      <formula>"s"</formula>
    </cfRule>
  </conditionalFormatting>
  <conditionalFormatting sqref="AB280">
    <cfRule type="expression" dxfId="528" priority="459" stopIfTrue="1">
      <formula>AA281&gt;0</formula>
    </cfRule>
    <cfRule type="expression" dxfId="527" priority="460" stopIfTrue="1">
      <formula>AA280=0</formula>
    </cfRule>
  </conditionalFormatting>
  <conditionalFormatting sqref="AB281">
    <cfRule type="expression" dxfId="526" priority="461" stopIfTrue="1">
      <formula>AA280&gt;0</formula>
    </cfRule>
    <cfRule type="expression" dxfId="525" priority="462" stopIfTrue="1">
      <formula>AA281=0</formula>
    </cfRule>
  </conditionalFormatting>
  <conditionalFormatting sqref="Y280">
    <cfRule type="expression" dxfId="524" priority="458" stopIfTrue="1">
      <formula>SUM(AA281)&gt;0</formula>
    </cfRule>
  </conditionalFormatting>
  <conditionalFormatting sqref="Y281">
    <cfRule type="expression" dxfId="523" priority="457" stopIfTrue="1">
      <formula>SUM(AA281)&gt;0</formula>
    </cfRule>
  </conditionalFormatting>
  <conditionalFormatting sqref="AD282">
    <cfRule type="cellIs" dxfId="522" priority="456" stopIfTrue="1" operator="equal">
      <formula>"a"</formula>
    </cfRule>
  </conditionalFormatting>
  <conditionalFormatting sqref="AB283">
    <cfRule type="expression" dxfId="521" priority="452" stopIfTrue="1">
      <formula>AA283=0</formula>
    </cfRule>
  </conditionalFormatting>
  <conditionalFormatting sqref="AD283">
    <cfRule type="cellIs" dxfId="520" priority="453" stopIfTrue="1" operator="equal">
      <formula>"a"</formula>
    </cfRule>
  </conditionalFormatting>
  <conditionalFormatting sqref="D283:W283">
    <cfRule type="cellIs" dxfId="519" priority="454" stopIfTrue="1" operator="equal">
      <formula>"a"</formula>
    </cfRule>
    <cfRule type="cellIs" dxfId="518" priority="455" stopIfTrue="1" operator="equal">
      <formula>"s"</formula>
    </cfRule>
  </conditionalFormatting>
  <conditionalFormatting sqref="AD296:AD299">
    <cfRule type="cellIs" dxfId="517" priority="449" stopIfTrue="1" operator="equal">
      <formula>"a"</formula>
    </cfRule>
  </conditionalFormatting>
  <conditionalFormatting sqref="D297:W299">
    <cfRule type="cellIs" dxfId="516" priority="450" stopIfTrue="1" operator="equal">
      <formula>"a"</formula>
    </cfRule>
    <cfRule type="cellIs" dxfId="515" priority="451" stopIfTrue="1" operator="equal">
      <formula>"s"</formula>
    </cfRule>
  </conditionalFormatting>
  <conditionalFormatting sqref="AD300:AD302">
    <cfRule type="cellIs" dxfId="514" priority="446" stopIfTrue="1" operator="equal">
      <formula>"a"</formula>
    </cfRule>
  </conditionalFormatting>
  <conditionalFormatting sqref="D300:W302">
    <cfRule type="cellIs" dxfId="513" priority="447" stopIfTrue="1" operator="equal">
      <formula>"a"</formula>
    </cfRule>
    <cfRule type="cellIs" dxfId="512" priority="448" stopIfTrue="1" operator="equal">
      <formula>"s"</formula>
    </cfRule>
  </conditionalFormatting>
  <conditionalFormatting sqref="AD303:AD305">
    <cfRule type="cellIs" dxfId="511" priority="443" stopIfTrue="1" operator="equal">
      <formula>"a"</formula>
    </cfRule>
  </conditionalFormatting>
  <conditionalFormatting sqref="D303:W305">
    <cfRule type="cellIs" dxfId="510" priority="444" stopIfTrue="1" operator="equal">
      <formula>"a"</formula>
    </cfRule>
    <cfRule type="cellIs" dxfId="509" priority="445" stopIfTrue="1" operator="equal">
      <formula>"s"</formula>
    </cfRule>
  </conditionalFormatting>
  <conditionalFormatting sqref="AB295">
    <cfRule type="expression" dxfId="508" priority="439" stopIfTrue="1">
      <formula>AA295=0</formula>
    </cfRule>
  </conditionalFormatting>
  <conditionalFormatting sqref="AD295">
    <cfRule type="cellIs" dxfId="507" priority="440" stopIfTrue="1" operator="equal">
      <formula>"a"</formula>
    </cfRule>
  </conditionalFormatting>
  <conditionalFormatting sqref="D295:W295">
    <cfRule type="cellIs" dxfId="506" priority="441" stopIfTrue="1" operator="equal">
      <formula>"a"</formula>
    </cfRule>
    <cfRule type="cellIs" dxfId="505" priority="442" stopIfTrue="1" operator="equal">
      <formula>"s"</formula>
    </cfRule>
  </conditionalFormatting>
  <conditionalFormatting sqref="AD307">
    <cfRule type="cellIs" dxfId="504" priority="438" stopIfTrue="1" operator="equal">
      <formula>"a"</formula>
    </cfRule>
  </conditionalFormatting>
  <conditionalFormatting sqref="AB308">
    <cfRule type="expression" dxfId="503" priority="434" stopIfTrue="1">
      <formula>AA308=0</formula>
    </cfRule>
  </conditionalFormatting>
  <conditionalFormatting sqref="AD308">
    <cfRule type="cellIs" dxfId="502" priority="435" stopIfTrue="1" operator="equal">
      <formula>"a"</formula>
    </cfRule>
  </conditionalFormatting>
  <conditionalFormatting sqref="D308:W308">
    <cfRule type="cellIs" dxfId="501" priority="436" stopIfTrue="1" operator="equal">
      <formula>"a"</formula>
    </cfRule>
    <cfRule type="cellIs" dxfId="500" priority="437" stopIfTrue="1" operator="equal">
      <formula>"s"</formula>
    </cfRule>
  </conditionalFormatting>
  <conditionalFormatting sqref="AD318:AD321">
    <cfRule type="cellIs" dxfId="499" priority="431" stopIfTrue="1" operator="equal">
      <formula>"a"</formula>
    </cfRule>
  </conditionalFormatting>
  <conditionalFormatting sqref="D319:W321">
    <cfRule type="cellIs" dxfId="498" priority="432" stopIfTrue="1" operator="equal">
      <formula>"a"</formula>
    </cfRule>
    <cfRule type="cellIs" dxfId="497" priority="433" stopIfTrue="1" operator="equal">
      <formula>"s"</formula>
    </cfRule>
  </conditionalFormatting>
  <conditionalFormatting sqref="AD322:AD323">
    <cfRule type="cellIs" dxfId="496" priority="428" stopIfTrue="1" operator="equal">
      <formula>"a"</formula>
    </cfRule>
  </conditionalFormatting>
  <conditionalFormatting sqref="D322:W323">
    <cfRule type="cellIs" dxfId="495" priority="429" stopIfTrue="1" operator="equal">
      <formula>"a"</formula>
    </cfRule>
    <cfRule type="cellIs" dxfId="494" priority="430" stopIfTrue="1" operator="equal">
      <formula>"s"</formula>
    </cfRule>
  </conditionalFormatting>
  <conditionalFormatting sqref="AB317">
    <cfRule type="expression" dxfId="493" priority="424" stopIfTrue="1">
      <formula>AA317=0</formula>
    </cfRule>
  </conditionalFormatting>
  <conditionalFormatting sqref="AD317">
    <cfRule type="cellIs" dxfId="492" priority="425" stopIfTrue="1" operator="equal">
      <formula>"a"</formula>
    </cfRule>
  </conditionalFormatting>
  <conditionalFormatting sqref="D317:W317">
    <cfRule type="cellIs" dxfId="491" priority="426" stopIfTrue="1" operator="equal">
      <formula>"a"</formula>
    </cfRule>
    <cfRule type="cellIs" dxfId="490" priority="427" stopIfTrue="1" operator="equal">
      <formula>"s"</formula>
    </cfRule>
  </conditionalFormatting>
  <conditionalFormatting sqref="AD330">
    <cfRule type="cellIs" dxfId="489" priority="421" stopIfTrue="1" operator="equal">
      <formula>"a"</formula>
    </cfRule>
  </conditionalFormatting>
  <conditionalFormatting sqref="D330:W330">
    <cfRule type="cellIs" dxfId="488" priority="422" stopIfTrue="1" operator="equal">
      <formula>"a"</formula>
    </cfRule>
    <cfRule type="cellIs" dxfId="487" priority="423" stopIfTrue="1" operator="equal">
      <formula>"s"</formula>
    </cfRule>
  </conditionalFormatting>
  <conditionalFormatting sqref="AB326">
    <cfRule type="expression" dxfId="486" priority="417" stopIfTrue="1">
      <formula>AA326=0</formula>
    </cfRule>
  </conditionalFormatting>
  <conditionalFormatting sqref="AD326">
    <cfRule type="cellIs" dxfId="485" priority="418" stopIfTrue="1" operator="equal">
      <formula>"a"</formula>
    </cfRule>
  </conditionalFormatting>
  <conditionalFormatting sqref="D326:W326">
    <cfRule type="cellIs" dxfId="484" priority="419" stopIfTrue="1" operator="equal">
      <formula>"a"</formula>
    </cfRule>
    <cfRule type="cellIs" dxfId="483" priority="420" stopIfTrue="1" operator="equal">
      <formula>"s"</formula>
    </cfRule>
  </conditionalFormatting>
  <conditionalFormatting sqref="AD327:AD329">
    <cfRule type="cellIs" dxfId="482" priority="414" stopIfTrue="1" operator="equal">
      <formula>"a"</formula>
    </cfRule>
  </conditionalFormatting>
  <conditionalFormatting sqref="D328:W329">
    <cfRule type="cellIs" dxfId="481" priority="415" stopIfTrue="1" operator="equal">
      <formula>"a"</formula>
    </cfRule>
    <cfRule type="cellIs" dxfId="480" priority="416" stopIfTrue="1" operator="equal">
      <formula>"s"</formula>
    </cfRule>
  </conditionalFormatting>
  <conditionalFormatting sqref="AB259">
    <cfRule type="expression" dxfId="479" priority="413" stopIfTrue="1">
      <formula>AA259=0</formula>
    </cfRule>
  </conditionalFormatting>
  <conditionalFormatting sqref="AB268">
    <cfRule type="expression" dxfId="478" priority="412" stopIfTrue="1">
      <formula>AA268=0</formula>
    </cfRule>
  </conditionalFormatting>
  <conditionalFormatting sqref="AB270">
    <cfRule type="expression" dxfId="477" priority="409" stopIfTrue="1">
      <formula>AA270=0</formula>
    </cfRule>
  </conditionalFormatting>
  <conditionalFormatting sqref="AB273">
    <cfRule type="expression" dxfId="476" priority="408" stopIfTrue="1">
      <formula>AA273=0</formula>
    </cfRule>
  </conditionalFormatting>
  <conditionalFormatting sqref="AB275:AB279">
    <cfRule type="expression" dxfId="475" priority="373" stopIfTrue="1">
      <formula>SUM($AA$275:$AA$279)&gt;0</formula>
    </cfRule>
    <cfRule type="expression" dxfId="474" priority="407" stopIfTrue="1">
      <formula>AA275=0</formula>
    </cfRule>
  </conditionalFormatting>
  <conditionalFormatting sqref="AB319:AB324">
    <cfRule type="expression" dxfId="473" priority="365" stopIfTrue="1">
      <formula>SUM($AA$319:$AA$324)&gt;0</formula>
    </cfRule>
    <cfRule type="expression" dxfId="472" priority="406" stopIfTrue="1">
      <formula>AA319=0</formula>
    </cfRule>
  </conditionalFormatting>
  <conditionalFormatting sqref="AB328:AB330">
    <cfRule type="expression" dxfId="471" priority="362" stopIfTrue="1">
      <formula>SUM($AA$328:$AA$330)&gt;0</formula>
    </cfRule>
    <cfRule type="expression" dxfId="470" priority="405" stopIfTrue="1">
      <formula>AA328=0</formula>
    </cfRule>
  </conditionalFormatting>
  <conditionalFormatting sqref="AD284:AD287">
    <cfRule type="cellIs" dxfId="469" priority="402" stopIfTrue="1" operator="equal">
      <formula>"a"</formula>
    </cfRule>
  </conditionalFormatting>
  <conditionalFormatting sqref="D285:W287">
    <cfRule type="cellIs" dxfId="468" priority="403" stopIfTrue="1" operator="equal">
      <formula>"a"</formula>
    </cfRule>
    <cfRule type="cellIs" dxfId="467" priority="404" stopIfTrue="1" operator="equal">
      <formula>"s"</formula>
    </cfRule>
  </conditionalFormatting>
  <conditionalFormatting sqref="AD288:AD290">
    <cfRule type="cellIs" dxfId="466" priority="399" stopIfTrue="1" operator="equal">
      <formula>"a"</formula>
    </cfRule>
  </conditionalFormatting>
  <conditionalFormatting sqref="D288:W290">
    <cfRule type="cellIs" dxfId="465" priority="400" stopIfTrue="1" operator="equal">
      <formula>"a"</formula>
    </cfRule>
    <cfRule type="cellIs" dxfId="464" priority="401" stopIfTrue="1" operator="equal">
      <formula>"s"</formula>
    </cfRule>
  </conditionalFormatting>
  <conditionalFormatting sqref="AD291:AD293">
    <cfRule type="cellIs" dxfId="463" priority="396" stopIfTrue="1" operator="equal">
      <formula>"a"</formula>
    </cfRule>
  </conditionalFormatting>
  <conditionalFormatting sqref="D291:W293">
    <cfRule type="cellIs" dxfId="462" priority="397" stopIfTrue="1" operator="equal">
      <formula>"a"</formula>
    </cfRule>
    <cfRule type="cellIs" dxfId="461" priority="398" stopIfTrue="1" operator="equal">
      <formula>"s"</formula>
    </cfRule>
  </conditionalFormatting>
  <conditionalFormatting sqref="AD315">
    <cfRule type="cellIs" dxfId="460" priority="393" stopIfTrue="1" operator="equal">
      <formula>"a"</formula>
    </cfRule>
  </conditionalFormatting>
  <conditionalFormatting sqref="D315:W315">
    <cfRule type="cellIs" dxfId="459" priority="394" stopIfTrue="1" operator="equal">
      <formula>"a"</formula>
    </cfRule>
    <cfRule type="cellIs" dxfId="458" priority="395" stopIfTrue="1" operator="equal">
      <formula>"s"</formula>
    </cfRule>
  </conditionalFormatting>
  <conditionalFormatting sqref="AD309:AD312">
    <cfRule type="cellIs" dxfId="457" priority="390" stopIfTrue="1" operator="equal">
      <formula>"a"</formula>
    </cfRule>
  </conditionalFormatting>
  <conditionalFormatting sqref="D310:W312">
    <cfRule type="cellIs" dxfId="456" priority="391" stopIfTrue="1" operator="equal">
      <formula>"a"</formula>
    </cfRule>
    <cfRule type="cellIs" dxfId="455" priority="392" stopIfTrue="1" operator="equal">
      <formula>"s"</formula>
    </cfRule>
  </conditionalFormatting>
  <conditionalFormatting sqref="AD313:AD314">
    <cfRule type="cellIs" dxfId="454" priority="387" stopIfTrue="1" operator="equal">
      <formula>"a"</formula>
    </cfRule>
  </conditionalFormatting>
  <conditionalFormatting sqref="D313:W314">
    <cfRule type="cellIs" dxfId="453" priority="388" stopIfTrue="1" operator="equal">
      <formula>"a"</formula>
    </cfRule>
    <cfRule type="cellIs" dxfId="452" priority="389" stopIfTrue="1" operator="equal">
      <formula>"s"</formula>
    </cfRule>
  </conditionalFormatting>
  <conditionalFormatting sqref="AB310:AB315">
    <cfRule type="expression" dxfId="451" priority="367" stopIfTrue="1">
      <formula>SUM($AA$310:$AA$315)&gt;0</formula>
    </cfRule>
    <cfRule type="expression" dxfId="450" priority="386" stopIfTrue="1">
      <formula>AA310=0</formula>
    </cfRule>
  </conditionalFormatting>
  <conditionalFormatting sqref="AB269">
    <cfRule type="expression" dxfId="449" priority="479" stopIfTrue="1">
      <formula>AA269=0</formula>
    </cfRule>
  </conditionalFormatting>
  <conditionalFormatting sqref="AD294">
    <cfRule type="cellIs" dxfId="448" priority="385" stopIfTrue="1" operator="equal">
      <formula>"a"</formula>
    </cfRule>
  </conditionalFormatting>
  <conditionalFormatting sqref="AD306">
    <cfRule type="cellIs" dxfId="447" priority="384" stopIfTrue="1" operator="equal">
      <formula>"a"</formula>
    </cfRule>
  </conditionalFormatting>
  <conditionalFormatting sqref="AD316">
    <cfRule type="cellIs" dxfId="446" priority="383" stopIfTrue="1" operator="equal">
      <formula>"a"</formula>
    </cfRule>
  </conditionalFormatting>
  <conditionalFormatting sqref="AD325">
    <cfRule type="cellIs" dxfId="445" priority="382" stopIfTrue="1" operator="equal">
      <formula>"a"</formula>
    </cfRule>
  </conditionalFormatting>
  <conditionalFormatting sqref="AD332">
    <cfRule type="cellIs" dxfId="444" priority="381" stopIfTrue="1" operator="equal">
      <formula>"a"</formula>
    </cfRule>
  </conditionalFormatting>
  <conditionalFormatting sqref="AD331">
    <cfRule type="cellIs" dxfId="443" priority="380" stopIfTrue="1" operator="equal">
      <formula>"a"</formula>
    </cfRule>
  </conditionalFormatting>
  <conditionalFormatting sqref="AB285:AB293">
    <cfRule type="expression" dxfId="442" priority="378" stopIfTrue="1">
      <formula>SUM($AA$285:$AA$293)&gt;0</formula>
    </cfRule>
    <cfRule type="expression" dxfId="441" priority="379" stopIfTrue="1">
      <formula>AA285=0</formula>
    </cfRule>
  </conditionalFormatting>
  <conditionalFormatting sqref="AB294">
    <cfRule type="expression" dxfId="440" priority="377" stopIfTrue="1">
      <formula>AA294=0</formula>
    </cfRule>
  </conditionalFormatting>
  <conditionalFormatting sqref="C294">
    <cfRule type="expression" dxfId="439" priority="376" stopIfTrue="1">
      <formula>COUNTIF($D$293:$W$293,"a")&gt;0</formula>
    </cfRule>
  </conditionalFormatting>
  <conditionalFormatting sqref="AB261:AB263">
    <cfRule type="expression" dxfId="438" priority="374" stopIfTrue="1">
      <formula>SUM($AA$261:$AA$263)&gt;0</formula>
    </cfRule>
    <cfRule type="expression" dxfId="437" priority="375" stopIfTrue="1">
      <formula>AA261=0</formula>
    </cfRule>
  </conditionalFormatting>
  <conditionalFormatting sqref="AB306">
    <cfRule type="expression" dxfId="436" priority="372" stopIfTrue="1">
      <formula>AA306=0</formula>
    </cfRule>
  </conditionalFormatting>
  <conditionalFormatting sqref="AB297:AB305">
    <cfRule type="expression" dxfId="435" priority="370" stopIfTrue="1">
      <formula>SUM($AA$297:$AA$305)&gt;0</formula>
    </cfRule>
    <cfRule type="expression" dxfId="434" priority="371" stopIfTrue="1">
      <formula>AA297=0</formula>
    </cfRule>
  </conditionalFormatting>
  <conditionalFormatting sqref="C306">
    <cfRule type="expression" dxfId="433" priority="369" stopIfTrue="1">
      <formula>COUNTIF($D$305:$W$305,"a")&gt;0</formula>
    </cfRule>
  </conditionalFormatting>
  <conditionalFormatting sqref="AB316">
    <cfRule type="expression" dxfId="432" priority="368" stopIfTrue="1">
      <formula>AA316=0</formula>
    </cfRule>
  </conditionalFormatting>
  <conditionalFormatting sqref="C316">
    <cfRule type="expression" dxfId="431" priority="366" stopIfTrue="1">
      <formula>COUNTIF($D$315:$W$315,"a")&gt;0</formula>
    </cfRule>
  </conditionalFormatting>
  <conditionalFormatting sqref="AB325">
    <cfRule type="expression" dxfId="430" priority="364" stopIfTrue="1">
      <formula>AA325=0</formula>
    </cfRule>
  </conditionalFormatting>
  <conditionalFormatting sqref="C325">
    <cfRule type="expression" dxfId="429" priority="363" stopIfTrue="1">
      <formula>COUNTIF($D$324:$W$324,"a")&gt;0</formula>
    </cfRule>
  </conditionalFormatting>
  <conditionalFormatting sqref="AB332">
    <cfRule type="expression" dxfId="428" priority="361" stopIfTrue="1">
      <formula>AA332=0</formula>
    </cfRule>
  </conditionalFormatting>
  <conditionalFormatting sqref="AB331">
    <cfRule type="expression" dxfId="427" priority="360" stopIfTrue="1">
      <formula>AA331=0</formula>
    </cfRule>
  </conditionalFormatting>
  <conditionalFormatting sqref="C331">
    <cfRule type="expression" dxfId="426" priority="359" stopIfTrue="1">
      <formula>COUNTIF($D$328:$W$328,"a")&gt;0</formula>
    </cfRule>
  </conditionalFormatting>
  <conditionalFormatting sqref="C332">
    <cfRule type="expression" dxfId="425" priority="358" stopIfTrue="1">
      <formula>COUNTIF($D$330:$W$330,"a")&gt;0</formula>
    </cfRule>
  </conditionalFormatting>
  <conditionalFormatting sqref="Y361">
    <cfRule type="cellIs" dxfId="424" priority="348" stopIfTrue="1" operator="greaterThan">
      <formula>Z361</formula>
    </cfRule>
    <cfRule type="cellIs" dxfId="423" priority="349" stopIfTrue="1" operator="lessThan">
      <formula>F362</formula>
    </cfRule>
  </conditionalFormatting>
  <conditionalFormatting sqref="D362">
    <cfRule type="expression" dxfId="422" priority="350" stopIfTrue="1">
      <formula>F362=0</formula>
    </cfRule>
  </conditionalFormatting>
  <conditionalFormatting sqref="AD353">
    <cfRule type="cellIs" dxfId="421" priority="351" stopIfTrue="1" operator="equal">
      <formula>"a"</formula>
    </cfRule>
  </conditionalFormatting>
  <conditionalFormatting sqref="Y410 Y427 Y434 Y445">
    <cfRule type="cellIs" dxfId="420" priority="323" stopIfTrue="1" operator="greaterThan">
      <formula>Z410</formula>
    </cfRule>
    <cfRule type="cellIs" dxfId="419" priority="324" stopIfTrue="1" operator="lessThan">
      <formula>F411</formula>
    </cfRule>
  </conditionalFormatting>
  <conditionalFormatting sqref="D435 D461 D446 D411 D428">
    <cfRule type="expression" dxfId="418" priority="325" stopIfTrue="1">
      <formula>F411=0</formula>
    </cfRule>
  </conditionalFormatting>
  <conditionalFormatting sqref="AD417 AD414 AD405:AD412 AD419:AD420 AD422:AD441 AD460:AD461">
    <cfRule type="cellIs" dxfId="417" priority="326" stopIfTrue="1" operator="equal">
      <formula>"a"</formula>
    </cfRule>
  </conditionalFormatting>
  <conditionalFormatting sqref="L438:L440 J438:J440 N438:N440 V438:V440 F438:F440 T438:T440 D438:D440 R438:R440 H438:H440 P438:P440 D430:W430 L422:L424 J426 H426 D426 F426 V426 T426 R426 P426 N426 L426 D414:W414 R417 T417 V417 F417 D417 H417 J417 L417 N417 P417 N422:N424 P422:P424 R422:R424 T422:T424 V422:V424 F422:F424 D422:D424 H422:H424 J422:J424 T406:T409 R406:R409 P406:P409 N406:N409 L406:L409 J406:J409 H406:H409 D406:D409 F406:F409 V406:V409 P419:P420 R419:R420 T419:T420 V419:V420 F419:F420 D419:D420 H419:H420 J419:J420 L419:L420 N419:N420 T431:T433 R431:R433 P431:P433 N431:N433 L431:L433 J431:J433 H431:H433 D431:D433 F431:F433 V431:V433 N449:N454 H449:H454 J449:J454 V449:V454 D449:D454 T449:T454 L449:L454 R449:R454 F449:F454 P449:P454">
    <cfRule type="cellIs" dxfId="416" priority="329" stopIfTrue="1" operator="equal">
      <formula>"a"</formula>
    </cfRule>
    <cfRule type="cellIs" dxfId="415" priority="330" stopIfTrue="1" operator="equal">
      <formula>"s"</formula>
    </cfRule>
  </conditionalFormatting>
  <conditionalFormatting sqref="Y426">
    <cfRule type="expression" dxfId="414" priority="331" stopIfTrue="1">
      <formula>$AA$426&gt;0</formula>
    </cfRule>
  </conditionalFormatting>
  <conditionalFormatting sqref="AD415">
    <cfRule type="cellIs" dxfId="413" priority="318" stopIfTrue="1" operator="equal">
      <formula>"a"</formula>
    </cfRule>
  </conditionalFormatting>
  <conditionalFormatting sqref="AB415">
    <cfRule type="expression" dxfId="412" priority="319" stopIfTrue="1">
      <formula>AA426&gt;0</formula>
    </cfRule>
    <cfRule type="expression" dxfId="411" priority="320" stopIfTrue="1">
      <formula>AA415=0</formula>
    </cfRule>
  </conditionalFormatting>
  <conditionalFormatting sqref="D415:W415">
    <cfRule type="cellIs" dxfId="410" priority="321" stopIfTrue="1" operator="equal">
      <formula>"a"</formula>
    </cfRule>
    <cfRule type="cellIs" dxfId="409" priority="322" stopIfTrue="1" operator="equal">
      <formula>"s"</formula>
    </cfRule>
  </conditionalFormatting>
  <conditionalFormatting sqref="AB426">
    <cfRule type="expression" dxfId="408" priority="332" stopIfTrue="1">
      <formula>SUM(AA414:AA424)&gt;0</formula>
    </cfRule>
    <cfRule type="expression" dxfId="407" priority="333" stopIfTrue="1">
      <formula>AA426=0</formula>
    </cfRule>
  </conditionalFormatting>
  <conditionalFormatting sqref="Y450">
    <cfRule type="expression" dxfId="406" priority="338" stopIfTrue="1">
      <formula>#REF!&gt;0</formula>
    </cfRule>
  </conditionalFormatting>
  <conditionalFormatting sqref="Y449">
    <cfRule type="expression" dxfId="405" priority="339" stopIfTrue="1">
      <formula>#REF!&gt;0</formula>
    </cfRule>
  </conditionalFormatting>
  <conditionalFormatting sqref="AB449">
    <cfRule type="expression" dxfId="404" priority="340" stopIfTrue="1">
      <formula>AA449=0</formula>
    </cfRule>
  </conditionalFormatting>
  <conditionalFormatting sqref="AB450">
    <cfRule type="expression" dxfId="403" priority="341" stopIfTrue="1">
      <formula>AA450=0</formula>
    </cfRule>
  </conditionalFormatting>
  <conditionalFormatting sqref="Y460">
    <cfRule type="expression" dxfId="402" priority="342" stopIfTrue="1">
      <formula>X449="na"</formula>
    </cfRule>
    <cfRule type="cellIs" dxfId="401" priority="343" stopIfTrue="1" operator="greaterThan">
      <formula>Z460</formula>
    </cfRule>
    <cfRule type="cellIs" dxfId="400" priority="344" stopIfTrue="1" operator="lessThan">
      <formula>F461</formula>
    </cfRule>
  </conditionalFormatting>
  <conditionalFormatting sqref="AB457">
    <cfRule type="expression" dxfId="399" priority="297" stopIfTrue="1">
      <formula>SUM(AA458:AA459)&gt;0</formula>
    </cfRule>
    <cfRule type="expression" dxfId="398" priority="314" stopIfTrue="1">
      <formula>AA457=0</formula>
    </cfRule>
  </conditionalFormatting>
  <conditionalFormatting sqref="AD455 AD457:AD459">
    <cfRule type="cellIs" dxfId="397" priority="315" stopIfTrue="1" operator="equal">
      <formula>"a"</formula>
    </cfRule>
  </conditionalFormatting>
  <conditionalFormatting sqref="N455 H455 J455 V455 D455 T455 L455 R455 F455 P455 P457:P459 F457:F459 R457:R459 L457:L459 T457:T459 D457:D459 V457:V459 J457:J459 H457:H459 N457:N459">
    <cfRule type="cellIs" dxfId="396" priority="316" stopIfTrue="1" operator="equal">
      <formula>"a"</formula>
    </cfRule>
    <cfRule type="cellIs" dxfId="395" priority="317" stopIfTrue="1" operator="equal">
      <formula>"s"</formula>
    </cfRule>
  </conditionalFormatting>
  <conditionalFormatting sqref="AD456">
    <cfRule type="cellIs" dxfId="394" priority="313" stopIfTrue="1" operator="equal">
      <formula>"a"</formula>
    </cfRule>
  </conditionalFormatting>
  <conditionalFormatting sqref="AB414">
    <cfRule type="expression" dxfId="393" priority="327" stopIfTrue="1">
      <formula>AA426&gt;0</formula>
    </cfRule>
    <cfRule type="expression" dxfId="392" priority="328" stopIfTrue="1">
      <formula>AA414=0</formula>
    </cfRule>
  </conditionalFormatting>
  <conditionalFormatting sqref="AB417">
    <cfRule type="expression" dxfId="391" priority="311" stopIfTrue="1">
      <formula>AA426&gt;0</formula>
    </cfRule>
    <cfRule type="expression" dxfId="390" priority="312" stopIfTrue="1">
      <formula>AA417=0</formula>
    </cfRule>
  </conditionalFormatting>
  <conditionalFormatting sqref="AB419">
    <cfRule type="expression" dxfId="389" priority="309" stopIfTrue="1">
      <formula>AA426&gt;0</formula>
    </cfRule>
    <cfRule type="expression" dxfId="388" priority="310" stopIfTrue="1">
      <formula>AA419=0</formula>
    </cfRule>
  </conditionalFormatting>
  <conditionalFormatting sqref="AB420">
    <cfRule type="expression" dxfId="387" priority="307" stopIfTrue="1">
      <formula>AA426&gt;0</formula>
    </cfRule>
    <cfRule type="expression" dxfId="386" priority="308" stopIfTrue="1">
      <formula>AA420=0</formula>
    </cfRule>
  </conditionalFormatting>
  <conditionalFormatting sqref="AB422">
    <cfRule type="expression" dxfId="385" priority="305" stopIfTrue="1">
      <formula>AA426&gt;0</formula>
    </cfRule>
    <cfRule type="expression" dxfId="384" priority="306" stopIfTrue="1">
      <formula>AA422=0</formula>
    </cfRule>
  </conditionalFormatting>
  <conditionalFormatting sqref="AB423">
    <cfRule type="expression" dxfId="383" priority="303" stopIfTrue="1">
      <formula>AA426&gt;0</formula>
    </cfRule>
    <cfRule type="expression" dxfId="382" priority="304" stopIfTrue="1">
      <formula>AA423=0</formula>
    </cfRule>
  </conditionalFormatting>
  <conditionalFormatting sqref="AB424">
    <cfRule type="expression" dxfId="381" priority="301" stopIfTrue="1">
      <formula>AA426&gt;0</formula>
    </cfRule>
    <cfRule type="expression" dxfId="380" priority="302" stopIfTrue="1">
      <formula>AA424=0</formula>
    </cfRule>
  </conditionalFormatting>
  <conditionalFormatting sqref="AB455">
    <cfRule type="expression" dxfId="379" priority="298" stopIfTrue="1">
      <formula>AA455=0</formula>
    </cfRule>
  </conditionalFormatting>
  <conditionalFormatting sqref="AB458">
    <cfRule type="expression" dxfId="378" priority="295" stopIfTrue="1">
      <formula>SUM(AA457,AA459)&gt;0</formula>
    </cfRule>
    <cfRule type="expression" dxfId="377" priority="296" stopIfTrue="1">
      <formula>AA458=0</formula>
    </cfRule>
  </conditionalFormatting>
  <conditionalFormatting sqref="AB459">
    <cfRule type="expression" dxfId="376" priority="293" stopIfTrue="1">
      <formula>SUM(AA457:AA458)&gt;0</formula>
    </cfRule>
    <cfRule type="expression" dxfId="375" priority="294" stopIfTrue="1">
      <formula>AA459=0</formula>
    </cfRule>
  </conditionalFormatting>
  <conditionalFormatting sqref="Y457">
    <cfRule type="expression" dxfId="374" priority="292" stopIfTrue="1">
      <formula>SUM(AA458:AA459)&gt;0</formula>
    </cfRule>
  </conditionalFormatting>
  <conditionalFormatting sqref="Y458">
    <cfRule type="expression" dxfId="373" priority="291" stopIfTrue="1">
      <formula>AA458&gt;0</formula>
    </cfRule>
  </conditionalFormatting>
  <conditionalFormatting sqref="Y459">
    <cfRule type="expression" dxfId="372" priority="290" stopIfTrue="1">
      <formula>AA459&gt;0</formula>
    </cfRule>
  </conditionalFormatting>
  <conditionalFormatting sqref="AB406">
    <cfRule type="expression" dxfId="371" priority="289" stopIfTrue="1">
      <formula>AA406=0</formula>
    </cfRule>
  </conditionalFormatting>
  <conditionalFormatting sqref="AB407">
    <cfRule type="expression" dxfId="370" priority="288" stopIfTrue="1">
      <formula>AA407=0</formula>
    </cfRule>
  </conditionalFormatting>
  <conditionalFormatting sqref="AB408">
    <cfRule type="expression" dxfId="369" priority="287" stopIfTrue="1">
      <formula>AA408=0</formula>
    </cfRule>
  </conditionalFormatting>
  <conditionalFormatting sqref="AB409">
    <cfRule type="expression" dxfId="368" priority="286" stopIfTrue="1">
      <formula>AA409=0</formula>
    </cfRule>
  </conditionalFormatting>
  <conditionalFormatting sqref="AB430">
    <cfRule type="expression" dxfId="367" priority="285" stopIfTrue="1">
      <formula>AA430=0</formula>
    </cfRule>
  </conditionalFormatting>
  <conditionalFormatting sqref="AB431">
    <cfRule type="expression" dxfId="366" priority="284" stopIfTrue="1">
      <formula>AA431=0</formula>
    </cfRule>
  </conditionalFormatting>
  <conditionalFormatting sqref="AB432">
    <cfRule type="expression" dxfId="365" priority="283" stopIfTrue="1">
      <formula>AA432=0</formula>
    </cfRule>
  </conditionalFormatting>
  <conditionalFormatting sqref="AB433">
    <cfRule type="expression" dxfId="364" priority="282" stopIfTrue="1">
      <formula>AA433=0</formula>
    </cfRule>
  </conditionalFormatting>
  <conditionalFormatting sqref="AB438">
    <cfRule type="expression" dxfId="363" priority="281" stopIfTrue="1">
      <formula>AA438=0</formula>
    </cfRule>
  </conditionalFormatting>
  <conditionalFormatting sqref="AB439">
    <cfRule type="expression" dxfId="362" priority="280" stopIfTrue="1">
      <formula>AA439=0</formula>
    </cfRule>
  </conditionalFormatting>
  <conditionalFormatting sqref="AB440">
    <cfRule type="expression" dxfId="361" priority="279" stopIfTrue="1">
      <formula>AA440=0</formula>
    </cfRule>
  </conditionalFormatting>
  <conditionalFormatting sqref="AB451">
    <cfRule type="expression" dxfId="360" priority="278" stopIfTrue="1">
      <formula>AA451=0</formula>
    </cfRule>
  </conditionalFormatting>
  <conditionalFormatting sqref="AB452">
    <cfRule type="expression" dxfId="359" priority="277" stopIfTrue="1">
      <formula>AA452=0</formula>
    </cfRule>
  </conditionalFormatting>
  <conditionalFormatting sqref="AB453">
    <cfRule type="expression" dxfId="358" priority="276" stopIfTrue="1">
      <formula>AA453=0</formula>
    </cfRule>
  </conditionalFormatting>
  <conditionalFormatting sqref="AB454">
    <cfRule type="expression" dxfId="357" priority="275" stopIfTrue="1">
      <formula>AA454=0</formula>
    </cfRule>
  </conditionalFormatting>
  <conditionalFormatting sqref="Y417 Y419:Y420 Y422:Y424">
    <cfRule type="expression" dxfId="356" priority="274" stopIfTrue="1">
      <formula>$AA$426&gt;0</formula>
    </cfRule>
  </conditionalFormatting>
  <conditionalFormatting sqref="Y414">
    <cfRule type="expression" dxfId="355" priority="273" stopIfTrue="1">
      <formula>$AA$426&gt;0</formula>
    </cfRule>
  </conditionalFormatting>
  <conditionalFormatting sqref="Y415">
    <cfRule type="expression" dxfId="354" priority="272" stopIfTrue="1">
      <formula>$AA$426&gt;0</formula>
    </cfRule>
  </conditionalFormatting>
  <conditionalFormatting sqref="AD587:AD596">
    <cfRule type="cellIs" dxfId="353" priority="269" stopIfTrue="1" operator="equal">
      <formula>"a"</formula>
    </cfRule>
  </conditionalFormatting>
  <conditionalFormatting sqref="D587:W596">
    <cfRule type="cellIs" dxfId="352" priority="270" stopIfTrue="1" operator="equal">
      <formula>"a"</formula>
    </cfRule>
    <cfRule type="cellIs" dxfId="351" priority="271" stopIfTrue="1" operator="equal">
      <formula>"s"</formula>
    </cfRule>
  </conditionalFormatting>
  <conditionalFormatting sqref="AB587:AB588">
    <cfRule type="expression" dxfId="350" priority="268" stopIfTrue="1">
      <formula>AA587=0</formula>
    </cfRule>
  </conditionalFormatting>
  <conditionalFormatting sqref="AB589">
    <cfRule type="expression" dxfId="349" priority="267" stopIfTrue="1">
      <formula>AA589=0</formula>
    </cfRule>
  </conditionalFormatting>
  <conditionalFormatting sqref="AB590">
    <cfRule type="expression" dxfId="348" priority="266" stopIfTrue="1">
      <formula>AA590=0</formula>
    </cfRule>
  </conditionalFormatting>
  <conditionalFormatting sqref="AB591:AB592">
    <cfRule type="expression" dxfId="347" priority="265" stopIfTrue="1">
      <formula>AA591=0</formula>
    </cfRule>
  </conditionalFormatting>
  <conditionalFormatting sqref="AB593:AB595">
    <cfRule type="expression" dxfId="346" priority="264" stopIfTrue="1">
      <formula>AA593=0</formula>
    </cfRule>
  </conditionalFormatting>
  <conditionalFormatting sqref="AB596">
    <cfRule type="expression" dxfId="345" priority="263" stopIfTrue="1">
      <formula>AA596=0</formula>
    </cfRule>
  </conditionalFormatting>
  <conditionalFormatting sqref="AD66">
    <cfRule type="cellIs" dxfId="344" priority="262" stopIfTrue="1" operator="equal">
      <formula>"a"</formula>
    </cfRule>
  </conditionalFormatting>
  <conditionalFormatting sqref="D56:W60 D66:W66">
    <cfRule type="cellIs" dxfId="343" priority="260" stopIfTrue="1" operator="equal">
      <formula>"a"</formula>
    </cfRule>
    <cfRule type="cellIs" dxfId="342" priority="261" stopIfTrue="1" operator="equal">
      <formula>"s"</formula>
    </cfRule>
  </conditionalFormatting>
  <conditionalFormatting sqref="AB56">
    <cfRule type="expression" dxfId="341" priority="256" stopIfTrue="1">
      <formula>AA56=0</formula>
    </cfRule>
  </conditionalFormatting>
  <conditionalFormatting sqref="AB57">
    <cfRule type="expression" dxfId="340" priority="255" stopIfTrue="1">
      <formula>AA57=0</formula>
    </cfRule>
  </conditionalFormatting>
  <conditionalFormatting sqref="AB58">
    <cfRule type="expression" dxfId="339" priority="254" stopIfTrue="1">
      <formula>AA58=0</formula>
    </cfRule>
  </conditionalFormatting>
  <conditionalFormatting sqref="AB59">
    <cfRule type="expression" dxfId="338" priority="253" stopIfTrue="1">
      <formula>AA59=0</formula>
    </cfRule>
  </conditionalFormatting>
  <conditionalFormatting sqref="AB60">
    <cfRule type="expression" dxfId="337" priority="252" stopIfTrue="1">
      <formula>AA60=0</formula>
    </cfRule>
  </conditionalFormatting>
  <conditionalFormatting sqref="AB66">
    <cfRule type="expression" dxfId="336" priority="251" stopIfTrue="1">
      <formula>AA66=0</formula>
    </cfRule>
  </conditionalFormatting>
  <conditionalFormatting sqref="AD62">
    <cfRule type="cellIs" dxfId="335" priority="250" stopIfTrue="1" operator="equal">
      <formula>"a"</formula>
    </cfRule>
  </conditionalFormatting>
  <conditionalFormatting sqref="D62:W62">
    <cfRule type="cellIs" dxfId="334" priority="248" stopIfTrue="1" operator="equal">
      <formula>"a"</formula>
    </cfRule>
    <cfRule type="cellIs" dxfId="333" priority="249" stopIfTrue="1" operator="equal">
      <formula>"s"</formula>
    </cfRule>
  </conditionalFormatting>
  <conditionalFormatting sqref="AB62">
    <cfRule type="expression" dxfId="332" priority="247" stopIfTrue="1">
      <formula>AA62=0</formula>
    </cfRule>
  </conditionalFormatting>
  <conditionalFormatting sqref="AD61">
    <cfRule type="cellIs" dxfId="331" priority="246" stopIfTrue="1" operator="equal">
      <formula>"a"</formula>
    </cfRule>
  </conditionalFormatting>
  <conditionalFormatting sqref="D61:W61">
    <cfRule type="cellIs" dxfId="330" priority="244" stopIfTrue="1" operator="equal">
      <formula>"a"</formula>
    </cfRule>
    <cfRule type="cellIs" dxfId="329" priority="245" stopIfTrue="1" operator="equal">
      <formula>"s"</formula>
    </cfRule>
  </conditionalFormatting>
  <conditionalFormatting sqref="AB61">
    <cfRule type="expression" dxfId="328" priority="243" stopIfTrue="1">
      <formula>AA61=0</formula>
    </cfRule>
  </conditionalFormatting>
  <conditionalFormatting sqref="AD65">
    <cfRule type="cellIs" dxfId="327" priority="242" stopIfTrue="1" operator="equal">
      <formula>"a"</formula>
    </cfRule>
  </conditionalFormatting>
  <conditionalFormatting sqref="D65:W65">
    <cfRule type="cellIs" dxfId="326" priority="240" stopIfTrue="1" operator="equal">
      <formula>"a"</formula>
    </cfRule>
    <cfRule type="cellIs" dxfId="325" priority="241" stopIfTrue="1" operator="equal">
      <formula>"s"</formula>
    </cfRule>
  </conditionalFormatting>
  <conditionalFormatting sqref="AB65">
    <cfRule type="expression" dxfId="324" priority="239" stopIfTrue="1">
      <formula>AA65=0</formula>
    </cfRule>
  </conditionalFormatting>
  <conditionalFormatting sqref="AD63">
    <cfRule type="cellIs" dxfId="323" priority="238" stopIfTrue="1" operator="equal">
      <formula>"a"</formula>
    </cfRule>
  </conditionalFormatting>
  <conditionalFormatting sqref="D63:W63">
    <cfRule type="cellIs" dxfId="322" priority="236" stopIfTrue="1" operator="equal">
      <formula>"a"</formula>
    </cfRule>
    <cfRule type="cellIs" dxfId="321" priority="237" stopIfTrue="1" operator="equal">
      <formula>"s"</formula>
    </cfRule>
  </conditionalFormatting>
  <conditionalFormatting sqref="AB63">
    <cfRule type="expression" dxfId="320" priority="235" stopIfTrue="1">
      <formula>AA63=0</formula>
    </cfRule>
  </conditionalFormatting>
  <conditionalFormatting sqref="AD64">
    <cfRule type="cellIs" dxfId="319" priority="234" stopIfTrue="1" operator="equal">
      <formula>"a"</formula>
    </cfRule>
  </conditionalFormatting>
  <conditionalFormatting sqref="D64:W64">
    <cfRule type="cellIs" dxfId="318" priority="232" stopIfTrue="1" operator="equal">
      <formula>"a"</formula>
    </cfRule>
    <cfRule type="cellIs" dxfId="317" priority="233" stopIfTrue="1" operator="equal">
      <formula>"s"</formula>
    </cfRule>
  </conditionalFormatting>
  <conditionalFormatting sqref="AB64">
    <cfRule type="expression" dxfId="316" priority="231" stopIfTrue="1">
      <formula>AA64=0</formula>
    </cfRule>
  </conditionalFormatting>
  <conditionalFormatting sqref="AD159 AD172 AD166 AD164 AD162 AD157">
    <cfRule type="cellIs" dxfId="315" priority="228" stopIfTrue="1" operator="equal">
      <formula>"a"</formula>
    </cfRule>
  </conditionalFormatting>
  <conditionalFormatting sqref="D157:W157 D159:W159 D172:W172 D166:W166 D164:W164 D162:W162">
    <cfRule type="cellIs" dxfId="314" priority="229" stopIfTrue="1" operator="equal">
      <formula>"a"</formula>
    </cfRule>
    <cfRule type="cellIs" dxfId="313" priority="230" stopIfTrue="1" operator="equal">
      <formula>"s"</formula>
    </cfRule>
  </conditionalFormatting>
  <conditionalFormatting sqref="AB157">
    <cfRule type="expression" dxfId="312" priority="224" stopIfTrue="1">
      <formula>AA157=0</formula>
    </cfRule>
  </conditionalFormatting>
  <conditionalFormatting sqref="AB159">
    <cfRule type="expression" dxfId="311" priority="223" stopIfTrue="1">
      <formula>AA159=0</formula>
    </cfRule>
  </conditionalFormatting>
  <conditionalFormatting sqref="AB162">
    <cfRule type="expression" dxfId="310" priority="222" stopIfTrue="1">
      <formula>AA162=0</formula>
    </cfRule>
  </conditionalFormatting>
  <conditionalFormatting sqref="AB164">
    <cfRule type="expression" dxfId="309" priority="221" stopIfTrue="1">
      <formula>AA164=0</formula>
    </cfRule>
  </conditionalFormatting>
  <conditionalFormatting sqref="AB166">
    <cfRule type="expression" dxfId="308" priority="220" stopIfTrue="1">
      <formula>AA166=0</formula>
    </cfRule>
  </conditionalFormatting>
  <conditionalFormatting sqref="AB172">
    <cfRule type="expression" dxfId="307" priority="219" stopIfTrue="1">
      <formula>AA172=0</formula>
    </cfRule>
  </conditionalFormatting>
  <conditionalFormatting sqref="AD158">
    <cfRule type="cellIs" dxfId="306" priority="216" stopIfTrue="1" operator="equal">
      <formula>"a"</formula>
    </cfRule>
  </conditionalFormatting>
  <conditionalFormatting sqref="D158:W158">
    <cfRule type="cellIs" dxfId="305" priority="217" stopIfTrue="1" operator="equal">
      <formula>"a"</formula>
    </cfRule>
    <cfRule type="cellIs" dxfId="304" priority="218" stopIfTrue="1" operator="equal">
      <formula>"s"</formula>
    </cfRule>
  </conditionalFormatting>
  <conditionalFormatting sqref="AB158">
    <cfRule type="expression" dxfId="303" priority="215" stopIfTrue="1">
      <formula>AA158=0</formula>
    </cfRule>
  </conditionalFormatting>
  <conditionalFormatting sqref="AD171">
    <cfRule type="cellIs" dxfId="302" priority="212" stopIfTrue="1" operator="equal">
      <formula>"a"</formula>
    </cfRule>
  </conditionalFormatting>
  <conditionalFormatting sqref="D171:W171">
    <cfRule type="cellIs" dxfId="301" priority="213" stopIfTrue="1" operator="equal">
      <formula>"a"</formula>
    </cfRule>
    <cfRule type="cellIs" dxfId="300" priority="214" stopIfTrue="1" operator="equal">
      <formula>"s"</formula>
    </cfRule>
  </conditionalFormatting>
  <conditionalFormatting sqref="AB171">
    <cfRule type="expression" dxfId="299" priority="211" stopIfTrue="1">
      <formula>AA171=0</formula>
    </cfRule>
  </conditionalFormatting>
  <conditionalFormatting sqref="AD169">
    <cfRule type="cellIs" dxfId="298" priority="208" stopIfTrue="1" operator="equal">
      <formula>"a"</formula>
    </cfRule>
  </conditionalFormatting>
  <conditionalFormatting sqref="D169:W169">
    <cfRule type="cellIs" dxfId="297" priority="209" stopIfTrue="1" operator="equal">
      <formula>"a"</formula>
    </cfRule>
    <cfRule type="cellIs" dxfId="296" priority="210" stopIfTrue="1" operator="equal">
      <formula>"s"</formula>
    </cfRule>
  </conditionalFormatting>
  <conditionalFormatting sqref="AB169">
    <cfRule type="expression" dxfId="295" priority="207" stopIfTrue="1">
      <formula>AA169=0</formula>
    </cfRule>
  </conditionalFormatting>
  <conditionalFormatting sqref="AD168">
    <cfRule type="cellIs" dxfId="294" priority="204" stopIfTrue="1" operator="equal">
      <formula>"a"</formula>
    </cfRule>
  </conditionalFormatting>
  <conditionalFormatting sqref="D168:W168">
    <cfRule type="cellIs" dxfId="293" priority="205" stopIfTrue="1" operator="equal">
      <formula>"a"</formula>
    </cfRule>
    <cfRule type="cellIs" dxfId="292" priority="206" stopIfTrue="1" operator="equal">
      <formula>"s"</formula>
    </cfRule>
  </conditionalFormatting>
  <conditionalFormatting sqref="AB168">
    <cfRule type="expression" dxfId="291" priority="203" stopIfTrue="1">
      <formula>AA168=0</formula>
    </cfRule>
  </conditionalFormatting>
  <conditionalFormatting sqref="AD204">
    <cfRule type="cellIs" dxfId="290" priority="200" stopIfTrue="1" operator="equal">
      <formula>"a"</formula>
    </cfRule>
  </conditionalFormatting>
  <conditionalFormatting sqref="D204:W204">
    <cfRule type="cellIs" dxfId="289" priority="201" stopIfTrue="1" operator="equal">
      <formula>"a"</formula>
    </cfRule>
    <cfRule type="cellIs" dxfId="288" priority="202" stopIfTrue="1" operator="equal">
      <formula>"s"</formula>
    </cfRule>
  </conditionalFormatting>
  <conditionalFormatting sqref="AB202">
    <cfRule type="expression" dxfId="287" priority="191" stopIfTrue="1">
      <formula>AA202=0</formula>
    </cfRule>
  </conditionalFormatting>
  <conditionalFormatting sqref="AD202">
    <cfRule type="cellIs" dxfId="286" priority="192" stopIfTrue="1" operator="equal">
      <formula>"a"</formula>
    </cfRule>
  </conditionalFormatting>
  <conditionalFormatting sqref="D202:W202">
    <cfRule type="cellIs" dxfId="285" priority="193" stopIfTrue="1" operator="equal">
      <formula>"a"</formula>
    </cfRule>
    <cfRule type="cellIs" dxfId="284" priority="194" stopIfTrue="1" operator="equal">
      <formula>"s"</formula>
    </cfRule>
  </conditionalFormatting>
  <conditionalFormatting sqref="AB210">
    <cfRule type="expression" dxfId="283" priority="187" stopIfTrue="1">
      <formula>AA210=0</formula>
    </cfRule>
  </conditionalFormatting>
  <conditionalFormatting sqref="AD210">
    <cfRule type="cellIs" dxfId="282" priority="188" stopIfTrue="1" operator="equal">
      <formula>"a"</formula>
    </cfRule>
  </conditionalFormatting>
  <conditionalFormatting sqref="D210:W210">
    <cfRule type="cellIs" dxfId="281" priority="189" stopIfTrue="1" operator="equal">
      <formula>"a"</formula>
    </cfRule>
    <cfRule type="cellIs" dxfId="280" priority="190" stopIfTrue="1" operator="equal">
      <formula>"s"</formula>
    </cfRule>
  </conditionalFormatting>
  <conditionalFormatting sqref="AB199">
    <cfRule type="expression" dxfId="279" priority="183" stopIfTrue="1">
      <formula>AA199=0</formula>
    </cfRule>
  </conditionalFormatting>
  <conditionalFormatting sqref="AD199">
    <cfRule type="cellIs" dxfId="278" priority="184" stopIfTrue="1" operator="equal">
      <formula>"a"</formula>
    </cfRule>
  </conditionalFormatting>
  <conditionalFormatting sqref="D199:W199">
    <cfRule type="cellIs" dxfId="277" priority="185" stopIfTrue="1" operator="equal">
      <formula>"a"</formula>
    </cfRule>
    <cfRule type="cellIs" dxfId="276" priority="186" stopIfTrue="1" operator="equal">
      <formula>"s"</formula>
    </cfRule>
  </conditionalFormatting>
  <conditionalFormatting sqref="AB209">
    <cfRule type="expression" dxfId="275" priority="179" stopIfTrue="1">
      <formula>AA209=0</formula>
    </cfRule>
  </conditionalFormatting>
  <conditionalFormatting sqref="AD209">
    <cfRule type="cellIs" dxfId="274" priority="180" stopIfTrue="1" operator="equal">
      <formula>"a"</formula>
    </cfRule>
  </conditionalFormatting>
  <conditionalFormatting sqref="D209:W209">
    <cfRule type="cellIs" dxfId="273" priority="181" stopIfTrue="1" operator="equal">
      <formula>"a"</formula>
    </cfRule>
    <cfRule type="cellIs" dxfId="272" priority="182" stopIfTrue="1" operator="equal">
      <formula>"s"</formula>
    </cfRule>
  </conditionalFormatting>
  <conditionalFormatting sqref="AB206">
    <cfRule type="expression" dxfId="271" priority="175" stopIfTrue="1">
      <formula>AA206=0</formula>
    </cfRule>
  </conditionalFormatting>
  <conditionalFormatting sqref="AD206">
    <cfRule type="cellIs" dxfId="270" priority="176" stopIfTrue="1" operator="equal">
      <formula>"a"</formula>
    </cfRule>
  </conditionalFormatting>
  <conditionalFormatting sqref="D206:W206">
    <cfRule type="cellIs" dxfId="269" priority="177" stopIfTrue="1" operator="equal">
      <formula>"a"</formula>
    </cfRule>
    <cfRule type="cellIs" dxfId="268" priority="178" stopIfTrue="1" operator="equal">
      <formula>"s"</formula>
    </cfRule>
  </conditionalFormatting>
  <conditionalFormatting sqref="AB208">
    <cfRule type="expression" dxfId="267" priority="171" stopIfTrue="1">
      <formula>AA208=0</formula>
    </cfRule>
  </conditionalFormatting>
  <conditionalFormatting sqref="AD208">
    <cfRule type="cellIs" dxfId="266" priority="172" stopIfTrue="1" operator="equal">
      <formula>"a"</formula>
    </cfRule>
  </conditionalFormatting>
  <conditionalFormatting sqref="D208:W208">
    <cfRule type="cellIs" dxfId="265" priority="173" stopIfTrue="1" operator="equal">
      <formula>"a"</formula>
    </cfRule>
    <cfRule type="cellIs" dxfId="264" priority="174" stopIfTrue="1" operator="equal">
      <formula>"s"</formula>
    </cfRule>
  </conditionalFormatting>
  <conditionalFormatting sqref="AB207">
    <cfRule type="expression" dxfId="263" priority="167" stopIfTrue="1">
      <formula>AA207=0</formula>
    </cfRule>
  </conditionalFormatting>
  <conditionalFormatting sqref="AD207">
    <cfRule type="cellIs" dxfId="262" priority="168" stopIfTrue="1" operator="equal">
      <formula>"a"</formula>
    </cfRule>
  </conditionalFormatting>
  <conditionalFormatting sqref="D207:W207">
    <cfRule type="cellIs" dxfId="261" priority="169" stopIfTrue="1" operator="equal">
      <formula>"a"</formula>
    </cfRule>
    <cfRule type="cellIs" dxfId="260" priority="170" stopIfTrue="1" operator="equal">
      <formula>"s"</formula>
    </cfRule>
  </conditionalFormatting>
  <conditionalFormatting sqref="AB214">
    <cfRule type="expression" dxfId="259" priority="163" stopIfTrue="1">
      <formula>AA214=0</formula>
    </cfRule>
  </conditionalFormatting>
  <conditionalFormatting sqref="AD214">
    <cfRule type="cellIs" dxfId="258" priority="164" stopIfTrue="1" operator="equal">
      <formula>"a"</formula>
    </cfRule>
  </conditionalFormatting>
  <conditionalFormatting sqref="D214:W214">
    <cfRule type="cellIs" dxfId="257" priority="165" stopIfTrue="1" operator="equal">
      <formula>"a"</formula>
    </cfRule>
    <cfRule type="cellIs" dxfId="256" priority="166" stopIfTrue="1" operator="equal">
      <formula>"s"</formula>
    </cfRule>
  </conditionalFormatting>
  <conditionalFormatting sqref="AB213">
    <cfRule type="expression" dxfId="255" priority="159" stopIfTrue="1">
      <formula>AA213=0</formula>
    </cfRule>
  </conditionalFormatting>
  <conditionalFormatting sqref="AD213">
    <cfRule type="cellIs" dxfId="254" priority="160" stopIfTrue="1" operator="equal">
      <formula>"a"</formula>
    </cfRule>
  </conditionalFormatting>
  <conditionalFormatting sqref="D213:W213">
    <cfRule type="cellIs" dxfId="253" priority="161" stopIfTrue="1" operator="equal">
      <formula>"a"</formula>
    </cfRule>
    <cfRule type="cellIs" dxfId="252" priority="162" stopIfTrue="1" operator="equal">
      <formula>"s"</formula>
    </cfRule>
  </conditionalFormatting>
  <conditionalFormatting sqref="AB198">
    <cfRule type="expression" dxfId="251" priority="155" stopIfTrue="1">
      <formula>AA198=0</formula>
    </cfRule>
  </conditionalFormatting>
  <conditionalFormatting sqref="AD198">
    <cfRule type="cellIs" dxfId="250" priority="156" stopIfTrue="1" operator="equal">
      <formula>"a"</formula>
    </cfRule>
  </conditionalFormatting>
  <conditionalFormatting sqref="D198:W198">
    <cfRule type="cellIs" dxfId="249" priority="157" stopIfTrue="1" operator="equal">
      <formula>"a"</formula>
    </cfRule>
    <cfRule type="cellIs" dxfId="248" priority="158" stopIfTrue="1" operator="equal">
      <formula>"s"</formula>
    </cfRule>
  </conditionalFormatting>
  <conditionalFormatting sqref="AB212">
    <cfRule type="expression" dxfId="247" priority="151" stopIfTrue="1">
      <formula>AA212=0</formula>
    </cfRule>
  </conditionalFormatting>
  <conditionalFormatting sqref="AD212">
    <cfRule type="cellIs" dxfId="246" priority="152" stopIfTrue="1" operator="equal">
      <formula>"a"</formula>
    </cfRule>
  </conditionalFormatting>
  <conditionalFormatting sqref="D212:W212">
    <cfRule type="cellIs" dxfId="245" priority="153" stopIfTrue="1" operator="equal">
      <formula>"a"</formula>
    </cfRule>
    <cfRule type="cellIs" dxfId="244" priority="154" stopIfTrue="1" operator="equal">
      <formula>"s"</formula>
    </cfRule>
  </conditionalFormatting>
  <conditionalFormatting sqref="AB204">
    <cfRule type="expression" dxfId="243" priority="195" stopIfTrue="1">
      <formula>AA204=0</formula>
    </cfRule>
  </conditionalFormatting>
  <conditionalFormatting sqref="Y347">
    <cfRule type="cellIs" dxfId="242" priority="147" stopIfTrue="1" operator="greaterThan">
      <formula>Z347</formula>
    </cfRule>
    <cfRule type="cellIs" dxfId="241" priority="148" stopIfTrue="1" operator="lessThan">
      <formula>F348</formula>
    </cfRule>
  </conditionalFormatting>
  <conditionalFormatting sqref="D348">
    <cfRule type="expression" dxfId="240" priority="149" stopIfTrue="1">
      <formula>F348=0</formula>
    </cfRule>
  </conditionalFormatting>
  <conditionalFormatting sqref="AD336 AD347:AD348">
    <cfRule type="cellIs" dxfId="239" priority="150" stopIfTrue="1" operator="equal">
      <formula>"a"</formula>
    </cfRule>
  </conditionalFormatting>
  <conditionalFormatting sqref="AD338">
    <cfRule type="cellIs" dxfId="238" priority="146" stopIfTrue="1" operator="equal">
      <formula>"a"</formula>
    </cfRule>
  </conditionalFormatting>
  <conditionalFormatting sqref="AB343">
    <cfRule type="expression" dxfId="237" priority="142" stopIfTrue="1">
      <formula>AA343=0</formula>
    </cfRule>
  </conditionalFormatting>
  <conditionalFormatting sqref="AD343">
    <cfRule type="cellIs" dxfId="236" priority="143" stopIfTrue="1" operator="equal">
      <formula>"a"</formula>
    </cfRule>
  </conditionalFormatting>
  <conditionalFormatting sqref="T343 R343 V343 F343 D343 H343 J343 L343 N343 P343">
    <cfRule type="cellIs" dxfId="235" priority="144" stopIfTrue="1" operator="equal">
      <formula>"a"</formula>
    </cfRule>
    <cfRule type="cellIs" dxfId="234" priority="145" stopIfTrue="1" operator="equal">
      <formula>"s"</formula>
    </cfRule>
  </conditionalFormatting>
  <conditionalFormatting sqref="AD337">
    <cfRule type="cellIs" dxfId="233" priority="141" stopIfTrue="1" operator="equal">
      <formula>"a"</formula>
    </cfRule>
  </conditionalFormatting>
  <conditionalFormatting sqref="AD342">
    <cfRule type="cellIs" dxfId="232" priority="140" stopIfTrue="1" operator="equal">
      <formula>"a"</formula>
    </cfRule>
  </conditionalFormatting>
  <conditionalFormatting sqref="AD340">
    <cfRule type="cellIs" dxfId="231" priority="139" stopIfTrue="1" operator="equal">
      <formula>"a"</formula>
    </cfRule>
  </conditionalFormatting>
  <conditionalFormatting sqref="AB345">
    <cfRule type="expression" dxfId="230" priority="135" stopIfTrue="1">
      <formula>AA345=0</formula>
    </cfRule>
  </conditionalFormatting>
  <conditionalFormatting sqref="AD345">
    <cfRule type="cellIs" dxfId="229" priority="136" stopIfTrue="1" operator="equal">
      <formula>"a"</formula>
    </cfRule>
  </conditionalFormatting>
  <conditionalFormatting sqref="T345 R345 V345 F345 D345 H345 J345 L345 N345 P345">
    <cfRule type="cellIs" dxfId="228" priority="137" stopIfTrue="1" operator="equal">
      <formula>"a"</formula>
    </cfRule>
    <cfRule type="cellIs" dxfId="227" priority="138" stopIfTrue="1" operator="equal">
      <formula>"s"</formula>
    </cfRule>
  </conditionalFormatting>
  <conditionalFormatting sqref="AD344">
    <cfRule type="cellIs" dxfId="226" priority="134" stopIfTrue="1" operator="equal">
      <formula>"a"</formula>
    </cfRule>
  </conditionalFormatting>
  <conditionalFormatting sqref="AB346">
    <cfRule type="expression" dxfId="225" priority="130" stopIfTrue="1">
      <formula>AA346=0</formula>
    </cfRule>
  </conditionalFormatting>
  <conditionalFormatting sqref="AD346">
    <cfRule type="cellIs" dxfId="224" priority="131" stopIfTrue="1" operator="equal">
      <formula>"a"</formula>
    </cfRule>
  </conditionalFormatting>
  <conditionalFormatting sqref="T346 R346 V346 F346 D346 H346 J346 L346 N346 P346">
    <cfRule type="cellIs" dxfId="223" priority="132" stopIfTrue="1" operator="equal">
      <formula>"a"</formula>
    </cfRule>
    <cfRule type="cellIs" dxfId="222" priority="133" stopIfTrue="1" operator="equal">
      <formula>"s"</formula>
    </cfRule>
  </conditionalFormatting>
  <conditionalFormatting sqref="AB339">
    <cfRule type="expression" dxfId="221" priority="126" stopIfTrue="1">
      <formula>AA339=0</formula>
    </cfRule>
  </conditionalFormatting>
  <conditionalFormatting sqref="AD339">
    <cfRule type="cellIs" dxfId="220" priority="127" stopIfTrue="1" operator="equal">
      <formula>"a"</formula>
    </cfRule>
  </conditionalFormatting>
  <conditionalFormatting sqref="T339 R339 V339 F339 D339 H339 J339 L339 N339 P339">
    <cfRule type="cellIs" dxfId="219" priority="128" stopIfTrue="1" operator="equal">
      <formula>"a"</formula>
    </cfRule>
    <cfRule type="cellIs" dxfId="218" priority="129" stopIfTrue="1" operator="equal">
      <formula>"s"</formula>
    </cfRule>
  </conditionalFormatting>
  <conditionalFormatting sqref="AB341">
    <cfRule type="expression" dxfId="217" priority="122" stopIfTrue="1">
      <formula>AA341=0</formula>
    </cfRule>
  </conditionalFormatting>
  <conditionalFormatting sqref="AD341">
    <cfRule type="cellIs" dxfId="216" priority="123" stopIfTrue="1" operator="equal">
      <formula>"a"</formula>
    </cfRule>
  </conditionalFormatting>
  <conditionalFormatting sqref="T341 R341 V341 F341 D341 H341 J341 L341 N341 P341">
    <cfRule type="cellIs" dxfId="215" priority="124" stopIfTrue="1" operator="equal">
      <formula>"a"</formula>
    </cfRule>
    <cfRule type="cellIs" dxfId="214" priority="125" stopIfTrue="1" operator="equal">
      <formula>"s"</formula>
    </cfRule>
  </conditionalFormatting>
  <conditionalFormatting sqref="Y384">
    <cfRule type="cellIs" dxfId="213" priority="116" stopIfTrue="1" operator="greaterThan">
      <formula>Z384</formula>
    </cfRule>
    <cfRule type="cellIs" dxfId="212" priority="117" stopIfTrue="1" operator="lessThan">
      <formula>F385</formula>
    </cfRule>
  </conditionalFormatting>
  <conditionalFormatting sqref="D385">
    <cfRule type="expression" dxfId="211" priority="118" stopIfTrue="1">
      <formula>F385=0</formula>
    </cfRule>
  </conditionalFormatting>
  <conditionalFormatting sqref="AD381 AD383:AD385">
    <cfRule type="cellIs" dxfId="210" priority="119" stopIfTrue="1" operator="equal">
      <formula>"a"</formula>
    </cfRule>
  </conditionalFormatting>
  <conditionalFormatting sqref="D383:W383">
    <cfRule type="cellIs" dxfId="209" priority="120" stopIfTrue="1" operator="equal">
      <formula>"a"</formula>
    </cfRule>
    <cfRule type="cellIs" dxfId="208" priority="121" stopIfTrue="1" operator="equal">
      <formula>"s"</formula>
    </cfRule>
  </conditionalFormatting>
  <conditionalFormatting sqref="AB383">
    <cfRule type="expression" dxfId="207" priority="115" stopIfTrue="1">
      <formula>AA383=0</formula>
    </cfRule>
  </conditionalFormatting>
  <conditionalFormatting sqref="AD382">
    <cfRule type="cellIs" dxfId="206" priority="114" stopIfTrue="1" operator="equal">
      <formula>"a"</formula>
    </cfRule>
  </conditionalFormatting>
  <conditionalFormatting sqref="AD573">
    <cfRule type="cellIs" dxfId="205" priority="111" stopIfTrue="1" operator="equal">
      <formula>"a"</formula>
    </cfRule>
  </conditionalFormatting>
  <conditionalFormatting sqref="D573:W573">
    <cfRule type="cellIs" dxfId="204" priority="112" stopIfTrue="1" operator="equal">
      <formula>"a"</formula>
    </cfRule>
    <cfRule type="cellIs" dxfId="203" priority="113" stopIfTrue="1" operator="equal">
      <formula>"s"</formula>
    </cfRule>
  </conditionalFormatting>
  <conditionalFormatting sqref="AB581">
    <cfRule type="expression" dxfId="202" priority="104" stopIfTrue="1">
      <formula>AA581=0</formula>
    </cfRule>
  </conditionalFormatting>
  <conditionalFormatting sqref="AD581">
    <cfRule type="cellIs" dxfId="201" priority="105" stopIfTrue="1" operator="equal">
      <formula>"a"</formula>
    </cfRule>
  </conditionalFormatting>
  <conditionalFormatting sqref="D581:W581">
    <cfRule type="cellIs" dxfId="200" priority="106" stopIfTrue="1" operator="equal">
      <formula>"a"</formula>
    </cfRule>
    <cfRule type="cellIs" dxfId="199" priority="107" stopIfTrue="1" operator="equal">
      <formula>"s"</formula>
    </cfRule>
  </conditionalFormatting>
  <conditionalFormatting sqref="AB578">
    <cfRule type="expression" dxfId="198" priority="100" stopIfTrue="1">
      <formula>AA578=0</formula>
    </cfRule>
  </conditionalFormatting>
  <conditionalFormatting sqref="AD578">
    <cfRule type="cellIs" dxfId="197" priority="101" stopIfTrue="1" operator="equal">
      <formula>"a"</formula>
    </cfRule>
  </conditionalFormatting>
  <conditionalFormatting sqref="D578:W578">
    <cfRule type="cellIs" dxfId="196" priority="102" stopIfTrue="1" operator="equal">
      <formula>"a"</formula>
    </cfRule>
    <cfRule type="cellIs" dxfId="195" priority="103" stopIfTrue="1" operator="equal">
      <formula>"s"</formula>
    </cfRule>
  </conditionalFormatting>
  <conditionalFormatting sqref="AB577">
    <cfRule type="expression" dxfId="194" priority="96" stopIfTrue="1">
      <formula>AA577=0</formula>
    </cfRule>
  </conditionalFormatting>
  <conditionalFormatting sqref="AD577">
    <cfRule type="cellIs" dxfId="193" priority="97" stopIfTrue="1" operator="equal">
      <formula>"a"</formula>
    </cfRule>
  </conditionalFormatting>
  <conditionalFormatting sqref="D577:W577">
    <cfRule type="cellIs" dxfId="192" priority="98" stopIfTrue="1" operator="equal">
      <formula>"a"</formula>
    </cfRule>
    <cfRule type="cellIs" dxfId="191" priority="99" stopIfTrue="1" operator="equal">
      <formula>"s"</formula>
    </cfRule>
  </conditionalFormatting>
  <conditionalFormatting sqref="AB575">
    <cfRule type="expression" dxfId="190" priority="92" stopIfTrue="1">
      <formula>AA575=0</formula>
    </cfRule>
  </conditionalFormatting>
  <conditionalFormatting sqref="AD575">
    <cfRule type="cellIs" dxfId="189" priority="93" stopIfTrue="1" operator="equal">
      <formula>"a"</formula>
    </cfRule>
  </conditionalFormatting>
  <conditionalFormatting sqref="D575:W575">
    <cfRule type="cellIs" dxfId="188" priority="94" stopIfTrue="1" operator="equal">
      <formula>"a"</formula>
    </cfRule>
    <cfRule type="cellIs" dxfId="187" priority="95" stopIfTrue="1" operator="equal">
      <formula>"s"</formula>
    </cfRule>
  </conditionalFormatting>
  <conditionalFormatting sqref="AB574">
    <cfRule type="expression" dxfId="186" priority="88" stopIfTrue="1">
      <formula>AA574=0</formula>
    </cfRule>
  </conditionalFormatting>
  <conditionalFormatting sqref="AD574">
    <cfRule type="cellIs" dxfId="185" priority="89" stopIfTrue="1" operator="equal">
      <formula>"a"</formula>
    </cfRule>
  </conditionalFormatting>
  <conditionalFormatting sqref="D574:W574">
    <cfRule type="cellIs" dxfId="184" priority="90" stopIfTrue="1" operator="equal">
      <formula>"a"</formula>
    </cfRule>
    <cfRule type="cellIs" dxfId="183" priority="91" stopIfTrue="1" operator="equal">
      <formula>"s"</formula>
    </cfRule>
  </conditionalFormatting>
  <conditionalFormatting sqref="AB573">
    <cfRule type="expression" dxfId="182" priority="87" stopIfTrue="1">
      <formula>AA573=0</formula>
    </cfRule>
  </conditionalFormatting>
  <conditionalFormatting sqref="AB579">
    <cfRule type="expression" dxfId="181" priority="83" stopIfTrue="1">
      <formula>AA579=0</formula>
    </cfRule>
  </conditionalFormatting>
  <conditionalFormatting sqref="AD579">
    <cfRule type="cellIs" dxfId="180" priority="84" stopIfTrue="1" operator="equal">
      <formula>"a"</formula>
    </cfRule>
  </conditionalFormatting>
  <conditionalFormatting sqref="D579:W579">
    <cfRule type="cellIs" dxfId="179" priority="85" stopIfTrue="1" operator="equal">
      <formula>"a"</formula>
    </cfRule>
    <cfRule type="cellIs" dxfId="178" priority="86" stopIfTrue="1" operator="equal">
      <formula>"s"</formula>
    </cfRule>
  </conditionalFormatting>
  <conditionalFormatting sqref="AB582">
    <cfRule type="expression" dxfId="177" priority="79" stopIfTrue="1">
      <formula>AA582=0</formula>
    </cfRule>
  </conditionalFormatting>
  <conditionalFormatting sqref="AD582">
    <cfRule type="cellIs" dxfId="176" priority="80" stopIfTrue="1" operator="equal">
      <formula>"a"</formula>
    </cfRule>
  </conditionalFormatting>
  <conditionalFormatting sqref="D582:W582">
    <cfRule type="cellIs" dxfId="175" priority="81" stopIfTrue="1" operator="equal">
      <formula>"a"</formula>
    </cfRule>
    <cfRule type="cellIs" dxfId="174" priority="82" stopIfTrue="1" operator="equal">
      <formula>"s"</formula>
    </cfRule>
  </conditionalFormatting>
  <conditionalFormatting sqref="AB577:AB578">
    <cfRule type="expression" dxfId="173" priority="78" stopIfTrue="1">
      <formula>AND(COUNTIF($D$581:$W$581,"s"),COUNTIF($D$582:$W$582,"a"))</formula>
    </cfRule>
  </conditionalFormatting>
  <conditionalFormatting sqref="AB333">
    <cfRule type="expression" dxfId="172" priority="74" stopIfTrue="1">
      <formula>AA333=0</formula>
    </cfRule>
  </conditionalFormatting>
  <conditionalFormatting sqref="AD333">
    <cfRule type="cellIs" dxfId="171" priority="75" stopIfTrue="1" operator="equal">
      <formula>"a"</formula>
    </cfRule>
  </conditionalFormatting>
  <conditionalFormatting sqref="D333:W333">
    <cfRule type="cellIs" dxfId="170" priority="76" stopIfTrue="1" operator="equal">
      <formula>"a"</formula>
    </cfRule>
    <cfRule type="cellIs" dxfId="169" priority="77" stopIfTrue="1" operator="equal">
      <formula>"s"</formula>
    </cfRule>
  </conditionalFormatting>
  <conditionalFormatting sqref="AD374:AD375 AD378">
    <cfRule type="cellIs" dxfId="168" priority="71" stopIfTrue="1" operator="equal">
      <formula>"a"</formula>
    </cfRule>
  </conditionalFormatting>
  <conditionalFormatting sqref="D370:W372 D374:W375 D378:W378">
    <cfRule type="cellIs" dxfId="167" priority="72" stopIfTrue="1" operator="equal">
      <formula>"a"</formula>
    </cfRule>
    <cfRule type="cellIs" dxfId="166" priority="73" stopIfTrue="1" operator="equal">
      <formula>"s"</formula>
    </cfRule>
  </conditionalFormatting>
  <conditionalFormatting sqref="AB370">
    <cfRule type="expression" dxfId="165" priority="67" stopIfTrue="1">
      <formula>AA370=0</formula>
    </cfRule>
  </conditionalFormatting>
  <conditionalFormatting sqref="AB371">
    <cfRule type="expression" dxfId="164" priority="66" stopIfTrue="1">
      <formula>AA371=0</formula>
    </cfRule>
  </conditionalFormatting>
  <conditionalFormatting sqref="AB372">
    <cfRule type="expression" dxfId="163" priority="65" stopIfTrue="1">
      <formula>AA372=0</formula>
    </cfRule>
  </conditionalFormatting>
  <conditionalFormatting sqref="AB374">
    <cfRule type="expression" dxfId="162" priority="64" stopIfTrue="1">
      <formula>AA374=0</formula>
    </cfRule>
  </conditionalFormatting>
  <conditionalFormatting sqref="AB375">
    <cfRule type="expression" dxfId="161" priority="63" stopIfTrue="1">
      <formula>AA375=0</formula>
    </cfRule>
  </conditionalFormatting>
  <conditionalFormatting sqref="AB378">
    <cfRule type="expression" dxfId="160" priority="62" stopIfTrue="1">
      <formula>AA378=0</formula>
    </cfRule>
  </conditionalFormatting>
  <conditionalFormatting sqref="AD373">
    <cfRule type="cellIs" dxfId="159" priority="61" stopIfTrue="1" operator="equal">
      <formula>"a"</formula>
    </cfRule>
  </conditionalFormatting>
  <conditionalFormatting sqref="AD376">
    <cfRule type="cellIs" dxfId="158" priority="58" stopIfTrue="1" operator="equal">
      <formula>"a"</formula>
    </cfRule>
  </conditionalFormatting>
  <conditionalFormatting sqref="D376:W376">
    <cfRule type="cellIs" dxfId="157" priority="59" stopIfTrue="1" operator="equal">
      <formula>"a"</formula>
    </cfRule>
    <cfRule type="cellIs" dxfId="156" priority="60" stopIfTrue="1" operator="equal">
      <formula>"s"</formula>
    </cfRule>
  </conditionalFormatting>
  <conditionalFormatting sqref="AB376">
    <cfRule type="expression" dxfId="155" priority="57" stopIfTrue="1">
      <formula>AA376=0</formula>
    </cfRule>
  </conditionalFormatting>
  <conditionalFormatting sqref="AD377">
    <cfRule type="cellIs" dxfId="154" priority="54" stopIfTrue="1" operator="equal">
      <formula>"a"</formula>
    </cfRule>
  </conditionalFormatting>
  <conditionalFormatting sqref="D377:W377">
    <cfRule type="cellIs" dxfId="153" priority="55" stopIfTrue="1" operator="equal">
      <formula>"a"</formula>
    </cfRule>
    <cfRule type="cellIs" dxfId="152" priority="56" stopIfTrue="1" operator="equal">
      <formula>"s"</formula>
    </cfRule>
  </conditionalFormatting>
  <conditionalFormatting sqref="AB377">
    <cfRule type="expression" dxfId="151" priority="53" stopIfTrue="1">
      <formula>AA377=0</formula>
    </cfRule>
  </conditionalFormatting>
  <conditionalFormatting sqref="AD194:AD195">
    <cfRule type="cellIs" dxfId="150" priority="52" stopIfTrue="1" operator="equal">
      <formula>"a"</formula>
    </cfRule>
  </conditionalFormatting>
  <conditionalFormatting sqref="Y194">
    <cfRule type="cellIs" dxfId="149" priority="48" stopIfTrue="1" operator="greaterThan">
      <formula>Z194</formula>
    </cfRule>
    <cfRule type="cellIs" dxfId="148" priority="49" stopIfTrue="1" operator="lessThan">
      <formula>F195</formula>
    </cfRule>
  </conditionalFormatting>
  <conditionalFormatting sqref="D195">
    <cfRule type="expression" dxfId="147" priority="50" stopIfTrue="1">
      <formula>F195=0</formula>
    </cfRule>
  </conditionalFormatting>
  <conditionalFormatting sqref="AD189">
    <cfRule type="cellIs" dxfId="146" priority="51" stopIfTrue="1" operator="equal">
      <formula>"a"</formula>
    </cfRule>
  </conditionalFormatting>
  <conditionalFormatting sqref="AB190">
    <cfRule type="expression" dxfId="145" priority="44" stopIfTrue="1">
      <formula>AA190=0</formula>
    </cfRule>
  </conditionalFormatting>
  <conditionalFormatting sqref="AD190">
    <cfRule type="cellIs" dxfId="144" priority="45" stopIfTrue="1" operator="equal">
      <formula>"a"</formula>
    </cfRule>
  </conditionalFormatting>
  <conditionalFormatting sqref="T190 R190 V190 F190 D190 H190 J190 L190 N190 P190">
    <cfRule type="cellIs" dxfId="143" priority="46" stopIfTrue="1" operator="equal">
      <formula>"a"</formula>
    </cfRule>
    <cfRule type="cellIs" dxfId="142" priority="47" stopIfTrue="1" operator="equal">
      <formula>"s"</formula>
    </cfRule>
  </conditionalFormatting>
  <conditionalFormatting sqref="AB193">
    <cfRule type="expression" dxfId="141" priority="40" stopIfTrue="1">
      <formula>AA193=0</formula>
    </cfRule>
  </conditionalFormatting>
  <conditionalFormatting sqref="AD193">
    <cfRule type="cellIs" dxfId="140" priority="41" stopIfTrue="1" operator="equal">
      <formula>"a"</formula>
    </cfRule>
  </conditionalFormatting>
  <conditionalFormatting sqref="T193 R193 V193 F193 D193 H193 J193 L193 N193 P193">
    <cfRule type="cellIs" dxfId="139" priority="42" stopIfTrue="1" operator="equal">
      <formula>"a"</formula>
    </cfRule>
    <cfRule type="cellIs" dxfId="138" priority="43" stopIfTrue="1" operator="equal">
      <formula>"s"</formula>
    </cfRule>
  </conditionalFormatting>
  <conditionalFormatting sqref="AB191">
    <cfRule type="expression" dxfId="137" priority="36" stopIfTrue="1">
      <formula>AA191=0</formula>
    </cfRule>
  </conditionalFormatting>
  <conditionalFormatting sqref="AD191">
    <cfRule type="cellIs" dxfId="136" priority="37" stopIfTrue="1" operator="equal">
      <formula>"a"</formula>
    </cfRule>
  </conditionalFormatting>
  <conditionalFormatting sqref="T191 R191 V191 F191 D191 H191 J191 L191 N191 P191">
    <cfRule type="cellIs" dxfId="135" priority="38" stopIfTrue="1" operator="equal">
      <formula>"a"</formula>
    </cfRule>
    <cfRule type="cellIs" dxfId="134" priority="39" stopIfTrue="1" operator="equal">
      <formula>"s"</formula>
    </cfRule>
  </conditionalFormatting>
  <conditionalFormatting sqref="AB192">
    <cfRule type="expression" dxfId="133" priority="32" stopIfTrue="1">
      <formula>AA192=0</formula>
    </cfRule>
  </conditionalFormatting>
  <conditionalFormatting sqref="AD192">
    <cfRule type="cellIs" dxfId="132" priority="33" stopIfTrue="1" operator="equal">
      <formula>"a"</formula>
    </cfRule>
  </conditionalFormatting>
  <conditionalFormatting sqref="T192 R192 V192 F192 D192 H192 J192 L192 N192 P192">
    <cfRule type="cellIs" dxfId="131" priority="34" stopIfTrue="1" operator="equal">
      <formula>"a"</formula>
    </cfRule>
    <cfRule type="cellIs" dxfId="130" priority="35" stopIfTrue="1" operator="equal">
      <formula>"s"</formula>
    </cfRule>
  </conditionalFormatting>
  <conditionalFormatting sqref="AB360">
    <cfRule type="expression" dxfId="129" priority="21" stopIfTrue="1">
      <formula>AA360=0</formula>
    </cfRule>
  </conditionalFormatting>
  <conditionalFormatting sqref="AD360 AD355:AD358">
    <cfRule type="cellIs" dxfId="128" priority="25" stopIfTrue="1" operator="equal">
      <formula>"a"</formula>
    </cfRule>
  </conditionalFormatting>
  <conditionalFormatting sqref="D355:W355 T360 R360 V360 F360 D360 H360 J360 L360 N360 P360 P356:P358 N356:N358 L356:L358 J356:J358 H356:H358 D356:D358 F356:F358 V356:V358 R356:R358 T356:T358">
    <cfRule type="cellIs" dxfId="127" priority="26" stopIfTrue="1" operator="equal">
      <formula>"a"</formula>
    </cfRule>
    <cfRule type="cellIs" dxfId="126" priority="27" stopIfTrue="1" operator="equal">
      <formula>"s"</formula>
    </cfRule>
  </conditionalFormatting>
  <conditionalFormatting sqref="AD354">
    <cfRule type="cellIs" dxfId="125" priority="20" stopIfTrue="1" operator="equal">
      <formula>"a"</formula>
    </cfRule>
  </conditionalFormatting>
  <conditionalFormatting sqref="AD359">
    <cfRule type="cellIs" dxfId="124" priority="19" stopIfTrue="1" operator="equal">
      <formula>"a"</formula>
    </cfRule>
  </conditionalFormatting>
  <conditionalFormatting sqref="AB355">
    <cfRule type="expression" dxfId="123" priority="28" stopIfTrue="1">
      <formula>AA355=0</formula>
    </cfRule>
  </conditionalFormatting>
  <conditionalFormatting sqref="AB356">
    <cfRule type="expression" dxfId="122" priority="29" stopIfTrue="1">
      <formula>AA356=0</formula>
    </cfRule>
  </conditionalFormatting>
  <conditionalFormatting sqref="AB357">
    <cfRule type="expression" dxfId="121" priority="30" stopIfTrue="1">
      <formula>AA357=0</formula>
    </cfRule>
  </conditionalFormatting>
  <conditionalFormatting sqref="Y358">
    <cfRule type="expression" dxfId="120" priority="1482" stopIfTrue="1">
      <formula>$AA$358&gt;0</formula>
    </cfRule>
  </conditionalFormatting>
  <conditionalFormatting sqref="AB358">
    <cfRule type="expression" dxfId="119" priority="1483" stopIfTrue="1">
      <formula>SUM($AA$355:$AA$357)&gt;0</formula>
    </cfRule>
    <cfRule type="expression" dxfId="118" priority="1484" stopIfTrue="1">
      <formula>AA358=0</formula>
    </cfRule>
  </conditionalFormatting>
  <conditionalFormatting sqref="Y355:Y357">
    <cfRule type="expression" dxfId="117" priority="1486" stopIfTrue="1">
      <formula>$AA$358&gt;0</formula>
    </cfRule>
  </conditionalFormatting>
  <conditionalFormatting sqref="AB355:AB357">
    <cfRule type="expression" dxfId="116" priority="14" stopIfTrue="1">
      <formula>$AA$358&gt;0</formula>
    </cfRule>
  </conditionalFormatting>
  <conditionalFormatting sqref="AD442:AD443">
    <cfRule type="cellIs" dxfId="115" priority="7" stopIfTrue="1" operator="equal">
      <formula>"a"</formula>
    </cfRule>
  </conditionalFormatting>
  <conditionalFormatting sqref="L442:L443 J442:J443 N442:N443 V442:V443 F442:F443 T442:T443 D442:D443 R442:R443 H442:H443 P442:P443">
    <cfRule type="cellIs" dxfId="114" priority="8" stopIfTrue="1" operator="equal">
      <formula>"a"</formula>
    </cfRule>
    <cfRule type="cellIs" dxfId="113" priority="9" stopIfTrue="1" operator="equal">
      <formula>"s"</formula>
    </cfRule>
  </conditionalFormatting>
  <conditionalFormatting sqref="AB442">
    <cfRule type="expression" dxfId="112" priority="10" stopIfTrue="1">
      <formula>SUM(AA443:AA443)&gt;0</formula>
    </cfRule>
    <cfRule type="expression" dxfId="111" priority="11" stopIfTrue="1">
      <formula>AA442=0</formula>
    </cfRule>
  </conditionalFormatting>
  <conditionalFormatting sqref="AB443">
    <cfRule type="expression" dxfId="110" priority="12" stopIfTrue="1">
      <formula>SUM(AA442)&gt;0</formula>
    </cfRule>
    <cfRule type="expression" dxfId="109" priority="13" stopIfTrue="1">
      <formula>AA443=0</formula>
    </cfRule>
  </conditionalFormatting>
  <conditionalFormatting sqref="Y442">
    <cfRule type="expression" dxfId="108" priority="6" stopIfTrue="1">
      <formula>SUM(AA443)&gt;0</formula>
    </cfRule>
  </conditionalFormatting>
  <conditionalFormatting sqref="Y443">
    <cfRule type="expression" dxfId="107" priority="5" stopIfTrue="1">
      <formula>SUM(AA443)&gt;0</formula>
    </cfRule>
  </conditionalFormatting>
  <conditionalFormatting sqref="AD444">
    <cfRule type="cellIs" dxfId="106" priority="2" stopIfTrue="1" operator="equal">
      <formula>"a"</formula>
    </cfRule>
  </conditionalFormatting>
  <conditionalFormatting sqref="L444 J444 N444 V444 F444 T444 D444 R444 H444 P444">
    <cfRule type="cellIs" dxfId="105" priority="3" stopIfTrue="1" operator="equal">
      <formula>"a"</formula>
    </cfRule>
    <cfRule type="cellIs" dxfId="104" priority="4" stopIfTrue="1" operator="equal">
      <formula>"s"</formula>
    </cfRule>
  </conditionalFormatting>
  <conditionalFormatting sqref="AB444">
    <cfRule type="expression" dxfId="103" priority="1" stopIfTrue="1">
      <formula>AA444=0</formula>
    </cfRule>
  </conditionalFormatting>
  <printOptions horizontalCentered="1"/>
  <pageMargins left="0.35433070866141736" right="0.35433070866141736" top="0.15748031496062992" bottom="0.23622047244094491" header="7.874015748031496E-2" footer="0.15748031496062992"/>
  <pageSetup paperSize="9" scale="40" orientation="landscape" r:id="rId1"/>
  <headerFooter alignWithMargins="0">
    <oddFooter>&amp;L&amp;11CKL LNG / VERSION 2023 / 1.0&amp;C&amp;11LMC-07&amp;R&amp;11&amp;P of  &amp;N</oddFooter>
  </headerFooter>
  <rowBreaks count="29" manualBreakCount="29">
    <brk id="23" max="27" man="1"/>
    <brk id="43" max="27" man="1"/>
    <brk id="68" max="27" man="1"/>
    <brk id="89" max="27" man="1"/>
    <brk id="108" max="27" man="1"/>
    <brk id="124" max="27" man="1"/>
    <brk id="145" max="27" man="1"/>
    <brk id="154" max="27" man="1"/>
    <brk id="174" max="27" man="1"/>
    <brk id="187" max="27" man="1"/>
    <brk id="195" max="27" man="1"/>
    <brk id="221" max="27" man="1"/>
    <brk id="243" max="27" man="1"/>
    <brk id="257" max="27" man="1"/>
    <brk id="281" max="27" man="1"/>
    <brk id="306" max="27" man="1"/>
    <brk id="335" max="27" man="1"/>
    <brk id="352" max="27" man="1"/>
    <brk id="380" max="27" man="1"/>
    <brk id="404" max="27" man="1"/>
    <brk id="428" max="27" man="1"/>
    <brk id="446" max="27" man="1"/>
    <brk id="461" max="27" man="1"/>
    <brk id="482" max="27" man="1"/>
    <brk id="504" max="27" man="1"/>
    <brk id="519" max="27" man="1"/>
    <brk id="540" max="27" man="1"/>
    <brk id="562" max="27" man="1"/>
    <brk id="584"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3"/>
  <dimension ref="A1:DD3113"/>
  <sheetViews>
    <sheetView zoomScale="50" zoomScaleNormal="50" zoomScaleSheetLayoutView="50" workbookViewId="0">
      <pane ySplit="3" topLeftCell="A4" activePane="bottomLeft" state="frozen"/>
      <selection pane="bottomLeft" activeCell="AB1" sqref="AB1"/>
    </sheetView>
  </sheetViews>
  <sheetFormatPr defaultColWidth="8.85546875" defaultRowHeight="18" x14ac:dyDescent="0.2"/>
  <cols>
    <col min="1" max="1" width="9.7109375" style="94" customWidth="1"/>
    <col min="2" max="2" width="14.85546875" style="46" customWidth="1"/>
    <col min="3" max="3" width="128" style="42" customWidth="1"/>
    <col min="4" max="22" width="5.7109375" style="2" customWidth="1"/>
    <col min="23" max="23" width="5.140625" style="2" customWidth="1"/>
    <col min="24" max="24" width="5.7109375" style="2" customWidth="1"/>
    <col min="25" max="25" width="8" style="2" customWidth="1"/>
    <col min="26" max="26" width="8.85546875" style="45" customWidth="1"/>
    <col min="27" max="27" width="3.28515625" style="208" hidden="1" customWidth="1"/>
    <col min="28" max="28" width="7.42578125" style="47" customWidth="1"/>
    <col min="29" max="29" width="8.85546875" style="220" customWidth="1"/>
    <col min="30" max="30" width="11" style="220" bestFit="1" customWidth="1"/>
    <col min="31" max="32" width="14.42578125" style="220" customWidth="1"/>
    <col min="33" max="75" width="8.85546875" style="220" customWidth="1"/>
    <col min="76" max="200" width="8.85546875" style="2" customWidth="1"/>
    <col min="201" max="16384" width="8.85546875" style="2"/>
  </cols>
  <sheetData>
    <row r="1" spans="1:108" customFormat="1" ht="45" customHeight="1" thickBot="1" x14ac:dyDescent="0.25">
      <c r="A1" s="267" t="str">
        <f>'Checklist - Basic Office LNG'!A1</f>
        <v xml:space="preserve">GA Code: </v>
      </c>
      <c r="B1" s="268"/>
      <c r="C1" s="267"/>
      <c r="D1" s="269" t="str">
        <f>'Checklist - Basic Office LNG'!D1</f>
        <v xml:space="preserve">Certificate Holder name:   </v>
      </c>
      <c r="E1" s="267"/>
      <c r="F1" s="267"/>
      <c r="G1" s="267"/>
      <c r="H1" s="267"/>
      <c r="I1" s="267"/>
      <c r="J1" s="267"/>
      <c r="K1" s="267"/>
      <c r="L1" s="267"/>
      <c r="M1" s="267"/>
      <c r="N1" s="267"/>
      <c r="O1" s="267"/>
      <c r="P1" s="267"/>
      <c r="Q1" s="267"/>
      <c r="R1" s="267"/>
      <c r="S1" s="267"/>
      <c r="T1" s="267"/>
      <c r="U1" s="267"/>
      <c r="V1" s="267"/>
      <c r="W1" s="267"/>
      <c r="X1" s="270"/>
      <c r="Y1" s="27"/>
      <c r="Z1" s="270" t="str">
        <f>'Checklist - Basic Office LNG'!X1</f>
        <v xml:space="preserve">Date of Office Audit:   </v>
      </c>
      <c r="AA1" s="27"/>
      <c r="AB1" s="27"/>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row>
    <row r="2" spans="1:108" ht="31.7" customHeight="1" thickBot="1" x14ac:dyDescent="0.25">
      <c r="A2" s="2"/>
      <c r="B2" s="867" t="s">
        <v>1164</v>
      </c>
      <c r="C2" s="868"/>
      <c r="D2" s="868"/>
      <c r="E2" s="868"/>
      <c r="F2" s="868"/>
      <c r="G2" s="868"/>
      <c r="H2" s="868"/>
      <c r="I2" s="868"/>
      <c r="J2" s="868"/>
      <c r="K2" s="868"/>
      <c r="L2" s="868"/>
      <c r="M2" s="868"/>
      <c r="N2" s="868"/>
      <c r="O2" s="868"/>
      <c r="P2" s="868"/>
      <c r="Q2" s="868"/>
      <c r="R2" s="868"/>
      <c r="S2" s="868"/>
      <c r="T2" s="868"/>
      <c r="U2" s="868"/>
      <c r="V2" s="868"/>
      <c r="W2" s="868"/>
      <c r="X2" s="869"/>
      <c r="Y2" s="660"/>
      <c r="Z2" s="47"/>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row>
    <row r="3" spans="1:108" ht="160.5" customHeight="1" thickBot="1" x14ac:dyDescent="0.25">
      <c r="A3" s="377"/>
      <c r="B3" s="3" t="s">
        <v>192</v>
      </c>
      <c r="C3" s="872" t="s">
        <v>201</v>
      </c>
      <c r="D3" s="873"/>
      <c r="E3" s="873"/>
      <c r="F3" s="873"/>
      <c r="G3" s="873"/>
      <c r="H3" s="873"/>
      <c r="I3" s="873"/>
      <c r="J3" s="873"/>
      <c r="K3" s="873"/>
      <c r="L3" s="873"/>
      <c r="M3" s="873"/>
      <c r="N3" s="873"/>
      <c r="O3" s="880" t="s">
        <v>138</v>
      </c>
      <c r="P3" s="881"/>
      <c r="Q3" s="882"/>
      <c r="R3" s="877" t="s">
        <v>232</v>
      </c>
      <c r="S3" s="878"/>
      <c r="T3" s="879"/>
      <c r="U3" s="875" t="s">
        <v>184</v>
      </c>
      <c r="V3" s="876"/>
      <c r="W3" s="876"/>
      <c r="X3" s="870" t="s">
        <v>178</v>
      </c>
      <c r="Y3" s="871"/>
      <c r="Z3" s="47"/>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7"/>
      <c r="DA3" s="47"/>
      <c r="DB3" s="47"/>
      <c r="DC3" s="47"/>
      <c r="DD3" s="47"/>
    </row>
    <row r="4" spans="1:108" s="39" customFormat="1" ht="30" customHeight="1" thickBot="1" x14ac:dyDescent="0.25">
      <c r="A4" s="148"/>
      <c r="B4" s="378">
        <f>'Checklist - Ranking Office LNG'!B4</f>
        <v>1000</v>
      </c>
      <c r="C4" s="656" t="str">
        <f>'Checklist - Ranking Office LNG'!C4</f>
        <v>GENERAL</v>
      </c>
      <c r="D4" s="856"/>
      <c r="E4" s="856"/>
      <c r="F4" s="856"/>
      <c r="G4" s="856"/>
      <c r="H4" s="856"/>
      <c r="I4" s="856"/>
      <c r="J4" s="856"/>
      <c r="K4" s="856"/>
      <c r="L4" s="856"/>
      <c r="M4" s="856"/>
      <c r="N4" s="856"/>
      <c r="O4" s="856"/>
      <c r="P4" s="856"/>
      <c r="Q4" s="856"/>
      <c r="R4" s="856"/>
      <c r="S4" s="856"/>
      <c r="T4" s="856"/>
      <c r="U4" s="856"/>
      <c r="V4" s="856"/>
      <c r="W4" s="856"/>
      <c r="X4" s="856"/>
      <c r="Y4" s="857"/>
      <c r="Z4" s="208"/>
      <c r="AA4" s="208"/>
      <c r="AB4" s="208"/>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08"/>
      <c r="CH4" s="208"/>
      <c r="CI4" s="208"/>
      <c r="CJ4" s="208"/>
      <c r="CK4" s="208"/>
    </row>
    <row r="5" spans="1:108" s="39" customFormat="1" ht="27.95" customHeight="1" x14ac:dyDescent="0.2">
      <c r="A5" s="148"/>
      <c r="B5" s="379" t="str">
        <f>'Checklist - Ranking Office LNG'!B5</f>
        <v>1200</v>
      </c>
      <c r="C5" s="761" t="str">
        <f>'Checklist - Ranking Office LNG'!C5</f>
        <v>Enclosed Space Entry &amp; Hot Work</v>
      </c>
      <c r="D5" s="827"/>
      <c r="E5" s="827"/>
      <c r="F5" s="827"/>
      <c r="G5" s="827"/>
      <c r="H5" s="827"/>
      <c r="I5" s="827"/>
      <c r="J5" s="827"/>
      <c r="K5" s="827"/>
      <c r="L5" s="827"/>
      <c r="M5" s="827"/>
      <c r="N5" s="828"/>
      <c r="O5" s="829">
        <f>'Checklist - Ranking Office LNG'!Y17</f>
        <v>0</v>
      </c>
      <c r="P5" s="830"/>
      <c r="Q5" s="831"/>
      <c r="R5" s="832">
        <f>'Checklist - Ranking Office LNG'!Z17</f>
        <v>110</v>
      </c>
      <c r="S5" s="833"/>
      <c r="T5" s="834"/>
      <c r="U5" s="835">
        <f>'Checklist - Ranking Office LNG'!F18</f>
        <v>110</v>
      </c>
      <c r="V5" s="836"/>
      <c r="W5" s="874"/>
      <c r="X5" s="837"/>
      <c r="Y5" s="710"/>
      <c r="Z5" s="208"/>
      <c r="AA5" s="208"/>
      <c r="AB5" s="208"/>
      <c r="AC5" s="225"/>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08"/>
      <c r="BY5" s="208"/>
      <c r="BZ5" s="208"/>
      <c r="CA5" s="208"/>
      <c r="CB5" s="208"/>
      <c r="CC5" s="208"/>
      <c r="CD5" s="208"/>
      <c r="CE5" s="208"/>
      <c r="CF5" s="208"/>
      <c r="CG5" s="208"/>
      <c r="CH5" s="208"/>
      <c r="CI5" s="208"/>
      <c r="CJ5" s="208"/>
      <c r="CK5" s="208"/>
      <c r="CL5" s="208"/>
      <c r="CM5" s="208"/>
      <c r="CN5" s="208"/>
      <c r="CO5" s="208"/>
      <c r="CP5" s="208"/>
      <c r="CQ5" s="208"/>
      <c r="CR5" s="208"/>
      <c r="CS5" s="208"/>
      <c r="CT5" s="208"/>
      <c r="CU5" s="208"/>
      <c r="CV5" s="208"/>
      <c r="CW5" s="208"/>
      <c r="CX5" s="208"/>
      <c r="CY5" s="208"/>
      <c r="CZ5" s="208"/>
      <c r="DA5" s="208"/>
      <c r="DB5" s="208"/>
      <c r="DC5" s="208"/>
      <c r="DD5" s="208"/>
    </row>
    <row r="6" spans="1:108" s="39" customFormat="1" ht="27.95" customHeight="1" x14ac:dyDescent="0.2">
      <c r="A6" s="148"/>
      <c r="B6" s="379" t="str">
        <f>'Checklist - Ranking Office LNG'!B19</f>
        <v>1300</v>
      </c>
      <c r="C6" s="761" t="str">
        <f>'Checklist - Ranking Office LNG'!C19</f>
        <v>Compressor for the refilling of air cylinders for breathing apparatus or Alternative, Additional Green Award requirement</v>
      </c>
      <c r="D6" s="827"/>
      <c r="E6" s="827"/>
      <c r="F6" s="827"/>
      <c r="G6" s="827"/>
      <c r="H6" s="827"/>
      <c r="I6" s="827"/>
      <c r="J6" s="827"/>
      <c r="K6" s="827"/>
      <c r="L6" s="827"/>
      <c r="M6" s="827"/>
      <c r="N6" s="828"/>
      <c r="O6" s="829">
        <f>'Checklist - Ranking Office LNG'!Y22</f>
        <v>0</v>
      </c>
      <c r="P6" s="830"/>
      <c r="Q6" s="831"/>
      <c r="R6" s="832">
        <f>'Checklist - Ranking Office LNG'!Z22</f>
        <v>20</v>
      </c>
      <c r="S6" s="833"/>
      <c r="T6" s="834"/>
      <c r="U6" s="835">
        <f>'Checklist - Ranking Office LNG'!F23</f>
        <v>10</v>
      </c>
      <c r="V6" s="836"/>
      <c r="W6" s="836"/>
      <c r="X6" s="837"/>
      <c r="Y6" s="710"/>
      <c r="Z6" s="208"/>
      <c r="AA6" s="208"/>
      <c r="AB6" s="208"/>
      <c r="AC6" s="225"/>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2"/>
      <c r="BT6" s="222"/>
      <c r="BU6" s="222"/>
      <c r="BV6" s="222"/>
      <c r="BW6" s="222"/>
      <c r="BX6" s="208"/>
      <c r="BY6" s="208"/>
      <c r="BZ6" s="208"/>
      <c r="CA6" s="208"/>
      <c r="CB6" s="208"/>
      <c r="CC6" s="208"/>
      <c r="CD6" s="208"/>
      <c r="CE6" s="208"/>
      <c r="CF6" s="208"/>
      <c r="CG6" s="208"/>
      <c r="CH6" s="208"/>
      <c r="CI6" s="208"/>
      <c r="CJ6" s="208"/>
      <c r="CK6" s="208"/>
      <c r="CL6" s="208"/>
      <c r="CM6" s="208"/>
      <c r="CN6" s="208"/>
      <c r="CO6" s="208"/>
      <c r="CP6" s="208"/>
      <c r="CQ6" s="208"/>
      <c r="CR6" s="208"/>
      <c r="CS6" s="208"/>
      <c r="CT6" s="208"/>
      <c r="CU6" s="208"/>
      <c r="CV6" s="208"/>
      <c r="CW6" s="208"/>
      <c r="CX6" s="208"/>
      <c r="CY6" s="208"/>
      <c r="CZ6" s="208"/>
      <c r="DA6" s="208"/>
      <c r="DB6" s="208"/>
      <c r="DC6" s="208"/>
      <c r="DD6" s="208"/>
    </row>
    <row r="7" spans="1:108" s="39" customFormat="1" ht="27.95" customHeight="1" x14ac:dyDescent="0.2">
      <c r="A7" s="148"/>
      <c r="B7" s="379" t="str">
        <f>'Checklist - Ranking Office LNG'!B24</f>
        <v>1400</v>
      </c>
      <c r="C7" s="761" t="str">
        <f>'Checklist - Ranking Office LNG'!C24</f>
        <v>Control of drugs &amp; alcohol onboard</v>
      </c>
      <c r="D7" s="827"/>
      <c r="E7" s="827"/>
      <c r="F7" s="827"/>
      <c r="G7" s="827"/>
      <c r="H7" s="827"/>
      <c r="I7" s="827"/>
      <c r="J7" s="827"/>
      <c r="K7" s="827"/>
      <c r="L7" s="827"/>
      <c r="M7" s="827"/>
      <c r="N7" s="828"/>
      <c r="O7" s="829">
        <f>'Checklist - Ranking Office LNG'!Y30</f>
        <v>0</v>
      </c>
      <c r="P7" s="830"/>
      <c r="Q7" s="831"/>
      <c r="R7" s="832">
        <f>'Checklist - Ranking Office LNG'!Z30</f>
        <v>45</v>
      </c>
      <c r="S7" s="833"/>
      <c r="T7" s="834"/>
      <c r="U7" s="835">
        <f>'Checklist - Ranking Office LNG'!F31</f>
        <v>20</v>
      </c>
      <c r="V7" s="836"/>
      <c r="W7" s="836"/>
      <c r="X7" s="837"/>
      <c r="Y7" s="710"/>
      <c r="Z7" s="208"/>
      <c r="AA7" s="208"/>
      <c r="AB7" s="208"/>
      <c r="AC7" s="225"/>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2"/>
      <c r="BT7" s="222"/>
      <c r="BU7" s="222"/>
      <c r="BV7" s="222"/>
      <c r="BW7" s="222"/>
      <c r="BX7" s="208"/>
      <c r="BY7" s="208"/>
      <c r="BZ7" s="208"/>
      <c r="CA7" s="208"/>
      <c r="CB7" s="208"/>
      <c r="CC7" s="208"/>
      <c r="CD7" s="208"/>
      <c r="CE7" s="208"/>
      <c r="CF7" s="208"/>
      <c r="CG7" s="208"/>
      <c r="CH7" s="208"/>
      <c r="CI7" s="208"/>
      <c r="CJ7" s="208"/>
      <c r="CK7" s="208"/>
      <c r="CL7" s="208"/>
      <c r="CM7" s="208"/>
      <c r="CN7" s="208"/>
      <c r="CO7" s="208"/>
      <c r="CP7" s="208"/>
      <c r="CQ7" s="208"/>
      <c r="CR7" s="208"/>
      <c r="CS7" s="208"/>
      <c r="CT7" s="208"/>
      <c r="CU7" s="208"/>
      <c r="CV7" s="208"/>
      <c r="CW7" s="208"/>
      <c r="CX7" s="208"/>
      <c r="CY7" s="208"/>
      <c r="CZ7" s="208"/>
      <c r="DA7" s="208"/>
      <c r="DB7" s="208"/>
      <c r="DC7" s="208"/>
      <c r="DD7" s="208"/>
    </row>
    <row r="8" spans="1:108" s="39" customFormat="1" ht="27.95" customHeight="1" x14ac:dyDescent="0.2">
      <c r="A8" s="148"/>
      <c r="B8" s="379" t="str">
        <f>'Checklist - Ranking Office LNG'!B32</f>
        <v>1500</v>
      </c>
      <c r="C8" s="761" t="str">
        <f>'Checklist - Ranking Office LNG'!C32</f>
        <v>Emergency Response System</v>
      </c>
      <c r="D8" s="827"/>
      <c r="E8" s="827"/>
      <c r="F8" s="827"/>
      <c r="G8" s="827"/>
      <c r="H8" s="827"/>
      <c r="I8" s="827"/>
      <c r="J8" s="827"/>
      <c r="K8" s="827"/>
      <c r="L8" s="827"/>
      <c r="M8" s="827"/>
      <c r="N8" s="828"/>
      <c r="O8" s="829">
        <f>'Checklist - Ranking Office LNG'!Y37</f>
        <v>0</v>
      </c>
      <c r="P8" s="830"/>
      <c r="Q8" s="831"/>
      <c r="R8" s="832">
        <f>'Checklist - Ranking Office LNG'!Z37</f>
        <v>45</v>
      </c>
      <c r="S8" s="833"/>
      <c r="T8" s="834"/>
      <c r="U8" s="835">
        <f>'Checklist - Ranking Office LNG'!F38</f>
        <v>25</v>
      </c>
      <c r="V8" s="836"/>
      <c r="W8" s="836"/>
      <c r="X8" s="837"/>
      <c r="Y8" s="710"/>
      <c r="Z8" s="208"/>
      <c r="AA8" s="208"/>
      <c r="AB8" s="208"/>
      <c r="AC8" s="225"/>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08"/>
      <c r="BY8" s="208"/>
      <c r="BZ8" s="208"/>
      <c r="CA8" s="208"/>
      <c r="CB8" s="208"/>
      <c r="CC8" s="208"/>
      <c r="CD8" s="208"/>
      <c r="CE8" s="208"/>
      <c r="CF8" s="208"/>
      <c r="CG8" s="208"/>
      <c r="CH8" s="208"/>
      <c r="CI8" s="208"/>
      <c r="CJ8" s="208"/>
      <c r="CK8" s="208"/>
      <c r="CL8" s="208"/>
      <c r="CM8" s="208"/>
      <c r="CN8" s="208"/>
      <c r="CO8" s="208"/>
      <c r="CP8" s="208"/>
      <c r="CQ8" s="208"/>
      <c r="CR8" s="208"/>
      <c r="CS8" s="208"/>
      <c r="CT8" s="208"/>
      <c r="CU8" s="208"/>
      <c r="CV8" s="208"/>
      <c r="CW8" s="208"/>
      <c r="CX8" s="208"/>
      <c r="CY8" s="208"/>
      <c r="CZ8" s="208"/>
      <c r="DA8" s="208"/>
      <c r="DB8" s="208"/>
      <c r="DC8" s="208"/>
      <c r="DD8" s="208"/>
    </row>
    <row r="9" spans="1:108" s="39" customFormat="1" ht="27.95" customHeight="1" x14ac:dyDescent="0.2">
      <c r="A9" s="148"/>
      <c r="B9" s="379" t="str">
        <f>'Checklist - Ranking Office LNG'!B39</f>
        <v>1510</v>
      </c>
      <c r="C9" s="761" t="str">
        <f>'Checklist - Ranking Office LNG'!C39</f>
        <v>Emergency Oil Recovery</v>
      </c>
      <c r="D9" s="827"/>
      <c r="E9" s="827"/>
      <c r="F9" s="827"/>
      <c r="G9" s="827"/>
      <c r="H9" s="827"/>
      <c r="I9" s="827"/>
      <c r="J9" s="827"/>
      <c r="K9" s="827"/>
      <c r="L9" s="827"/>
      <c r="M9" s="827"/>
      <c r="N9" s="828"/>
      <c r="O9" s="829">
        <f>'Checklist - Ranking Office LNG'!Y42</f>
        <v>0</v>
      </c>
      <c r="P9" s="830"/>
      <c r="Q9" s="831"/>
      <c r="R9" s="832">
        <f>'Checklist - Ranking Office LNG'!Z42</f>
        <v>10</v>
      </c>
      <c r="S9" s="833"/>
      <c r="T9" s="834"/>
      <c r="U9" s="835">
        <f>'Checklist - Ranking Office LNG'!F43</f>
        <v>0</v>
      </c>
      <c r="V9" s="836"/>
      <c r="W9" s="836"/>
      <c r="X9" s="837"/>
      <c r="Y9" s="710"/>
      <c r="Z9" s="208"/>
      <c r="AA9" s="208"/>
      <c r="AB9" s="208"/>
      <c r="AC9" s="225"/>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08"/>
      <c r="BY9" s="208"/>
      <c r="BZ9" s="208"/>
      <c r="CA9" s="208"/>
      <c r="CB9" s="208"/>
      <c r="CC9" s="208"/>
      <c r="CD9" s="208"/>
      <c r="CE9" s="208"/>
      <c r="CF9" s="208"/>
      <c r="CG9" s="208"/>
      <c r="CH9" s="208"/>
      <c r="CI9" s="208"/>
      <c r="CJ9" s="208"/>
      <c r="CK9" s="208"/>
      <c r="CL9" s="208"/>
      <c r="CM9" s="208"/>
      <c r="CN9" s="208"/>
      <c r="CO9" s="208"/>
      <c r="CP9" s="208"/>
      <c r="CQ9" s="208"/>
      <c r="CR9" s="208"/>
      <c r="CS9" s="208"/>
      <c r="CT9" s="208"/>
      <c r="CU9" s="208"/>
      <c r="CV9" s="208"/>
      <c r="CW9" s="208"/>
      <c r="CX9" s="208"/>
      <c r="CY9" s="208"/>
      <c r="CZ9" s="208"/>
      <c r="DA9" s="208"/>
      <c r="DB9" s="208"/>
      <c r="DC9" s="208"/>
      <c r="DD9" s="208"/>
    </row>
    <row r="10" spans="1:108" s="39" customFormat="1" ht="27.95" customHeight="1" x14ac:dyDescent="0.2">
      <c r="A10" s="148"/>
      <c r="B10" s="418" t="str">
        <f>'Checklist - Ranking Office LNG'!B44</f>
        <v>1600</v>
      </c>
      <c r="C10" s="761" t="str">
        <f>'Checklist - Ranking Office LNG'!C44</f>
        <v>Computer Systems, Networks, Data Security and Training. GA requirement</v>
      </c>
      <c r="D10" s="827"/>
      <c r="E10" s="827"/>
      <c r="F10" s="827"/>
      <c r="G10" s="827"/>
      <c r="H10" s="827"/>
      <c r="I10" s="827"/>
      <c r="J10" s="827"/>
      <c r="K10" s="827"/>
      <c r="L10" s="827"/>
      <c r="M10" s="827"/>
      <c r="N10" s="828"/>
      <c r="O10" s="829">
        <f>'Checklist - Ranking Office LNG'!Y53</f>
        <v>0</v>
      </c>
      <c r="P10" s="830"/>
      <c r="Q10" s="831"/>
      <c r="R10" s="832">
        <f>'Checklist - Ranking Office LNG'!Z53</f>
        <v>65</v>
      </c>
      <c r="S10" s="833"/>
      <c r="T10" s="834"/>
      <c r="U10" s="835">
        <f>'Checklist - Ranking Office LNG'!F54</f>
        <v>40</v>
      </c>
      <c r="V10" s="836"/>
      <c r="W10" s="836"/>
      <c r="X10" s="837"/>
      <c r="Y10" s="710"/>
      <c r="Z10" s="208"/>
      <c r="AA10" s="208"/>
      <c r="AB10" s="208"/>
      <c r="AC10" s="225"/>
      <c r="AD10" s="222"/>
      <c r="AE10" s="222"/>
      <c r="AF10" s="222"/>
      <c r="AG10" s="222"/>
      <c r="AH10" s="222"/>
      <c r="AI10" s="222"/>
      <c r="AJ10" s="222"/>
      <c r="AK10" s="222"/>
      <c r="AL10" s="222"/>
      <c r="AM10" s="222"/>
      <c r="AN10" s="222"/>
      <c r="AO10" s="222"/>
      <c r="AP10" s="222"/>
      <c r="AQ10" s="222"/>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08"/>
      <c r="BY10" s="208"/>
      <c r="BZ10" s="208"/>
      <c r="CA10" s="208"/>
      <c r="CB10" s="208"/>
      <c r="CC10" s="208"/>
      <c r="CD10" s="208"/>
      <c r="CE10" s="208"/>
      <c r="CF10" s="208"/>
      <c r="CG10" s="208"/>
      <c r="CH10" s="208"/>
      <c r="CI10" s="208"/>
      <c r="CJ10" s="208"/>
      <c r="CK10" s="208"/>
      <c r="CL10" s="208"/>
      <c r="CM10" s="208"/>
      <c r="CN10" s="208"/>
      <c r="CO10" s="208"/>
      <c r="CP10" s="208"/>
      <c r="CQ10" s="208"/>
      <c r="CR10" s="208"/>
      <c r="CS10" s="208"/>
      <c r="CT10" s="208"/>
      <c r="CU10" s="208"/>
      <c r="CV10" s="208"/>
      <c r="CW10" s="208"/>
      <c r="CX10" s="208"/>
      <c r="CY10" s="208"/>
      <c r="CZ10" s="208"/>
      <c r="DA10" s="208"/>
      <c r="DB10" s="208"/>
      <c r="DC10" s="208"/>
      <c r="DD10" s="208"/>
    </row>
    <row r="11" spans="1:108" s="39" customFormat="1" ht="27.95" customHeight="1" x14ac:dyDescent="0.2">
      <c r="A11" s="148"/>
      <c r="B11" s="379" t="str">
        <f>'Checklist - Ranking Office LNG'!B55</f>
        <v>1610</v>
      </c>
      <c r="C11" s="761" t="str">
        <f>'Checklist - Ranking Office LNG'!C55</f>
        <v>Cyber Risk Management</v>
      </c>
      <c r="D11" s="827"/>
      <c r="E11" s="827"/>
      <c r="F11" s="827"/>
      <c r="G11" s="827"/>
      <c r="H11" s="827"/>
      <c r="I11" s="827"/>
      <c r="J11" s="827"/>
      <c r="K11" s="827"/>
      <c r="L11" s="827"/>
      <c r="M11" s="827"/>
      <c r="N11" s="828"/>
      <c r="O11" s="829">
        <f>'Checklist - Ranking Office LNG'!Y67</f>
        <v>0</v>
      </c>
      <c r="P11" s="830"/>
      <c r="Q11" s="831"/>
      <c r="R11" s="832">
        <f>'Checklist - Ranking Office LNG'!Z67</f>
        <v>75</v>
      </c>
      <c r="S11" s="833"/>
      <c r="T11" s="834"/>
      <c r="U11" s="835">
        <f>'Checklist - Ranking Office LNG'!F68</f>
        <v>35</v>
      </c>
      <c r="V11" s="836"/>
      <c r="W11" s="836"/>
      <c r="X11" s="837"/>
      <c r="Y11" s="710"/>
      <c r="Z11" s="208"/>
      <c r="AA11" s="208"/>
      <c r="AB11" s="208"/>
      <c r="AC11" s="225"/>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08"/>
      <c r="BY11" s="208"/>
      <c r="BZ11" s="208"/>
      <c r="CA11" s="208"/>
      <c r="CB11" s="208"/>
      <c r="CC11" s="208"/>
      <c r="CD11" s="208"/>
      <c r="CE11" s="208"/>
      <c r="CF11" s="208"/>
      <c r="CG11" s="208"/>
      <c r="CH11" s="208"/>
      <c r="CI11" s="208"/>
      <c r="CJ11" s="208"/>
      <c r="CK11" s="208"/>
      <c r="CL11" s="208"/>
      <c r="CM11" s="208"/>
      <c r="CN11" s="208"/>
      <c r="CO11" s="208"/>
      <c r="CP11" s="208"/>
      <c r="CQ11" s="208"/>
      <c r="CR11" s="208"/>
      <c r="CS11" s="208"/>
      <c r="CT11" s="208"/>
      <c r="CU11" s="208"/>
      <c r="CV11" s="208"/>
      <c r="CW11" s="208"/>
      <c r="CX11" s="208"/>
      <c r="CY11" s="208"/>
      <c r="CZ11" s="208"/>
      <c r="DA11" s="208"/>
      <c r="DB11" s="208"/>
      <c r="DC11" s="208"/>
      <c r="DD11" s="208"/>
    </row>
    <row r="12" spans="1:108" s="39" customFormat="1" ht="27.95" customHeight="1" x14ac:dyDescent="0.2">
      <c r="A12" s="148"/>
      <c r="B12" s="418" t="str">
        <f>'Checklist - Ranking Office LNG'!B69</f>
        <v>1700</v>
      </c>
      <c r="C12" s="761" t="str">
        <f>'Checklist - Ranking Office LNG'!C69</f>
        <v>Noise and Vibration Management</v>
      </c>
      <c r="D12" s="827"/>
      <c r="E12" s="827"/>
      <c r="F12" s="827"/>
      <c r="G12" s="827"/>
      <c r="H12" s="827"/>
      <c r="I12" s="827"/>
      <c r="J12" s="827"/>
      <c r="K12" s="827"/>
      <c r="L12" s="827"/>
      <c r="M12" s="827"/>
      <c r="N12" s="828"/>
      <c r="O12" s="829">
        <f>'Checklist - Ranking Office LNG'!Y80</f>
        <v>0</v>
      </c>
      <c r="P12" s="830"/>
      <c r="Q12" s="831"/>
      <c r="R12" s="832">
        <f>'Checklist - Ranking Office LNG'!Z80</f>
        <v>65</v>
      </c>
      <c r="S12" s="833"/>
      <c r="T12" s="834"/>
      <c r="U12" s="835">
        <f>'Checklist - Ranking Office LNG'!F81</f>
        <v>25</v>
      </c>
      <c r="V12" s="836"/>
      <c r="W12" s="836"/>
      <c r="X12" s="837"/>
      <c r="Y12" s="710"/>
      <c r="Z12" s="208"/>
      <c r="AA12" s="208"/>
      <c r="AB12" s="208"/>
      <c r="AC12" s="225"/>
      <c r="AD12" s="222"/>
      <c r="AE12" s="222"/>
      <c r="AF12" s="222"/>
      <c r="AG12" s="222"/>
      <c r="AH12" s="222"/>
      <c r="AI12" s="222"/>
      <c r="AJ12" s="222"/>
      <c r="AK12" s="222"/>
      <c r="AL12" s="222"/>
      <c r="AM12" s="222"/>
      <c r="AN12" s="222"/>
      <c r="AO12" s="222"/>
      <c r="AP12" s="222"/>
      <c r="AQ12" s="222"/>
      <c r="AR12" s="222"/>
      <c r="AS12" s="222"/>
      <c r="AT12" s="222"/>
      <c r="AU12" s="222"/>
      <c r="AV12" s="222"/>
      <c r="AW12" s="222"/>
      <c r="AX12" s="222"/>
      <c r="AY12" s="222"/>
      <c r="AZ12" s="222"/>
      <c r="BA12" s="222"/>
      <c r="BB12" s="222"/>
      <c r="BC12" s="222"/>
      <c r="BD12" s="222"/>
      <c r="BE12" s="222"/>
      <c r="BF12" s="222"/>
      <c r="BG12" s="222"/>
      <c r="BH12" s="222"/>
      <c r="BI12" s="222"/>
      <c r="BJ12" s="222"/>
      <c r="BK12" s="222"/>
      <c r="BL12" s="222"/>
      <c r="BM12" s="222"/>
      <c r="BN12" s="222"/>
      <c r="BO12" s="222"/>
      <c r="BP12" s="222"/>
      <c r="BQ12" s="222"/>
      <c r="BR12" s="222"/>
      <c r="BS12" s="222"/>
      <c r="BT12" s="222"/>
      <c r="BU12" s="222"/>
      <c r="BV12" s="222"/>
      <c r="BW12" s="222"/>
      <c r="BX12" s="208"/>
      <c r="BY12" s="208"/>
      <c r="BZ12" s="208"/>
      <c r="CA12" s="208"/>
      <c r="CB12" s="208"/>
      <c r="CC12" s="208"/>
      <c r="CD12" s="208"/>
      <c r="CE12" s="208"/>
      <c r="CF12" s="208"/>
      <c r="CG12" s="208"/>
      <c r="CH12" s="208"/>
      <c r="CI12" s="208"/>
      <c r="CJ12" s="208"/>
      <c r="CK12" s="208"/>
      <c r="CL12" s="208"/>
      <c r="CM12" s="208"/>
      <c r="CN12" s="208"/>
      <c r="CO12" s="208"/>
      <c r="CP12" s="208"/>
      <c r="CQ12" s="208"/>
      <c r="CR12" s="208"/>
      <c r="CS12" s="208"/>
      <c r="CT12" s="208"/>
      <c r="CU12" s="208"/>
      <c r="CV12" s="208"/>
      <c r="CW12" s="208"/>
      <c r="CX12" s="208"/>
      <c r="CY12" s="208"/>
      <c r="CZ12" s="208"/>
      <c r="DA12" s="208"/>
      <c r="DB12" s="208"/>
      <c r="DC12" s="208"/>
      <c r="DD12" s="208"/>
    </row>
    <row r="13" spans="1:108" s="39" customFormat="1" ht="27.95" customHeight="1" x14ac:dyDescent="0.2">
      <c r="A13" s="148"/>
      <c r="B13" s="418" t="str">
        <f>'Checklist - Ranking Office LNG'!B82</f>
        <v>1710</v>
      </c>
      <c r="C13" s="761" t="str">
        <f>'Checklist - Ranking Office LNG'!C82</f>
        <v>Underwater Noise and Vibration Management</v>
      </c>
      <c r="D13" s="827"/>
      <c r="E13" s="827"/>
      <c r="F13" s="827"/>
      <c r="G13" s="827"/>
      <c r="H13" s="827"/>
      <c r="I13" s="827"/>
      <c r="J13" s="827"/>
      <c r="K13" s="827"/>
      <c r="L13" s="827"/>
      <c r="M13" s="827"/>
      <c r="N13" s="828"/>
      <c r="O13" s="829">
        <f>'Checklist - Ranking Office LNG'!Y88</f>
        <v>0</v>
      </c>
      <c r="P13" s="830"/>
      <c r="Q13" s="831"/>
      <c r="R13" s="832">
        <f>'Checklist - Ranking Office LNG'!Z88</f>
        <v>30</v>
      </c>
      <c r="S13" s="833"/>
      <c r="T13" s="834"/>
      <c r="U13" s="835">
        <f>'Checklist - Ranking Office LNG'!F89</f>
        <v>0</v>
      </c>
      <c r="V13" s="836"/>
      <c r="W13" s="836"/>
      <c r="X13" s="837"/>
      <c r="Y13" s="710"/>
      <c r="Z13" s="208"/>
      <c r="AA13" s="208"/>
      <c r="AB13" s="208"/>
      <c r="AC13" s="225"/>
      <c r="AD13" s="222"/>
      <c r="AE13" s="222"/>
      <c r="AF13" s="222"/>
      <c r="AG13" s="222"/>
      <c r="AH13" s="222"/>
      <c r="AI13" s="222"/>
      <c r="AJ13" s="222"/>
      <c r="AK13" s="222"/>
      <c r="AL13" s="222"/>
      <c r="AM13" s="222"/>
      <c r="AN13" s="222"/>
      <c r="AO13" s="222"/>
      <c r="AP13" s="222"/>
      <c r="AQ13" s="222"/>
      <c r="AR13" s="222"/>
      <c r="AS13" s="222"/>
      <c r="AT13" s="222"/>
      <c r="AU13" s="222"/>
      <c r="AV13" s="222"/>
      <c r="AW13" s="222"/>
      <c r="AX13" s="222"/>
      <c r="AY13" s="222"/>
      <c r="AZ13" s="222"/>
      <c r="BA13" s="222"/>
      <c r="BB13" s="222"/>
      <c r="BC13" s="222"/>
      <c r="BD13" s="222"/>
      <c r="BE13" s="222"/>
      <c r="BF13" s="222"/>
      <c r="BG13" s="222"/>
      <c r="BH13" s="222"/>
      <c r="BI13" s="222"/>
      <c r="BJ13" s="222"/>
      <c r="BK13" s="222"/>
      <c r="BL13" s="222"/>
      <c r="BM13" s="222"/>
      <c r="BN13" s="222"/>
      <c r="BO13" s="222"/>
      <c r="BP13" s="222"/>
      <c r="BQ13" s="222"/>
      <c r="BR13" s="222"/>
      <c r="BS13" s="222"/>
      <c r="BT13" s="222"/>
      <c r="BU13" s="222"/>
      <c r="BV13" s="222"/>
      <c r="BW13" s="222"/>
      <c r="BX13" s="208"/>
      <c r="BY13" s="208"/>
      <c r="BZ13" s="208"/>
      <c r="CA13" s="208"/>
      <c r="CB13" s="208"/>
      <c r="CC13" s="208"/>
      <c r="CD13" s="208"/>
      <c r="CE13" s="208"/>
      <c r="CF13" s="208"/>
      <c r="CG13" s="208"/>
      <c r="CH13" s="208"/>
      <c r="CI13" s="208"/>
      <c r="CJ13" s="208"/>
      <c r="CK13" s="208"/>
      <c r="CL13" s="208"/>
      <c r="CM13" s="208"/>
      <c r="CN13" s="208"/>
      <c r="CO13" s="208"/>
      <c r="CP13" s="208"/>
      <c r="CQ13" s="208"/>
      <c r="CR13" s="208"/>
      <c r="CS13" s="208"/>
      <c r="CT13" s="208"/>
      <c r="CU13" s="208"/>
      <c r="CV13" s="208"/>
      <c r="CW13" s="208"/>
      <c r="CX13" s="208"/>
      <c r="CY13" s="208"/>
      <c r="CZ13" s="208"/>
      <c r="DA13" s="208"/>
      <c r="DB13" s="208"/>
      <c r="DC13" s="208"/>
      <c r="DD13" s="208"/>
    </row>
    <row r="14" spans="1:108" s="39" customFormat="1" ht="27.95" customHeight="1" thickBot="1" x14ac:dyDescent="0.25">
      <c r="A14" s="148"/>
      <c r="B14" s="379" t="str">
        <f>'Checklist - Ranking Office LNG'!B90</f>
        <v>1800</v>
      </c>
      <c r="C14" s="761" t="str">
        <f>'Checklist - Ranking Office LNG'!C90</f>
        <v>Social Dimension / Sustainability</v>
      </c>
      <c r="D14" s="827"/>
      <c r="E14" s="827"/>
      <c r="F14" s="827"/>
      <c r="G14" s="827"/>
      <c r="H14" s="827"/>
      <c r="I14" s="827"/>
      <c r="J14" s="827"/>
      <c r="K14" s="827"/>
      <c r="L14" s="827"/>
      <c r="M14" s="827"/>
      <c r="N14" s="828"/>
      <c r="O14" s="829">
        <f>'Checklist - Ranking Office LNG'!Y107</f>
        <v>0</v>
      </c>
      <c r="P14" s="830"/>
      <c r="Q14" s="831"/>
      <c r="R14" s="832">
        <f>'Checklist - Ranking Office LNG'!Z107</f>
        <v>85</v>
      </c>
      <c r="S14" s="833"/>
      <c r="T14" s="834"/>
      <c r="U14" s="835">
        <f>'Checklist - Ranking Office LNG'!F108</f>
        <v>15</v>
      </c>
      <c r="V14" s="836"/>
      <c r="W14" s="836"/>
      <c r="X14" s="837"/>
      <c r="Y14" s="710"/>
      <c r="Z14" s="208"/>
      <c r="AA14" s="208"/>
      <c r="AB14" s="208"/>
      <c r="AC14" s="225"/>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22"/>
      <c r="BM14" s="222"/>
      <c r="BN14" s="222"/>
      <c r="BO14" s="222"/>
      <c r="BP14" s="222"/>
      <c r="BQ14" s="222"/>
      <c r="BR14" s="222"/>
      <c r="BS14" s="222"/>
      <c r="BT14" s="222"/>
      <c r="BU14" s="222"/>
      <c r="BV14" s="222"/>
      <c r="BW14" s="222"/>
      <c r="BX14" s="208"/>
      <c r="BY14" s="208"/>
      <c r="BZ14" s="208"/>
      <c r="CA14" s="208"/>
      <c r="CB14" s="208"/>
      <c r="CC14" s="208"/>
      <c r="CD14" s="208"/>
      <c r="CE14" s="208"/>
      <c r="CF14" s="208"/>
      <c r="CG14" s="208"/>
      <c r="CH14" s="208"/>
      <c r="CI14" s="208"/>
      <c r="CJ14" s="208"/>
      <c r="CK14" s="208"/>
      <c r="CL14" s="208"/>
      <c r="CM14" s="208"/>
      <c r="CN14" s="208"/>
      <c r="CO14" s="208"/>
      <c r="CP14" s="208"/>
      <c r="CQ14" s="208"/>
      <c r="CR14" s="208"/>
      <c r="CS14" s="208"/>
      <c r="CT14" s="208"/>
      <c r="CU14" s="208"/>
      <c r="CV14" s="208"/>
      <c r="CW14" s="208"/>
      <c r="CX14" s="208"/>
      <c r="CY14" s="208"/>
      <c r="CZ14" s="208"/>
      <c r="DA14" s="208"/>
      <c r="DB14" s="208"/>
      <c r="DC14" s="208"/>
      <c r="DD14" s="208"/>
    </row>
    <row r="15" spans="1:108" s="39" customFormat="1" ht="30" customHeight="1" thickBot="1" x14ac:dyDescent="0.25">
      <c r="A15" s="148"/>
      <c r="B15" s="380" t="str">
        <f>'Checklist - Ranking Office LNG'!B109</f>
        <v>2000</v>
      </c>
      <c r="C15" s="656" t="str">
        <f>'Checklist - Ranking Office LNG'!C109</f>
        <v>NAVIGATION / BRIDGE OPERATIONS</v>
      </c>
      <c r="D15" s="856"/>
      <c r="E15" s="856"/>
      <c r="F15" s="856"/>
      <c r="G15" s="856"/>
      <c r="H15" s="856"/>
      <c r="I15" s="856"/>
      <c r="J15" s="856"/>
      <c r="K15" s="856"/>
      <c r="L15" s="856"/>
      <c r="M15" s="856"/>
      <c r="N15" s="856"/>
      <c r="O15" s="856"/>
      <c r="P15" s="856"/>
      <c r="Q15" s="856"/>
      <c r="R15" s="856"/>
      <c r="S15" s="856"/>
      <c r="T15" s="856"/>
      <c r="U15" s="856"/>
      <c r="V15" s="856"/>
      <c r="W15" s="856"/>
      <c r="X15" s="856"/>
      <c r="Y15" s="857"/>
      <c r="Z15" s="208"/>
      <c r="AA15" s="208"/>
      <c r="AB15" s="208"/>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2"/>
      <c r="AY15" s="222"/>
      <c r="AZ15" s="222"/>
      <c r="BA15" s="222"/>
      <c r="BB15" s="222"/>
      <c r="BC15" s="222"/>
      <c r="BD15" s="222"/>
      <c r="BE15" s="222"/>
      <c r="BF15" s="222"/>
      <c r="BG15" s="222"/>
      <c r="BH15" s="222"/>
      <c r="BI15" s="222"/>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08"/>
      <c r="CH15" s="208"/>
      <c r="CI15" s="208"/>
      <c r="CJ15" s="208"/>
      <c r="CK15" s="208"/>
    </row>
    <row r="16" spans="1:108" s="39" customFormat="1" ht="27.95" customHeight="1" x14ac:dyDescent="0.2">
      <c r="A16" s="148"/>
      <c r="B16" s="379" t="str">
        <f>'Checklist - Ranking Office LNG'!B110</f>
        <v>2100</v>
      </c>
      <c r="C16" s="761" t="str">
        <f>'Checklist - Ranking Office LNG'!C110</f>
        <v>Navigation</v>
      </c>
      <c r="D16" s="827"/>
      <c r="E16" s="827"/>
      <c r="F16" s="827"/>
      <c r="G16" s="827"/>
      <c r="H16" s="827"/>
      <c r="I16" s="827"/>
      <c r="J16" s="827"/>
      <c r="K16" s="827"/>
      <c r="L16" s="827"/>
      <c r="M16" s="827"/>
      <c r="N16" s="828"/>
      <c r="O16" s="829">
        <f>'Checklist - Ranking Office LNG'!Y123</f>
        <v>0</v>
      </c>
      <c r="P16" s="830"/>
      <c r="Q16" s="831"/>
      <c r="R16" s="832">
        <f>'Checklist - Ranking Office LNG'!Z123</f>
        <v>120</v>
      </c>
      <c r="S16" s="833"/>
      <c r="T16" s="834"/>
      <c r="U16" s="835">
        <f>'Checklist - Ranking Office LNG'!F124</f>
        <v>50</v>
      </c>
      <c r="V16" s="836"/>
      <c r="W16" s="836"/>
      <c r="X16" s="837"/>
      <c r="Y16" s="710"/>
      <c r="Z16" s="208"/>
      <c r="AA16" s="208"/>
      <c r="AB16" s="208"/>
      <c r="AC16" s="225"/>
      <c r="AD16" s="222"/>
      <c r="AE16" s="222"/>
      <c r="AF16" s="222"/>
      <c r="AG16" s="222"/>
      <c r="AH16" s="222"/>
      <c r="AI16" s="222"/>
      <c r="AJ16" s="222"/>
      <c r="AK16" s="222"/>
      <c r="AL16" s="222"/>
      <c r="AM16" s="222"/>
      <c r="AN16" s="222"/>
      <c r="AO16" s="222"/>
      <c r="AP16" s="222"/>
      <c r="AQ16" s="222"/>
      <c r="AR16" s="222"/>
      <c r="AS16" s="222"/>
      <c r="AT16" s="222"/>
      <c r="AU16" s="222"/>
      <c r="AV16" s="222"/>
      <c r="AW16" s="222"/>
      <c r="AX16" s="222"/>
      <c r="AY16" s="222"/>
      <c r="AZ16" s="222"/>
      <c r="BA16" s="222"/>
      <c r="BB16" s="222"/>
      <c r="BC16" s="222"/>
      <c r="BD16" s="222"/>
      <c r="BE16" s="222"/>
      <c r="BF16" s="222"/>
      <c r="BG16" s="222"/>
      <c r="BH16" s="222"/>
      <c r="BI16" s="222"/>
      <c r="BJ16" s="222"/>
      <c r="BK16" s="222"/>
      <c r="BL16" s="222"/>
      <c r="BM16" s="222"/>
      <c r="BN16" s="222"/>
      <c r="BO16" s="222"/>
      <c r="BP16" s="222"/>
      <c r="BQ16" s="222"/>
      <c r="BR16" s="222"/>
      <c r="BS16" s="222"/>
      <c r="BT16" s="222"/>
      <c r="BU16" s="222"/>
      <c r="BV16" s="222"/>
      <c r="BW16" s="222"/>
      <c r="BX16" s="208"/>
      <c r="BY16" s="208"/>
      <c r="BZ16" s="208"/>
      <c r="CA16" s="208"/>
      <c r="CB16" s="208"/>
      <c r="CC16" s="208"/>
      <c r="CD16" s="208"/>
      <c r="CE16" s="208"/>
      <c r="CF16" s="208"/>
      <c r="CG16" s="208"/>
      <c r="CH16" s="208"/>
      <c r="CI16" s="208"/>
      <c r="CJ16" s="208"/>
      <c r="CK16" s="208"/>
      <c r="CL16" s="208"/>
      <c r="CM16" s="208"/>
      <c r="CN16" s="208"/>
      <c r="CO16" s="208"/>
      <c r="CP16" s="208"/>
      <c r="CQ16" s="208"/>
      <c r="CR16" s="208"/>
      <c r="CS16" s="208"/>
      <c r="CT16" s="208"/>
      <c r="CU16" s="208"/>
      <c r="CV16" s="208"/>
      <c r="CW16" s="208"/>
      <c r="CX16" s="208"/>
      <c r="CY16" s="208"/>
      <c r="CZ16" s="208"/>
      <c r="DA16" s="208"/>
      <c r="DB16" s="208"/>
      <c r="DC16" s="208"/>
      <c r="DD16" s="208"/>
    </row>
    <row r="17" spans="1:108" s="39" customFormat="1" ht="27.95" customHeight="1" x14ac:dyDescent="0.2">
      <c r="A17" s="148"/>
      <c r="B17" s="418" t="str">
        <f>'Checklist - Ranking Office LNG'!B125</f>
        <v>2111</v>
      </c>
      <c r="C17" s="761" t="str">
        <f>'Checklist - Ranking Office LNG'!C125</f>
        <v>Electronic chart display &amp; information systems / ECDIS</v>
      </c>
      <c r="D17" s="827"/>
      <c r="E17" s="827"/>
      <c r="F17" s="827"/>
      <c r="G17" s="827"/>
      <c r="H17" s="827"/>
      <c r="I17" s="827"/>
      <c r="J17" s="827"/>
      <c r="K17" s="827"/>
      <c r="L17" s="827"/>
      <c r="M17" s="827"/>
      <c r="N17" s="828"/>
      <c r="O17" s="829">
        <f>'Checklist - Ranking Office LNG'!Y135</f>
        <v>0</v>
      </c>
      <c r="P17" s="830"/>
      <c r="Q17" s="831"/>
      <c r="R17" s="832">
        <f>'Checklist - Ranking Office LNG'!Z135</f>
        <v>60</v>
      </c>
      <c r="S17" s="833"/>
      <c r="T17" s="834"/>
      <c r="U17" s="835">
        <f>'Checklist - Ranking Office LNG'!F136</f>
        <v>35</v>
      </c>
      <c r="V17" s="836"/>
      <c r="W17" s="836"/>
      <c r="X17" s="837"/>
      <c r="Y17" s="710"/>
      <c r="Z17" s="208"/>
      <c r="AA17" s="208"/>
      <c r="AB17" s="208"/>
      <c r="AC17" s="225"/>
      <c r="AD17" s="222"/>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c r="BB17" s="222"/>
      <c r="BC17" s="222"/>
      <c r="BD17" s="222"/>
      <c r="BE17" s="222"/>
      <c r="BF17" s="222"/>
      <c r="BG17" s="222"/>
      <c r="BH17" s="222"/>
      <c r="BI17" s="222"/>
      <c r="BJ17" s="222"/>
      <c r="BK17" s="222"/>
      <c r="BL17" s="222"/>
      <c r="BM17" s="222"/>
      <c r="BN17" s="222"/>
      <c r="BO17" s="222"/>
      <c r="BP17" s="222"/>
      <c r="BQ17" s="222"/>
      <c r="BR17" s="222"/>
      <c r="BS17" s="222"/>
      <c r="BT17" s="222"/>
      <c r="BU17" s="222"/>
      <c r="BV17" s="222"/>
      <c r="BW17" s="222"/>
      <c r="BX17" s="208"/>
      <c r="BY17" s="208"/>
      <c r="BZ17" s="208"/>
      <c r="CA17" s="208"/>
      <c r="CB17" s="208"/>
      <c r="CC17" s="208"/>
      <c r="CD17" s="208"/>
      <c r="CE17" s="208"/>
      <c r="CF17" s="208"/>
      <c r="CG17" s="208"/>
      <c r="CH17" s="208"/>
      <c r="CI17" s="208"/>
      <c r="CJ17" s="208"/>
      <c r="CK17" s="208"/>
      <c r="CL17" s="208"/>
      <c r="CM17" s="208"/>
      <c r="CN17" s="208"/>
      <c r="CO17" s="208"/>
      <c r="CP17" s="208"/>
      <c r="CQ17" s="208"/>
      <c r="CR17" s="208"/>
      <c r="CS17" s="208"/>
      <c r="CT17" s="208"/>
      <c r="CU17" s="208"/>
      <c r="CV17" s="208"/>
      <c r="CW17" s="208"/>
      <c r="CX17" s="208"/>
      <c r="CY17" s="208"/>
      <c r="CZ17" s="208"/>
      <c r="DA17" s="208"/>
      <c r="DB17" s="208"/>
      <c r="DC17" s="208"/>
      <c r="DD17" s="208"/>
    </row>
    <row r="18" spans="1:108" s="39" customFormat="1" ht="27.95" customHeight="1" x14ac:dyDescent="0.2">
      <c r="A18" s="148"/>
      <c r="B18" s="379" t="str">
        <f>'Checklist - Ranking Office LNG'!B137</f>
        <v>2120</v>
      </c>
      <c r="C18" s="761" t="str">
        <f>'Checklist - Ranking Office LNG'!C137</f>
        <v>Fuel Change Over / Ballast Water Exchange</v>
      </c>
      <c r="D18" s="827"/>
      <c r="E18" s="827"/>
      <c r="F18" s="827"/>
      <c r="G18" s="827"/>
      <c r="H18" s="827"/>
      <c r="I18" s="827"/>
      <c r="J18" s="827"/>
      <c r="K18" s="827"/>
      <c r="L18" s="827"/>
      <c r="M18" s="827"/>
      <c r="N18" s="828"/>
      <c r="O18" s="829">
        <f>'Checklist - Ranking Office LNG'!Y140</f>
        <v>0</v>
      </c>
      <c r="P18" s="830"/>
      <c r="Q18" s="831"/>
      <c r="R18" s="832">
        <f>'Checklist - Ranking Office LNG'!Z140</f>
        <v>20</v>
      </c>
      <c r="S18" s="833"/>
      <c r="T18" s="834"/>
      <c r="U18" s="835">
        <f>'Checklist - Ranking Office LNG'!F141</f>
        <v>20</v>
      </c>
      <c r="V18" s="836"/>
      <c r="W18" s="836"/>
      <c r="X18" s="837"/>
      <c r="Y18" s="710"/>
      <c r="Z18" s="208"/>
      <c r="AA18" s="208"/>
      <c r="AB18" s="208"/>
      <c r="AC18" s="225"/>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2"/>
      <c r="BC18" s="222"/>
      <c r="BD18" s="222"/>
      <c r="BE18" s="222"/>
      <c r="BF18" s="222"/>
      <c r="BG18" s="222"/>
      <c r="BH18" s="222"/>
      <c r="BI18" s="222"/>
      <c r="BJ18" s="222"/>
      <c r="BK18" s="222"/>
      <c r="BL18" s="222"/>
      <c r="BM18" s="222"/>
      <c r="BN18" s="222"/>
      <c r="BO18" s="222"/>
      <c r="BP18" s="222"/>
      <c r="BQ18" s="222"/>
      <c r="BR18" s="222"/>
      <c r="BS18" s="222"/>
      <c r="BT18" s="222"/>
      <c r="BU18" s="222"/>
      <c r="BV18" s="222"/>
      <c r="BW18" s="222"/>
      <c r="BX18" s="208"/>
      <c r="BY18" s="208"/>
      <c r="BZ18" s="208"/>
      <c r="CA18" s="208"/>
      <c r="CB18" s="208"/>
      <c r="CC18" s="208"/>
      <c r="CD18" s="208"/>
      <c r="CE18" s="208"/>
      <c r="CF18" s="208"/>
      <c r="CG18" s="208"/>
      <c r="CH18" s="208"/>
      <c r="CI18" s="208"/>
      <c r="CJ18" s="208"/>
      <c r="CK18" s="208"/>
      <c r="CL18" s="208"/>
      <c r="CM18" s="208"/>
      <c r="CN18" s="208"/>
      <c r="CO18" s="208"/>
      <c r="CP18" s="208"/>
      <c r="CQ18" s="208"/>
      <c r="CR18" s="208"/>
      <c r="CS18" s="208"/>
      <c r="CT18" s="208"/>
      <c r="CU18" s="208"/>
      <c r="CV18" s="208"/>
      <c r="CW18" s="208"/>
      <c r="CX18" s="208"/>
      <c r="CY18" s="208"/>
      <c r="CZ18" s="208"/>
      <c r="DA18" s="208"/>
      <c r="DB18" s="208"/>
      <c r="DC18" s="208"/>
      <c r="DD18" s="208"/>
    </row>
    <row r="19" spans="1:108" s="39" customFormat="1" ht="27.95" customHeight="1" thickBot="1" x14ac:dyDescent="0.25">
      <c r="A19" s="148"/>
      <c r="B19" s="379" t="str">
        <f>'Checklist - Ranking Office LNG'!B142</f>
        <v>2300</v>
      </c>
      <c r="C19" s="761" t="str">
        <f>'Checklist - Ranking Office LNG'!C142</f>
        <v>Mooring Operations</v>
      </c>
      <c r="D19" s="827"/>
      <c r="E19" s="827"/>
      <c r="F19" s="827"/>
      <c r="G19" s="827"/>
      <c r="H19" s="827"/>
      <c r="I19" s="827"/>
      <c r="J19" s="827"/>
      <c r="K19" s="827"/>
      <c r="L19" s="827"/>
      <c r="M19" s="827"/>
      <c r="N19" s="828"/>
      <c r="O19" s="829">
        <f>'Checklist - Ranking Office LNG'!Y144</f>
        <v>0</v>
      </c>
      <c r="P19" s="830"/>
      <c r="Q19" s="831"/>
      <c r="R19" s="832">
        <f>'Checklist - Ranking Office LNG'!Z144</f>
        <v>10</v>
      </c>
      <c r="S19" s="833"/>
      <c r="T19" s="834"/>
      <c r="U19" s="835">
        <f>'Checklist - Ranking Office LNG'!F145</f>
        <v>10</v>
      </c>
      <c r="V19" s="836"/>
      <c r="W19" s="836"/>
      <c r="X19" s="837"/>
      <c r="Y19" s="710"/>
      <c r="Z19" s="208"/>
      <c r="AA19" s="208"/>
      <c r="AB19" s="208"/>
      <c r="AC19" s="225"/>
      <c r="AD19" s="222"/>
      <c r="AE19" s="222"/>
      <c r="AF19" s="222"/>
      <c r="AG19" s="222"/>
      <c r="AH19" s="222"/>
      <c r="AI19" s="222"/>
      <c r="AJ19" s="222"/>
      <c r="AK19" s="222"/>
      <c r="AL19" s="222"/>
      <c r="AM19" s="222"/>
      <c r="AN19" s="222"/>
      <c r="AO19" s="222"/>
      <c r="AP19" s="222"/>
      <c r="AQ19" s="222"/>
      <c r="AR19" s="222"/>
      <c r="AS19" s="222"/>
      <c r="AT19" s="222"/>
      <c r="AU19" s="222"/>
      <c r="AV19" s="222"/>
      <c r="AW19" s="222"/>
      <c r="AX19" s="222"/>
      <c r="AY19" s="222"/>
      <c r="AZ19" s="222"/>
      <c r="BA19" s="222"/>
      <c r="BB19" s="222"/>
      <c r="BC19" s="222"/>
      <c r="BD19" s="222"/>
      <c r="BE19" s="222"/>
      <c r="BF19" s="222"/>
      <c r="BG19" s="222"/>
      <c r="BH19" s="222"/>
      <c r="BI19" s="222"/>
      <c r="BJ19" s="222"/>
      <c r="BK19" s="222"/>
      <c r="BL19" s="222"/>
      <c r="BM19" s="222"/>
      <c r="BN19" s="222"/>
      <c r="BO19" s="222"/>
      <c r="BP19" s="222"/>
      <c r="BQ19" s="222"/>
      <c r="BR19" s="222"/>
      <c r="BS19" s="222"/>
      <c r="BT19" s="222"/>
      <c r="BU19" s="222"/>
      <c r="BV19" s="222"/>
      <c r="BW19" s="222"/>
      <c r="BX19" s="208"/>
      <c r="BY19" s="208"/>
      <c r="BZ19" s="208"/>
      <c r="CA19" s="208"/>
      <c r="CB19" s="208"/>
      <c r="CC19" s="208"/>
      <c r="CD19" s="208"/>
      <c r="CE19" s="208"/>
      <c r="CF19" s="208"/>
      <c r="CG19" s="208"/>
      <c r="CH19" s="208"/>
      <c r="CI19" s="208"/>
      <c r="CJ19" s="208"/>
      <c r="CK19" s="208"/>
      <c r="CL19" s="208"/>
      <c r="CM19" s="208"/>
      <c r="CN19" s="208"/>
      <c r="CO19" s="208"/>
      <c r="CP19" s="208"/>
      <c r="CQ19" s="208"/>
      <c r="CR19" s="208"/>
      <c r="CS19" s="208"/>
      <c r="CT19" s="208"/>
      <c r="CU19" s="208"/>
      <c r="CV19" s="208"/>
      <c r="CW19" s="208"/>
      <c r="CX19" s="208"/>
      <c r="CY19" s="208"/>
      <c r="CZ19" s="208"/>
      <c r="DA19" s="208"/>
      <c r="DB19" s="208"/>
      <c r="DC19" s="208"/>
      <c r="DD19" s="208"/>
    </row>
    <row r="20" spans="1:108" s="39" customFormat="1" ht="30" customHeight="1" thickBot="1" x14ac:dyDescent="0.25">
      <c r="A20" s="148"/>
      <c r="B20" s="380" t="str">
        <f>'Checklist - Ranking Office LNG'!B146</f>
        <v>3000</v>
      </c>
      <c r="C20" s="656" t="str">
        <f>'Checklist - Ranking Office LNG'!C146</f>
        <v>MACHINERY / ENGINE OPERATIONS</v>
      </c>
      <c r="D20" s="856"/>
      <c r="E20" s="856"/>
      <c r="F20" s="856"/>
      <c r="G20" s="856"/>
      <c r="H20" s="856"/>
      <c r="I20" s="856"/>
      <c r="J20" s="856"/>
      <c r="K20" s="856"/>
      <c r="L20" s="856"/>
      <c r="M20" s="856"/>
      <c r="N20" s="856"/>
      <c r="O20" s="856"/>
      <c r="P20" s="856"/>
      <c r="Q20" s="856"/>
      <c r="R20" s="856"/>
      <c r="S20" s="856"/>
      <c r="T20" s="856"/>
      <c r="U20" s="856"/>
      <c r="V20" s="856"/>
      <c r="W20" s="856"/>
      <c r="X20" s="856"/>
      <c r="Y20" s="857"/>
      <c r="Z20" s="208"/>
      <c r="AA20" s="208"/>
      <c r="AB20" s="208"/>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c r="BB20" s="222"/>
      <c r="BC20" s="222"/>
      <c r="BD20" s="222"/>
      <c r="BE20" s="222"/>
      <c r="BF20" s="222"/>
      <c r="BG20" s="222"/>
      <c r="BH20" s="222"/>
      <c r="BI20" s="222"/>
      <c r="BJ20" s="222"/>
      <c r="BK20" s="222"/>
      <c r="BL20" s="222"/>
      <c r="BM20" s="222"/>
      <c r="BN20" s="222"/>
      <c r="BO20" s="222"/>
      <c r="BP20" s="222"/>
      <c r="BQ20" s="222"/>
      <c r="BR20" s="222"/>
      <c r="BS20" s="222"/>
      <c r="BT20" s="222"/>
      <c r="BU20" s="222"/>
      <c r="BV20" s="222"/>
      <c r="BW20" s="222"/>
      <c r="BX20" s="222"/>
      <c r="BY20" s="222"/>
      <c r="BZ20" s="222"/>
      <c r="CA20" s="222"/>
      <c r="CB20" s="222"/>
      <c r="CC20" s="222"/>
      <c r="CD20" s="222"/>
      <c r="CE20" s="222"/>
      <c r="CF20" s="222"/>
      <c r="CG20" s="208"/>
      <c r="CH20" s="208"/>
      <c r="CI20" s="208"/>
      <c r="CJ20" s="208"/>
      <c r="CK20" s="208"/>
    </row>
    <row r="21" spans="1:108" s="39" customFormat="1" ht="27.95" customHeight="1" x14ac:dyDescent="0.2">
      <c r="A21" s="148"/>
      <c r="B21" s="379" t="str">
        <f>'Checklist - Ranking Office LNG'!B147</f>
        <v>3100</v>
      </c>
      <c r="C21" s="761" t="str">
        <f>'Checklist - Ranking Office LNG'!C147</f>
        <v>Bunker Operations</v>
      </c>
      <c r="D21" s="827"/>
      <c r="E21" s="827"/>
      <c r="F21" s="827"/>
      <c r="G21" s="827"/>
      <c r="H21" s="827"/>
      <c r="I21" s="827"/>
      <c r="J21" s="827"/>
      <c r="K21" s="827"/>
      <c r="L21" s="827"/>
      <c r="M21" s="827"/>
      <c r="N21" s="828"/>
      <c r="O21" s="829">
        <f>'Checklist - Ranking Office LNG'!Y153</f>
        <v>0</v>
      </c>
      <c r="P21" s="830"/>
      <c r="Q21" s="831"/>
      <c r="R21" s="832">
        <f>'Checklist - Ranking Office LNG'!Z153</f>
        <v>50</v>
      </c>
      <c r="S21" s="833"/>
      <c r="T21" s="834"/>
      <c r="U21" s="835">
        <f>'Checklist - Ranking Office LNG'!F154</f>
        <v>50</v>
      </c>
      <c r="V21" s="836"/>
      <c r="W21" s="836"/>
      <c r="X21" s="837"/>
      <c r="Y21" s="710"/>
      <c r="Z21" s="208"/>
      <c r="AA21" s="208"/>
      <c r="AB21" s="208"/>
      <c r="AC21" s="225"/>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c r="BN21" s="222"/>
      <c r="BO21" s="222"/>
      <c r="BP21" s="222"/>
      <c r="BQ21" s="222"/>
      <c r="BR21" s="222"/>
      <c r="BS21" s="222"/>
      <c r="BT21" s="222"/>
      <c r="BU21" s="222"/>
      <c r="BV21" s="222"/>
      <c r="BW21" s="222"/>
      <c r="BX21" s="208"/>
      <c r="BY21" s="208"/>
      <c r="BZ21" s="208"/>
      <c r="CA21" s="208"/>
      <c r="CB21" s="208"/>
      <c r="CC21" s="208"/>
      <c r="CD21" s="208"/>
      <c r="CE21" s="208"/>
      <c r="CF21" s="208"/>
      <c r="CG21" s="208"/>
      <c r="CH21" s="208"/>
      <c r="CI21" s="208"/>
      <c r="CJ21" s="208"/>
      <c r="CK21" s="208"/>
      <c r="CL21" s="208"/>
      <c r="CM21" s="208"/>
      <c r="CN21" s="208"/>
      <c r="CO21" s="208"/>
      <c r="CP21" s="208"/>
      <c r="CQ21" s="208"/>
      <c r="CR21" s="208"/>
      <c r="CS21" s="208"/>
      <c r="CT21" s="208"/>
      <c r="CU21" s="208"/>
      <c r="CV21" s="208"/>
      <c r="CW21" s="208"/>
      <c r="CX21" s="208"/>
      <c r="CY21" s="208"/>
      <c r="CZ21" s="208"/>
      <c r="DA21" s="208"/>
      <c r="DB21" s="208"/>
      <c r="DC21" s="208"/>
      <c r="DD21" s="208"/>
    </row>
    <row r="22" spans="1:108" s="39" customFormat="1" ht="27.95" customHeight="1" thickBot="1" x14ac:dyDescent="0.25">
      <c r="A22" s="148"/>
      <c r="B22" s="379" t="str">
        <f>'Checklist - Ranking Office LNG'!B155</f>
        <v>3200</v>
      </c>
      <c r="C22" s="761" t="str">
        <f>'Checklist - Ranking Office LNG'!C155</f>
        <v>Fuel oil management</v>
      </c>
      <c r="D22" s="827"/>
      <c r="E22" s="827"/>
      <c r="F22" s="827"/>
      <c r="G22" s="827"/>
      <c r="H22" s="827"/>
      <c r="I22" s="827"/>
      <c r="J22" s="827"/>
      <c r="K22" s="827"/>
      <c r="L22" s="827"/>
      <c r="M22" s="827"/>
      <c r="N22" s="828"/>
      <c r="O22" s="829">
        <f>'Checklist - Ranking Office LNG'!Y173</f>
        <v>0</v>
      </c>
      <c r="P22" s="830"/>
      <c r="Q22" s="831"/>
      <c r="R22" s="832">
        <f>'Checklist - Ranking Office LNG'!Z173</f>
        <v>120</v>
      </c>
      <c r="S22" s="596"/>
      <c r="T22" s="710"/>
      <c r="U22" s="835">
        <f>'Checklist - Ranking Office LNG'!F174</f>
        <v>60</v>
      </c>
      <c r="V22" s="836"/>
      <c r="W22" s="836"/>
      <c r="X22" s="837"/>
      <c r="Y22" s="710"/>
      <c r="Z22" s="208"/>
      <c r="AA22" s="208"/>
      <c r="AB22" s="208"/>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222"/>
      <c r="BR22" s="222"/>
      <c r="BS22" s="222"/>
      <c r="BT22" s="222"/>
      <c r="BU22" s="222"/>
      <c r="BV22" s="222"/>
      <c r="BW22" s="222"/>
      <c r="BX22" s="208"/>
      <c r="BY22" s="208"/>
      <c r="BZ22" s="208"/>
      <c r="CA22" s="208"/>
      <c r="CB22" s="208"/>
      <c r="CC22" s="208"/>
      <c r="CD22" s="208"/>
      <c r="CE22" s="208"/>
      <c r="CF22" s="208"/>
      <c r="CG22" s="208"/>
      <c r="CH22" s="208"/>
      <c r="CI22" s="208"/>
      <c r="CJ22" s="208"/>
      <c r="CK22" s="208"/>
      <c r="CL22" s="208"/>
      <c r="CM22" s="208"/>
      <c r="CN22" s="208"/>
      <c r="CO22" s="208"/>
      <c r="CP22" s="208"/>
      <c r="CQ22" s="208"/>
      <c r="CR22" s="208"/>
      <c r="CS22" s="208"/>
      <c r="CT22" s="208"/>
      <c r="CU22" s="208"/>
      <c r="CV22" s="208"/>
      <c r="CW22" s="208"/>
      <c r="CX22" s="208"/>
      <c r="CY22" s="208"/>
      <c r="CZ22" s="208"/>
      <c r="DA22" s="208"/>
      <c r="DB22" s="208"/>
      <c r="DC22" s="208"/>
      <c r="DD22" s="208"/>
    </row>
    <row r="23" spans="1:108" s="39" customFormat="1" ht="30" customHeight="1" thickBot="1" x14ac:dyDescent="0.25">
      <c r="A23" s="148"/>
      <c r="B23" s="380">
        <f>'Checklist - Ranking Office LNG'!B175</f>
        <v>4000</v>
      </c>
      <c r="C23" s="656" t="str">
        <f>'Checklist - Ranking Office LNG'!C175</f>
        <v>CARGOES / CARGO OPERATIONS</v>
      </c>
      <c r="D23" s="856"/>
      <c r="E23" s="856"/>
      <c r="F23" s="856"/>
      <c r="G23" s="856"/>
      <c r="H23" s="856"/>
      <c r="I23" s="856"/>
      <c r="J23" s="856"/>
      <c r="K23" s="856"/>
      <c r="L23" s="856"/>
      <c r="M23" s="856"/>
      <c r="N23" s="856"/>
      <c r="O23" s="856"/>
      <c r="P23" s="856"/>
      <c r="Q23" s="856"/>
      <c r="R23" s="856"/>
      <c r="S23" s="856"/>
      <c r="T23" s="856"/>
      <c r="U23" s="856"/>
      <c r="V23" s="856"/>
      <c r="W23" s="856"/>
      <c r="X23" s="856"/>
      <c r="Y23" s="857"/>
      <c r="Z23" s="208"/>
      <c r="AA23" s="208"/>
      <c r="AB23" s="208"/>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222"/>
      <c r="AY23" s="222"/>
      <c r="AZ23" s="222"/>
      <c r="BA23" s="222"/>
      <c r="BB23" s="222"/>
      <c r="BC23" s="222"/>
      <c r="BD23" s="222"/>
      <c r="BE23" s="222"/>
      <c r="BF23" s="222"/>
      <c r="BG23" s="222"/>
      <c r="BH23" s="222"/>
      <c r="BI23" s="222"/>
      <c r="BJ23" s="222"/>
      <c r="BK23" s="222"/>
      <c r="BL23" s="222"/>
      <c r="BM23" s="222"/>
      <c r="BN23" s="222"/>
      <c r="BO23" s="222"/>
      <c r="BP23" s="222"/>
      <c r="BQ23" s="222"/>
      <c r="BR23" s="222"/>
      <c r="BS23" s="222"/>
      <c r="BT23" s="222"/>
      <c r="BU23" s="222"/>
      <c r="BV23" s="222"/>
      <c r="BW23" s="222"/>
      <c r="BX23" s="222"/>
      <c r="BY23" s="222"/>
      <c r="BZ23" s="222"/>
      <c r="CA23" s="222"/>
      <c r="CB23" s="222"/>
      <c r="CC23" s="222"/>
      <c r="CD23" s="222"/>
      <c r="CE23" s="222"/>
      <c r="CF23" s="222"/>
      <c r="CG23" s="208"/>
      <c r="CH23" s="208"/>
      <c r="CI23" s="208"/>
      <c r="CJ23" s="208"/>
      <c r="CK23" s="208"/>
    </row>
    <row r="24" spans="1:108" s="39" customFormat="1" ht="27.95" customHeight="1" x14ac:dyDescent="0.2">
      <c r="A24" s="148"/>
      <c r="B24" s="379" t="str">
        <f>'Checklist - Ranking Office LNG'!B176</f>
        <v>4100</v>
      </c>
      <c r="C24" s="761" t="str">
        <f>'Checklist - Ranking Office LNG'!C176</f>
        <v>LNG Carrier Cargo Operations &amp; Additional Green Award requirements</v>
      </c>
      <c r="D24" s="827"/>
      <c r="E24" s="827"/>
      <c r="F24" s="827"/>
      <c r="G24" s="827"/>
      <c r="H24" s="827"/>
      <c r="I24" s="827"/>
      <c r="J24" s="827"/>
      <c r="K24" s="827"/>
      <c r="L24" s="827"/>
      <c r="M24" s="827"/>
      <c r="N24" s="828"/>
      <c r="O24" s="829">
        <f>'Checklist - Ranking Office LNG'!Y182</f>
        <v>0</v>
      </c>
      <c r="P24" s="830"/>
      <c r="Q24" s="831"/>
      <c r="R24" s="832">
        <f>'Checklist - Ranking Office LNG'!Z182</f>
        <v>50</v>
      </c>
      <c r="S24" s="833"/>
      <c r="T24" s="834"/>
      <c r="U24" s="835">
        <f>'Checklist - Ranking Office LNG'!F183</f>
        <v>50</v>
      </c>
      <c r="V24" s="836"/>
      <c r="W24" s="836"/>
      <c r="X24" s="837"/>
      <c r="Y24" s="710"/>
      <c r="Z24" s="208"/>
      <c r="AA24" s="208"/>
      <c r="AB24" s="208"/>
      <c r="AC24" s="225"/>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08"/>
      <c r="BY24" s="208"/>
      <c r="BZ24" s="208"/>
      <c r="CA24" s="208"/>
      <c r="CB24" s="208"/>
      <c r="CC24" s="208"/>
      <c r="CD24" s="208"/>
      <c r="CE24" s="208"/>
      <c r="CF24" s="208"/>
      <c r="CG24" s="208"/>
      <c r="CH24" s="208"/>
      <c r="CI24" s="208"/>
      <c r="CJ24" s="208"/>
      <c r="CK24" s="208"/>
      <c r="CL24" s="208"/>
      <c r="CM24" s="208"/>
      <c r="CN24" s="208"/>
      <c r="CO24" s="208"/>
      <c r="CP24" s="208"/>
      <c r="CQ24" s="208"/>
      <c r="CR24" s="208"/>
      <c r="CS24" s="208"/>
      <c r="CT24" s="208"/>
      <c r="CU24" s="208"/>
      <c r="CV24" s="208"/>
      <c r="CW24" s="208"/>
      <c r="CX24" s="208"/>
      <c r="CY24" s="208"/>
      <c r="CZ24" s="208"/>
      <c r="DA24" s="208"/>
      <c r="DB24" s="208"/>
      <c r="DC24" s="208"/>
      <c r="DD24" s="208"/>
    </row>
    <row r="25" spans="1:108" s="39" customFormat="1" ht="27.95" customHeight="1" thickBot="1" x14ac:dyDescent="0.25">
      <c r="A25" s="148"/>
      <c r="B25" s="379" t="str">
        <f>'Checklist - Ranking Office LNG'!B184</f>
        <v>4200</v>
      </c>
      <c r="C25" s="761" t="str">
        <f>'Checklist - Ranking Office LNG'!C184</f>
        <v>Ship to Ship Transfer Operations</v>
      </c>
      <c r="D25" s="827"/>
      <c r="E25" s="827"/>
      <c r="F25" s="827"/>
      <c r="G25" s="827"/>
      <c r="H25" s="827"/>
      <c r="I25" s="827"/>
      <c r="J25" s="827"/>
      <c r="K25" s="827"/>
      <c r="L25" s="827"/>
      <c r="M25" s="827"/>
      <c r="N25" s="828"/>
      <c r="O25" s="829">
        <f>'Checklist - Ranking Office LNG'!Y186</f>
        <v>0</v>
      </c>
      <c r="P25" s="830"/>
      <c r="Q25" s="831"/>
      <c r="R25" s="832">
        <f>'Checklist - Ranking Office LNG'!Z186</f>
        <v>40</v>
      </c>
      <c r="S25" s="833"/>
      <c r="T25" s="834"/>
      <c r="U25" s="835">
        <f>'Checklist - Ranking Office LNG'!F187</f>
        <v>40</v>
      </c>
      <c r="V25" s="836"/>
      <c r="W25" s="836"/>
      <c r="X25" s="837"/>
      <c r="Y25" s="710"/>
      <c r="Z25" s="208"/>
      <c r="AA25" s="208"/>
      <c r="AB25" s="208"/>
      <c r="AC25" s="225"/>
      <c r="AD25" s="222"/>
      <c r="AE25" s="222"/>
      <c r="AF25" s="222"/>
      <c r="AG25" s="222"/>
      <c r="AH25" s="222"/>
      <c r="AI25" s="222"/>
      <c r="AJ25" s="222"/>
      <c r="AK25" s="222"/>
      <c r="AL25" s="222"/>
      <c r="AM25" s="222"/>
      <c r="AN25" s="222"/>
      <c r="AO25" s="222"/>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08"/>
      <c r="BY25" s="208"/>
      <c r="BZ25" s="208"/>
      <c r="CA25" s="208"/>
      <c r="CB25" s="208"/>
      <c r="CC25" s="208"/>
      <c r="CD25" s="208"/>
      <c r="CE25" s="208"/>
      <c r="CF25" s="208"/>
      <c r="CG25" s="208"/>
      <c r="CH25" s="208"/>
      <c r="CI25" s="208"/>
      <c r="CJ25" s="208"/>
      <c r="CK25" s="208"/>
      <c r="CL25" s="208"/>
      <c r="CM25" s="208"/>
      <c r="CN25" s="208"/>
      <c r="CO25" s="208"/>
      <c r="CP25" s="208"/>
      <c r="CQ25" s="208"/>
      <c r="CR25" s="208"/>
      <c r="CS25" s="208"/>
      <c r="CT25" s="208"/>
      <c r="CU25" s="208"/>
      <c r="CV25" s="208"/>
      <c r="CW25" s="208"/>
      <c r="CX25" s="208"/>
      <c r="CY25" s="208"/>
      <c r="CZ25" s="208"/>
      <c r="DA25" s="208"/>
      <c r="DB25" s="208"/>
      <c r="DC25" s="208"/>
      <c r="DD25" s="208"/>
    </row>
    <row r="26" spans="1:108" s="39" customFormat="1" ht="30" customHeight="1" thickBot="1" x14ac:dyDescent="0.25">
      <c r="A26" s="148"/>
      <c r="B26" s="419" t="str">
        <f>'Checklist - Ranking Office LNG'!B188</f>
        <v>5000</v>
      </c>
      <c r="C26" s="656" t="str">
        <f>'Checklist - Ranking Office LNG'!C188</f>
        <v>PREVENTION OF POLLUTION</v>
      </c>
      <c r="D26" s="856"/>
      <c r="E26" s="856"/>
      <c r="F26" s="856"/>
      <c r="G26" s="856"/>
      <c r="H26" s="856"/>
      <c r="I26" s="856"/>
      <c r="J26" s="856"/>
      <c r="K26" s="856"/>
      <c r="L26" s="856"/>
      <c r="M26" s="856"/>
      <c r="N26" s="856"/>
      <c r="O26" s="856"/>
      <c r="P26" s="856"/>
      <c r="Q26" s="856"/>
      <c r="R26" s="856"/>
      <c r="S26" s="856"/>
      <c r="T26" s="856"/>
      <c r="U26" s="856"/>
      <c r="V26" s="856"/>
      <c r="W26" s="856"/>
      <c r="X26" s="856"/>
      <c r="Y26" s="857"/>
      <c r="Z26" s="208"/>
      <c r="AA26" s="208"/>
      <c r="AB26" s="208"/>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2"/>
      <c r="BZ26" s="222"/>
      <c r="CA26" s="222"/>
      <c r="CB26" s="222"/>
      <c r="CC26" s="222"/>
      <c r="CD26" s="222"/>
      <c r="CE26" s="222"/>
      <c r="CF26" s="222"/>
      <c r="CG26" s="208"/>
      <c r="CH26" s="208"/>
      <c r="CI26" s="208"/>
      <c r="CJ26" s="208"/>
      <c r="CK26" s="208"/>
    </row>
    <row r="27" spans="1:108" s="39" customFormat="1" ht="27.95" customHeight="1" x14ac:dyDescent="0.2">
      <c r="A27" s="148"/>
      <c r="B27" s="379" t="str">
        <f>'Checklist - Ranking Office LNG'!B189</f>
        <v>5100</v>
      </c>
      <c r="C27" s="761" t="str">
        <f>'Checklist - Ranking Office LNG'!C189</f>
        <v>Biofouling Management</v>
      </c>
      <c r="D27" s="827"/>
      <c r="E27" s="827"/>
      <c r="F27" s="827"/>
      <c r="G27" s="827"/>
      <c r="H27" s="827"/>
      <c r="I27" s="827"/>
      <c r="J27" s="827"/>
      <c r="K27" s="827"/>
      <c r="L27" s="827"/>
      <c r="M27" s="827"/>
      <c r="N27" s="828"/>
      <c r="O27" s="829">
        <f>'Checklist - Ranking Office LNG'!Y194</f>
        <v>0</v>
      </c>
      <c r="P27" s="830"/>
      <c r="Q27" s="831"/>
      <c r="R27" s="832">
        <f>'Checklist - Ranking Office LNG'!Z194</f>
        <v>30</v>
      </c>
      <c r="S27" s="833"/>
      <c r="T27" s="834"/>
      <c r="U27" s="835">
        <f>'Checklist - Ranking Office LNG'!F195</f>
        <v>5</v>
      </c>
      <c r="V27" s="836"/>
      <c r="W27" s="836"/>
      <c r="X27" s="837"/>
      <c r="Y27" s="710"/>
      <c r="Z27" s="208"/>
      <c r="AA27" s="208"/>
      <c r="AB27" s="208"/>
      <c r="AC27" s="225"/>
      <c r="AD27" s="222"/>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c r="BB27" s="222"/>
      <c r="BC27" s="222"/>
      <c r="BD27" s="222"/>
      <c r="BE27" s="222"/>
      <c r="BF27" s="222"/>
      <c r="BG27" s="222"/>
      <c r="BH27" s="222"/>
      <c r="BI27" s="222"/>
      <c r="BJ27" s="222"/>
      <c r="BK27" s="222"/>
      <c r="BL27" s="222"/>
      <c r="BM27" s="222"/>
      <c r="BN27" s="222"/>
      <c r="BO27" s="222"/>
      <c r="BP27" s="222"/>
      <c r="BQ27" s="222"/>
      <c r="BR27" s="222"/>
      <c r="BS27" s="222"/>
      <c r="BT27" s="222"/>
      <c r="BU27" s="222"/>
      <c r="BV27" s="222"/>
      <c r="BW27" s="222"/>
      <c r="BX27" s="208"/>
      <c r="BY27" s="208"/>
      <c r="BZ27" s="208"/>
      <c r="CA27" s="208"/>
      <c r="CB27" s="208"/>
      <c r="CC27" s="208"/>
      <c r="CD27" s="208"/>
      <c r="CE27" s="208"/>
      <c r="CF27" s="208"/>
      <c r="CG27" s="208"/>
      <c r="CH27" s="208"/>
      <c r="CI27" s="208"/>
      <c r="CJ27" s="208"/>
      <c r="CK27" s="208"/>
      <c r="CL27" s="208"/>
      <c r="CM27" s="208"/>
      <c r="CN27" s="208"/>
      <c r="CO27" s="208"/>
      <c r="CP27" s="208"/>
      <c r="CQ27" s="208"/>
      <c r="CR27" s="208"/>
      <c r="CS27" s="208"/>
      <c r="CT27" s="208"/>
      <c r="CU27" s="208"/>
      <c r="CV27" s="208"/>
      <c r="CW27" s="208"/>
      <c r="CX27" s="208"/>
      <c r="CY27" s="208"/>
      <c r="CZ27" s="208"/>
      <c r="DA27" s="208"/>
      <c r="DB27" s="208"/>
      <c r="DC27" s="208"/>
      <c r="DD27" s="208"/>
    </row>
    <row r="28" spans="1:108" s="39" customFormat="1" ht="27.95" customHeight="1" x14ac:dyDescent="0.2">
      <c r="A28" s="148"/>
      <c r="B28" s="379" t="str">
        <f>'Checklist - Ranking Office LNG'!B196</f>
        <v>5200</v>
      </c>
      <c r="C28" s="761" t="str">
        <f>'Checklist - Ranking Office LNG'!C196</f>
        <v>Waste Management / Garbage Handling Onboard</v>
      </c>
      <c r="D28" s="827"/>
      <c r="E28" s="827"/>
      <c r="F28" s="827"/>
      <c r="G28" s="827"/>
      <c r="H28" s="827"/>
      <c r="I28" s="827"/>
      <c r="J28" s="827"/>
      <c r="K28" s="827"/>
      <c r="L28" s="827"/>
      <c r="M28" s="827"/>
      <c r="N28" s="828"/>
      <c r="O28" s="829">
        <f>'Checklist - Ranking Office LNG'!Y215</f>
        <v>0</v>
      </c>
      <c r="P28" s="830"/>
      <c r="Q28" s="831"/>
      <c r="R28" s="832">
        <f>'Checklist - Ranking Office LNG'!Z215</f>
        <v>80</v>
      </c>
      <c r="S28" s="833"/>
      <c r="T28" s="834"/>
      <c r="U28" s="835">
        <f>'Checklist - Ranking Office LNG'!F216</f>
        <v>30</v>
      </c>
      <c r="V28" s="836"/>
      <c r="W28" s="836"/>
      <c r="X28" s="837"/>
      <c r="Y28" s="710"/>
      <c r="Z28" s="208"/>
      <c r="AA28" s="208"/>
      <c r="AB28" s="208"/>
      <c r="AC28" s="225"/>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2"/>
      <c r="BR28" s="222"/>
      <c r="BS28" s="222"/>
      <c r="BT28" s="222"/>
      <c r="BU28" s="222"/>
      <c r="BV28" s="222"/>
      <c r="BW28" s="222"/>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c r="DA28" s="208"/>
      <c r="DB28" s="208"/>
      <c r="DC28" s="208"/>
      <c r="DD28" s="208"/>
    </row>
    <row r="29" spans="1:108" s="39" customFormat="1" ht="27.95" customHeight="1" x14ac:dyDescent="0.2">
      <c r="A29" s="148"/>
      <c r="B29" s="379" t="str">
        <f>'Checklist - Ranking Office LNG'!B217</f>
        <v>5300</v>
      </c>
      <c r="C29" s="761" t="str">
        <f>'Checklist - Ranking Office LNG'!C217</f>
        <v>Cargo Vapour Emission Control Systems</v>
      </c>
      <c r="D29" s="827"/>
      <c r="E29" s="827"/>
      <c r="F29" s="827"/>
      <c r="G29" s="827"/>
      <c r="H29" s="827"/>
      <c r="I29" s="827"/>
      <c r="J29" s="827"/>
      <c r="K29" s="827"/>
      <c r="L29" s="827"/>
      <c r="M29" s="827"/>
      <c r="N29" s="828"/>
      <c r="O29" s="829">
        <f>'Checklist - Ranking Office LNG'!Y220</f>
        <v>0</v>
      </c>
      <c r="P29" s="830"/>
      <c r="Q29" s="831"/>
      <c r="R29" s="832">
        <f>'Checklist - Ranking Office LNG'!Z220</f>
        <v>40</v>
      </c>
      <c r="S29" s="833"/>
      <c r="T29" s="834"/>
      <c r="U29" s="835">
        <f>'Checklist - Ranking Office LNG'!F221</f>
        <v>20</v>
      </c>
      <c r="V29" s="836"/>
      <c r="W29" s="836"/>
      <c r="X29" s="837"/>
      <c r="Y29" s="710"/>
      <c r="Z29" s="208"/>
      <c r="AA29" s="208"/>
      <c r="AB29" s="208"/>
      <c r="AC29" s="225"/>
      <c r="AD29" s="222"/>
      <c r="AE29" s="222"/>
      <c r="AF29" s="222"/>
      <c r="AG29" s="222"/>
      <c r="AH29" s="222"/>
      <c r="AI29" s="222"/>
      <c r="AJ29" s="222"/>
      <c r="AK29" s="222"/>
      <c r="AL29" s="222"/>
      <c r="AM29" s="222"/>
      <c r="AN29" s="222"/>
      <c r="AO29" s="222"/>
      <c r="AP29" s="222"/>
      <c r="AQ29" s="222"/>
      <c r="AR29" s="222"/>
      <c r="AS29" s="222"/>
      <c r="AT29" s="222"/>
      <c r="AU29" s="222"/>
      <c r="AV29" s="222"/>
      <c r="AW29" s="222"/>
      <c r="AX29" s="222"/>
      <c r="AY29" s="222"/>
      <c r="AZ29" s="222"/>
      <c r="BA29" s="222"/>
      <c r="BB29" s="222"/>
      <c r="BC29" s="222"/>
      <c r="BD29" s="222"/>
      <c r="BE29" s="222"/>
      <c r="BF29" s="222"/>
      <c r="BG29" s="222"/>
      <c r="BH29" s="222"/>
      <c r="BI29" s="222"/>
      <c r="BJ29" s="222"/>
      <c r="BK29" s="222"/>
      <c r="BL29" s="222"/>
      <c r="BM29" s="222"/>
      <c r="BN29" s="222"/>
      <c r="BO29" s="222"/>
      <c r="BP29" s="222"/>
      <c r="BQ29" s="222"/>
      <c r="BR29" s="222"/>
      <c r="BS29" s="222"/>
      <c r="BT29" s="222"/>
      <c r="BU29" s="222"/>
      <c r="BV29" s="222"/>
      <c r="BW29" s="222"/>
      <c r="BX29" s="208"/>
      <c r="BY29" s="208"/>
      <c r="BZ29" s="208"/>
      <c r="CA29" s="208"/>
      <c r="CB29" s="208"/>
      <c r="CC29" s="208"/>
      <c r="CD29" s="208"/>
      <c r="CE29" s="208"/>
      <c r="CF29" s="208"/>
      <c r="CG29" s="208"/>
      <c r="CH29" s="208"/>
      <c r="CI29" s="208"/>
      <c r="CJ29" s="208"/>
      <c r="CK29" s="208"/>
      <c r="CL29" s="208"/>
      <c r="CM29" s="208"/>
      <c r="CN29" s="208"/>
      <c r="CO29" s="208"/>
      <c r="CP29" s="208"/>
      <c r="CQ29" s="208"/>
      <c r="CR29" s="208"/>
      <c r="CS29" s="208"/>
      <c r="CT29" s="208"/>
      <c r="CU29" s="208"/>
      <c r="CV29" s="208"/>
      <c r="CW29" s="208"/>
      <c r="CX29" s="208"/>
      <c r="CY29" s="208"/>
      <c r="CZ29" s="208"/>
      <c r="DA29" s="208"/>
      <c r="DB29" s="208"/>
      <c r="DC29" s="208"/>
      <c r="DD29" s="208"/>
    </row>
    <row r="30" spans="1:108" s="39" customFormat="1" ht="27.95" customHeight="1" x14ac:dyDescent="0.2">
      <c r="A30" s="148"/>
      <c r="B30" s="379">
        <f>'Checklist - Ranking Office LNG'!B222</f>
        <v>5410</v>
      </c>
      <c r="C30" s="761" t="str">
        <f>'Checklist - Ranking Office LNG'!C222</f>
        <v>NOx Emissions</v>
      </c>
      <c r="D30" s="827"/>
      <c r="E30" s="827"/>
      <c r="F30" s="827"/>
      <c r="G30" s="827"/>
      <c r="H30" s="827"/>
      <c r="I30" s="827"/>
      <c r="J30" s="827"/>
      <c r="K30" s="827"/>
      <c r="L30" s="827"/>
      <c r="M30" s="827"/>
      <c r="N30" s="828"/>
      <c r="O30" s="829">
        <f>'Checklist - Ranking Office LNG'!Y242</f>
        <v>0</v>
      </c>
      <c r="P30" s="830"/>
      <c r="Q30" s="831"/>
      <c r="R30" s="832">
        <f>'Checklist - Ranking Office LNG'!Z242</f>
        <v>95</v>
      </c>
      <c r="S30" s="833"/>
      <c r="T30" s="834"/>
      <c r="U30" s="835">
        <f>'Checklist - Ranking Office LNG'!F243</f>
        <v>35</v>
      </c>
      <c r="V30" s="836"/>
      <c r="W30" s="836"/>
      <c r="X30" s="837"/>
      <c r="Y30" s="710"/>
      <c r="Z30" s="208"/>
      <c r="AA30" s="208"/>
      <c r="AB30" s="208"/>
      <c r="AC30" s="225"/>
      <c r="AD30" s="222"/>
      <c r="AE30" s="222"/>
      <c r="AF30" s="222"/>
      <c r="AG30" s="222"/>
      <c r="AH30" s="222"/>
      <c r="AI30" s="222"/>
      <c r="AJ30" s="222"/>
      <c r="AK30" s="222"/>
      <c r="AL30" s="222"/>
      <c r="AM30" s="222"/>
      <c r="AN30" s="222"/>
      <c r="AO30" s="222"/>
      <c r="AP30" s="222"/>
      <c r="AQ30" s="222"/>
      <c r="AR30" s="222"/>
      <c r="AS30" s="222"/>
      <c r="AT30" s="222"/>
      <c r="AU30" s="222"/>
      <c r="AV30" s="222"/>
      <c r="AW30" s="222"/>
      <c r="AX30" s="222"/>
      <c r="AY30" s="222"/>
      <c r="AZ30" s="222"/>
      <c r="BA30" s="222"/>
      <c r="BB30" s="222"/>
      <c r="BC30" s="222"/>
      <c r="BD30" s="222"/>
      <c r="BE30" s="222"/>
      <c r="BF30" s="222"/>
      <c r="BG30" s="222"/>
      <c r="BH30" s="222"/>
      <c r="BI30" s="222"/>
      <c r="BJ30" s="222"/>
      <c r="BK30" s="222"/>
      <c r="BL30" s="222"/>
      <c r="BM30" s="222"/>
      <c r="BN30" s="222"/>
      <c r="BO30" s="222"/>
      <c r="BP30" s="222"/>
      <c r="BQ30" s="222"/>
      <c r="BR30" s="222"/>
      <c r="BS30" s="222"/>
      <c r="BT30" s="222"/>
      <c r="BU30" s="222"/>
      <c r="BV30" s="222"/>
      <c r="BW30" s="222"/>
      <c r="BX30" s="208"/>
      <c r="BY30" s="208"/>
      <c r="BZ30" s="208"/>
      <c r="CA30" s="208"/>
      <c r="CB30" s="208"/>
      <c r="CC30" s="208"/>
      <c r="CD30" s="208"/>
      <c r="CE30" s="208"/>
      <c r="CF30" s="208"/>
      <c r="CG30" s="208"/>
      <c r="CH30" s="208"/>
      <c r="CI30" s="208"/>
      <c r="CJ30" s="208"/>
      <c r="CK30" s="208"/>
      <c r="CL30" s="208"/>
      <c r="CM30" s="208"/>
      <c r="CN30" s="208"/>
      <c r="CO30" s="208"/>
      <c r="CP30" s="208"/>
      <c r="CQ30" s="208"/>
      <c r="CR30" s="208"/>
      <c r="CS30" s="208"/>
      <c r="CT30" s="208"/>
      <c r="CU30" s="208"/>
      <c r="CV30" s="208"/>
      <c r="CW30" s="208"/>
      <c r="CX30" s="208"/>
      <c r="CY30" s="208"/>
      <c r="CZ30" s="208"/>
      <c r="DA30" s="208"/>
      <c r="DB30" s="208"/>
      <c r="DC30" s="208"/>
      <c r="DD30" s="208"/>
    </row>
    <row r="31" spans="1:108" s="39" customFormat="1" ht="27.95" customHeight="1" x14ac:dyDescent="0.2">
      <c r="A31" s="148"/>
      <c r="B31" s="379">
        <f>'Checklist - Ranking Office LNG'!B244</f>
        <v>5420</v>
      </c>
      <c r="C31" s="761" t="str">
        <f>'Checklist - Ranking Office LNG'!C244</f>
        <v>SOx Emissions</v>
      </c>
      <c r="D31" s="827"/>
      <c r="E31" s="827"/>
      <c r="F31" s="827"/>
      <c r="G31" s="827"/>
      <c r="H31" s="827"/>
      <c r="I31" s="827"/>
      <c r="J31" s="827"/>
      <c r="K31" s="827"/>
      <c r="L31" s="827"/>
      <c r="M31" s="827"/>
      <c r="N31" s="828"/>
      <c r="O31" s="829">
        <f>'Checklist - Ranking Office LNG'!Y256</f>
        <v>0</v>
      </c>
      <c r="P31" s="830"/>
      <c r="Q31" s="831"/>
      <c r="R31" s="832">
        <f>'Checklist - Ranking Office LNG'!Z256</f>
        <v>120</v>
      </c>
      <c r="S31" s="833"/>
      <c r="T31" s="834"/>
      <c r="U31" s="835">
        <f>'Checklist - Ranking Office LNG'!F257</f>
        <v>20</v>
      </c>
      <c r="V31" s="836"/>
      <c r="W31" s="836"/>
      <c r="X31" s="837"/>
      <c r="Y31" s="710"/>
      <c r="Z31" s="208"/>
      <c r="AA31" s="208"/>
      <c r="AB31" s="208"/>
      <c r="AC31" s="225"/>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c r="BN31" s="222"/>
      <c r="BO31" s="222"/>
      <c r="BP31" s="222"/>
      <c r="BQ31" s="222"/>
      <c r="BR31" s="222"/>
      <c r="BS31" s="222"/>
      <c r="BT31" s="222"/>
      <c r="BU31" s="222"/>
      <c r="BV31" s="222"/>
      <c r="BW31" s="222"/>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row>
    <row r="32" spans="1:108" s="39" customFormat="1" ht="27.95" customHeight="1" x14ac:dyDescent="0.2">
      <c r="A32" s="148"/>
      <c r="B32" s="379">
        <f>'Checklist - Ranking Office LNG'!B258</f>
        <v>5430</v>
      </c>
      <c r="C32" s="761" t="str">
        <f>'Checklist - Ranking Office LNG'!C258</f>
        <v xml:space="preserve">Particulate Matter (PM) Emissions   </v>
      </c>
      <c r="D32" s="827"/>
      <c r="E32" s="827"/>
      <c r="F32" s="827"/>
      <c r="G32" s="827"/>
      <c r="H32" s="827"/>
      <c r="I32" s="827"/>
      <c r="J32" s="827"/>
      <c r="K32" s="827"/>
      <c r="L32" s="827"/>
      <c r="M32" s="827"/>
      <c r="N32" s="828"/>
      <c r="O32" s="829">
        <f>'Checklist - Ranking Office LNG'!Y264</f>
        <v>0</v>
      </c>
      <c r="P32" s="830"/>
      <c r="Q32" s="831"/>
      <c r="R32" s="832">
        <f>'Checklist - Ranking Office LNG'!Z264</f>
        <v>30</v>
      </c>
      <c r="S32" s="833"/>
      <c r="T32" s="834"/>
      <c r="U32" s="835">
        <f>'Checklist - Ranking Office LNG'!F265</f>
        <v>0</v>
      </c>
      <c r="V32" s="836"/>
      <c r="W32" s="836"/>
      <c r="X32" s="837"/>
      <c r="Y32" s="710"/>
      <c r="Z32" s="208"/>
      <c r="AA32" s="208"/>
      <c r="AB32" s="208"/>
      <c r="AC32" s="225"/>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c r="BC32" s="222"/>
      <c r="BD32" s="222"/>
      <c r="BE32" s="222"/>
      <c r="BF32" s="222"/>
      <c r="BG32" s="222"/>
      <c r="BH32" s="222"/>
      <c r="BI32" s="222"/>
      <c r="BJ32" s="222"/>
      <c r="BK32" s="222"/>
      <c r="BL32" s="222"/>
      <c r="BM32" s="222"/>
      <c r="BN32" s="222"/>
      <c r="BO32" s="222"/>
      <c r="BP32" s="222"/>
      <c r="BQ32" s="222"/>
      <c r="BR32" s="222"/>
      <c r="BS32" s="222"/>
      <c r="BT32" s="222"/>
      <c r="BU32" s="222"/>
      <c r="BV32" s="222"/>
      <c r="BW32" s="222"/>
      <c r="BX32" s="208"/>
      <c r="BY32" s="208"/>
      <c r="BZ32" s="208"/>
      <c r="CA32" s="208"/>
      <c r="CB32" s="208"/>
      <c r="CC32" s="208"/>
      <c r="CD32" s="208"/>
      <c r="CE32" s="208"/>
      <c r="CF32" s="208"/>
      <c r="CG32" s="208"/>
      <c r="CH32" s="208"/>
      <c r="CI32" s="208"/>
      <c r="CJ32" s="208"/>
      <c r="CK32" s="208"/>
      <c r="CL32" s="208"/>
      <c r="CM32" s="208"/>
      <c r="CN32" s="208"/>
      <c r="CO32" s="208"/>
      <c r="CP32" s="208"/>
      <c r="CQ32" s="208"/>
      <c r="CR32" s="208"/>
      <c r="CS32" s="208"/>
      <c r="CT32" s="208"/>
      <c r="CU32" s="208"/>
      <c r="CV32" s="208"/>
      <c r="CW32" s="208"/>
      <c r="CX32" s="208"/>
      <c r="CY32" s="208"/>
      <c r="CZ32" s="208"/>
      <c r="DA32" s="208"/>
      <c r="DB32" s="208"/>
      <c r="DC32" s="208"/>
      <c r="DD32" s="208"/>
    </row>
    <row r="33" spans="1:108" s="39" customFormat="1" ht="27.95" customHeight="1" x14ac:dyDescent="0.2">
      <c r="A33" s="148"/>
      <c r="B33" s="379">
        <f>'Checklist - Ranking Office LNG'!B266</f>
        <v>5440</v>
      </c>
      <c r="C33" s="761" t="str">
        <f>'Checklist - Ranking Office LNG'!C266</f>
        <v>Greenhouse Gas (GHG) Emissions - CO2 Emissions</v>
      </c>
      <c r="D33" s="827"/>
      <c r="E33" s="827"/>
      <c r="F33" s="827"/>
      <c r="G33" s="827"/>
      <c r="H33" s="827"/>
      <c r="I33" s="827"/>
      <c r="J33" s="827"/>
      <c r="K33" s="827"/>
      <c r="L33" s="827"/>
      <c r="M33" s="827"/>
      <c r="N33" s="828"/>
      <c r="O33" s="829">
        <f>'Checklist - Ranking Office LNG'!Y334</f>
        <v>0</v>
      </c>
      <c r="P33" s="830"/>
      <c r="Q33" s="831"/>
      <c r="R33" s="832">
        <f>'Checklist - Ranking Office LNG'!Z334</f>
        <v>200</v>
      </c>
      <c r="S33" s="833"/>
      <c r="T33" s="834"/>
      <c r="U33" s="835">
        <f>'Checklist - Ranking Office LNG'!F335</f>
        <v>0</v>
      </c>
      <c r="V33" s="836"/>
      <c r="W33" s="836"/>
      <c r="X33" s="837"/>
      <c r="Y33" s="710"/>
      <c r="Z33" s="208"/>
      <c r="AA33" s="208"/>
      <c r="AB33" s="208"/>
      <c r="AC33" s="225"/>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08"/>
      <c r="BY33" s="208"/>
      <c r="BZ33" s="208"/>
      <c r="CA33" s="208"/>
      <c r="CB33" s="208"/>
      <c r="CC33" s="208"/>
      <c r="CD33" s="208"/>
      <c r="CE33" s="208"/>
      <c r="CF33" s="208"/>
      <c r="CG33" s="208"/>
      <c r="CH33" s="208"/>
      <c r="CI33" s="208"/>
      <c r="CJ33" s="208"/>
      <c r="CK33" s="208"/>
      <c r="CL33" s="208"/>
      <c r="CM33" s="208"/>
      <c r="CN33" s="208"/>
      <c r="CO33" s="208"/>
      <c r="CP33" s="208"/>
      <c r="CQ33" s="208"/>
      <c r="CR33" s="208"/>
      <c r="CS33" s="208"/>
      <c r="CT33" s="208"/>
      <c r="CU33" s="208"/>
      <c r="CV33" s="208"/>
      <c r="CW33" s="208"/>
      <c r="CX33" s="208"/>
      <c r="CY33" s="208"/>
      <c r="CZ33" s="208"/>
      <c r="DA33" s="208"/>
      <c r="DB33" s="208"/>
      <c r="DC33" s="208"/>
      <c r="DD33" s="208"/>
    </row>
    <row r="34" spans="1:108" s="39" customFormat="1" ht="27.95" customHeight="1" x14ac:dyDescent="0.2">
      <c r="A34" s="148"/>
      <c r="B34" s="379" t="str">
        <f>'Checklist - Ranking Office LNG'!B336</f>
        <v>5441</v>
      </c>
      <c r="C34" s="761" t="str">
        <f>'Checklist - Ranking Office LNG'!C336</f>
        <v>Greenhouse Gas (GHG) Emissions - Methane (CH4) Emissions - Main Propulsion</v>
      </c>
      <c r="D34" s="827"/>
      <c r="E34" s="827"/>
      <c r="F34" s="827"/>
      <c r="G34" s="827"/>
      <c r="H34" s="827"/>
      <c r="I34" s="827"/>
      <c r="J34" s="827"/>
      <c r="K34" s="827"/>
      <c r="L34" s="827"/>
      <c r="M34" s="827"/>
      <c r="N34" s="828"/>
      <c r="O34" s="829">
        <f>'Checklist - Ranking Office LNG'!Y347</f>
        <v>0</v>
      </c>
      <c r="P34" s="830"/>
      <c r="Q34" s="831"/>
      <c r="R34" s="832">
        <f>'Checklist - Ranking Office LNG'!Z347</f>
        <v>55</v>
      </c>
      <c r="S34" s="833"/>
      <c r="T34" s="834"/>
      <c r="U34" s="835">
        <f>'Checklist - Ranking Office LNG'!F348</f>
        <v>0</v>
      </c>
      <c r="V34" s="836"/>
      <c r="W34" s="836"/>
      <c r="X34" s="837"/>
      <c r="Y34" s="710"/>
      <c r="Z34" s="208"/>
      <c r="AA34" s="208"/>
      <c r="AB34" s="208"/>
      <c r="AC34" s="225"/>
      <c r="AD34" s="222"/>
      <c r="AE34" s="222"/>
      <c r="AF34" s="222"/>
      <c r="AG34" s="222"/>
      <c r="AH34" s="222"/>
      <c r="AI34" s="222"/>
      <c r="AJ34" s="222"/>
      <c r="AK34" s="222"/>
      <c r="AL34" s="222"/>
      <c r="AM34" s="222"/>
      <c r="AN34" s="222"/>
      <c r="AO34" s="222"/>
      <c r="AP34" s="222"/>
      <c r="AQ34" s="222"/>
      <c r="AR34" s="222"/>
      <c r="AS34" s="222"/>
      <c r="AT34" s="222"/>
      <c r="AU34" s="222"/>
      <c r="AV34" s="222"/>
      <c r="AW34" s="222"/>
      <c r="AX34" s="222"/>
      <c r="AY34" s="222"/>
      <c r="AZ34" s="222"/>
      <c r="BA34" s="222"/>
      <c r="BB34" s="222"/>
      <c r="BC34" s="222"/>
      <c r="BD34" s="222"/>
      <c r="BE34" s="222"/>
      <c r="BF34" s="222"/>
      <c r="BG34" s="222"/>
      <c r="BH34" s="222"/>
      <c r="BI34" s="222"/>
      <c r="BJ34" s="222"/>
      <c r="BK34" s="222"/>
      <c r="BL34" s="222"/>
      <c r="BM34" s="222"/>
      <c r="BN34" s="222"/>
      <c r="BO34" s="222"/>
      <c r="BP34" s="222"/>
      <c r="BQ34" s="222"/>
      <c r="BR34" s="222"/>
      <c r="BS34" s="222"/>
      <c r="BT34" s="222"/>
      <c r="BU34" s="222"/>
      <c r="BV34" s="222"/>
      <c r="BW34" s="222"/>
      <c r="BX34" s="208"/>
      <c r="BY34" s="208"/>
      <c r="BZ34" s="208"/>
      <c r="CA34" s="208"/>
      <c r="CB34" s="208"/>
      <c r="CC34" s="208"/>
      <c r="CD34" s="208"/>
      <c r="CE34" s="208"/>
      <c r="CF34" s="208"/>
      <c r="CG34" s="208"/>
      <c r="CH34" s="208"/>
      <c r="CI34" s="208"/>
      <c r="CJ34" s="208"/>
      <c r="CK34" s="208"/>
      <c r="CL34" s="208"/>
      <c r="CM34" s="208"/>
      <c r="CN34" s="208"/>
      <c r="CO34" s="208"/>
      <c r="CP34" s="208"/>
      <c r="CQ34" s="208"/>
      <c r="CR34" s="208"/>
      <c r="CS34" s="208"/>
      <c r="CT34" s="208"/>
      <c r="CU34" s="208"/>
      <c r="CV34" s="208"/>
      <c r="CW34" s="208"/>
      <c r="CX34" s="208"/>
      <c r="CY34" s="208"/>
      <c r="CZ34" s="208"/>
      <c r="DA34" s="208"/>
      <c r="DB34" s="208"/>
      <c r="DC34" s="208"/>
      <c r="DD34" s="208"/>
    </row>
    <row r="35" spans="1:108" s="39" customFormat="1" ht="27.95" customHeight="1" x14ac:dyDescent="0.2">
      <c r="A35" s="148"/>
      <c r="B35" s="379" t="str">
        <f>'Checklist - Ranking Office LNG'!B349</f>
        <v>5460</v>
      </c>
      <c r="C35" s="761" t="str">
        <f>'Checklist - Ranking Office LNG'!C349</f>
        <v>Environmental Ship Index (ESI)</v>
      </c>
      <c r="D35" s="827"/>
      <c r="E35" s="827"/>
      <c r="F35" s="827"/>
      <c r="G35" s="827"/>
      <c r="H35" s="827"/>
      <c r="I35" s="827"/>
      <c r="J35" s="827"/>
      <c r="K35" s="827"/>
      <c r="L35" s="827"/>
      <c r="M35" s="827"/>
      <c r="N35" s="828"/>
      <c r="O35" s="829">
        <f>'Checklist - Ranking Office LNG'!Y351</f>
        <v>0</v>
      </c>
      <c r="P35" s="830"/>
      <c r="Q35" s="831"/>
      <c r="R35" s="832">
        <f>'Checklist - Ranking Office LNG'!Z351</f>
        <v>50</v>
      </c>
      <c r="S35" s="833"/>
      <c r="T35" s="834"/>
      <c r="U35" s="835">
        <f>'Checklist - Ranking Office LNG'!F352</f>
        <v>0</v>
      </c>
      <c r="V35" s="836"/>
      <c r="W35" s="836"/>
      <c r="X35" s="837"/>
      <c r="Y35" s="710"/>
      <c r="Z35" s="208"/>
      <c r="AA35" s="208"/>
      <c r="AB35" s="208"/>
      <c r="AC35" s="225"/>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c r="BN35" s="222"/>
      <c r="BO35" s="222"/>
      <c r="BP35" s="222"/>
      <c r="BQ35" s="222"/>
      <c r="BR35" s="222"/>
      <c r="BS35" s="222"/>
      <c r="BT35" s="222"/>
      <c r="BU35" s="222"/>
      <c r="BV35" s="222"/>
      <c r="BW35" s="222"/>
      <c r="BX35" s="208"/>
      <c r="BY35" s="208"/>
      <c r="BZ35" s="208"/>
      <c r="CA35" s="208"/>
      <c r="CB35" s="208"/>
      <c r="CC35" s="208"/>
      <c r="CD35" s="208"/>
      <c r="CE35" s="208"/>
      <c r="CF35" s="208"/>
      <c r="CG35" s="208"/>
      <c r="CH35" s="208"/>
      <c r="CI35" s="208"/>
      <c r="CJ35" s="208"/>
      <c r="CK35" s="208"/>
      <c r="CL35" s="208"/>
      <c r="CM35" s="208"/>
      <c r="CN35" s="208"/>
      <c r="CO35" s="208"/>
      <c r="CP35" s="208"/>
      <c r="CQ35" s="208"/>
      <c r="CR35" s="208"/>
      <c r="CS35" s="208"/>
      <c r="CT35" s="208"/>
      <c r="CU35" s="208"/>
      <c r="CV35" s="208"/>
      <c r="CW35" s="208"/>
      <c r="CX35" s="208"/>
      <c r="CY35" s="208"/>
      <c r="CZ35" s="208"/>
      <c r="DA35" s="208"/>
      <c r="DB35" s="208"/>
      <c r="DC35" s="208"/>
      <c r="DD35" s="208"/>
    </row>
    <row r="36" spans="1:108" s="39" customFormat="1" ht="27.95" customHeight="1" x14ac:dyDescent="0.2">
      <c r="A36" s="148"/>
      <c r="B36" s="379" t="str">
        <f>'Checklist - Ranking Office LNG'!B353</f>
        <v>5500</v>
      </c>
      <c r="C36" s="761" t="str">
        <f>'Checklist - Ranking Office LNG'!C353</f>
        <v>Sewage Management</v>
      </c>
      <c r="D36" s="827"/>
      <c r="E36" s="827"/>
      <c r="F36" s="827"/>
      <c r="G36" s="827"/>
      <c r="H36" s="827"/>
      <c r="I36" s="827"/>
      <c r="J36" s="827"/>
      <c r="K36" s="827"/>
      <c r="L36" s="827"/>
      <c r="M36" s="827"/>
      <c r="N36" s="828"/>
      <c r="O36" s="829">
        <f>'Checklist - Ranking Office LNG'!Y361</f>
        <v>0</v>
      </c>
      <c r="P36" s="830"/>
      <c r="Q36" s="831"/>
      <c r="R36" s="832">
        <f>'Checklist - Ranking Office LNG'!Z361</f>
        <v>50</v>
      </c>
      <c r="S36" s="833"/>
      <c r="T36" s="834"/>
      <c r="U36" s="835">
        <f>'Checklist - Ranking Office LNG'!F362</f>
        <v>20</v>
      </c>
      <c r="V36" s="836"/>
      <c r="W36" s="836"/>
      <c r="X36" s="837"/>
      <c r="Y36" s="710"/>
      <c r="Z36" s="208"/>
      <c r="AA36" s="208"/>
      <c r="AB36" s="208"/>
      <c r="AC36" s="225"/>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222"/>
      <c r="BR36" s="222"/>
      <c r="BS36" s="222"/>
      <c r="BT36" s="222"/>
      <c r="BU36" s="222"/>
      <c r="BV36" s="222"/>
      <c r="BW36" s="222"/>
      <c r="BX36" s="208"/>
      <c r="BY36" s="208"/>
      <c r="BZ36" s="208"/>
      <c r="CA36" s="208"/>
      <c r="CB36" s="208"/>
      <c r="CC36" s="208"/>
      <c r="CD36" s="208"/>
      <c r="CE36" s="208"/>
      <c r="CF36" s="208"/>
      <c r="CG36" s="208"/>
      <c r="CH36" s="208"/>
      <c r="CI36" s="208"/>
      <c r="CJ36" s="208"/>
      <c r="CK36" s="208"/>
      <c r="CL36" s="208"/>
      <c r="CM36" s="208"/>
      <c r="CN36" s="208"/>
      <c r="CO36" s="208"/>
      <c r="CP36" s="208"/>
      <c r="CQ36" s="208"/>
      <c r="CR36" s="208"/>
      <c r="CS36" s="208"/>
      <c r="CT36" s="208"/>
      <c r="CU36" s="208"/>
      <c r="CV36" s="208"/>
      <c r="CW36" s="208"/>
      <c r="CX36" s="208"/>
      <c r="CY36" s="208"/>
      <c r="CZ36" s="208"/>
      <c r="DA36" s="208"/>
      <c r="DB36" s="208"/>
      <c r="DC36" s="208"/>
      <c r="DD36" s="208"/>
    </row>
    <row r="37" spans="1:108" s="39" customFormat="1" ht="27.95" customHeight="1" x14ac:dyDescent="0.2">
      <c r="A37" s="148"/>
      <c r="B37" s="379" t="str">
        <f>'Checklist - Ranking Office LNG'!B363</f>
        <v>5510</v>
      </c>
      <c r="C37" s="761" t="str">
        <f>'Checklist - Ranking Office LNG'!C363</f>
        <v>Grey Water Management</v>
      </c>
      <c r="D37" s="827"/>
      <c r="E37" s="827"/>
      <c r="F37" s="827"/>
      <c r="G37" s="827"/>
      <c r="H37" s="827"/>
      <c r="I37" s="827"/>
      <c r="J37" s="827"/>
      <c r="K37" s="827"/>
      <c r="L37" s="827"/>
      <c r="M37" s="827"/>
      <c r="N37" s="828"/>
      <c r="O37" s="829">
        <f>'Checklist - Ranking Office LNG'!Y366</f>
        <v>0</v>
      </c>
      <c r="P37" s="830"/>
      <c r="Q37" s="831"/>
      <c r="R37" s="832">
        <f>'Checklist - Ranking Office LNG'!Z366</f>
        <v>25</v>
      </c>
      <c r="S37" s="833"/>
      <c r="T37" s="834"/>
      <c r="U37" s="835">
        <f>'Checklist - Ranking Office LNG'!F367</f>
        <v>0</v>
      </c>
      <c r="V37" s="836"/>
      <c r="W37" s="836"/>
      <c r="X37" s="837"/>
      <c r="Y37" s="710"/>
      <c r="Z37" s="208"/>
      <c r="AA37" s="208"/>
      <c r="AB37" s="208"/>
      <c r="AC37" s="225"/>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222"/>
      <c r="BS37" s="222"/>
      <c r="BT37" s="222"/>
      <c r="BU37" s="222"/>
      <c r="BV37" s="222"/>
      <c r="BW37" s="222"/>
      <c r="BX37" s="208"/>
      <c r="BY37" s="208"/>
      <c r="BZ37" s="208"/>
      <c r="CA37" s="208"/>
      <c r="CB37" s="208"/>
      <c r="CC37" s="208"/>
      <c r="CD37" s="208"/>
      <c r="CE37" s="208"/>
      <c r="CF37" s="208"/>
      <c r="CG37" s="208"/>
      <c r="CH37" s="208"/>
      <c r="CI37" s="208"/>
      <c r="CJ37" s="208"/>
      <c r="CK37" s="208"/>
      <c r="CL37" s="208"/>
      <c r="CM37" s="208"/>
      <c r="CN37" s="208"/>
      <c r="CO37" s="208"/>
      <c r="CP37" s="208"/>
      <c r="CQ37" s="208"/>
      <c r="CR37" s="208"/>
      <c r="CS37" s="208"/>
      <c r="CT37" s="208"/>
      <c r="CU37" s="208"/>
      <c r="CV37" s="208"/>
      <c r="CW37" s="208"/>
      <c r="CX37" s="208"/>
      <c r="CY37" s="208"/>
      <c r="CZ37" s="208"/>
      <c r="DA37" s="208"/>
      <c r="DB37" s="208"/>
      <c r="DC37" s="208"/>
      <c r="DD37" s="208"/>
    </row>
    <row r="38" spans="1:108" s="39" customFormat="1" ht="27.95" customHeight="1" x14ac:dyDescent="0.2">
      <c r="A38" s="148"/>
      <c r="B38" s="379" t="str">
        <f>'Checklist - Ranking Office LNG'!B368</f>
        <v>5700</v>
      </c>
      <c r="C38" s="761" t="str">
        <f>'Checklist - Ranking Office LNG'!C368</f>
        <v>Ballast Water Management</v>
      </c>
      <c r="D38" s="827"/>
      <c r="E38" s="827"/>
      <c r="F38" s="827"/>
      <c r="G38" s="827"/>
      <c r="H38" s="827"/>
      <c r="I38" s="827"/>
      <c r="J38" s="827"/>
      <c r="K38" s="827"/>
      <c r="L38" s="827"/>
      <c r="M38" s="827"/>
      <c r="N38" s="828"/>
      <c r="O38" s="829">
        <f>'Checklist - Ranking Office LNG'!Y379</f>
        <v>0</v>
      </c>
      <c r="P38" s="830"/>
      <c r="Q38" s="831"/>
      <c r="R38" s="832">
        <f>'Checklist - Ranking Office LNG'!Z379</f>
        <v>60</v>
      </c>
      <c r="S38" s="833"/>
      <c r="T38" s="834"/>
      <c r="U38" s="835">
        <f>'Checklist - Ranking Office LNG'!F380</f>
        <v>20</v>
      </c>
      <c r="V38" s="836"/>
      <c r="W38" s="836"/>
      <c r="X38" s="837"/>
      <c r="Y38" s="710"/>
      <c r="Z38" s="208"/>
      <c r="AA38" s="208"/>
      <c r="AB38" s="208"/>
      <c r="AC38" s="225"/>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08"/>
      <c r="BY38" s="208"/>
      <c r="BZ38" s="208"/>
      <c r="CA38" s="208"/>
      <c r="CB38" s="208"/>
      <c r="CC38" s="208"/>
      <c r="CD38" s="208"/>
      <c r="CE38" s="208"/>
      <c r="CF38" s="208"/>
      <c r="CG38" s="208"/>
      <c r="CH38" s="208"/>
      <c r="CI38" s="208"/>
      <c r="CJ38" s="208"/>
      <c r="CK38" s="208"/>
      <c r="CL38" s="208"/>
      <c r="CM38" s="208"/>
      <c r="CN38" s="208"/>
      <c r="CO38" s="208"/>
      <c r="CP38" s="208"/>
      <c r="CQ38" s="208"/>
      <c r="CR38" s="208"/>
      <c r="CS38" s="208"/>
      <c r="CT38" s="208"/>
      <c r="CU38" s="208"/>
      <c r="CV38" s="208"/>
      <c r="CW38" s="208"/>
      <c r="CX38" s="208"/>
      <c r="CY38" s="208"/>
      <c r="CZ38" s="208"/>
      <c r="DA38" s="208"/>
      <c r="DB38" s="208"/>
      <c r="DC38" s="208"/>
      <c r="DD38" s="208"/>
    </row>
    <row r="39" spans="1:108" s="39" customFormat="1" ht="27.95" customHeight="1" x14ac:dyDescent="0.2">
      <c r="A39" s="148"/>
      <c r="B39" s="379" t="str">
        <f>'Checklist - Ranking Office LNG'!B381</f>
        <v>5801</v>
      </c>
      <c r="C39" s="761" t="str">
        <f>'Checklist - Ranking Office LNG'!C381</f>
        <v>Protection of fuel oil tanks, lube oil tanks and hull</v>
      </c>
      <c r="D39" s="827"/>
      <c r="E39" s="827"/>
      <c r="F39" s="827"/>
      <c r="G39" s="827"/>
      <c r="H39" s="827"/>
      <c r="I39" s="827"/>
      <c r="J39" s="827"/>
      <c r="K39" s="827"/>
      <c r="L39" s="827"/>
      <c r="M39" s="827"/>
      <c r="N39" s="828"/>
      <c r="O39" s="829">
        <f>'Checklist - Ranking Office LNG'!Y384</f>
        <v>0</v>
      </c>
      <c r="P39" s="830"/>
      <c r="Q39" s="831"/>
      <c r="R39" s="832">
        <f>'Checklist - Ranking Office LNG'!Z384</f>
        <v>30</v>
      </c>
      <c r="S39" s="833"/>
      <c r="T39" s="834"/>
      <c r="U39" s="835">
        <f>'Checklist - Ranking Office LNG'!F385</f>
        <v>0</v>
      </c>
      <c r="V39" s="836"/>
      <c r="W39" s="836"/>
      <c r="X39" s="837"/>
      <c r="Y39" s="710"/>
      <c r="Z39" s="208"/>
      <c r="AA39" s="208"/>
      <c r="AB39" s="208"/>
      <c r="AC39" s="225"/>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c r="BN39" s="222"/>
      <c r="BO39" s="222"/>
      <c r="BP39" s="222"/>
      <c r="BQ39" s="222"/>
      <c r="BR39" s="222"/>
      <c r="BS39" s="222"/>
      <c r="BT39" s="222"/>
      <c r="BU39" s="222"/>
      <c r="BV39" s="222"/>
      <c r="BW39" s="222"/>
      <c r="BX39" s="208"/>
      <c r="BY39" s="208"/>
      <c r="BZ39" s="208"/>
      <c r="CA39" s="208"/>
      <c r="CB39" s="208"/>
      <c r="CC39" s="208"/>
      <c r="CD39" s="208"/>
      <c r="CE39" s="208"/>
      <c r="CF39" s="208"/>
      <c r="CG39" s="208"/>
      <c r="CH39" s="208"/>
      <c r="CI39" s="208"/>
      <c r="CJ39" s="208"/>
      <c r="CK39" s="208"/>
      <c r="CL39" s="208"/>
      <c r="CM39" s="208"/>
      <c r="CN39" s="208"/>
      <c r="CO39" s="208"/>
      <c r="CP39" s="208"/>
      <c r="CQ39" s="208"/>
      <c r="CR39" s="208"/>
      <c r="CS39" s="208"/>
      <c r="CT39" s="208"/>
      <c r="CU39" s="208"/>
      <c r="CV39" s="208"/>
      <c r="CW39" s="208"/>
      <c r="CX39" s="208"/>
      <c r="CY39" s="208"/>
      <c r="CZ39" s="208"/>
      <c r="DA39" s="208"/>
      <c r="DB39" s="208"/>
      <c r="DC39" s="208"/>
      <c r="DD39" s="208"/>
    </row>
    <row r="40" spans="1:108" s="39" customFormat="1" ht="27.95" customHeight="1" x14ac:dyDescent="0.2">
      <c r="A40" s="148"/>
      <c r="B40" s="379">
        <f>'Checklist - Ranking Office LNG'!B387</f>
        <v>5810</v>
      </c>
      <c r="C40" s="761" t="str">
        <f>'Checklist - Ranking Office LNG'!C387</f>
        <v>Stern tube lubrication</v>
      </c>
      <c r="D40" s="827"/>
      <c r="E40" s="827"/>
      <c r="F40" s="827"/>
      <c r="G40" s="827"/>
      <c r="H40" s="827"/>
      <c r="I40" s="827"/>
      <c r="J40" s="827"/>
      <c r="K40" s="827"/>
      <c r="L40" s="827"/>
      <c r="M40" s="827"/>
      <c r="N40" s="828"/>
      <c r="O40" s="829">
        <f>'Checklist - Ranking Office LNG'!Y391</f>
        <v>0</v>
      </c>
      <c r="P40" s="830"/>
      <c r="Q40" s="831"/>
      <c r="R40" s="832">
        <f>'Checklist - Ranking Office LNG'!Z391</f>
        <v>60</v>
      </c>
      <c r="S40" s="833"/>
      <c r="T40" s="834"/>
      <c r="U40" s="835">
        <f>'Checklist - Ranking Office LNG'!F392</f>
        <v>0</v>
      </c>
      <c r="V40" s="836"/>
      <c r="W40" s="836"/>
      <c r="X40" s="837"/>
      <c r="Y40" s="710"/>
      <c r="Z40" s="208"/>
      <c r="AA40" s="208"/>
      <c r="AB40" s="208"/>
      <c r="AC40" s="225"/>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2"/>
      <c r="BN40" s="222"/>
      <c r="BO40" s="222"/>
      <c r="BP40" s="222"/>
      <c r="BQ40" s="222"/>
      <c r="BR40" s="222"/>
      <c r="BS40" s="222"/>
      <c r="BT40" s="222"/>
      <c r="BU40" s="222"/>
      <c r="BV40" s="222"/>
      <c r="BW40" s="222"/>
      <c r="BX40" s="208"/>
      <c r="BY40" s="208"/>
      <c r="BZ40" s="208"/>
      <c r="CA40" s="208"/>
      <c r="CB40" s="208"/>
      <c r="CC40" s="208"/>
      <c r="CD40" s="208"/>
      <c r="CE40" s="208"/>
      <c r="CF40" s="208"/>
      <c r="CG40" s="208"/>
      <c r="CH40" s="208"/>
      <c r="CI40" s="208"/>
      <c r="CJ40" s="208"/>
      <c r="CK40" s="208"/>
      <c r="CL40" s="208"/>
      <c r="CM40" s="208"/>
      <c r="CN40" s="208"/>
      <c r="CO40" s="208"/>
      <c r="CP40" s="208"/>
      <c r="CQ40" s="208"/>
      <c r="CR40" s="208"/>
      <c r="CS40" s="208"/>
      <c r="CT40" s="208"/>
      <c r="CU40" s="208"/>
      <c r="CV40" s="208"/>
      <c r="CW40" s="208"/>
      <c r="CX40" s="208"/>
      <c r="CY40" s="208"/>
      <c r="CZ40" s="208"/>
      <c r="DA40" s="208"/>
      <c r="DB40" s="208"/>
      <c r="DC40" s="208"/>
      <c r="DD40" s="208"/>
    </row>
    <row r="41" spans="1:108" s="39" customFormat="1" ht="27.95" customHeight="1" x14ac:dyDescent="0.2">
      <c r="A41" s="148"/>
      <c r="B41" s="379">
        <f>'Checklist - Ranking Office LNG'!B393</f>
        <v>5811</v>
      </c>
      <c r="C41" s="761" t="str">
        <f>'Checklist - Ranking Office LNG'!C393</f>
        <v>Mooring wire lubrication</v>
      </c>
      <c r="D41" s="827"/>
      <c r="E41" s="827"/>
      <c r="F41" s="827"/>
      <c r="G41" s="827"/>
      <c r="H41" s="827"/>
      <c r="I41" s="827"/>
      <c r="J41" s="827"/>
      <c r="K41" s="827"/>
      <c r="L41" s="827"/>
      <c r="M41" s="827"/>
      <c r="N41" s="828"/>
      <c r="O41" s="829">
        <f>'Checklist - Ranking Office LNG'!Y395</f>
        <v>0</v>
      </c>
      <c r="P41" s="830"/>
      <c r="Q41" s="831"/>
      <c r="R41" s="832">
        <f>'Checklist - Ranking Office LNG'!Z395</f>
        <v>20</v>
      </c>
      <c r="S41" s="833"/>
      <c r="T41" s="834"/>
      <c r="U41" s="835">
        <f>'Checklist - Ranking Office LNG'!F396</f>
        <v>0</v>
      </c>
      <c r="V41" s="836"/>
      <c r="W41" s="836"/>
      <c r="X41" s="837"/>
      <c r="Y41" s="710"/>
      <c r="Z41" s="208"/>
      <c r="AA41" s="208"/>
      <c r="AB41" s="208"/>
      <c r="AC41" s="225"/>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08"/>
      <c r="BY41" s="208"/>
      <c r="BZ41" s="208"/>
      <c r="CA41" s="208"/>
      <c r="CB41" s="208"/>
      <c r="CC41" s="208"/>
      <c r="CD41" s="208"/>
      <c r="CE41" s="208"/>
      <c r="CF41" s="208"/>
      <c r="CG41" s="208"/>
      <c r="CH41" s="208"/>
      <c r="CI41" s="208"/>
      <c r="CJ41" s="208"/>
      <c r="CK41" s="208"/>
      <c r="CL41" s="208"/>
      <c r="CM41" s="208"/>
      <c r="CN41" s="208"/>
      <c r="CO41" s="208"/>
      <c r="CP41" s="208"/>
      <c r="CQ41" s="208"/>
      <c r="CR41" s="208"/>
      <c r="CS41" s="208"/>
      <c r="CT41" s="208"/>
      <c r="CU41" s="208"/>
      <c r="CV41" s="208"/>
      <c r="CW41" s="208"/>
      <c r="CX41" s="208"/>
      <c r="CY41" s="208"/>
      <c r="CZ41" s="208"/>
      <c r="DA41" s="208"/>
      <c r="DB41" s="208"/>
      <c r="DC41" s="208"/>
      <c r="DD41" s="208"/>
    </row>
    <row r="42" spans="1:108" s="39" customFormat="1" ht="27.95" customHeight="1" x14ac:dyDescent="0.2">
      <c r="A42" s="148"/>
      <c r="B42" s="379">
        <f>'Checklist - Ranking Office LNG'!B397</f>
        <v>5812</v>
      </c>
      <c r="C42" s="761" t="str">
        <f>'Checklist - Ranking Office LNG'!C397</f>
        <v>Deck equipment lubrication (use of oils)</v>
      </c>
      <c r="D42" s="827"/>
      <c r="E42" s="827"/>
      <c r="F42" s="827"/>
      <c r="G42" s="827"/>
      <c r="H42" s="827"/>
      <c r="I42" s="827"/>
      <c r="J42" s="827"/>
      <c r="K42" s="827"/>
      <c r="L42" s="827"/>
      <c r="M42" s="827"/>
      <c r="N42" s="828"/>
      <c r="O42" s="829">
        <f>'Checklist - Ranking Office LNG'!Y403</f>
        <v>0</v>
      </c>
      <c r="P42" s="830"/>
      <c r="Q42" s="831"/>
      <c r="R42" s="832">
        <f>'Checklist - Ranking Office LNG'!Z403</f>
        <v>55</v>
      </c>
      <c r="S42" s="833"/>
      <c r="T42" s="834"/>
      <c r="U42" s="835">
        <f>'Checklist - Ranking Office LNG'!F404</f>
        <v>0</v>
      </c>
      <c r="V42" s="836"/>
      <c r="W42" s="836"/>
      <c r="X42" s="837"/>
      <c r="Y42" s="710"/>
      <c r="Z42" s="208"/>
      <c r="AA42" s="208"/>
      <c r="AB42" s="208"/>
      <c r="AC42" s="225"/>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08"/>
      <c r="BY42" s="208"/>
      <c r="BZ42" s="208"/>
      <c r="CA42" s="208"/>
      <c r="CB42" s="208"/>
      <c r="CC42" s="208"/>
      <c r="CD42" s="208"/>
      <c r="CE42" s="208"/>
      <c r="CF42" s="208"/>
      <c r="CG42" s="208"/>
      <c r="CH42" s="208"/>
      <c r="CI42" s="208"/>
      <c r="CJ42" s="208"/>
      <c r="CK42" s="208"/>
      <c r="CL42" s="208"/>
      <c r="CM42" s="208"/>
      <c r="CN42" s="208"/>
      <c r="CO42" s="208"/>
      <c r="CP42" s="208"/>
      <c r="CQ42" s="208"/>
      <c r="CR42" s="208"/>
      <c r="CS42" s="208"/>
      <c r="CT42" s="208"/>
      <c r="CU42" s="208"/>
      <c r="CV42" s="208"/>
      <c r="CW42" s="208"/>
      <c r="CX42" s="208"/>
      <c r="CY42" s="208"/>
      <c r="CZ42" s="208"/>
      <c r="DA42" s="208"/>
      <c r="DB42" s="208"/>
      <c r="DC42" s="208"/>
      <c r="DD42" s="208"/>
    </row>
    <row r="43" spans="1:108" s="39" customFormat="1" ht="27.95" customHeight="1" thickBot="1" x14ac:dyDescent="0.25">
      <c r="A43" s="148"/>
      <c r="B43" s="384" t="str">
        <f>'Checklist - Ranking Office LNG'!B405</f>
        <v>5820</v>
      </c>
      <c r="C43" s="883" t="str">
        <f>'Checklist - Ranking Office LNG'!C405</f>
        <v>Management of bilge water and sludge handling onboard</v>
      </c>
      <c r="D43" s="884"/>
      <c r="E43" s="884"/>
      <c r="F43" s="884"/>
      <c r="G43" s="884"/>
      <c r="H43" s="884"/>
      <c r="I43" s="884"/>
      <c r="J43" s="884"/>
      <c r="K43" s="884"/>
      <c r="L43" s="884"/>
      <c r="M43" s="884"/>
      <c r="N43" s="885"/>
      <c r="O43" s="840">
        <f>'Checklist - Ranking Office LNG'!Y410</f>
        <v>0</v>
      </c>
      <c r="P43" s="841"/>
      <c r="Q43" s="842"/>
      <c r="R43" s="886">
        <f>'Checklist - Ranking Office LNG'!Z410</f>
        <v>25</v>
      </c>
      <c r="S43" s="887"/>
      <c r="T43" s="888"/>
      <c r="U43" s="845">
        <f>'Checklist - Ranking Office LNG'!F411</f>
        <v>15</v>
      </c>
      <c r="V43" s="846"/>
      <c r="W43" s="846"/>
      <c r="X43" s="889"/>
      <c r="Y43" s="890"/>
      <c r="Z43" s="208"/>
      <c r="AA43" s="208"/>
      <c r="AB43" s="208"/>
      <c r="AC43" s="225"/>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08"/>
      <c r="BY43" s="208"/>
      <c r="BZ43" s="208"/>
      <c r="CA43" s="208"/>
      <c r="CB43" s="208"/>
      <c r="CC43" s="208"/>
      <c r="CD43" s="208"/>
      <c r="CE43" s="208"/>
      <c r="CF43" s="208"/>
      <c r="CG43" s="208"/>
      <c r="CH43" s="208"/>
      <c r="CI43" s="208"/>
      <c r="CJ43" s="208"/>
      <c r="CK43" s="208"/>
      <c r="CL43" s="208"/>
      <c r="CM43" s="208"/>
      <c r="CN43" s="208"/>
      <c r="CO43" s="208"/>
      <c r="CP43" s="208"/>
      <c r="CQ43" s="208"/>
      <c r="CR43" s="208"/>
      <c r="CS43" s="208"/>
      <c r="CT43" s="208"/>
      <c r="CU43" s="208"/>
      <c r="CV43" s="208"/>
      <c r="CW43" s="208"/>
      <c r="CX43" s="208"/>
      <c r="CY43" s="208"/>
      <c r="CZ43" s="208"/>
      <c r="DA43" s="208"/>
      <c r="DB43" s="208"/>
      <c r="DC43" s="208"/>
      <c r="DD43" s="208"/>
    </row>
    <row r="44" spans="1:108" s="39" customFormat="1" ht="27.95" customHeight="1" x14ac:dyDescent="0.2">
      <c r="A44" s="148"/>
      <c r="B44" s="525" t="str">
        <f>'Checklist - Ranking Office LNG'!B412</f>
        <v>5821</v>
      </c>
      <c r="C44" s="847" t="str">
        <f>'Checklist - Ranking Office LNG'!C412</f>
        <v>Outfitting of bilge water system</v>
      </c>
      <c r="D44" s="848"/>
      <c r="E44" s="848"/>
      <c r="F44" s="848"/>
      <c r="G44" s="848"/>
      <c r="H44" s="848"/>
      <c r="I44" s="848"/>
      <c r="J44" s="848"/>
      <c r="K44" s="848"/>
      <c r="L44" s="848"/>
      <c r="M44" s="848"/>
      <c r="N44" s="849"/>
      <c r="O44" s="850">
        <f>'Checklist - Ranking Office LNG'!Y427</f>
        <v>0</v>
      </c>
      <c r="P44" s="851"/>
      <c r="Q44" s="852"/>
      <c r="R44" s="853">
        <f>'Checklist - Ranking Office LNG'!Z427</f>
        <v>50</v>
      </c>
      <c r="S44" s="854"/>
      <c r="T44" s="855"/>
      <c r="U44" s="843">
        <f>'Checklist - Ranking Office LNG'!F428</f>
        <v>20</v>
      </c>
      <c r="V44" s="844"/>
      <c r="W44" s="844"/>
      <c r="X44" s="838"/>
      <c r="Y44" s="839"/>
      <c r="Z44" s="208"/>
      <c r="AA44" s="208"/>
      <c r="AB44" s="208"/>
      <c r="AC44" s="225"/>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c r="BB44" s="222"/>
      <c r="BC44" s="222"/>
      <c r="BD44" s="222"/>
      <c r="BE44" s="222"/>
      <c r="BF44" s="222"/>
      <c r="BG44" s="222"/>
      <c r="BH44" s="222"/>
      <c r="BI44" s="222"/>
      <c r="BJ44" s="222"/>
      <c r="BK44" s="222"/>
      <c r="BL44" s="222"/>
      <c r="BM44" s="222"/>
      <c r="BN44" s="222"/>
      <c r="BO44" s="222"/>
      <c r="BP44" s="222"/>
      <c r="BQ44" s="222"/>
      <c r="BR44" s="222"/>
      <c r="BS44" s="222"/>
      <c r="BT44" s="222"/>
      <c r="BU44" s="222"/>
      <c r="BV44" s="222"/>
      <c r="BW44" s="222"/>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row>
    <row r="45" spans="1:108" s="39" customFormat="1" ht="27.95" customHeight="1" x14ac:dyDescent="0.2">
      <c r="A45" s="148"/>
      <c r="B45" s="379" t="str">
        <f>'Checklist - Ranking Office LNG'!B429</f>
        <v>5822</v>
      </c>
      <c r="C45" s="761" t="str">
        <f>'Checklist - Ranking Office LNG'!C429</f>
        <v>Outfitting of sludge handling system</v>
      </c>
      <c r="D45" s="827"/>
      <c r="E45" s="827"/>
      <c r="F45" s="827"/>
      <c r="G45" s="827"/>
      <c r="H45" s="827"/>
      <c r="I45" s="827"/>
      <c r="J45" s="827"/>
      <c r="K45" s="827"/>
      <c r="L45" s="827"/>
      <c r="M45" s="827"/>
      <c r="N45" s="828"/>
      <c r="O45" s="829">
        <f>'Checklist - Ranking Office LNG'!Y434</f>
        <v>0</v>
      </c>
      <c r="P45" s="830"/>
      <c r="Q45" s="831"/>
      <c r="R45" s="832">
        <f>'Checklist - Ranking Office LNG'!Z434</f>
        <v>20</v>
      </c>
      <c r="S45" s="833"/>
      <c r="T45" s="834"/>
      <c r="U45" s="835">
        <f>'Checklist - Ranking Office LNG'!F435</f>
        <v>10</v>
      </c>
      <c r="V45" s="836"/>
      <c r="W45" s="836"/>
      <c r="X45" s="837"/>
      <c r="Y45" s="710"/>
      <c r="Z45" s="208"/>
      <c r="AA45" s="208"/>
      <c r="AB45" s="208"/>
      <c r="AC45" s="225"/>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2"/>
      <c r="BO45" s="222"/>
      <c r="BP45" s="222"/>
      <c r="BQ45" s="222"/>
      <c r="BR45" s="222"/>
      <c r="BS45" s="222"/>
      <c r="BT45" s="222"/>
      <c r="BU45" s="222"/>
      <c r="BV45" s="222"/>
      <c r="BW45" s="222"/>
      <c r="BX45" s="208"/>
      <c r="BY45" s="208"/>
      <c r="BZ45" s="208"/>
      <c r="CA45" s="208"/>
      <c r="CB45" s="208"/>
      <c r="CC45" s="208"/>
      <c r="CD45" s="208"/>
      <c r="CE45" s="208"/>
      <c r="CF45" s="208"/>
      <c r="CG45" s="208"/>
      <c r="CH45" s="208"/>
      <c r="CI45" s="208"/>
      <c r="CJ45" s="208"/>
      <c r="CK45" s="208"/>
      <c r="CL45" s="208"/>
      <c r="CM45" s="208"/>
      <c r="CN45" s="208"/>
      <c r="CO45" s="208"/>
      <c r="CP45" s="208"/>
      <c r="CQ45" s="208"/>
      <c r="CR45" s="208"/>
      <c r="CS45" s="208"/>
      <c r="CT45" s="208"/>
      <c r="CU45" s="208"/>
      <c r="CV45" s="208"/>
      <c r="CW45" s="208"/>
      <c r="CX45" s="208"/>
      <c r="CY45" s="208"/>
      <c r="CZ45" s="208"/>
      <c r="DA45" s="208"/>
      <c r="DB45" s="208"/>
      <c r="DC45" s="208"/>
      <c r="DD45" s="208"/>
    </row>
    <row r="46" spans="1:108" s="39" customFormat="1" ht="27.95" customHeight="1" x14ac:dyDescent="0.2">
      <c r="A46" s="148"/>
      <c r="B46" s="379">
        <f>'Checklist - Ranking Office LNG'!B436</f>
        <v>5900</v>
      </c>
      <c r="C46" s="761" t="str">
        <f>'Checklist - Ranking Office LNG'!C436</f>
        <v>Ship Recycling - Inventory of Hazardous Materials</v>
      </c>
      <c r="D46" s="827"/>
      <c r="E46" s="827"/>
      <c r="F46" s="827"/>
      <c r="G46" s="827"/>
      <c r="H46" s="827"/>
      <c r="I46" s="827"/>
      <c r="J46" s="827"/>
      <c r="K46" s="827"/>
      <c r="L46" s="827"/>
      <c r="M46" s="827"/>
      <c r="N46" s="828"/>
      <c r="O46" s="829">
        <f>'Checklist - Ranking Office LNG'!Y445</f>
        <v>0</v>
      </c>
      <c r="P46" s="830"/>
      <c r="Q46" s="831"/>
      <c r="R46" s="832">
        <f>'Checklist - Ranking Office LNG'!Z445</f>
        <v>120</v>
      </c>
      <c r="S46" s="833"/>
      <c r="T46" s="834"/>
      <c r="U46" s="835">
        <f>'Checklist - Ranking Office LNG'!F446</f>
        <v>40</v>
      </c>
      <c r="V46" s="836"/>
      <c r="W46" s="836"/>
      <c r="X46" s="837"/>
      <c r="Y46" s="710"/>
      <c r="Z46" s="208"/>
      <c r="AA46" s="208"/>
      <c r="AB46" s="208"/>
      <c r="AC46" s="225"/>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2"/>
      <c r="BD46" s="222"/>
      <c r="BE46" s="222"/>
      <c r="BF46" s="222"/>
      <c r="BG46" s="222"/>
      <c r="BH46" s="222"/>
      <c r="BI46" s="222"/>
      <c r="BJ46" s="222"/>
      <c r="BK46" s="222"/>
      <c r="BL46" s="222"/>
      <c r="BM46" s="222"/>
      <c r="BN46" s="222"/>
      <c r="BO46" s="222"/>
      <c r="BP46" s="222"/>
      <c r="BQ46" s="222"/>
      <c r="BR46" s="222"/>
      <c r="BS46" s="222"/>
      <c r="BT46" s="222"/>
      <c r="BU46" s="222"/>
      <c r="BV46" s="222"/>
      <c r="BW46" s="222"/>
      <c r="BX46" s="208"/>
      <c r="BY46" s="208"/>
      <c r="BZ46" s="208"/>
      <c r="CA46" s="208"/>
      <c r="CB46" s="208"/>
      <c r="CC46" s="208"/>
      <c r="CD46" s="208"/>
      <c r="CE46" s="208"/>
      <c r="CF46" s="208"/>
      <c r="CG46" s="208"/>
      <c r="CH46" s="208"/>
      <c r="CI46" s="208"/>
      <c r="CJ46" s="208"/>
      <c r="CK46" s="208"/>
      <c r="CL46" s="208"/>
      <c r="CM46" s="208"/>
      <c r="CN46" s="208"/>
      <c r="CO46" s="208"/>
      <c r="CP46" s="208"/>
      <c r="CQ46" s="208"/>
      <c r="CR46" s="208"/>
      <c r="CS46" s="208"/>
      <c r="CT46" s="208"/>
      <c r="CU46" s="208"/>
      <c r="CV46" s="208"/>
      <c r="CW46" s="208"/>
      <c r="CX46" s="208"/>
      <c r="CY46" s="208"/>
      <c r="CZ46" s="208"/>
      <c r="DA46" s="208"/>
      <c r="DB46" s="208"/>
      <c r="DC46" s="208"/>
      <c r="DD46" s="208"/>
    </row>
    <row r="47" spans="1:108" s="39" customFormat="1" ht="27.95" customHeight="1" thickBot="1" x14ac:dyDescent="0.25">
      <c r="A47" s="148"/>
      <c r="B47" s="384">
        <f>'Checklist - Ranking Office LNG'!B447</f>
        <v>5910</v>
      </c>
      <c r="C47" s="883" t="str">
        <f>'Checklist - Ranking Office LNG'!C447</f>
        <v xml:space="preserve">Ship Recycling - Policy for ships due to be recycled    </v>
      </c>
      <c r="D47" s="884"/>
      <c r="E47" s="884"/>
      <c r="F47" s="884"/>
      <c r="G47" s="884"/>
      <c r="H47" s="884"/>
      <c r="I47" s="884"/>
      <c r="J47" s="884"/>
      <c r="K47" s="884"/>
      <c r="L47" s="884"/>
      <c r="M47" s="884"/>
      <c r="N47" s="885"/>
      <c r="O47" s="840">
        <f>'Checklist - Ranking Office LNG'!Y460</f>
        <v>0</v>
      </c>
      <c r="P47" s="841"/>
      <c r="Q47" s="842"/>
      <c r="R47" s="886">
        <f>'Checklist - Ranking Office LNG'!Z460</f>
        <v>140</v>
      </c>
      <c r="S47" s="887"/>
      <c r="T47" s="888"/>
      <c r="U47" s="845">
        <f>'Checklist - Ranking Office LNG'!F461</f>
        <v>60</v>
      </c>
      <c r="V47" s="846"/>
      <c r="W47" s="846"/>
      <c r="X47" s="889"/>
      <c r="Y47" s="890"/>
      <c r="Z47" s="208"/>
      <c r="AA47" s="208"/>
      <c r="AB47" s="208"/>
      <c r="AC47" s="225"/>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c r="BN47" s="222"/>
      <c r="BO47" s="222"/>
      <c r="BP47" s="222"/>
      <c r="BQ47" s="222"/>
      <c r="BR47" s="222"/>
      <c r="BS47" s="222"/>
      <c r="BT47" s="222"/>
      <c r="BU47" s="222"/>
      <c r="BV47" s="222"/>
      <c r="BW47" s="222"/>
      <c r="BX47" s="208"/>
      <c r="BY47" s="208"/>
      <c r="BZ47" s="208"/>
      <c r="CA47" s="208"/>
      <c r="CB47" s="208"/>
      <c r="CC47" s="208"/>
      <c r="CD47" s="208"/>
      <c r="CE47" s="208"/>
      <c r="CF47" s="208"/>
      <c r="CG47" s="208"/>
      <c r="CH47" s="208"/>
      <c r="CI47" s="208"/>
      <c r="CJ47" s="208"/>
      <c r="CK47" s="208"/>
      <c r="CL47" s="208"/>
      <c r="CM47" s="208"/>
      <c r="CN47" s="208"/>
      <c r="CO47" s="208"/>
      <c r="CP47" s="208"/>
      <c r="CQ47" s="208"/>
      <c r="CR47" s="208"/>
      <c r="CS47" s="208"/>
      <c r="CT47" s="208"/>
      <c r="CU47" s="208"/>
      <c r="CV47" s="208"/>
      <c r="CW47" s="208"/>
      <c r="CX47" s="208"/>
      <c r="CY47" s="208"/>
      <c r="CZ47" s="208"/>
      <c r="DA47" s="208"/>
      <c r="DB47" s="208"/>
      <c r="DC47" s="208"/>
      <c r="DD47" s="208"/>
    </row>
    <row r="48" spans="1:108" s="39" customFormat="1" ht="30" customHeight="1" thickBot="1" x14ac:dyDescent="0.25">
      <c r="A48" s="148"/>
      <c r="B48" s="383" t="str">
        <f>'Checklist - Ranking Office LNG'!B462</f>
        <v>6000</v>
      </c>
      <c r="C48" s="648" t="str">
        <f>'Checklist - Ranking Office LNG'!C462</f>
        <v>MAINTENANCE / SURVEYS</v>
      </c>
      <c r="D48" s="902"/>
      <c r="E48" s="902"/>
      <c r="F48" s="902"/>
      <c r="G48" s="902"/>
      <c r="H48" s="902"/>
      <c r="I48" s="902"/>
      <c r="J48" s="902"/>
      <c r="K48" s="902"/>
      <c r="L48" s="902"/>
      <c r="M48" s="902"/>
      <c r="N48" s="902"/>
      <c r="O48" s="902"/>
      <c r="P48" s="902"/>
      <c r="Q48" s="902"/>
      <c r="R48" s="902"/>
      <c r="S48" s="902"/>
      <c r="T48" s="902"/>
      <c r="U48" s="902"/>
      <c r="V48" s="902"/>
      <c r="W48" s="902"/>
      <c r="X48" s="902"/>
      <c r="Y48" s="903"/>
      <c r="Z48" s="208"/>
      <c r="AA48" s="208"/>
      <c r="AB48" s="208"/>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c r="BN48" s="222"/>
      <c r="BO48" s="222"/>
      <c r="BP48" s="222"/>
      <c r="BQ48" s="222"/>
      <c r="BR48" s="222"/>
      <c r="BS48" s="222"/>
      <c r="BT48" s="222"/>
      <c r="BU48" s="222"/>
      <c r="BV48" s="222"/>
      <c r="BW48" s="222"/>
      <c r="BX48" s="222"/>
      <c r="BY48" s="222"/>
      <c r="BZ48" s="222"/>
      <c r="CA48" s="222"/>
      <c r="CB48" s="222"/>
      <c r="CC48" s="222"/>
      <c r="CD48" s="222"/>
      <c r="CE48" s="222"/>
      <c r="CF48" s="222"/>
      <c r="CG48" s="208"/>
      <c r="CH48" s="208"/>
      <c r="CI48" s="208"/>
      <c r="CJ48" s="208"/>
      <c r="CK48" s="208"/>
    </row>
    <row r="49" spans="1:108" s="39" customFormat="1" ht="27.95" customHeight="1" x14ac:dyDescent="0.2">
      <c r="A49" s="148"/>
      <c r="B49" s="379" t="str">
        <f>'Checklist - Ranking Office LNG'!B463</f>
        <v>6100</v>
      </c>
      <c r="C49" s="761" t="str">
        <f>'Checklist - Ranking Office LNG'!C463</f>
        <v>Programme of Inspections</v>
      </c>
      <c r="D49" s="827"/>
      <c r="E49" s="827"/>
      <c r="F49" s="827"/>
      <c r="G49" s="827"/>
      <c r="H49" s="827"/>
      <c r="I49" s="827"/>
      <c r="J49" s="827"/>
      <c r="K49" s="827"/>
      <c r="L49" s="827"/>
      <c r="M49" s="827"/>
      <c r="N49" s="828"/>
      <c r="O49" s="829">
        <f>'Checklist - Ranking Office LNG'!Y470</f>
        <v>0</v>
      </c>
      <c r="P49" s="830"/>
      <c r="Q49" s="831"/>
      <c r="R49" s="832">
        <f>'Checklist - Ranking Office LNG'!Z470</f>
        <v>70</v>
      </c>
      <c r="S49" s="833"/>
      <c r="T49" s="834"/>
      <c r="U49" s="835">
        <f>'Checklist - Ranking Office LNG'!F471</f>
        <v>60</v>
      </c>
      <c r="V49" s="836"/>
      <c r="W49" s="836"/>
      <c r="X49" s="837"/>
      <c r="Y49" s="710"/>
      <c r="Z49" s="208"/>
      <c r="AA49" s="208"/>
      <c r="AB49" s="208"/>
      <c r="AC49" s="225"/>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c r="BN49" s="222"/>
      <c r="BO49" s="222"/>
      <c r="BP49" s="222"/>
      <c r="BQ49" s="222"/>
      <c r="BR49" s="222"/>
      <c r="BS49" s="222"/>
      <c r="BT49" s="222"/>
      <c r="BU49" s="222"/>
      <c r="BV49" s="222"/>
      <c r="BW49" s="222"/>
      <c r="BX49" s="208"/>
      <c r="BY49" s="208"/>
      <c r="BZ49" s="208"/>
      <c r="CA49" s="208"/>
      <c r="CB49" s="208"/>
      <c r="CC49" s="208"/>
      <c r="CD49" s="208"/>
      <c r="CE49" s="208"/>
      <c r="CF49" s="208"/>
      <c r="CG49" s="208"/>
      <c r="CH49" s="208"/>
      <c r="CI49" s="208"/>
      <c r="CJ49" s="208"/>
      <c r="CK49" s="208"/>
      <c r="CL49" s="208"/>
      <c r="CM49" s="208"/>
      <c r="CN49" s="208"/>
      <c r="CO49" s="208"/>
      <c r="CP49" s="208"/>
      <c r="CQ49" s="208"/>
      <c r="CR49" s="208"/>
      <c r="CS49" s="208"/>
      <c r="CT49" s="208"/>
      <c r="CU49" s="208"/>
      <c r="CV49" s="208"/>
      <c r="CW49" s="208"/>
      <c r="CX49" s="208"/>
      <c r="CY49" s="208"/>
      <c r="CZ49" s="208"/>
      <c r="DA49" s="208"/>
      <c r="DB49" s="208"/>
      <c r="DC49" s="208"/>
      <c r="DD49" s="208"/>
    </row>
    <row r="50" spans="1:108" s="39" customFormat="1" ht="27.95" customHeight="1" x14ac:dyDescent="0.2">
      <c r="A50" s="148"/>
      <c r="B50" s="379" t="str">
        <f>'Checklist - Ranking Office LNG'!B472</f>
        <v>6110</v>
      </c>
      <c r="C50" s="761" t="str">
        <f>'Checklist - Ranking Office LNG'!C472</f>
        <v>Critical and Stand-by Equipment</v>
      </c>
      <c r="D50" s="827"/>
      <c r="E50" s="827"/>
      <c r="F50" s="827"/>
      <c r="G50" s="827"/>
      <c r="H50" s="827"/>
      <c r="I50" s="827"/>
      <c r="J50" s="827"/>
      <c r="K50" s="827"/>
      <c r="L50" s="827"/>
      <c r="M50" s="827"/>
      <c r="N50" s="828"/>
      <c r="O50" s="829">
        <f>'Checklist - Ranking Office LNG'!Y481</f>
        <v>0</v>
      </c>
      <c r="P50" s="830"/>
      <c r="Q50" s="831"/>
      <c r="R50" s="832">
        <f>'Checklist - Ranking Office LNG'!Z481</f>
        <v>75</v>
      </c>
      <c r="S50" s="833"/>
      <c r="T50" s="834"/>
      <c r="U50" s="835">
        <f>'Checklist - Ranking Office LNG'!F482</f>
        <v>30</v>
      </c>
      <c r="V50" s="836"/>
      <c r="W50" s="836"/>
      <c r="X50" s="837"/>
      <c r="Y50" s="710"/>
      <c r="Z50" s="208"/>
      <c r="AA50" s="208"/>
      <c r="AB50" s="208"/>
      <c r="AC50" s="225"/>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2"/>
      <c r="BR50" s="222"/>
      <c r="BS50" s="222"/>
      <c r="BT50" s="222"/>
      <c r="BU50" s="222"/>
      <c r="BV50" s="222"/>
      <c r="BW50" s="222"/>
      <c r="BX50" s="208"/>
      <c r="BY50" s="208"/>
      <c r="BZ50" s="208"/>
      <c r="CA50" s="208"/>
      <c r="CB50" s="208"/>
      <c r="CC50" s="208"/>
      <c r="CD50" s="208"/>
      <c r="CE50" s="208"/>
      <c r="CF50" s="208"/>
      <c r="CG50" s="208"/>
      <c r="CH50" s="208"/>
      <c r="CI50" s="208"/>
      <c r="CJ50" s="208"/>
      <c r="CK50" s="208"/>
      <c r="CL50" s="208"/>
      <c r="CM50" s="208"/>
      <c r="CN50" s="208"/>
      <c r="CO50" s="208"/>
      <c r="CP50" s="208"/>
      <c r="CQ50" s="208"/>
      <c r="CR50" s="208"/>
      <c r="CS50" s="208"/>
      <c r="CT50" s="208"/>
      <c r="CU50" s="208"/>
      <c r="CV50" s="208"/>
      <c r="CW50" s="208"/>
      <c r="CX50" s="208"/>
      <c r="CY50" s="208"/>
      <c r="CZ50" s="208"/>
      <c r="DA50" s="208"/>
      <c r="DB50" s="208"/>
      <c r="DC50" s="208"/>
      <c r="DD50" s="208"/>
    </row>
    <row r="51" spans="1:108" s="39" customFormat="1" ht="27.95" customHeight="1" x14ac:dyDescent="0.2">
      <c r="A51" s="148"/>
      <c r="B51" s="379" t="str">
        <f>'Checklist - Ranking Office LNG'!B483</f>
        <v>6200</v>
      </c>
      <c r="C51" s="761" t="str">
        <f>'Checklist - Ranking Office LNG'!C483</f>
        <v>Mooring Equipment</v>
      </c>
      <c r="D51" s="827"/>
      <c r="E51" s="827"/>
      <c r="F51" s="827"/>
      <c r="G51" s="827"/>
      <c r="H51" s="827"/>
      <c r="I51" s="827"/>
      <c r="J51" s="827"/>
      <c r="K51" s="827"/>
      <c r="L51" s="827"/>
      <c r="M51" s="827"/>
      <c r="N51" s="828"/>
      <c r="O51" s="829">
        <f>'Checklist - Ranking Office LNG'!Y494</f>
        <v>0</v>
      </c>
      <c r="P51" s="830"/>
      <c r="Q51" s="831"/>
      <c r="R51" s="832">
        <f>'Checklist - Ranking Office LNG'!Z494</f>
        <v>75</v>
      </c>
      <c r="S51" s="833"/>
      <c r="T51" s="834"/>
      <c r="U51" s="835">
        <f>'Checklist - Ranking Office LNG'!F495</f>
        <v>45</v>
      </c>
      <c r="V51" s="836"/>
      <c r="W51" s="836"/>
      <c r="X51" s="837"/>
      <c r="Y51" s="710"/>
      <c r="Z51" s="208"/>
      <c r="AA51" s="208"/>
      <c r="AB51" s="208"/>
      <c r="AC51" s="225"/>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c r="BC51" s="222"/>
      <c r="BD51" s="222"/>
      <c r="BE51" s="222"/>
      <c r="BF51" s="222"/>
      <c r="BG51" s="222"/>
      <c r="BH51" s="222"/>
      <c r="BI51" s="222"/>
      <c r="BJ51" s="222"/>
      <c r="BK51" s="222"/>
      <c r="BL51" s="222"/>
      <c r="BM51" s="222"/>
      <c r="BN51" s="222"/>
      <c r="BO51" s="222"/>
      <c r="BP51" s="222"/>
      <c r="BQ51" s="222"/>
      <c r="BR51" s="222"/>
      <c r="BS51" s="222"/>
      <c r="BT51" s="222"/>
      <c r="BU51" s="222"/>
      <c r="BV51" s="222"/>
      <c r="BW51" s="222"/>
      <c r="BX51" s="208"/>
      <c r="BY51" s="208"/>
      <c r="BZ51" s="208"/>
      <c r="CA51" s="208"/>
      <c r="CB51" s="208"/>
      <c r="CC51" s="208"/>
      <c r="CD51" s="208"/>
      <c r="CE51" s="208"/>
      <c r="CF51" s="208"/>
      <c r="CG51" s="208"/>
      <c r="CH51" s="208"/>
      <c r="CI51" s="208"/>
      <c r="CJ51" s="208"/>
      <c r="CK51" s="208"/>
      <c r="CL51" s="208"/>
      <c r="CM51" s="208"/>
      <c r="CN51" s="208"/>
      <c r="CO51" s="208"/>
      <c r="CP51" s="208"/>
      <c r="CQ51" s="208"/>
      <c r="CR51" s="208"/>
      <c r="CS51" s="208"/>
      <c r="CT51" s="208"/>
      <c r="CU51" s="208"/>
      <c r="CV51" s="208"/>
      <c r="CW51" s="208"/>
      <c r="CX51" s="208"/>
      <c r="CY51" s="208"/>
      <c r="CZ51" s="208"/>
      <c r="DA51" s="208"/>
      <c r="DB51" s="208"/>
      <c r="DC51" s="208"/>
      <c r="DD51" s="208"/>
    </row>
    <row r="52" spans="1:108" s="39" customFormat="1" ht="27.95" customHeight="1" x14ac:dyDescent="0.2">
      <c r="A52" s="148"/>
      <c r="B52" s="379" t="str">
        <f>'Checklist - Ranking Office LNG'!B496</f>
        <v>6300</v>
      </c>
      <c r="C52" s="761" t="str">
        <f>'Checklist - Ranking Office LNG'!C496</f>
        <v>Corrosion Prevention of Seawater Ballast Tanks</v>
      </c>
      <c r="D52" s="827"/>
      <c r="E52" s="827"/>
      <c r="F52" s="827"/>
      <c r="G52" s="827"/>
      <c r="H52" s="827"/>
      <c r="I52" s="827"/>
      <c r="J52" s="827"/>
      <c r="K52" s="827"/>
      <c r="L52" s="827"/>
      <c r="M52" s="827"/>
      <c r="N52" s="828"/>
      <c r="O52" s="829">
        <f>'Checklist - Ranking Office LNG'!Y503</f>
        <v>0</v>
      </c>
      <c r="P52" s="830"/>
      <c r="Q52" s="831"/>
      <c r="R52" s="832">
        <f>'Checklist - Ranking Office LNG'!Z503</f>
        <v>75</v>
      </c>
      <c r="S52" s="833"/>
      <c r="T52" s="834"/>
      <c r="U52" s="835">
        <f>'Checklist - Ranking Office LNG'!F504</f>
        <v>40</v>
      </c>
      <c r="V52" s="836"/>
      <c r="W52" s="836"/>
      <c r="X52" s="837"/>
      <c r="Y52" s="710"/>
      <c r="Z52" s="208"/>
      <c r="AA52" s="208"/>
      <c r="AB52" s="208"/>
      <c r="AC52" s="225"/>
      <c r="AD52" s="222"/>
      <c r="AE52" s="222"/>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c r="BB52" s="222"/>
      <c r="BC52" s="222"/>
      <c r="BD52" s="222"/>
      <c r="BE52" s="222"/>
      <c r="BF52" s="222"/>
      <c r="BG52" s="222"/>
      <c r="BH52" s="222"/>
      <c r="BI52" s="222"/>
      <c r="BJ52" s="222"/>
      <c r="BK52" s="222"/>
      <c r="BL52" s="222"/>
      <c r="BM52" s="222"/>
      <c r="BN52" s="222"/>
      <c r="BO52" s="222"/>
      <c r="BP52" s="222"/>
      <c r="BQ52" s="222"/>
      <c r="BR52" s="222"/>
      <c r="BS52" s="222"/>
      <c r="BT52" s="222"/>
      <c r="BU52" s="222"/>
      <c r="BV52" s="222"/>
      <c r="BW52" s="222"/>
      <c r="BX52" s="208"/>
      <c r="BY52" s="208"/>
      <c r="BZ52" s="208"/>
      <c r="CA52" s="208"/>
      <c r="CB52" s="208"/>
      <c r="CC52" s="208"/>
      <c r="CD52" s="208"/>
      <c r="CE52" s="208"/>
      <c r="CF52" s="208"/>
      <c r="CG52" s="208"/>
      <c r="CH52" s="208"/>
      <c r="CI52" s="208"/>
      <c r="CJ52" s="208"/>
      <c r="CK52" s="208"/>
      <c r="CL52" s="208"/>
      <c r="CM52" s="208"/>
      <c r="CN52" s="208"/>
      <c r="CO52" s="208"/>
      <c r="CP52" s="208"/>
      <c r="CQ52" s="208"/>
      <c r="CR52" s="208"/>
      <c r="CS52" s="208"/>
      <c r="CT52" s="208"/>
      <c r="CU52" s="208"/>
      <c r="CV52" s="208"/>
      <c r="CW52" s="208"/>
      <c r="CX52" s="208"/>
      <c r="CY52" s="208"/>
      <c r="CZ52" s="208"/>
      <c r="DA52" s="208"/>
      <c r="DB52" s="208"/>
      <c r="DC52" s="208"/>
      <c r="DD52" s="208"/>
    </row>
    <row r="53" spans="1:108" s="39" customFormat="1" ht="27.95" customHeight="1" thickBot="1" x14ac:dyDescent="0.25">
      <c r="A53" s="148"/>
      <c r="B53" s="379" t="str">
        <f>'Checklist - Ranking Office LNG'!B505</f>
        <v>6400</v>
      </c>
      <c r="C53" s="761" t="str">
        <f>'Checklist - Ranking Office LNG'!C505</f>
        <v xml:space="preserve">Condition Assessment Program, Maintenance    Additional Green Award requirements </v>
      </c>
      <c r="D53" s="827"/>
      <c r="E53" s="827"/>
      <c r="F53" s="827"/>
      <c r="G53" s="827"/>
      <c r="H53" s="827"/>
      <c r="I53" s="827"/>
      <c r="J53" s="827"/>
      <c r="K53" s="827"/>
      <c r="L53" s="827"/>
      <c r="M53" s="827"/>
      <c r="N53" s="828"/>
      <c r="O53" s="829">
        <f>'Checklist - Ranking Office LNG'!Y518</f>
        <v>0</v>
      </c>
      <c r="P53" s="830"/>
      <c r="Q53" s="831"/>
      <c r="R53" s="832">
        <f>'Checklist - Ranking Office LNG'!Z518</f>
        <v>120</v>
      </c>
      <c r="S53" s="833"/>
      <c r="T53" s="834"/>
      <c r="U53" s="835">
        <f>'Checklist - Ranking Office LNG'!F519</f>
        <v>60</v>
      </c>
      <c r="V53" s="836"/>
      <c r="W53" s="836"/>
      <c r="X53" s="837"/>
      <c r="Y53" s="710"/>
      <c r="Z53" s="208"/>
      <c r="AA53" s="208"/>
      <c r="AB53" s="208"/>
      <c r="AC53" s="225"/>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c r="BB53" s="222"/>
      <c r="BC53" s="222"/>
      <c r="BD53" s="222"/>
      <c r="BE53" s="222"/>
      <c r="BF53" s="222"/>
      <c r="BG53" s="222"/>
      <c r="BH53" s="222"/>
      <c r="BI53" s="222"/>
      <c r="BJ53" s="222"/>
      <c r="BK53" s="222"/>
      <c r="BL53" s="222"/>
      <c r="BM53" s="222"/>
      <c r="BN53" s="222"/>
      <c r="BO53" s="222"/>
      <c r="BP53" s="222"/>
      <c r="BQ53" s="222"/>
      <c r="BR53" s="222"/>
      <c r="BS53" s="222"/>
      <c r="BT53" s="222"/>
      <c r="BU53" s="222"/>
      <c r="BV53" s="222"/>
      <c r="BW53" s="222"/>
      <c r="BX53" s="208"/>
      <c r="BY53" s="208"/>
      <c r="BZ53" s="208"/>
      <c r="CA53" s="208"/>
      <c r="CB53" s="208"/>
      <c r="CC53" s="208"/>
      <c r="CD53" s="208"/>
      <c r="CE53" s="208"/>
      <c r="CF53" s="208"/>
      <c r="CG53" s="208"/>
      <c r="CH53" s="208"/>
      <c r="CI53" s="208"/>
      <c r="CJ53" s="208"/>
      <c r="CK53" s="208"/>
      <c r="CL53" s="208"/>
      <c r="CM53" s="208"/>
      <c r="CN53" s="208"/>
      <c r="CO53" s="208"/>
      <c r="CP53" s="208"/>
      <c r="CQ53" s="208"/>
      <c r="CR53" s="208"/>
      <c r="CS53" s="208"/>
      <c r="CT53" s="208"/>
      <c r="CU53" s="208"/>
      <c r="CV53" s="208"/>
      <c r="CW53" s="208"/>
      <c r="CX53" s="208"/>
      <c r="CY53" s="208"/>
      <c r="CZ53" s="208"/>
      <c r="DA53" s="208"/>
      <c r="DB53" s="208"/>
      <c r="DC53" s="208"/>
      <c r="DD53" s="208"/>
    </row>
    <row r="54" spans="1:108" s="39" customFormat="1" ht="30" customHeight="1" thickBot="1" x14ac:dyDescent="0.25">
      <c r="A54" s="148"/>
      <c r="B54" s="380">
        <f>'Checklist - Ranking Office LNG'!B520</f>
        <v>7000</v>
      </c>
      <c r="C54" s="656" t="str">
        <f>'Checklist - Ranking Office LNG'!C520</f>
        <v>CREW</v>
      </c>
      <c r="D54" s="856"/>
      <c r="E54" s="856"/>
      <c r="F54" s="856"/>
      <c r="G54" s="856"/>
      <c r="H54" s="856"/>
      <c r="I54" s="856"/>
      <c r="J54" s="856"/>
      <c r="K54" s="856"/>
      <c r="L54" s="856"/>
      <c r="M54" s="856"/>
      <c r="N54" s="856"/>
      <c r="O54" s="856"/>
      <c r="P54" s="856"/>
      <c r="Q54" s="856"/>
      <c r="R54" s="856"/>
      <c r="S54" s="856"/>
      <c r="T54" s="856"/>
      <c r="U54" s="856"/>
      <c r="V54" s="856"/>
      <c r="W54" s="856"/>
      <c r="X54" s="856"/>
      <c r="Y54" s="857"/>
      <c r="Z54" s="208"/>
      <c r="AA54" s="208"/>
      <c r="AB54" s="208"/>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c r="BB54" s="222"/>
      <c r="BC54" s="222"/>
      <c r="BD54" s="222"/>
      <c r="BE54" s="222"/>
      <c r="BF54" s="222"/>
      <c r="BG54" s="222"/>
      <c r="BH54" s="222"/>
      <c r="BI54" s="222"/>
      <c r="BJ54" s="222"/>
      <c r="BK54" s="222"/>
      <c r="BL54" s="222"/>
      <c r="BM54" s="222"/>
      <c r="BN54" s="222"/>
      <c r="BO54" s="222"/>
      <c r="BP54" s="222"/>
      <c r="BQ54" s="222"/>
      <c r="BR54" s="222"/>
      <c r="BS54" s="222"/>
      <c r="BT54" s="222"/>
      <c r="BU54" s="222"/>
      <c r="BV54" s="222"/>
      <c r="BW54" s="222"/>
      <c r="BX54" s="222"/>
      <c r="BY54" s="222"/>
      <c r="BZ54" s="222"/>
      <c r="CA54" s="222"/>
      <c r="CB54" s="222"/>
      <c r="CC54" s="222"/>
      <c r="CD54" s="222"/>
      <c r="CE54" s="222"/>
      <c r="CF54" s="222"/>
      <c r="CG54" s="208"/>
      <c r="CH54" s="208"/>
      <c r="CI54" s="208"/>
      <c r="CJ54" s="208"/>
      <c r="CK54" s="208"/>
    </row>
    <row r="55" spans="1:108" s="39" customFormat="1" ht="27.95" customHeight="1" x14ac:dyDescent="0.2">
      <c r="A55" s="148"/>
      <c r="B55" s="379">
        <f>'Checklist - Ranking Office LNG'!B521</f>
        <v>7100</v>
      </c>
      <c r="C55" s="761" t="str">
        <f>'Checklist - Ranking Office LNG'!C521</f>
        <v>Employment of Personnel</v>
      </c>
      <c r="D55" s="827"/>
      <c r="E55" s="827"/>
      <c r="F55" s="827"/>
      <c r="G55" s="827"/>
      <c r="H55" s="827"/>
      <c r="I55" s="827"/>
      <c r="J55" s="827"/>
      <c r="K55" s="827"/>
      <c r="L55" s="827"/>
      <c r="M55" s="827"/>
      <c r="N55" s="828"/>
      <c r="O55" s="829">
        <f>'Checklist - Ranking Office LNG'!Y527</f>
        <v>0</v>
      </c>
      <c r="P55" s="830"/>
      <c r="Q55" s="831"/>
      <c r="R55" s="832">
        <f>'Checklist - Ranking Office LNG'!Z527</f>
        <v>30</v>
      </c>
      <c r="S55" s="833"/>
      <c r="T55" s="834"/>
      <c r="U55" s="835">
        <f>'Checklist - Ranking Office LNG'!F528</f>
        <v>0</v>
      </c>
      <c r="V55" s="836"/>
      <c r="W55" s="836"/>
      <c r="X55" s="837"/>
      <c r="Y55" s="710"/>
      <c r="Z55" s="208"/>
      <c r="AA55" s="208"/>
      <c r="AB55" s="208"/>
      <c r="AC55" s="225"/>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2"/>
      <c r="BN55" s="222"/>
      <c r="BO55" s="222"/>
      <c r="BP55" s="222"/>
      <c r="BQ55" s="222"/>
      <c r="BR55" s="222"/>
      <c r="BS55" s="222"/>
      <c r="BT55" s="222"/>
      <c r="BU55" s="222"/>
      <c r="BV55" s="222"/>
      <c r="BW55" s="222"/>
      <c r="BX55" s="208"/>
      <c r="BY55" s="208"/>
      <c r="BZ55" s="208"/>
      <c r="CA55" s="208"/>
      <c r="CB55" s="208"/>
      <c r="CC55" s="208"/>
      <c r="CD55" s="208"/>
      <c r="CE55" s="208"/>
      <c r="CF55" s="208"/>
      <c r="CG55" s="208"/>
      <c r="CH55" s="208"/>
      <c r="CI55" s="208"/>
      <c r="CJ55" s="208"/>
      <c r="CK55" s="208"/>
      <c r="CL55" s="208"/>
      <c r="CM55" s="208"/>
      <c r="CN55" s="208"/>
      <c r="CO55" s="208"/>
      <c r="CP55" s="208"/>
      <c r="CQ55" s="208"/>
      <c r="CR55" s="208"/>
      <c r="CS55" s="208"/>
      <c r="CT55" s="208"/>
      <c r="CU55" s="208"/>
      <c r="CV55" s="208"/>
      <c r="CW55" s="208"/>
      <c r="CX55" s="208"/>
      <c r="CY55" s="208"/>
      <c r="CZ55" s="208"/>
      <c r="DA55" s="208"/>
      <c r="DB55" s="208"/>
      <c r="DC55" s="208"/>
      <c r="DD55" s="208"/>
    </row>
    <row r="56" spans="1:108" s="39" customFormat="1" ht="27.95" customHeight="1" x14ac:dyDescent="0.2">
      <c r="A56" s="148"/>
      <c r="B56" s="379" t="str">
        <f>'Checklist - Ranking Office LNG'!B529</f>
        <v>7200</v>
      </c>
      <c r="C56" s="761" t="str">
        <f>'Checklist - Ranking Office LNG'!C529</f>
        <v>Extra Personnel, Additional Green Award Requirement</v>
      </c>
      <c r="D56" s="827"/>
      <c r="E56" s="827"/>
      <c r="F56" s="827"/>
      <c r="G56" s="827"/>
      <c r="H56" s="827"/>
      <c r="I56" s="827"/>
      <c r="J56" s="827"/>
      <c r="K56" s="827"/>
      <c r="L56" s="827"/>
      <c r="M56" s="827"/>
      <c r="N56" s="828"/>
      <c r="O56" s="829">
        <f>'Checklist - Ranking Office LNG'!Y539</f>
        <v>0</v>
      </c>
      <c r="P56" s="830"/>
      <c r="Q56" s="831"/>
      <c r="R56" s="832">
        <f>'Checklist - Ranking Office LNG'!Z539</f>
        <v>90</v>
      </c>
      <c r="S56" s="833"/>
      <c r="T56" s="834"/>
      <c r="U56" s="835">
        <f>'Checklist - Ranking Office LNG'!F540</f>
        <v>40</v>
      </c>
      <c r="V56" s="836"/>
      <c r="W56" s="836"/>
      <c r="X56" s="837"/>
      <c r="Y56" s="710"/>
      <c r="Z56" s="208"/>
      <c r="AA56" s="208"/>
      <c r="AB56" s="208"/>
      <c r="AC56" s="225"/>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2"/>
      <c r="BN56" s="222"/>
      <c r="BO56" s="222"/>
      <c r="BP56" s="222"/>
      <c r="BQ56" s="222"/>
      <c r="BR56" s="222"/>
      <c r="BS56" s="222"/>
      <c r="BT56" s="222"/>
      <c r="BU56" s="222"/>
      <c r="BV56" s="222"/>
      <c r="BW56" s="222"/>
      <c r="BX56" s="208"/>
      <c r="BY56" s="208"/>
      <c r="BZ56" s="208"/>
      <c r="CA56" s="208"/>
      <c r="CB56" s="208"/>
      <c r="CC56" s="208"/>
      <c r="CD56" s="208"/>
      <c r="CE56" s="208"/>
      <c r="CF56" s="208"/>
      <c r="CG56" s="208"/>
      <c r="CH56" s="208"/>
      <c r="CI56" s="208"/>
      <c r="CJ56" s="208"/>
      <c r="CK56" s="208"/>
      <c r="CL56" s="208"/>
      <c r="CM56" s="208"/>
      <c r="CN56" s="208"/>
      <c r="CO56" s="208"/>
      <c r="CP56" s="208"/>
      <c r="CQ56" s="208"/>
      <c r="CR56" s="208"/>
      <c r="CS56" s="208"/>
      <c r="CT56" s="208"/>
      <c r="CU56" s="208"/>
      <c r="CV56" s="208"/>
      <c r="CW56" s="208"/>
      <c r="CX56" s="208"/>
      <c r="CY56" s="208"/>
      <c r="CZ56" s="208"/>
      <c r="DA56" s="208"/>
      <c r="DB56" s="208"/>
      <c r="DC56" s="208"/>
      <c r="DD56" s="208"/>
    </row>
    <row r="57" spans="1:108" s="39" customFormat="1" ht="27.95" customHeight="1" x14ac:dyDescent="0.2">
      <c r="A57" s="148"/>
      <c r="B57" s="379" t="str">
        <f>'Checklist - Ranking Office LNG'!B541</f>
        <v>7300</v>
      </c>
      <c r="C57" s="761" t="str">
        <f>'Checklist - Ranking Office LNG'!C541</f>
        <v>Training / Courses for Personnel, Additional Green Award Requirements &amp; IMO Model Courses</v>
      </c>
      <c r="D57" s="827"/>
      <c r="E57" s="827"/>
      <c r="F57" s="827"/>
      <c r="G57" s="827"/>
      <c r="H57" s="827"/>
      <c r="I57" s="827"/>
      <c r="J57" s="827"/>
      <c r="K57" s="827"/>
      <c r="L57" s="827"/>
      <c r="M57" s="827"/>
      <c r="N57" s="828"/>
      <c r="O57" s="829">
        <f>'Checklist - Ranking Office LNG'!Y561</f>
        <v>0</v>
      </c>
      <c r="P57" s="830"/>
      <c r="Q57" s="831"/>
      <c r="R57" s="832">
        <f>'Checklist - Ranking Office LNG'!Z561</f>
        <v>170</v>
      </c>
      <c r="S57" s="833"/>
      <c r="T57" s="834"/>
      <c r="U57" s="835">
        <f>'Checklist - Ranking Office LNG'!F562</f>
        <v>90</v>
      </c>
      <c r="V57" s="836"/>
      <c r="W57" s="836"/>
      <c r="X57" s="837"/>
      <c r="Y57" s="710"/>
      <c r="Z57" s="208"/>
      <c r="AA57" s="208"/>
      <c r="AB57" s="208"/>
      <c r="AC57" s="225"/>
      <c r="AD57" s="222"/>
      <c r="AE57" s="222"/>
      <c r="AF57" s="222"/>
      <c r="AG57" s="222"/>
      <c r="AH57" s="222"/>
      <c r="AI57" s="222"/>
      <c r="AJ57" s="222"/>
      <c r="AK57" s="222"/>
      <c r="AL57" s="222"/>
      <c r="AM57" s="222"/>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2"/>
      <c r="BR57" s="222"/>
      <c r="BS57" s="222"/>
      <c r="BT57" s="222"/>
      <c r="BU57" s="222"/>
      <c r="BV57" s="222"/>
      <c r="BW57" s="222"/>
      <c r="BX57" s="208"/>
      <c r="BY57" s="208"/>
      <c r="BZ57" s="208"/>
      <c r="CA57" s="208"/>
      <c r="CB57" s="208"/>
      <c r="CC57" s="208"/>
      <c r="CD57" s="208"/>
      <c r="CE57" s="208"/>
      <c r="CF57" s="208"/>
      <c r="CG57" s="208"/>
      <c r="CH57" s="208"/>
      <c r="CI57" s="208"/>
      <c r="CJ57" s="208"/>
      <c r="CK57" s="208"/>
      <c r="CL57" s="208"/>
      <c r="CM57" s="208"/>
      <c r="CN57" s="208"/>
      <c r="CO57" s="208"/>
      <c r="CP57" s="208"/>
      <c r="CQ57" s="208"/>
      <c r="CR57" s="208"/>
      <c r="CS57" s="208"/>
      <c r="CT57" s="208"/>
      <c r="CU57" s="208"/>
      <c r="CV57" s="208"/>
      <c r="CW57" s="208"/>
      <c r="CX57" s="208"/>
      <c r="CY57" s="208"/>
      <c r="CZ57" s="208"/>
      <c r="DA57" s="208"/>
      <c r="DB57" s="208"/>
      <c r="DC57" s="208"/>
      <c r="DD57" s="208"/>
    </row>
    <row r="58" spans="1:108" s="39" customFormat="1" ht="27.95" customHeight="1" x14ac:dyDescent="0.2">
      <c r="A58" s="148"/>
      <c r="B58" s="379" t="str">
        <f>'Checklist - Ranking Office LNG'!B563</f>
        <v>7400</v>
      </c>
      <c r="C58" s="761" t="str">
        <f>'Checklist - Ranking Office LNG'!C563</f>
        <v>Familiarisation, Additional Green Award Requirement</v>
      </c>
      <c r="D58" s="827"/>
      <c r="E58" s="827"/>
      <c r="F58" s="827"/>
      <c r="G58" s="827"/>
      <c r="H58" s="827"/>
      <c r="I58" s="827"/>
      <c r="J58" s="827"/>
      <c r="K58" s="827"/>
      <c r="L58" s="827"/>
      <c r="M58" s="827"/>
      <c r="N58" s="828"/>
      <c r="O58" s="829">
        <f>'Checklist - Ranking Office LNG'!Y569</f>
        <v>0</v>
      </c>
      <c r="P58" s="830"/>
      <c r="Q58" s="831"/>
      <c r="R58" s="832">
        <f>'Checklist - Ranking Office LNG'!Z569</f>
        <v>70</v>
      </c>
      <c r="S58" s="833"/>
      <c r="T58" s="834"/>
      <c r="U58" s="835">
        <f>'Checklist - Ranking Office LNG'!F570</f>
        <v>50</v>
      </c>
      <c r="V58" s="836"/>
      <c r="W58" s="836"/>
      <c r="X58" s="837"/>
      <c r="Y58" s="710"/>
      <c r="Z58" s="208"/>
      <c r="AA58" s="208"/>
      <c r="AB58" s="208"/>
      <c r="AC58" s="225"/>
      <c r="AD58" s="222"/>
      <c r="AE58" s="222"/>
      <c r="AF58" s="222"/>
      <c r="AG58" s="222"/>
      <c r="AH58" s="222"/>
      <c r="AI58" s="222"/>
      <c r="AJ58" s="222"/>
      <c r="AK58" s="222"/>
      <c r="AL58" s="222"/>
      <c r="AM58" s="222"/>
      <c r="AN58" s="222"/>
      <c r="AO58" s="222"/>
      <c r="AP58" s="222"/>
      <c r="AQ58" s="222"/>
      <c r="AR58" s="222"/>
      <c r="AS58" s="222"/>
      <c r="AT58" s="222"/>
      <c r="AU58" s="222"/>
      <c r="AV58" s="222"/>
      <c r="AW58" s="222"/>
      <c r="AX58" s="222"/>
      <c r="AY58" s="222"/>
      <c r="AZ58" s="222"/>
      <c r="BA58" s="222"/>
      <c r="BB58" s="222"/>
      <c r="BC58" s="222"/>
      <c r="BD58" s="222"/>
      <c r="BE58" s="222"/>
      <c r="BF58" s="222"/>
      <c r="BG58" s="222"/>
      <c r="BH58" s="222"/>
      <c r="BI58" s="222"/>
      <c r="BJ58" s="222"/>
      <c r="BK58" s="222"/>
      <c r="BL58" s="222"/>
      <c r="BM58" s="222"/>
      <c r="BN58" s="222"/>
      <c r="BO58" s="222"/>
      <c r="BP58" s="222"/>
      <c r="BQ58" s="222"/>
      <c r="BR58" s="222"/>
      <c r="BS58" s="222"/>
      <c r="BT58" s="222"/>
      <c r="BU58" s="222"/>
      <c r="BV58" s="222"/>
      <c r="BW58" s="222"/>
      <c r="BX58" s="208"/>
      <c r="BY58" s="208"/>
      <c r="BZ58" s="208"/>
      <c r="CA58" s="208"/>
      <c r="CB58" s="208"/>
      <c r="CC58" s="208"/>
      <c r="CD58" s="208"/>
      <c r="CE58" s="208"/>
      <c r="CF58" s="208"/>
      <c r="CG58" s="208"/>
      <c r="CH58" s="208"/>
      <c r="CI58" s="208"/>
      <c r="CJ58" s="208"/>
      <c r="CK58" s="208"/>
      <c r="CL58" s="208"/>
      <c r="CM58" s="208"/>
      <c r="CN58" s="208"/>
      <c r="CO58" s="208"/>
      <c r="CP58" s="208"/>
      <c r="CQ58" s="208"/>
      <c r="CR58" s="208"/>
      <c r="CS58" s="208"/>
      <c r="CT58" s="208"/>
      <c r="CU58" s="208"/>
      <c r="CV58" s="208"/>
      <c r="CW58" s="208"/>
      <c r="CX58" s="208"/>
      <c r="CY58" s="208"/>
      <c r="CZ58" s="208"/>
      <c r="DA58" s="208"/>
      <c r="DB58" s="208"/>
      <c r="DC58" s="208"/>
      <c r="DD58" s="208"/>
    </row>
    <row r="59" spans="1:108" s="39" customFormat="1" ht="27.95" customHeight="1" thickBot="1" x14ac:dyDescent="0.25">
      <c r="A59" s="148"/>
      <c r="B59" s="379" t="str">
        <f>'Checklist - Ranking Office LNG'!B571</f>
        <v>7500</v>
      </c>
      <c r="C59" s="761" t="str">
        <f>'Checklist - Ranking Office LNG'!C571</f>
        <v>Safe Manning and Fatigue Management</v>
      </c>
      <c r="D59" s="827"/>
      <c r="E59" s="827"/>
      <c r="F59" s="827"/>
      <c r="G59" s="827"/>
      <c r="H59" s="827"/>
      <c r="I59" s="827"/>
      <c r="J59" s="827"/>
      <c r="K59" s="827"/>
      <c r="L59" s="827"/>
      <c r="M59" s="827"/>
      <c r="N59" s="828"/>
      <c r="O59" s="829">
        <f>'Checklist - Ranking Office LNG'!Y583</f>
        <v>0</v>
      </c>
      <c r="P59" s="830"/>
      <c r="Q59" s="831"/>
      <c r="R59" s="832">
        <f>'Checklist - Ranking Office LNG'!Z583</f>
        <v>95</v>
      </c>
      <c r="S59" s="833"/>
      <c r="T59" s="834"/>
      <c r="U59" s="835">
        <f>'Checklist - Ranking Office LNG'!F584</f>
        <v>60</v>
      </c>
      <c r="V59" s="836"/>
      <c r="W59" s="836"/>
      <c r="X59" s="837"/>
      <c r="Y59" s="710"/>
      <c r="Z59" s="208"/>
      <c r="AA59" s="208"/>
      <c r="AB59" s="208"/>
      <c r="AC59" s="225"/>
      <c r="AD59" s="222"/>
      <c r="AE59" s="222"/>
      <c r="AF59" s="222"/>
      <c r="AG59" s="222"/>
      <c r="AH59" s="222"/>
      <c r="AI59" s="222"/>
      <c r="AJ59" s="222"/>
      <c r="AK59" s="222"/>
      <c r="AL59" s="222"/>
      <c r="AM59" s="222"/>
      <c r="AN59" s="222"/>
      <c r="AO59" s="222"/>
      <c r="AP59" s="222"/>
      <c r="AQ59" s="222"/>
      <c r="AR59" s="222"/>
      <c r="AS59" s="222"/>
      <c r="AT59" s="222"/>
      <c r="AU59" s="222"/>
      <c r="AV59" s="222"/>
      <c r="AW59" s="222"/>
      <c r="AX59" s="222"/>
      <c r="AY59" s="222"/>
      <c r="AZ59" s="222"/>
      <c r="BA59" s="222"/>
      <c r="BB59" s="222"/>
      <c r="BC59" s="222"/>
      <c r="BD59" s="222"/>
      <c r="BE59" s="222"/>
      <c r="BF59" s="222"/>
      <c r="BG59" s="222"/>
      <c r="BH59" s="222"/>
      <c r="BI59" s="222"/>
      <c r="BJ59" s="222"/>
      <c r="BK59" s="222"/>
      <c r="BL59" s="222"/>
      <c r="BM59" s="222"/>
      <c r="BN59" s="222"/>
      <c r="BO59" s="222"/>
      <c r="BP59" s="222"/>
      <c r="BQ59" s="222"/>
      <c r="BR59" s="222"/>
      <c r="BS59" s="222"/>
      <c r="BT59" s="222"/>
      <c r="BU59" s="222"/>
      <c r="BV59" s="222"/>
      <c r="BW59" s="222"/>
      <c r="BX59" s="208"/>
      <c r="BY59" s="208"/>
      <c r="BZ59" s="208"/>
      <c r="CA59" s="208"/>
      <c r="CB59" s="208"/>
      <c r="CC59" s="208"/>
      <c r="CD59" s="208"/>
      <c r="CE59" s="208"/>
      <c r="CF59" s="208"/>
      <c r="CG59" s="208"/>
      <c r="CH59" s="208"/>
      <c r="CI59" s="208"/>
      <c r="CJ59" s="208"/>
      <c r="CK59" s="208"/>
      <c r="CL59" s="208"/>
      <c r="CM59" s="208"/>
      <c r="CN59" s="208"/>
      <c r="CO59" s="208"/>
      <c r="CP59" s="208"/>
      <c r="CQ59" s="208"/>
      <c r="CR59" s="208"/>
      <c r="CS59" s="208"/>
      <c r="CT59" s="208"/>
      <c r="CU59" s="208"/>
      <c r="CV59" s="208"/>
      <c r="CW59" s="208"/>
      <c r="CX59" s="208"/>
      <c r="CY59" s="208"/>
      <c r="CZ59" s="208"/>
      <c r="DA59" s="208"/>
      <c r="DB59" s="208"/>
      <c r="DC59" s="208"/>
      <c r="DD59" s="208"/>
    </row>
    <row r="60" spans="1:108" s="39" customFormat="1" ht="30" customHeight="1" thickBot="1" x14ac:dyDescent="0.25">
      <c r="A60" s="148"/>
      <c r="B60" s="380" t="str">
        <f>'Checklist - Ranking Office LNG'!B585</f>
        <v>9000</v>
      </c>
      <c r="C60" s="656" t="str">
        <f>'Checklist - Ranking Office LNG'!C585</f>
        <v>REQUIREMENTS ACCORDING TO ISO STANDARDS</v>
      </c>
      <c r="D60" s="856"/>
      <c r="E60" s="856"/>
      <c r="F60" s="856"/>
      <c r="G60" s="856"/>
      <c r="H60" s="856"/>
      <c r="I60" s="856"/>
      <c r="J60" s="856"/>
      <c r="K60" s="856"/>
      <c r="L60" s="856"/>
      <c r="M60" s="856"/>
      <c r="N60" s="856"/>
      <c r="O60" s="856"/>
      <c r="P60" s="856"/>
      <c r="Q60" s="856"/>
      <c r="R60" s="856"/>
      <c r="S60" s="856"/>
      <c r="T60" s="856"/>
      <c r="U60" s="856"/>
      <c r="V60" s="856"/>
      <c r="W60" s="856"/>
      <c r="X60" s="856"/>
      <c r="Y60" s="857"/>
      <c r="Z60" s="208"/>
      <c r="AA60" s="208"/>
      <c r="AB60" s="208"/>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c r="BB60" s="222"/>
      <c r="BC60" s="222"/>
      <c r="BD60" s="222"/>
      <c r="BE60" s="222"/>
      <c r="BF60" s="222"/>
      <c r="BG60" s="222"/>
      <c r="BH60" s="222"/>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08"/>
      <c r="CH60" s="208"/>
      <c r="CI60" s="208"/>
      <c r="CJ60" s="208"/>
      <c r="CK60" s="208"/>
    </row>
    <row r="61" spans="1:108" s="39" customFormat="1" ht="27.95" customHeight="1" thickBot="1" x14ac:dyDescent="0.25">
      <c r="A61" s="148"/>
      <c r="B61" s="381" t="str">
        <f>'Checklist - Ranking Office LNG'!B586</f>
        <v>9421</v>
      </c>
      <c r="C61" s="910" t="str">
        <f>'Checklist - Ranking Office LNG'!C586</f>
        <v>ISO Certification</v>
      </c>
      <c r="D61" s="911"/>
      <c r="E61" s="911"/>
      <c r="F61" s="911"/>
      <c r="G61" s="911"/>
      <c r="H61" s="911"/>
      <c r="I61" s="911"/>
      <c r="J61" s="911"/>
      <c r="K61" s="911"/>
      <c r="L61" s="911"/>
      <c r="M61" s="911"/>
      <c r="N61" s="912"/>
      <c r="O61" s="896">
        <f>'Checklist - Ranking Office LNG'!Y597</f>
        <v>0</v>
      </c>
      <c r="P61" s="897"/>
      <c r="Q61" s="898"/>
      <c r="R61" s="893">
        <f>'Checklist - Ranking Office LNG'!Z597</f>
        <v>95</v>
      </c>
      <c r="S61" s="894"/>
      <c r="T61" s="895"/>
      <c r="U61" s="913">
        <f>'Checklist - Ranking Office LNG'!F598</f>
        <v>0</v>
      </c>
      <c r="V61" s="914"/>
      <c r="W61" s="914"/>
      <c r="X61" s="865"/>
      <c r="Y61" s="866"/>
      <c r="Z61" s="208"/>
      <c r="AA61" s="208"/>
      <c r="AB61" s="208"/>
      <c r="AC61" s="225"/>
      <c r="AD61" s="222"/>
      <c r="AE61" s="222"/>
      <c r="AF61" s="222"/>
      <c r="AG61" s="222"/>
      <c r="AH61" s="222"/>
      <c r="AI61" s="222"/>
      <c r="AJ61" s="222"/>
      <c r="AK61" s="222"/>
      <c r="AL61" s="222"/>
      <c r="AM61" s="222"/>
      <c r="AN61" s="222"/>
      <c r="AO61" s="222"/>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c r="BX61" s="208"/>
      <c r="BY61" s="208"/>
      <c r="BZ61" s="208"/>
      <c r="CA61" s="208"/>
      <c r="CB61" s="208"/>
      <c r="CC61" s="208"/>
      <c r="CD61" s="208"/>
      <c r="CE61" s="208"/>
      <c r="CF61" s="208"/>
      <c r="CG61" s="208"/>
      <c r="CH61" s="208"/>
      <c r="CI61" s="208"/>
      <c r="CJ61" s="208"/>
      <c r="CK61" s="208"/>
      <c r="CL61" s="208"/>
      <c r="CM61" s="208"/>
      <c r="CN61" s="208"/>
      <c r="CO61" s="208"/>
      <c r="CP61" s="208"/>
      <c r="CQ61" s="208"/>
      <c r="CR61" s="208"/>
      <c r="CS61" s="208"/>
      <c r="CT61" s="208"/>
      <c r="CU61" s="208"/>
      <c r="CV61" s="208"/>
      <c r="CW61" s="208"/>
      <c r="CX61" s="208"/>
      <c r="CY61" s="208"/>
      <c r="CZ61" s="208"/>
      <c r="DA61" s="208"/>
      <c r="DB61" s="208"/>
      <c r="DC61" s="208"/>
      <c r="DD61" s="208"/>
    </row>
    <row r="62" spans="1:108" s="39" customFormat="1" ht="30" customHeight="1" thickBot="1" x14ac:dyDescent="0.25">
      <c r="A62" s="148"/>
      <c r="B62" s="382"/>
      <c r="C62" s="904" t="s">
        <v>203</v>
      </c>
      <c r="D62" s="905"/>
      <c r="E62" s="905"/>
      <c r="F62" s="905"/>
      <c r="G62" s="905"/>
      <c r="H62" s="905"/>
      <c r="I62" s="905"/>
      <c r="J62" s="905"/>
      <c r="K62" s="905"/>
      <c r="L62" s="905"/>
      <c r="M62" s="905"/>
      <c r="N62" s="906"/>
      <c r="O62" s="899">
        <f>SUM(O4:Q61)</f>
        <v>0</v>
      </c>
      <c r="P62" s="900"/>
      <c r="Q62" s="901"/>
      <c r="R62" s="907">
        <f>SUM(R4:T61)</f>
        <v>3340</v>
      </c>
      <c r="S62" s="908"/>
      <c r="T62" s="909"/>
      <c r="U62" s="862">
        <f>SUM(U4:W61)</f>
        <v>1365</v>
      </c>
      <c r="V62" s="863"/>
      <c r="W62" s="864"/>
      <c r="X62" s="860"/>
      <c r="Y62" s="861"/>
      <c r="Z62" s="208"/>
      <c r="AA62" s="208"/>
      <c r="AB62" s="208"/>
      <c r="AC62" s="225"/>
      <c r="AD62" s="222"/>
      <c r="AE62" s="222"/>
      <c r="AF62" s="222"/>
      <c r="AG62" s="222"/>
      <c r="AH62" s="222"/>
      <c r="AI62" s="222"/>
      <c r="AJ62" s="222"/>
      <c r="AK62" s="222"/>
      <c r="AL62" s="222"/>
      <c r="AM62" s="222"/>
      <c r="AN62" s="222"/>
      <c r="AO62" s="222"/>
      <c r="AP62" s="222"/>
      <c r="AQ62" s="222"/>
      <c r="AR62" s="222"/>
      <c r="AS62" s="222"/>
      <c r="AT62" s="222"/>
      <c r="AU62" s="222"/>
      <c r="AV62" s="222"/>
      <c r="AW62" s="222"/>
      <c r="AX62" s="222"/>
      <c r="AY62" s="222"/>
      <c r="AZ62" s="222"/>
      <c r="BA62" s="222"/>
      <c r="BB62" s="222"/>
      <c r="BC62" s="222"/>
      <c r="BD62" s="222"/>
      <c r="BE62" s="222"/>
      <c r="BF62" s="222"/>
      <c r="BG62" s="222"/>
      <c r="BH62" s="222"/>
      <c r="BI62" s="222"/>
      <c r="BJ62" s="222"/>
      <c r="BK62" s="222"/>
      <c r="BL62" s="222"/>
      <c r="BM62" s="222"/>
      <c r="BN62" s="222"/>
      <c r="BO62" s="222"/>
      <c r="BP62" s="222"/>
      <c r="BQ62" s="222"/>
      <c r="BR62" s="222"/>
      <c r="BS62" s="222"/>
      <c r="BT62" s="222"/>
      <c r="BU62" s="222"/>
      <c r="BV62" s="222"/>
      <c r="BW62" s="222"/>
      <c r="BX62" s="208"/>
      <c r="BY62" s="208"/>
      <c r="BZ62" s="208"/>
      <c r="CA62" s="208"/>
      <c r="CB62" s="208"/>
      <c r="CC62" s="208"/>
      <c r="CD62" s="208"/>
      <c r="CE62" s="208"/>
      <c r="CF62" s="208"/>
      <c r="CG62" s="208"/>
      <c r="CH62" s="208"/>
      <c r="CI62" s="208"/>
      <c r="CJ62" s="208"/>
      <c r="CK62" s="208"/>
      <c r="CL62" s="208"/>
      <c r="CM62" s="208"/>
      <c r="CN62" s="208"/>
      <c r="CO62" s="208"/>
      <c r="CP62" s="208"/>
      <c r="CQ62" s="208"/>
      <c r="CR62" s="208"/>
      <c r="CS62" s="208"/>
      <c r="CT62" s="208"/>
      <c r="CU62" s="208"/>
      <c r="CV62" s="208"/>
      <c r="CW62" s="208"/>
      <c r="CX62" s="208"/>
      <c r="CY62" s="208"/>
      <c r="CZ62" s="208"/>
      <c r="DA62" s="208"/>
      <c r="DB62" s="208"/>
      <c r="DC62" s="208"/>
      <c r="DD62" s="208"/>
    </row>
    <row r="63" spans="1:108" customFormat="1" ht="13.5" thickBot="1" x14ac:dyDescent="0.25">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1"/>
      <c r="AY63" s="221"/>
      <c r="AZ63" s="221"/>
      <c r="BA63" s="221"/>
      <c r="BB63" s="221"/>
      <c r="BC63" s="221"/>
      <c r="BD63" s="221"/>
      <c r="BE63" s="221"/>
      <c r="BF63" s="221"/>
      <c r="BG63" s="221"/>
      <c r="BH63" s="221"/>
      <c r="BI63" s="221"/>
      <c r="BJ63" s="221"/>
      <c r="BK63" s="221"/>
      <c r="BL63" s="221"/>
      <c r="BM63" s="221"/>
      <c r="BN63" s="221"/>
      <c r="BO63" s="221"/>
      <c r="BP63" s="221"/>
      <c r="BQ63" s="221"/>
      <c r="BR63" s="221"/>
      <c r="BS63" s="221"/>
      <c r="BT63" s="221"/>
      <c r="BU63" s="221"/>
      <c r="BV63" s="221"/>
      <c r="BW63" s="221"/>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row>
    <row r="64" spans="1:108" customFormat="1" ht="20.25" x14ac:dyDescent="0.2">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21"/>
      <c r="AD64" s="221"/>
      <c r="AE64" s="858" t="s">
        <v>69</v>
      </c>
      <c r="AF64" s="859"/>
      <c r="AG64" s="221"/>
      <c r="AH64" s="221"/>
      <c r="AI64" s="221"/>
      <c r="AJ64" s="221"/>
      <c r="AK64" s="221"/>
      <c r="AL64" s="221"/>
      <c r="AM64" s="221"/>
      <c r="AN64" s="221"/>
      <c r="AO64" s="221"/>
      <c r="AP64" s="221"/>
      <c r="AQ64" s="221"/>
      <c r="AR64" s="221"/>
      <c r="AS64" s="221"/>
      <c r="AT64" s="221"/>
      <c r="AU64" s="221"/>
      <c r="AV64" s="221"/>
      <c r="AW64" s="221"/>
      <c r="AX64" s="221"/>
      <c r="AY64" s="221"/>
      <c r="AZ64" s="221"/>
      <c r="BA64" s="221"/>
      <c r="BB64" s="221"/>
      <c r="BC64" s="221"/>
      <c r="BD64" s="221"/>
      <c r="BE64" s="221"/>
      <c r="BF64" s="221"/>
      <c r="BG64" s="221"/>
      <c r="BH64" s="221"/>
      <c r="BI64" s="221"/>
      <c r="BJ64" s="221"/>
      <c r="BK64" s="221"/>
      <c r="BL64" s="221"/>
      <c r="BM64" s="221"/>
      <c r="BN64" s="221"/>
      <c r="BO64" s="221"/>
      <c r="BP64" s="221"/>
      <c r="BQ64" s="221"/>
      <c r="BR64" s="221"/>
      <c r="BS64" s="221"/>
      <c r="BT64" s="221"/>
      <c r="BU64" s="221"/>
      <c r="BV64" s="221"/>
      <c r="BW64" s="221"/>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row>
    <row r="65" spans="1:106" customFormat="1" ht="23.25" customHeight="1" thickBot="1" x14ac:dyDescent="0.25">
      <c r="A65" s="27"/>
      <c r="B65" s="200" t="s">
        <v>278</v>
      </c>
      <c r="C65" s="2"/>
      <c r="D65" s="47"/>
      <c r="E65" s="47"/>
      <c r="F65" s="47"/>
      <c r="G65" s="47"/>
      <c r="H65" s="47"/>
      <c r="I65" s="219"/>
      <c r="J65" s="219"/>
      <c r="K65" s="219"/>
      <c r="L65" s="219"/>
      <c r="M65" s="218"/>
      <c r="N65" s="218"/>
      <c r="O65" s="27"/>
      <c r="P65" s="27"/>
      <c r="Q65" s="27"/>
      <c r="R65" s="27"/>
      <c r="S65" s="27"/>
      <c r="T65" s="27"/>
      <c r="U65" s="27"/>
      <c r="V65" s="27"/>
      <c r="W65" s="27"/>
      <c r="X65" s="27"/>
      <c r="Y65" s="27"/>
      <c r="Z65" s="27"/>
      <c r="AA65" s="27"/>
      <c r="AB65" s="27"/>
      <c r="AC65" s="221"/>
      <c r="AD65" s="221"/>
      <c r="AE65" s="234" t="s">
        <v>279</v>
      </c>
      <c r="AF65" s="235">
        <f>O62/R62</f>
        <v>0</v>
      </c>
      <c r="AG65" s="221"/>
      <c r="AH65" s="221"/>
      <c r="AI65" s="221"/>
      <c r="AJ65" s="221"/>
      <c r="AK65" s="221"/>
      <c r="AL65" s="221"/>
      <c r="AM65" s="221"/>
      <c r="AN65" s="221"/>
      <c r="AO65" s="221"/>
      <c r="AP65" s="221"/>
      <c r="AQ65" s="221"/>
      <c r="AR65" s="221"/>
      <c r="AS65" s="221"/>
      <c r="AT65" s="221"/>
      <c r="AU65" s="221"/>
      <c r="AV65" s="221"/>
      <c r="AW65" s="221"/>
      <c r="AX65" s="221"/>
      <c r="AY65" s="221"/>
      <c r="AZ65" s="221"/>
      <c r="BA65" s="221"/>
      <c r="BB65" s="221"/>
      <c r="BC65" s="221"/>
      <c r="BD65" s="221"/>
      <c r="BE65" s="221"/>
      <c r="BF65" s="221"/>
      <c r="BG65" s="221"/>
      <c r="BH65" s="221"/>
      <c r="BI65" s="221"/>
      <c r="BJ65" s="221"/>
      <c r="BK65" s="221"/>
      <c r="BL65" s="221"/>
      <c r="BM65" s="221"/>
      <c r="BN65" s="221"/>
      <c r="BO65" s="221"/>
      <c r="BP65" s="221"/>
      <c r="BQ65" s="221"/>
      <c r="BR65" s="221"/>
      <c r="BS65" s="221"/>
      <c r="BT65" s="221"/>
      <c r="BU65" s="221"/>
      <c r="BV65" s="221"/>
      <c r="BW65" s="221"/>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row>
    <row r="66" spans="1:106" customFormat="1" ht="30" customHeight="1" x14ac:dyDescent="0.2">
      <c r="A66" s="27"/>
      <c r="B66" s="201" t="s">
        <v>440</v>
      </c>
      <c r="C66" s="891" t="s">
        <v>213</v>
      </c>
      <c r="D66" s="597"/>
      <c r="E66" s="597"/>
      <c r="F66" s="597"/>
      <c r="G66" s="597"/>
      <c r="H66" s="597"/>
      <c r="I66" s="597"/>
      <c r="J66" s="597"/>
      <c r="K66" s="597"/>
      <c r="L66" s="597"/>
      <c r="M66" s="597"/>
      <c r="N66" s="892"/>
      <c r="O66" s="27"/>
      <c r="P66" s="27"/>
      <c r="Q66" s="27"/>
      <c r="R66" s="27"/>
      <c r="S66" s="27"/>
      <c r="T66" s="27"/>
      <c r="U66" s="27"/>
      <c r="V66" s="27"/>
      <c r="W66" s="27"/>
      <c r="X66" s="27"/>
      <c r="Y66" s="27"/>
      <c r="Z66" s="27"/>
      <c r="AA66" s="27"/>
      <c r="AB66" s="27"/>
      <c r="AC66" s="221"/>
      <c r="AD66" s="221"/>
      <c r="AE66" s="233"/>
      <c r="AF66" s="233"/>
      <c r="AG66" s="227"/>
      <c r="AH66" s="221"/>
      <c r="AI66" s="221"/>
      <c r="AJ66" s="221"/>
      <c r="AK66" s="221"/>
      <c r="AL66" s="221"/>
      <c r="AM66" s="221"/>
      <c r="AN66" s="221"/>
      <c r="AO66" s="221"/>
      <c r="AP66" s="221"/>
      <c r="AQ66" s="221"/>
      <c r="AR66" s="221"/>
      <c r="AS66" s="221"/>
      <c r="AT66" s="221"/>
      <c r="AU66" s="221"/>
      <c r="AV66" s="221"/>
      <c r="AW66" s="221"/>
      <c r="AX66" s="221"/>
      <c r="AY66" s="221"/>
      <c r="AZ66" s="221"/>
      <c r="BA66" s="221"/>
      <c r="BB66" s="221"/>
      <c r="BC66" s="221"/>
      <c r="BD66" s="221"/>
      <c r="BE66" s="221"/>
      <c r="BF66" s="221"/>
      <c r="BG66" s="221"/>
      <c r="BH66" s="221"/>
      <c r="BI66" s="221"/>
      <c r="BJ66" s="221"/>
      <c r="BK66" s="221"/>
      <c r="BL66" s="221"/>
      <c r="BM66" s="221"/>
      <c r="BN66" s="221"/>
      <c r="BO66" s="221"/>
      <c r="BP66" s="221"/>
      <c r="BQ66" s="221"/>
      <c r="BR66" s="221"/>
      <c r="BS66" s="221"/>
      <c r="BT66" s="221"/>
      <c r="BU66" s="221"/>
      <c r="BV66" s="221"/>
      <c r="BW66" s="221"/>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row>
    <row r="67" spans="1:106" customFormat="1" ht="30" customHeight="1" x14ac:dyDescent="0.2">
      <c r="A67" s="27"/>
      <c r="B67" s="202"/>
      <c r="C67" s="891" t="s">
        <v>214</v>
      </c>
      <c r="D67" s="597"/>
      <c r="E67" s="597"/>
      <c r="F67" s="597"/>
      <c r="G67" s="597"/>
      <c r="H67" s="597"/>
      <c r="I67" s="597"/>
      <c r="J67" s="597"/>
      <c r="K67" s="597"/>
      <c r="L67" s="597"/>
      <c r="M67" s="597"/>
      <c r="N67" s="892"/>
      <c r="O67" s="27"/>
      <c r="P67" s="27"/>
      <c r="Q67" s="27"/>
      <c r="R67" s="27"/>
      <c r="S67" s="27"/>
      <c r="T67" s="27"/>
      <c r="U67" s="27"/>
      <c r="V67" s="27"/>
      <c r="W67" s="27"/>
      <c r="X67" s="27"/>
      <c r="Y67" s="27"/>
      <c r="Z67" s="27"/>
      <c r="AA67" s="27"/>
      <c r="AB67" s="27"/>
      <c r="AC67" s="221"/>
      <c r="AD67" s="221"/>
      <c r="AE67" s="221"/>
      <c r="AF67" s="221"/>
      <c r="AG67" s="221"/>
      <c r="AH67" s="221"/>
      <c r="AI67" s="221"/>
      <c r="AJ67" s="221"/>
      <c r="AK67" s="221"/>
      <c r="AL67" s="221"/>
      <c r="AM67" s="221"/>
      <c r="AN67" s="221"/>
      <c r="AO67" s="221"/>
      <c r="AP67" s="221"/>
      <c r="AQ67" s="221"/>
      <c r="AR67" s="221"/>
      <c r="AS67" s="221"/>
      <c r="AT67" s="221"/>
      <c r="AU67" s="221"/>
      <c r="AV67" s="221"/>
      <c r="AW67" s="221"/>
      <c r="AX67" s="221"/>
      <c r="AY67" s="221"/>
      <c r="AZ67" s="221"/>
      <c r="BA67" s="221"/>
      <c r="BB67" s="221"/>
      <c r="BC67" s="221"/>
      <c r="BD67" s="221"/>
      <c r="BE67" s="221"/>
      <c r="BF67" s="221"/>
      <c r="BG67" s="221"/>
      <c r="BH67" s="221"/>
      <c r="BI67" s="221"/>
      <c r="BJ67" s="221"/>
      <c r="BK67" s="221"/>
      <c r="BL67" s="221"/>
      <c r="BM67" s="221"/>
      <c r="BN67" s="221"/>
      <c r="BO67" s="221"/>
      <c r="BP67" s="221"/>
      <c r="BQ67" s="221"/>
      <c r="BR67" s="221"/>
      <c r="BS67" s="221"/>
      <c r="BT67" s="221"/>
      <c r="BU67" s="221"/>
      <c r="BV67" s="221"/>
      <c r="BW67" s="221"/>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row>
    <row r="68" spans="1:106" customFormat="1" ht="30" customHeight="1" x14ac:dyDescent="0.2">
      <c r="A68" s="27"/>
      <c r="B68" s="203"/>
      <c r="C68" s="891" t="s">
        <v>215</v>
      </c>
      <c r="D68" s="597"/>
      <c r="E68" s="597"/>
      <c r="F68" s="597"/>
      <c r="G68" s="597"/>
      <c r="H68" s="597"/>
      <c r="I68" s="597"/>
      <c r="J68" s="597"/>
      <c r="K68" s="597"/>
      <c r="L68" s="597"/>
      <c r="M68" s="597"/>
      <c r="N68" s="892"/>
      <c r="O68" s="27"/>
      <c r="P68" s="27"/>
      <c r="Q68" s="27"/>
      <c r="R68" s="27"/>
      <c r="S68" s="27"/>
      <c r="T68" s="27"/>
      <c r="U68" s="27"/>
      <c r="V68" s="27"/>
      <c r="W68" s="27"/>
      <c r="X68" s="27"/>
      <c r="Y68" s="27"/>
      <c r="Z68" s="27"/>
      <c r="AA68" s="27"/>
      <c r="AB68" s="27"/>
      <c r="AC68" s="221"/>
      <c r="AD68" s="221"/>
      <c r="AE68" s="221"/>
      <c r="AF68" s="221"/>
      <c r="AG68" s="221"/>
      <c r="AH68" s="221"/>
      <c r="AI68" s="221"/>
      <c r="AJ68" s="221"/>
      <c r="AK68" s="221"/>
      <c r="AL68" s="221"/>
      <c r="AM68" s="221"/>
      <c r="AN68" s="221"/>
      <c r="AO68" s="221"/>
      <c r="AP68" s="221"/>
      <c r="AQ68" s="221"/>
      <c r="AR68" s="221"/>
      <c r="AS68" s="221"/>
      <c r="AT68" s="221"/>
      <c r="AU68" s="221"/>
      <c r="AV68" s="221"/>
      <c r="AW68" s="221"/>
      <c r="AX68" s="221"/>
      <c r="AY68" s="221"/>
      <c r="AZ68" s="221"/>
      <c r="BA68" s="221"/>
      <c r="BB68" s="221"/>
      <c r="BC68" s="221"/>
      <c r="BD68" s="221"/>
      <c r="BE68" s="221"/>
      <c r="BF68" s="221"/>
      <c r="BG68" s="221"/>
      <c r="BH68" s="221"/>
      <c r="BI68" s="221"/>
      <c r="BJ68" s="221"/>
      <c r="BK68" s="221"/>
      <c r="BL68" s="221"/>
      <c r="BM68" s="221"/>
      <c r="BN68" s="221"/>
      <c r="BO68" s="221"/>
      <c r="BP68" s="221"/>
      <c r="BQ68" s="221"/>
      <c r="BR68" s="221"/>
      <c r="BS68" s="221"/>
      <c r="BT68" s="221"/>
      <c r="BU68" s="221"/>
      <c r="BV68" s="221"/>
      <c r="BW68" s="221"/>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row>
    <row r="69" spans="1:106" customFormat="1" ht="30" customHeight="1" x14ac:dyDescent="0.2">
      <c r="A69" s="27"/>
      <c r="B69" s="204">
        <v>0</v>
      </c>
      <c r="C69" s="891" t="s">
        <v>216</v>
      </c>
      <c r="D69" s="597"/>
      <c r="E69" s="597"/>
      <c r="F69" s="597"/>
      <c r="G69" s="597"/>
      <c r="H69" s="597"/>
      <c r="I69" s="597"/>
      <c r="J69" s="597"/>
      <c r="K69" s="597"/>
      <c r="L69" s="597"/>
      <c r="M69" s="597"/>
      <c r="N69" s="892"/>
      <c r="O69" s="27"/>
      <c r="P69" s="27"/>
      <c r="Q69" s="27"/>
      <c r="R69" s="27"/>
      <c r="S69" s="27"/>
      <c r="T69" s="27"/>
      <c r="U69" s="27"/>
      <c r="V69" s="27"/>
      <c r="W69" s="27"/>
      <c r="X69" s="27"/>
      <c r="Y69" s="27"/>
      <c r="Z69" s="27"/>
      <c r="AA69" s="27"/>
      <c r="AB69" s="27"/>
      <c r="AC69" s="221"/>
      <c r="AD69" s="221"/>
      <c r="AE69" s="221"/>
      <c r="AF69" s="221"/>
      <c r="AG69" s="221"/>
      <c r="AH69" s="221"/>
      <c r="AI69" s="221"/>
      <c r="AJ69" s="221"/>
      <c r="AK69" s="221"/>
      <c r="AL69" s="221"/>
      <c r="AM69" s="221"/>
      <c r="AN69" s="221"/>
      <c r="AO69" s="221"/>
      <c r="AP69" s="221"/>
      <c r="AQ69" s="221"/>
      <c r="AR69" s="221"/>
      <c r="AS69" s="221"/>
      <c r="AT69" s="221"/>
      <c r="AU69" s="221"/>
      <c r="AV69" s="221"/>
      <c r="AW69" s="221"/>
      <c r="AX69" s="221"/>
      <c r="AY69" s="221"/>
      <c r="AZ69" s="221"/>
      <c r="BA69" s="221"/>
      <c r="BB69" s="221"/>
      <c r="BC69" s="221"/>
      <c r="BD69" s="221"/>
      <c r="BE69" s="221"/>
      <c r="BF69" s="221"/>
      <c r="BG69" s="221"/>
      <c r="BH69" s="221"/>
      <c r="BI69" s="221"/>
      <c r="BJ69" s="221"/>
      <c r="BK69" s="221"/>
      <c r="BL69" s="221"/>
      <c r="BM69" s="221"/>
      <c r="BN69" s="221"/>
      <c r="BO69" s="221"/>
      <c r="BP69" s="221"/>
      <c r="BQ69" s="221"/>
      <c r="BR69" s="221"/>
      <c r="BS69" s="221"/>
      <c r="BT69" s="221"/>
      <c r="BU69" s="221"/>
      <c r="BV69" s="221"/>
      <c r="BW69" s="221"/>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row>
    <row r="70" spans="1:106" customFormat="1" ht="30" customHeight="1" x14ac:dyDescent="0.2">
      <c r="A70" s="27"/>
      <c r="B70" s="205"/>
      <c r="C70" s="891" t="s">
        <v>217</v>
      </c>
      <c r="D70" s="597"/>
      <c r="E70" s="597"/>
      <c r="F70" s="597"/>
      <c r="G70" s="597"/>
      <c r="H70" s="597"/>
      <c r="I70" s="597"/>
      <c r="J70" s="597"/>
      <c r="K70" s="597"/>
      <c r="L70" s="597"/>
      <c r="M70" s="597"/>
      <c r="N70" s="892"/>
      <c r="O70" s="27"/>
      <c r="P70" s="27"/>
      <c r="Q70" s="27"/>
      <c r="R70" s="27"/>
      <c r="S70" s="27"/>
      <c r="T70" s="27"/>
      <c r="U70" s="27"/>
      <c r="V70" s="27"/>
      <c r="W70" s="27"/>
      <c r="X70" s="27"/>
      <c r="Y70" s="27"/>
      <c r="Z70" s="27"/>
      <c r="AA70" s="27"/>
      <c r="AB70" s="27"/>
      <c r="AC70" s="221"/>
      <c r="AD70" s="221"/>
      <c r="AE70" s="221"/>
      <c r="AF70" s="221"/>
      <c r="AG70" s="221"/>
      <c r="AH70" s="221"/>
      <c r="AI70" s="221"/>
      <c r="AJ70" s="221"/>
      <c r="AK70" s="221"/>
      <c r="AL70" s="221"/>
      <c r="AM70" s="221"/>
      <c r="AN70" s="221"/>
      <c r="AO70" s="221"/>
      <c r="AP70" s="221"/>
      <c r="AQ70" s="221"/>
      <c r="AR70" s="221"/>
      <c r="AS70" s="221"/>
      <c r="AT70" s="221"/>
      <c r="AU70" s="221"/>
      <c r="AV70" s="221"/>
      <c r="AW70" s="221"/>
      <c r="AX70" s="221"/>
      <c r="AY70" s="221"/>
      <c r="AZ70" s="221"/>
      <c r="BA70" s="221"/>
      <c r="BB70" s="221"/>
      <c r="BC70" s="221"/>
      <c r="BD70" s="221"/>
      <c r="BE70" s="221"/>
      <c r="BF70" s="221"/>
      <c r="BG70" s="221"/>
      <c r="BH70" s="221"/>
      <c r="BI70" s="221"/>
      <c r="BJ70" s="221"/>
      <c r="BK70" s="221"/>
      <c r="BL70" s="221"/>
      <c r="BM70" s="221"/>
      <c r="BN70" s="221"/>
      <c r="BO70" s="221"/>
      <c r="BP70" s="221"/>
      <c r="BQ70" s="221"/>
      <c r="BR70" s="221"/>
      <c r="BS70" s="221"/>
      <c r="BT70" s="221"/>
      <c r="BU70" s="221"/>
      <c r="BV70" s="221"/>
      <c r="BW70" s="221"/>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row>
    <row r="71" spans="1:106" customFormat="1" ht="30" customHeight="1" x14ac:dyDescent="0.2">
      <c r="A71" s="27"/>
      <c r="B71" s="206">
        <v>0</v>
      </c>
      <c r="C71" s="891" t="s">
        <v>382</v>
      </c>
      <c r="D71" s="597"/>
      <c r="E71" s="597"/>
      <c r="F71" s="597"/>
      <c r="G71" s="597"/>
      <c r="H71" s="597"/>
      <c r="I71" s="597"/>
      <c r="J71" s="597"/>
      <c r="K71" s="597"/>
      <c r="L71" s="597"/>
      <c r="M71" s="597"/>
      <c r="N71" s="892"/>
      <c r="O71" s="27"/>
      <c r="P71" s="27"/>
      <c r="Q71" s="27"/>
      <c r="R71" s="27"/>
      <c r="S71" s="27"/>
      <c r="T71" s="27"/>
      <c r="U71" s="27"/>
      <c r="V71" s="27"/>
      <c r="W71" s="27"/>
      <c r="X71" s="27"/>
      <c r="Y71" s="27"/>
      <c r="Z71" s="27"/>
      <c r="AA71" s="27"/>
      <c r="AB71" s="27"/>
      <c r="AC71" s="221"/>
      <c r="AD71" s="221"/>
      <c r="AE71" s="221"/>
      <c r="AF71" s="221"/>
      <c r="AG71" s="221"/>
      <c r="AH71" s="221"/>
      <c r="AI71" s="221"/>
      <c r="AJ71" s="221"/>
      <c r="AK71" s="221"/>
      <c r="AL71" s="221"/>
      <c r="AM71" s="221"/>
      <c r="AN71" s="221"/>
      <c r="AO71" s="221"/>
      <c r="AP71" s="221"/>
      <c r="AQ71" s="221"/>
      <c r="AR71" s="221"/>
      <c r="AS71" s="221"/>
      <c r="AT71" s="221"/>
      <c r="AU71" s="221"/>
      <c r="AV71" s="221"/>
      <c r="AW71" s="221"/>
      <c r="AX71" s="221"/>
      <c r="AY71" s="221"/>
      <c r="AZ71" s="221"/>
      <c r="BA71" s="221"/>
      <c r="BB71" s="221"/>
      <c r="BC71" s="221"/>
      <c r="BD71" s="221"/>
      <c r="BE71" s="221"/>
      <c r="BF71" s="221"/>
      <c r="BG71" s="221"/>
      <c r="BH71" s="221"/>
      <c r="BI71" s="221"/>
      <c r="BJ71" s="221"/>
      <c r="BK71" s="221"/>
      <c r="BL71" s="221"/>
      <c r="BM71" s="221"/>
      <c r="BN71" s="221"/>
      <c r="BO71" s="221"/>
      <c r="BP71" s="221"/>
      <c r="BQ71" s="221"/>
      <c r="BR71" s="221"/>
      <c r="BS71" s="221"/>
      <c r="BT71" s="221"/>
      <c r="BU71" s="221"/>
      <c r="BV71" s="221"/>
      <c r="BW71" s="221"/>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row>
    <row r="72" spans="1:106" customFormat="1" ht="30" customHeight="1" x14ac:dyDescent="0.2">
      <c r="A72" s="27"/>
      <c r="B72" s="207"/>
      <c r="C72" s="891" t="s">
        <v>218</v>
      </c>
      <c r="D72" s="597"/>
      <c r="E72" s="597"/>
      <c r="F72" s="597"/>
      <c r="G72" s="597"/>
      <c r="H72" s="597"/>
      <c r="I72" s="597"/>
      <c r="J72" s="597"/>
      <c r="K72" s="597"/>
      <c r="L72" s="597"/>
      <c r="M72" s="597"/>
      <c r="N72" s="892"/>
      <c r="O72" s="27"/>
      <c r="P72" s="27"/>
      <c r="Q72" s="27"/>
      <c r="R72" s="27"/>
      <c r="S72" s="27"/>
      <c r="T72" s="27"/>
      <c r="U72" s="27"/>
      <c r="V72" s="27"/>
      <c r="W72" s="27"/>
      <c r="X72" s="27"/>
      <c r="Y72" s="27"/>
      <c r="Z72" s="27"/>
      <c r="AA72" s="27"/>
      <c r="AB72" s="27"/>
      <c r="AC72" s="221"/>
      <c r="AD72" s="221"/>
      <c r="AE72" s="221"/>
      <c r="AF72" s="221"/>
      <c r="AG72" s="221"/>
      <c r="AH72" s="221"/>
      <c r="AI72" s="221"/>
      <c r="AJ72" s="221"/>
      <c r="AK72" s="221"/>
      <c r="AL72" s="221"/>
      <c r="AM72" s="221"/>
      <c r="AN72" s="221"/>
      <c r="AO72" s="221"/>
      <c r="AP72" s="221"/>
      <c r="AQ72" s="221"/>
      <c r="AR72" s="221"/>
      <c r="AS72" s="221"/>
      <c r="AT72" s="221"/>
      <c r="AU72" s="221"/>
      <c r="AV72" s="221"/>
      <c r="AW72" s="221"/>
      <c r="AX72" s="221"/>
      <c r="AY72" s="221"/>
      <c r="AZ72" s="221"/>
      <c r="BA72" s="221"/>
      <c r="BB72" s="221"/>
      <c r="BC72" s="221"/>
      <c r="BD72" s="221"/>
      <c r="BE72" s="221"/>
      <c r="BF72" s="221"/>
      <c r="BG72" s="221"/>
      <c r="BH72" s="221"/>
      <c r="BI72" s="221"/>
      <c r="BJ72" s="221"/>
      <c r="BK72" s="221"/>
      <c r="BL72" s="221"/>
      <c r="BM72" s="221"/>
      <c r="BN72" s="221"/>
      <c r="BO72" s="221"/>
      <c r="BP72" s="221"/>
      <c r="BQ72" s="221"/>
      <c r="BR72" s="221"/>
      <c r="BS72" s="221"/>
      <c r="BT72" s="221"/>
      <c r="BU72" s="221"/>
      <c r="BV72" s="221"/>
      <c r="BW72" s="221"/>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row>
    <row r="73" spans="1:106" customFormat="1" ht="30" customHeight="1" x14ac:dyDescent="0.2">
      <c r="A73" s="27"/>
      <c r="B73" s="236"/>
      <c r="C73" s="891" t="s">
        <v>383</v>
      </c>
      <c r="D73" s="597"/>
      <c r="E73" s="597"/>
      <c r="F73" s="597"/>
      <c r="G73" s="597"/>
      <c r="H73" s="597"/>
      <c r="I73" s="597"/>
      <c r="J73" s="597"/>
      <c r="K73" s="597"/>
      <c r="L73" s="597"/>
      <c r="M73" s="597"/>
      <c r="N73" s="892"/>
      <c r="O73" s="27"/>
      <c r="P73" s="27"/>
      <c r="Q73" s="27"/>
      <c r="R73" s="27"/>
      <c r="S73" s="27"/>
      <c r="T73" s="27"/>
      <c r="U73" s="27"/>
      <c r="V73" s="27"/>
      <c r="W73" s="27"/>
      <c r="X73" s="27"/>
      <c r="Y73" s="27"/>
      <c r="Z73" s="27"/>
      <c r="AA73" s="27"/>
      <c r="AB73" s="27"/>
      <c r="AC73" s="221"/>
      <c r="AD73" s="221"/>
      <c r="AE73" s="221"/>
      <c r="AF73" s="221"/>
      <c r="AG73" s="221"/>
      <c r="AH73" s="221"/>
      <c r="AI73" s="221"/>
      <c r="AJ73" s="221"/>
      <c r="AK73" s="221"/>
      <c r="AL73" s="221"/>
      <c r="AM73" s="221"/>
      <c r="AN73" s="221"/>
      <c r="AO73" s="221"/>
      <c r="AP73" s="221"/>
      <c r="AQ73" s="221"/>
      <c r="AR73" s="221"/>
      <c r="AS73" s="221"/>
      <c r="AT73" s="221"/>
      <c r="AU73" s="221"/>
      <c r="AV73" s="221"/>
      <c r="AW73" s="221"/>
      <c r="AX73" s="221"/>
      <c r="AY73" s="221"/>
      <c r="AZ73" s="221"/>
      <c r="BA73" s="221"/>
      <c r="BB73" s="221"/>
      <c r="BC73" s="221"/>
      <c r="BD73" s="221"/>
      <c r="BE73" s="221"/>
      <c r="BF73" s="221"/>
      <c r="BG73" s="221"/>
      <c r="BH73" s="221"/>
      <c r="BI73" s="221"/>
      <c r="BJ73" s="221"/>
      <c r="BK73" s="221"/>
      <c r="BL73" s="221"/>
      <c r="BM73" s="221"/>
      <c r="BN73" s="221"/>
      <c r="BO73" s="221"/>
      <c r="BP73" s="221"/>
      <c r="BQ73" s="221"/>
      <c r="BR73" s="221"/>
      <c r="BS73" s="221"/>
      <c r="BT73" s="221"/>
      <c r="BU73" s="221"/>
      <c r="BV73" s="221"/>
      <c r="BW73" s="221"/>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row>
    <row r="74" spans="1:106" s="47" customFormat="1" ht="21" customHeight="1" x14ac:dyDescent="0.2">
      <c r="A74" s="209"/>
      <c r="B74" s="217" t="s">
        <v>145</v>
      </c>
      <c r="C74" s="211"/>
      <c r="X74" s="27"/>
      <c r="Z74" s="210"/>
      <c r="AA74" s="208"/>
      <c r="AC74" s="220"/>
      <c r="AD74" s="220"/>
      <c r="AE74" s="220"/>
      <c r="AF74" s="220"/>
      <c r="AG74" s="220"/>
      <c r="AH74" s="220"/>
      <c r="AI74" s="220"/>
      <c r="AJ74" s="220"/>
      <c r="AK74" s="220"/>
      <c r="AL74" s="220"/>
      <c r="AM74" s="220"/>
      <c r="AN74" s="220"/>
      <c r="AO74" s="220"/>
      <c r="AP74" s="220"/>
      <c r="AQ74" s="220"/>
      <c r="AR74" s="220"/>
      <c r="AS74" s="220"/>
      <c r="AT74" s="220"/>
      <c r="AU74" s="220"/>
      <c r="AV74" s="220"/>
      <c r="AW74" s="220"/>
      <c r="AX74" s="220"/>
      <c r="AY74" s="220"/>
      <c r="AZ74" s="220"/>
      <c r="BA74" s="220"/>
      <c r="BB74" s="220"/>
      <c r="BC74" s="220"/>
      <c r="BD74" s="220"/>
      <c r="BE74" s="220"/>
      <c r="BF74" s="220"/>
      <c r="BG74" s="220"/>
      <c r="BH74" s="220"/>
      <c r="BI74" s="220"/>
      <c r="BJ74" s="220"/>
      <c r="BK74" s="220"/>
      <c r="BL74" s="220"/>
      <c r="BM74" s="220"/>
      <c r="BN74" s="220"/>
      <c r="BO74" s="220"/>
      <c r="BP74" s="220"/>
      <c r="BQ74" s="220"/>
      <c r="BR74" s="220"/>
      <c r="BS74" s="220"/>
      <c r="BT74" s="220"/>
      <c r="BU74" s="220"/>
      <c r="BV74" s="220"/>
      <c r="BW74" s="220"/>
    </row>
    <row r="75" spans="1:106" s="220" customFormat="1" ht="21" customHeight="1" x14ac:dyDescent="0.25">
      <c r="A75" s="231"/>
      <c r="C75" s="224"/>
      <c r="X75" s="232"/>
      <c r="Z75" s="226"/>
      <c r="AA75" s="222"/>
    </row>
    <row r="76" spans="1:106" s="220" customFormat="1" ht="21" customHeight="1" x14ac:dyDescent="0.25">
      <c r="A76" s="231"/>
      <c r="C76" s="224"/>
      <c r="X76" s="232"/>
      <c r="Z76" s="226"/>
      <c r="AA76" s="222"/>
    </row>
    <row r="77" spans="1:106" s="220" customFormat="1" ht="21" customHeight="1" x14ac:dyDescent="0.2">
      <c r="A77" s="231"/>
      <c r="C77" s="224"/>
      <c r="Z77" s="226"/>
      <c r="AA77" s="222"/>
    </row>
    <row r="78" spans="1:106" s="220" customFormat="1" ht="21" customHeight="1" x14ac:dyDescent="0.2">
      <c r="A78" s="231"/>
      <c r="C78" s="224"/>
      <c r="Z78" s="226"/>
      <c r="AA78" s="222"/>
    </row>
    <row r="79" spans="1:106" s="220" customFormat="1" ht="21" customHeight="1" x14ac:dyDescent="0.2">
      <c r="A79" s="231"/>
      <c r="C79" s="224"/>
      <c r="Z79" s="226"/>
      <c r="AA79" s="222"/>
    </row>
    <row r="80" spans="1:106" s="220" customFormat="1" ht="21" customHeight="1" x14ac:dyDescent="0.2">
      <c r="A80" s="231"/>
      <c r="C80" s="224"/>
      <c r="Z80" s="226"/>
      <c r="AA80" s="222"/>
    </row>
    <row r="81" spans="1:27" s="220" customFormat="1" ht="21" customHeight="1" x14ac:dyDescent="0.2">
      <c r="A81" s="231"/>
      <c r="C81" s="224"/>
      <c r="X81" s="221"/>
      <c r="Z81" s="226"/>
      <c r="AA81" s="222"/>
    </row>
    <row r="82" spans="1:27" s="220" customFormat="1" x14ac:dyDescent="0.25">
      <c r="A82" s="231"/>
      <c r="C82" s="224"/>
      <c r="X82" s="232"/>
      <c r="Z82" s="226"/>
      <c r="AA82" s="222"/>
    </row>
    <row r="83" spans="1:27" s="220" customFormat="1" x14ac:dyDescent="0.2">
      <c r="A83" s="231"/>
      <c r="C83" s="224"/>
      <c r="Z83" s="226"/>
      <c r="AA83" s="222"/>
    </row>
    <row r="84" spans="1:27" s="220" customFormat="1" x14ac:dyDescent="0.2">
      <c r="A84" s="231"/>
      <c r="C84" s="224"/>
      <c r="Z84" s="226"/>
      <c r="AA84" s="222"/>
    </row>
    <row r="85" spans="1:27" s="220" customFormat="1" x14ac:dyDescent="0.2">
      <c r="A85" s="231"/>
      <c r="C85" s="224"/>
      <c r="X85" s="221"/>
      <c r="Z85" s="226"/>
      <c r="AA85" s="222"/>
    </row>
    <row r="86" spans="1:27" s="220" customFormat="1" x14ac:dyDescent="0.25">
      <c r="A86" s="231"/>
      <c r="C86" s="224"/>
      <c r="X86" s="232"/>
      <c r="Z86" s="226"/>
      <c r="AA86" s="222"/>
    </row>
    <row r="87" spans="1:27" s="220" customFormat="1" x14ac:dyDescent="0.25">
      <c r="A87" s="231"/>
      <c r="C87" s="224"/>
      <c r="X87" s="232"/>
      <c r="Z87" s="226"/>
      <c r="AA87" s="222"/>
    </row>
    <row r="88" spans="1:27" s="220" customFormat="1" x14ac:dyDescent="0.2">
      <c r="A88" s="231"/>
      <c r="C88" s="224"/>
      <c r="Z88" s="226"/>
      <c r="AA88" s="222"/>
    </row>
    <row r="89" spans="1:27" s="220" customFormat="1" x14ac:dyDescent="0.2">
      <c r="A89" s="231"/>
      <c r="C89" s="224"/>
      <c r="Z89" s="226"/>
      <c r="AA89" s="222"/>
    </row>
    <row r="90" spans="1:27" s="220" customFormat="1" x14ac:dyDescent="0.2">
      <c r="A90" s="231"/>
      <c r="C90" s="224"/>
      <c r="Z90" s="226"/>
      <c r="AA90" s="222"/>
    </row>
    <row r="91" spans="1:27" s="220" customFormat="1" x14ac:dyDescent="0.2">
      <c r="A91" s="231"/>
      <c r="C91" s="224"/>
      <c r="Z91" s="226"/>
      <c r="AA91" s="222"/>
    </row>
    <row r="92" spans="1:27" s="220" customFormat="1" x14ac:dyDescent="0.2">
      <c r="A92" s="231"/>
      <c r="C92" s="224"/>
      <c r="X92" s="221"/>
      <c r="Z92" s="226"/>
      <c r="AA92" s="222"/>
    </row>
    <row r="93" spans="1:27" s="220" customFormat="1" x14ac:dyDescent="0.25">
      <c r="A93" s="231"/>
      <c r="C93" s="224"/>
      <c r="X93" s="232"/>
      <c r="Z93" s="226"/>
      <c r="AA93" s="222"/>
    </row>
    <row r="94" spans="1:27" s="220" customFormat="1" x14ac:dyDescent="0.25">
      <c r="A94" s="231"/>
      <c r="C94" s="224"/>
      <c r="X94" s="232"/>
      <c r="Z94" s="226"/>
      <c r="AA94" s="222"/>
    </row>
    <row r="95" spans="1:27" s="220" customFormat="1" x14ac:dyDescent="0.25">
      <c r="A95" s="231"/>
      <c r="C95" s="224"/>
      <c r="X95" s="232"/>
      <c r="Z95" s="226"/>
      <c r="AA95" s="222"/>
    </row>
    <row r="96" spans="1:27" s="220" customFormat="1" x14ac:dyDescent="0.2">
      <c r="A96" s="231"/>
      <c r="C96" s="224"/>
      <c r="Z96" s="226"/>
      <c r="AA96" s="222"/>
    </row>
    <row r="97" spans="1:27" s="220" customFormat="1" x14ac:dyDescent="0.2">
      <c r="A97" s="231"/>
      <c r="C97" s="224"/>
      <c r="Z97" s="226"/>
      <c r="AA97" s="222"/>
    </row>
    <row r="98" spans="1:27" s="220" customFormat="1" x14ac:dyDescent="0.2">
      <c r="A98" s="231"/>
      <c r="C98" s="224"/>
      <c r="Z98" s="226"/>
      <c r="AA98" s="222"/>
    </row>
    <row r="99" spans="1:27" s="220" customFormat="1" x14ac:dyDescent="0.2">
      <c r="A99" s="231"/>
      <c r="C99" s="224"/>
      <c r="Z99" s="226"/>
      <c r="AA99" s="222"/>
    </row>
    <row r="100" spans="1:27" s="220" customFormat="1" x14ac:dyDescent="0.2">
      <c r="A100" s="231"/>
      <c r="C100" s="224"/>
      <c r="Z100" s="226"/>
      <c r="AA100" s="222"/>
    </row>
    <row r="101" spans="1:27" s="220" customFormat="1" x14ac:dyDescent="0.2">
      <c r="A101" s="231"/>
      <c r="C101" s="224"/>
      <c r="Z101" s="226"/>
      <c r="AA101" s="222"/>
    </row>
    <row r="102" spans="1:27" s="220" customFormat="1" x14ac:dyDescent="0.2">
      <c r="A102" s="231"/>
      <c r="C102" s="224"/>
      <c r="X102" s="221"/>
      <c r="Z102" s="226"/>
      <c r="AA102" s="222"/>
    </row>
    <row r="103" spans="1:27" s="220" customFormat="1" x14ac:dyDescent="0.25">
      <c r="A103" s="231"/>
      <c r="C103" s="224"/>
      <c r="X103" s="232"/>
      <c r="Z103" s="226"/>
      <c r="AA103" s="222"/>
    </row>
    <row r="104" spans="1:27" s="220" customFormat="1" x14ac:dyDescent="0.25">
      <c r="A104" s="231"/>
      <c r="C104" s="224"/>
      <c r="X104" s="232"/>
      <c r="Z104" s="226"/>
      <c r="AA104" s="222"/>
    </row>
    <row r="105" spans="1:27" s="220" customFormat="1" x14ac:dyDescent="0.25">
      <c r="A105" s="231"/>
      <c r="C105" s="224"/>
      <c r="X105" s="232"/>
      <c r="Z105" s="226"/>
      <c r="AA105" s="222"/>
    </row>
    <row r="106" spans="1:27" s="220" customFormat="1" x14ac:dyDescent="0.25">
      <c r="A106" s="231"/>
      <c r="C106" s="224"/>
      <c r="X106" s="232"/>
      <c r="Z106" s="226"/>
      <c r="AA106" s="222"/>
    </row>
    <row r="107" spans="1:27" s="220" customFormat="1" x14ac:dyDescent="0.25">
      <c r="A107" s="231"/>
      <c r="C107" s="224"/>
      <c r="X107" s="232"/>
      <c r="Z107" s="226"/>
      <c r="AA107" s="222"/>
    </row>
    <row r="108" spans="1:27" s="220" customFormat="1" x14ac:dyDescent="0.25">
      <c r="A108" s="231"/>
      <c r="C108" s="224"/>
      <c r="X108" s="232"/>
      <c r="Z108" s="226"/>
      <c r="AA108" s="222"/>
    </row>
    <row r="109" spans="1:27" s="220" customFormat="1" x14ac:dyDescent="0.2">
      <c r="A109" s="231"/>
      <c r="C109" s="224"/>
      <c r="Z109" s="226"/>
      <c r="AA109" s="222"/>
    </row>
    <row r="110" spans="1:27" s="220" customFormat="1" x14ac:dyDescent="0.2">
      <c r="A110" s="231"/>
      <c r="C110" s="224"/>
      <c r="Z110" s="226"/>
      <c r="AA110" s="222"/>
    </row>
    <row r="111" spans="1:27" s="220" customFormat="1" x14ac:dyDescent="0.2">
      <c r="A111" s="231"/>
      <c r="C111" s="224"/>
      <c r="Z111" s="226"/>
      <c r="AA111" s="222"/>
    </row>
    <row r="112" spans="1:27" s="220" customFormat="1" x14ac:dyDescent="0.2">
      <c r="A112" s="231"/>
      <c r="C112" s="224"/>
      <c r="Z112" s="226"/>
      <c r="AA112" s="222"/>
    </row>
    <row r="113" spans="1:27" s="220" customFormat="1" x14ac:dyDescent="0.2">
      <c r="A113" s="231"/>
      <c r="C113" s="224"/>
      <c r="Z113" s="226"/>
      <c r="AA113" s="222"/>
    </row>
    <row r="114" spans="1:27" s="220" customFormat="1" x14ac:dyDescent="0.2">
      <c r="A114" s="231"/>
      <c r="C114" s="224"/>
      <c r="Z114" s="226"/>
      <c r="AA114" s="222"/>
    </row>
    <row r="115" spans="1:27" s="220" customFormat="1" x14ac:dyDescent="0.2">
      <c r="A115" s="231"/>
      <c r="C115" s="224"/>
      <c r="Z115" s="226"/>
      <c r="AA115" s="222"/>
    </row>
    <row r="116" spans="1:27" s="220" customFormat="1" x14ac:dyDescent="0.2">
      <c r="A116" s="231"/>
      <c r="C116" s="224"/>
      <c r="Z116" s="226"/>
      <c r="AA116" s="222"/>
    </row>
    <row r="117" spans="1:27" s="220" customFormat="1" x14ac:dyDescent="0.2">
      <c r="A117" s="231"/>
      <c r="C117" s="224"/>
      <c r="Z117" s="226"/>
      <c r="AA117" s="222"/>
    </row>
    <row r="118" spans="1:27" s="220" customFormat="1" x14ac:dyDescent="0.2">
      <c r="A118" s="231"/>
      <c r="C118" s="224"/>
      <c r="Z118" s="226"/>
      <c r="AA118" s="222"/>
    </row>
    <row r="119" spans="1:27" s="220" customFormat="1" x14ac:dyDescent="0.2">
      <c r="A119" s="231"/>
      <c r="C119" s="224"/>
      <c r="Z119" s="226"/>
      <c r="AA119" s="222"/>
    </row>
    <row r="120" spans="1:27" s="220" customFormat="1" x14ac:dyDescent="0.2">
      <c r="A120" s="231"/>
      <c r="C120" s="224"/>
      <c r="Z120" s="226"/>
      <c r="AA120" s="222"/>
    </row>
    <row r="121" spans="1:27" s="220" customFormat="1" x14ac:dyDescent="0.2">
      <c r="A121" s="231"/>
      <c r="C121" s="224"/>
      <c r="Z121" s="226"/>
      <c r="AA121" s="222"/>
    </row>
    <row r="122" spans="1:27" s="220" customFormat="1" x14ac:dyDescent="0.2">
      <c r="A122" s="231"/>
      <c r="C122" s="224"/>
      <c r="Z122" s="226"/>
      <c r="AA122" s="222"/>
    </row>
    <row r="123" spans="1:27" s="220" customFormat="1" x14ac:dyDescent="0.2">
      <c r="A123" s="231"/>
      <c r="C123" s="224"/>
      <c r="Z123" s="226"/>
      <c r="AA123" s="222"/>
    </row>
    <row r="124" spans="1:27" s="220" customFormat="1" x14ac:dyDescent="0.2">
      <c r="A124" s="231"/>
      <c r="C124" s="224"/>
      <c r="Z124" s="226"/>
      <c r="AA124" s="222"/>
    </row>
    <row r="125" spans="1:27" s="220" customFormat="1" x14ac:dyDescent="0.2">
      <c r="A125" s="231"/>
      <c r="C125" s="224"/>
      <c r="Z125" s="226"/>
      <c r="AA125" s="222"/>
    </row>
    <row r="126" spans="1:27" s="220" customFormat="1" x14ac:dyDescent="0.2">
      <c r="A126" s="231"/>
      <c r="C126" s="224"/>
      <c r="Z126" s="226"/>
      <c r="AA126" s="222"/>
    </row>
    <row r="127" spans="1:27" s="220" customFormat="1" x14ac:dyDescent="0.2">
      <c r="A127" s="231"/>
      <c r="C127" s="224"/>
      <c r="Z127" s="226"/>
      <c r="AA127" s="222"/>
    </row>
    <row r="128" spans="1:27" s="220" customFormat="1" x14ac:dyDescent="0.2">
      <c r="A128" s="231"/>
      <c r="C128" s="224"/>
      <c r="Z128" s="226"/>
      <c r="AA128" s="222"/>
    </row>
    <row r="129" spans="1:27" s="220" customFormat="1" x14ac:dyDescent="0.2">
      <c r="A129" s="231"/>
      <c r="C129" s="224"/>
      <c r="Z129" s="226"/>
      <c r="AA129" s="222"/>
    </row>
    <row r="130" spans="1:27" s="220" customFormat="1" x14ac:dyDescent="0.2">
      <c r="A130" s="231"/>
      <c r="C130" s="224"/>
      <c r="Z130" s="226"/>
      <c r="AA130" s="222"/>
    </row>
    <row r="131" spans="1:27" s="220" customFormat="1" x14ac:dyDescent="0.2">
      <c r="A131" s="231"/>
      <c r="C131" s="224"/>
      <c r="Z131" s="226"/>
      <c r="AA131" s="222"/>
    </row>
    <row r="132" spans="1:27" s="220" customFormat="1" x14ac:dyDescent="0.2">
      <c r="A132" s="231"/>
      <c r="C132" s="224"/>
      <c r="Z132" s="226"/>
      <c r="AA132" s="222"/>
    </row>
    <row r="133" spans="1:27" s="220" customFormat="1" x14ac:dyDescent="0.2">
      <c r="A133" s="231"/>
      <c r="C133" s="224"/>
      <c r="Z133" s="226"/>
      <c r="AA133" s="222"/>
    </row>
    <row r="134" spans="1:27" s="220" customFormat="1" x14ac:dyDescent="0.2">
      <c r="A134" s="231"/>
      <c r="C134" s="224"/>
      <c r="Z134" s="226"/>
      <c r="AA134" s="222"/>
    </row>
    <row r="135" spans="1:27" s="220" customFormat="1" x14ac:dyDescent="0.2">
      <c r="A135" s="231"/>
      <c r="C135" s="224"/>
      <c r="Z135" s="226"/>
      <c r="AA135" s="222"/>
    </row>
    <row r="136" spans="1:27" s="220" customFormat="1" x14ac:dyDescent="0.2">
      <c r="A136" s="231"/>
      <c r="C136" s="224"/>
      <c r="Z136" s="226"/>
      <c r="AA136" s="222"/>
    </row>
    <row r="137" spans="1:27" s="220" customFormat="1" x14ac:dyDescent="0.2">
      <c r="A137" s="231"/>
      <c r="C137" s="224"/>
      <c r="Z137" s="226"/>
      <c r="AA137" s="222"/>
    </row>
    <row r="138" spans="1:27" s="220" customFormat="1" x14ac:dyDescent="0.2">
      <c r="A138" s="231"/>
      <c r="C138" s="224"/>
      <c r="Z138" s="226"/>
      <c r="AA138" s="222"/>
    </row>
    <row r="139" spans="1:27" s="220" customFormat="1" x14ac:dyDescent="0.2">
      <c r="A139" s="231"/>
      <c r="C139" s="224"/>
      <c r="Z139" s="226"/>
      <c r="AA139" s="222"/>
    </row>
    <row r="140" spans="1:27" s="220" customFormat="1" x14ac:dyDescent="0.2">
      <c r="A140" s="231"/>
      <c r="C140" s="224"/>
      <c r="Z140" s="226"/>
      <c r="AA140" s="222"/>
    </row>
    <row r="141" spans="1:27" s="220" customFormat="1" x14ac:dyDescent="0.2">
      <c r="A141" s="231"/>
      <c r="C141" s="224"/>
      <c r="Z141" s="226"/>
      <c r="AA141" s="222"/>
    </row>
    <row r="142" spans="1:27" s="220" customFormat="1" x14ac:dyDescent="0.2">
      <c r="A142" s="231"/>
      <c r="C142" s="224"/>
      <c r="Z142" s="226"/>
      <c r="AA142" s="222"/>
    </row>
    <row r="143" spans="1:27" s="220" customFormat="1" x14ac:dyDescent="0.2">
      <c r="A143" s="231"/>
      <c r="C143" s="224"/>
      <c r="Z143" s="226"/>
      <c r="AA143" s="222"/>
    </row>
    <row r="144" spans="1:27" s="220" customFormat="1" x14ac:dyDescent="0.2">
      <c r="A144" s="231"/>
      <c r="C144" s="224"/>
      <c r="Z144" s="226"/>
      <c r="AA144" s="222"/>
    </row>
    <row r="145" spans="1:27" s="220" customFormat="1" x14ac:dyDescent="0.2">
      <c r="A145" s="231"/>
      <c r="C145" s="224"/>
      <c r="Z145" s="226"/>
      <c r="AA145" s="222"/>
    </row>
    <row r="146" spans="1:27" s="220" customFormat="1" x14ac:dyDescent="0.2">
      <c r="A146" s="231"/>
      <c r="C146" s="224"/>
      <c r="Z146" s="226"/>
      <c r="AA146" s="222"/>
    </row>
    <row r="147" spans="1:27" s="220" customFormat="1" x14ac:dyDescent="0.2">
      <c r="A147" s="231"/>
      <c r="C147" s="224"/>
      <c r="Z147" s="226"/>
      <c r="AA147" s="222"/>
    </row>
    <row r="148" spans="1:27" s="220" customFormat="1" x14ac:dyDescent="0.2">
      <c r="A148" s="231"/>
      <c r="C148" s="224"/>
      <c r="Z148" s="226"/>
      <c r="AA148" s="222"/>
    </row>
    <row r="149" spans="1:27" s="220" customFormat="1" x14ac:dyDescent="0.2">
      <c r="A149" s="231"/>
      <c r="C149" s="224"/>
      <c r="Z149" s="226"/>
      <c r="AA149" s="222"/>
    </row>
    <row r="150" spans="1:27" s="220" customFormat="1" x14ac:dyDescent="0.2">
      <c r="A150" s="231"/>
      <c r="C150" s="224"/>
      <c r="Z150" s="226"/>
      <c r="AA150" s="222"/>
    </row>
    <row r="151" spans="1:27" s="220" customFormat="1" x14ac:dyDescent="0.2">
      <c r="A151" s="231"/>
      <c r="C151" s="224"/>
      <c r="Z151" s="226"/>
      <c r="AA151" s="222"/>
    </row>
    <row r="152" spans="1:27" s="220" customFormat="1" x14ac:dyDescent="0.2">
      <c r="A152" s="231"/>
      <c r="C152" s="224"/>
      <c r="Z152" s="226"/>
      <c r="AA152" s="222"/>
    </row>
    <row r="153" spans="1:27" s="220" customFormat="1" x14ac:dyDescent="0.2">
      <c r="A153" s="231"/>
      <c r="C153" s="224"/>
      <c r="Z153" s="226"/>
      <c r="AA153" s="222"/>
    </row>
    <row r="154" spans="1:27" s="220" customFormat="1" x14ac:dyDescent="0.2">
      <c r="A154" s="231"/>
      <c r="C154" s="224"/>
      <c r="Z154" s="226"/>
      <c r="AA154" s="222"/>
    </row>
    <row r="155" spans="1:27" s="220" customFormat="1" x14ac:dyDescent="0.2">
      <c r="A155" s="231"/>
      <c r="C155" s="224"/>
      <c r="Z155" s="226"/>
      <c r="AA155" s="222"/>
    </row>
    <row r="156" spans="1:27" s="220" customFormat="1" x14ac:dyDescent="0.2">
      <c r="A156" s="231"/>
      <c r="C156" s="224"/>
      <c r="Z156" s="226"/>
      <c r="AA156" s="222"/>
    </row>
    <row r="157" spans="1:27" s="220" customFormat="1" x14ac:dyDescent="0.2">
      <c r="A157" s="231"/>
      <c r="C157" s="224"/>
      <c r="Z157" s="226"/>
      <c r="AA157" s="222"/>
    </row>
    <row r="158" spans="1:27" s="220" customFormat="1" x14ac:dyDescent="0.2">
      <c r="A158" s="231"/>
      <c r="C158" s="224"/>
      <c r="Z158" s="226"/>
      <c r="AA158" s="222"/>
    </row>
    <row r="159" spans="1:27" s="220" customFormat="1" x14ac:dyDescent="0.2">
      <c r="A159" s="231"/>
      <c r="C159" s="224"/>
      <c r="Z159" s="226"/>
      <c r="AA159" s="222"/>
    </row>
    <row r="160" spans="1:27" s="220" customFormat="1" x14ac:dyDescent="0.2">
      <c r="A160" s="231"/>
      <c r="C160" s="224"/>
      <c r="Z160" s="226"/>
      <c r="AA160" s="222"/>
    </row>
    <row r="161" spans="1:27" s="220" customFormat="1" x14ac:dyDescent="0.2">
      <c r="A161" s="231"/>
      <c r="C161" s="224"/>
      <c r="Z161" s="226"/>
      <c r="AA161" s="222"/>
    </row>
    <row r="162" spans="1:27" s="220" customFormat="1" x14ac:dyDescent="0.2">
      <c r="A162" s="231"/>
      <c r="C162" s="224"/>
      <c r="Z162" s="226"/>
      <c r="AA162" s="222"/>
    </row>
    <row r="163" spans="1:27" s="220" customFormat="1" x14ac:dyDescent="0.2">
      <c r="A163" s="231"/>
      <c r="C163" s="224"/>
      <c r="Z163" s="226"/>
      <c r="AA163" s="222"/>
    </row>
    <row r="164" spans="1:27" s="220" customFormat="1" x14ac:dyDescent="0.2">
      <c r="A164" s="231"/>
      <c r="C164" s="224"/>
      <c r="Z164" s="226"/>
      <c r="AA164" s="222"/>
    </row>
    <row r="165" spans="1:27" s="220" customFormat="1" x14ac:dyDescent="0.2">
      <c r="A165" s="231"/>
      <c r="C165" s="224"/>
      <c r="Z165" s="226"/>
      <c r="AA165" s="222"/>
    </row>
    <row r="166" spans="1:27" s="220" customFormat="1" x14ac:dyDescent="0.2">
      <c r="A166" s="231"/>
      <c r="C166" s="224"/>
      <c r="Z166" s="226"/>
      <c r="AA166" s="222"/>
    </row>
    <row r="167" spans="1:27" s="220" customFormat="1" x14ac:dyDescent="0.2">
      <c r="A167" s="231"/>
      <c r="C167" s="224"/>
      <c r="Z167" s="226"/>
      <c r="AA167" s="222"/>
    </row>
    <row r="168" spans="1:27" s="220" customFormat="1" x14ac:dyDescent="0.2">
      <c r="A168" s="231"/>
      <c r="C168" s="224"/>
      <c r="Z168" s="226"/>
      <c r="AA168" s="222"/>
    </row>
    <row r="169" spans="1:27" s="220" customFormat="1" x14ac:dyDescent="0.2">
      <c r="A169" s="231"/>
      <c r="C169" s="224"/>
      <c r="Z169" s="226"/>
      <c r="AA169" s="222"/>
    </row>
    <row r="170" spans="1:27" s="220" customFormat="1" x14ac:dyDescent="0.2">
      <c r="A170" s="231"/>
      <c r="C170" s="224"/>
      <c r="Z170" s="226"/>
      <c r="AA170" s="222"/>
    </row>
    <row r="171" spans="1:27" s="220" customFormat="1" x14ac:dyDescent="0.2">
      <c r="A171" s="231"/>
      <c r="C171" s="224"/>
      <c r="Z171" s="226"/>
      <c r="AA171" s="222"/>
    </row>
    <row r="172" spans="1:27" s="220" customFormat="1" x14ac:dyDescent="0.2">
      <c r="A172" s="231"/>
      <c r="C172" s="224"/>
      <c r="Z172" s="226"/>
      <c r="AA172" s="222"/>
    </row>
    <row r="173" spans="1:27" s="220" customFormat="1" x14ac:dyDescent="0.2">
      <c r="A173" s="231"/>
      <c r="C173" s="224"/>
      <c r="Z173" s="226"/>
      <c r="AA173" s="222"/>
    </row>
    <row r="174" spans="1:27" s="220" customFormat="1" x14ac:dyDescent="0.2">
      <c r="A174" s="231"/>
      <c r="C174" s="224"/>
      <c r="Z174" s="226"/>
      <c r="AA174" s="222"/>
    </row>
    <row r="175" spans="1:27" s="220" customFormat="1" x14ac:dyDescent="0.2">
      <c r="A175" s="231"/>
      <c r="C175" s="224"/>
      <c r="Z175" s="226"/>
      <c r="AA175" s="222"/>
    </row>
    <row r="176" spans="1:27" s="220" customFormat="1" x14ac:dyDescent="0.2">
      <c r="A176" s="231"/>
      <c r="C176" s="224"/>
      <c r="Z176" s="226"/>
      <c r="AA176" s="222"/>
    </row>
    <row r="177" spans="1:27" s="220" customFormat="1" x14ac:dyDescent="0.2">
      <c r="A177" s="231"/>
      <c r="C177" s="224"/>
      <c r="Z177" s="226"/>
      <c r="AA177" s="222"/>
    </row>
    <row r="178" spans="1:27" s="220" customFormat="1" x14ac:dyDescent="0.2">
      <c r="A178" s="231"/>
      <c r="C178" s="224"/>
      <c r="Z178" s="226"/>
      <c r="AA178" s="222"/>
    </row>
    <row r="179" spans="1:27" s="220" customFormat="1" x14ac:dyDescent="0.2">
      <c r="A179" s="231"/>
      <c r="C179" s="224"/>
      <c r="Z179" s="226"/>
      <c r="AA179" s="222"/>
    </row>
    <row r="180" spans="1:27" s="220" customFormat="1" x14ac:dyDescent="0.2">
      <c r="A180" s="231"/>
      <c r="C180" s="224"/>
      <c r="Z180" s="226"/>
      <c r="AA180" s="222"/>
    </row>
    <row r="181" spans="1:27" s="220" customFormat="1" x14ac:dyDescent="0.2">
      <c r="A181" s="231"/>
      <c r="C181" s="224"/>
      <c r="Z181" s="226"/>
      <c r="AA181" s="222"/>
    </row>
    <row r="182" spans="1:27" s="220" customFormat="1" x14ac:dyDescent="0.2">
      <c r="A182" s="231"/>
      <c r="C182" s="224"/>
      <c r="Z182" s="226"/>
      <c r="AA182" s="222"/>
    </row>
    <row r="183" spans="1:27" s="220" customFormat="1" x14ac:dyDescent="0.2">
      <c r="A183" s="231"/>
      <c r="C183" s="224"/>
      <c r="Z183" s="226"/>
      <c r="AA183" s="222"/>
    </row>
    <row r="184" spans="1:27" s="220" customFormat="1" x14ac:dyDescent="0.2">
      <c r="A184" s="231"/>
      <c r="C184" s="224"/>
      <c r="Z184" s="226"/>
      <c r="AA184" s="222"/>
    </row>
    <row r="185" spans="1:27" s="220" customFormat="1" x14ac:dyDescent="0.2">
      <c r="A185" s="231"/>
      <c r="C185" s="224"/>
      <c r="Z185" s="226"/>
      <c r="AA185" s="222"/>
    </row>
    <row r="186" spans="1:27" s="220" customFormat="1" x14ac:dyDescent="0.2">
      <c r="A186" s="231"/>
      <c r="C186" s="224"/>
      <c r="Z186" s="226"/>
      <c r="AA186" s="222"/>
    </row>
    <row r="187" spans="1:27" s="220" customFormat="1" x14ac:dyDescent="0.2">
      <c r="A187" s="231"/>
      <c r="C187" s="224"/>
      <c r="Z187" s="226"/>
      <c r="AA187" s="222"/>
    </row>
    <row r="188" spans="1:27" s="220" customFormat="1" x14ac:dyDescent="0.2">
      <c r="A188" s="231"/>
      <c r="C188" s="224"/>
      <c r="Z188" s="226"/>
      <c r="AA188" s="222"/>
    </row>
    <row r="189" spans="1:27" s="220" customFormat="1" x14ac:dyDescent="0.2">
      <c r="A189" s="231"/>
      <c r="C189" s="224"/>
      <c r="Z189" s="226"/>
      <c r="AA189" s="222"/>
    </row>
    <row r="190" spans="1:27" s="220" customFormat="1" x14ac:dyDescent="0.2">
      <c r="A190" s="231"/>
      <c r="C190" s="224"/>
      <c r="Z190" s="226"/>
      <c r="AA190" s="222"/>
    </row>
    <row r="191" spans="1:27" s="220" customFormat="1" x14ac:dyDescent="0.2">
      <c r="A191" s="231"/>
      <c r="C191" s="224"/>
      <c r="Z191" s="226"/>
      <c r="AA191" s="222"/>
    </row>
    <row r="192" spans="1:27" s="220" customFormat="1" x14ac:dyDescent="0.2">
      <c r="A192" s="231"/>
      <c r="C192" s="224"/>
      <c r="Z192" s="226"/>
      <c r="AA192" s="222"/>
    </row>
    <row r="193" spans="1:75" s="220" customFormat="1" x14ac:dyDescent="0.2">
      <c r="A193" s="231"/>
      <c r="C193" s="224"/>
      <c r="Z193" s="226"/>
      <c r="AA193" s="222"/>
    </row>
    <row r="194" spans="1:75" s="220" customFormat="1" x14ac:dyDescent="0.2">
      <c r="A194" s="231"/>
      <c r="C194" s="224"/>
      <c r="Z194" s="226"/>
      <c r="AA194" s="222"/>
    </row>
    <row r="195" spans="1:75" s="220" customFormat="1" x14ac:dyDescent="0.2">
      <c r="A195" s="231"/>
      <c r="C195" s="224"/>
      <c r="Z195" s="226"/>
      <c r="AA195" s="222"/>
    </row>
    <row r="196" spans="1:75" s="220" customFormat="1" x14ac:dyDescent="0.2">
      <c r="A196" s="231"/>
      <c r="C196" s="224"/>
      <c r="Z196" s="226"/>
      <c r="AA196" s="222"/>
    </row>
    <row r="197" spans="1:75" s="220" customFormat="1" x14ac:dyDescent="0.2">
      <c r="A197" s="231"/>
      <c r="C197" s="224"/>
      <c r="Z197" s="226"/>
      <c r="AA197" s="222"/>
    </row>
    <row r="198" spans="1:75" s="220" customFormat="1" x14ac:dyDescent="0.2">
      <c r="A198" s="231"/>
      <c r="C198" s="224"/>
      <c r="Z198" s="226"/>
      <c r="AA198" s="222"/>
    </row>
    <row r="199" spans="1:75" s="220" customFormat="1" x14ac:dyDescent="0.2">
      <c r="A199" s="231"/>
      <c r="C199" s="224"/>
      <c r="Z199" s="226"/>
      <c r="AA199" s="222"/>
    </row>
    <row r="200" spans="1:75" s="47" customFormat="1" x14ac:dyDescent="0.2">
      <c r="A200" s="209"/>
      <c r="C200" s="211"/>
      <c r="Z200" s="210"/>
      <c r="AA200" s="208"/>
      <c r="AC200" s="220"/>
      <c r="AD200" s="220"/>
      <c r="AE200" s="220"/>
      <c r="AF200" s="220"/>
      <c r="AG200" s="220"/>
      <c r="AH200" s="220"/>
      <c r="AI200" s="220"/>
      <c r="AJ200" s="220"/>
      <c r="AK200" s="220"/>
      <c r="AL200" s="220"/>
      <c r="AM200" s="220"/>
      <c r="AN200" s="220"/>
      <c r="AO200" s="220"/>
      <c r="AP200" s="220"/>
      <c r="AQ200" s="220"/>
      <c r="AR200" s="220"/>
      <c r="AS200" s="220"/>
      <c r="AT200" s="220"/>
      <c r="AU200" s="220"/>
      <c r="AV200" s="220"/>
      <c r="AW200" s="220"/>
      <c r="AX200" s="220"/>
      <c r="AY200" s="220"/>
      <c r="AZ200" s="220"/>
      <c r="BA200" s="220"/>
      <c r="BB200" s="220"/>
      <c r="BC200" s="220"/>
      <c r="BD200" s="220"/>
      <c r="BE200" s="220"/>
      <c r="BF200" s="220"/>
      <c r="BG200" s="220"/>
      <c r="BH200" s="220"/>
      <c r="BI200" s="220"/>
      <c r="BJ200" s="220"/>
      <c r="BK200" s="220"/>
      <c r="BL200" s="220"/>
      <c r="BM200" s="220"/>
      <c r="BN200" s="220"/>
      <c r="BO200" s="220"/>
      <c r="BP200" s="220"/>
      <c r="BQ200" s="220"/>
      <c r="BR200" s="220"/>
      <c r="BS200" s="220"/>
      <c r="BT200" s="220"/>
      <c r="BU200" s="220"/>
      <c r="BV200" s="220"/>
      <c r="BW200" s="220"/>
    </row>
    <row r="201" spans="1:75" s="47" customFormat="1" x14ac:dyDescent="0.2">
      <c r="A201" s="209"/>
      <c r="C201" s="211"/>
      <c r="Z201" s="210"/>
      <c r="AA201" s="208"/>
      <c r="AC201" s="220"/>
      <c r="AD201" s="220"/>
      <c r="AE201" s="220"/>
      <c r="AF201" s="220"/>
      <c r="AG201" s="220"/>
      <c r="AH201" s="220"/>
      <c r="AI201" s="220"/>
      <c r="AJ201" s="220"/>
      <c r="AK201" s="220"/>
      <c r="AL201" s="220"/>
      <c r="AM201" s="220"/>
      <c r="AN201" s="220"/>
      <c r="AO201" s="220"/>
      <c r="AP201" s="220"/>
      <c r="AQ201" s="220"/>
      <c r="AR201" s="220"/>
      <c r="AS201" s="220"/>
      <c r="AT201" s="220"/>
      <c r="AU201" s="220"/>
      <c r="AV201" s="220"/>
      <c r="AW201" s="220"/>
      <c r="AX201" s="220"/>
      <c r="AY201" s="220"/>
      <c r="AZ201" s="220"/>
      <c r="BA201" s="220"/>
      <c r="BB201" s="220"/>
      <c r="BC201" s="220"/>
      <c r="BD201" s="220"/>
      <c r="BE201" s="220"/>
      <c r="BF201" s="220"/>
      <c r="BG201" s="220"/>
      <c r="BH201" s="220"/>
      <c r="BI201" s="220"/>
      <c r="BJ201" s="220"/>
      <c r="BK201" s="220"/>
      <c r="BL201" s="220"/>
      <c r="BM201" s="220"/>
      <c r="BN201" s="220"/>
      <c r="BO201" s="220"/>
      <c r="BP201" s="220"/>
      <c r="BQ201" s="220"/>
      <c r="BR201" s="220"/>
      <c r="BS201" s="220"/>
      <c r="BT201" s="220"/>
      <c r="BU201" s="220"/>
      <c r="BV201" s="220"/>
      <c r="BW201" s="220"/>
    </row>
    <row r="202" spans="1:75" s="47" customFormat="1" x14ac:dyDescent="0.2">
      <c r="A202" s="209"/>
      <c r="C202" s="211"/>
      <c r="Z202" s="210"/>
      <c r="AA202" s="208"/>
      <c r="AC202" s="220"/>
      <c r="AD202" s="220"/>
      <c r="AE202" s="220"/>
      <c r="AF202" s="220"/>
      <c r="AG202" s="220"/>
      <c r="AH202" s="220"/>
      <c r="AI202" s="220"/>
      <c r="AJ202" s="220"/>
      <c r="AK202" s="220"/>
      <c r="AL202" s="220"/>
      <c r="AM202" s="220"/>
      <c r="AN202" s="220"/>
      <c r="AO202" s="220"/>
      <c r="AP202" s="220"/>
      <c r="AQ202" s="220"/>
      <c r="AR202" s="220"/>
      <c r="AS202" s="220"/>
      <c r="AT202" s="220"/>
      <c r="AU202" s="220"/>
      <c r="AV202" s="220"/>
      <c r="AW202" s="220"/>
      <c r="AX202" s="220"/>
      <c r="AY202" s="220"/>
      <c r="AZ202" s="220"/>
      <c r="BA202" s="220"/>
      <c r="BB202" s="220"/>
      <c r="BC202" s="220"/>
      <c r="BD202" s="220"/>
      <c r="BE202" s="220"/>
      <c r="BF202" s="220"/>
      <c r="BG202" s="220"/>
      <c r="BH202" s="220"/>
      <c r="BI202" s="220"/>
      <c r="BJ202" s="220"/>
      <c r="BK202" s="220"/>
      <c r="BL202" s="220"/>
      <c r="BM202" s="220"/>
      <c r="BN202" s="220"/>
      <c r="BO202" s="220"/>
      <c r="BP202" s="220"/>
      <c r="BQ202" s="220"/>
      <c r="BR202" s="220"/>
      <c r="BS202" s="220"/>
      <c r="BT202" s="220"/>
      <c r="BU202" s="220"/>
      <c r="BV202" s="220"/>
      <c r="BW202" s="220"/>
    </row>
    <row r="203" spans="1:75" s="47" customFormat="1" x14ac:dyDescent="0.2">
      <c r="A203" s="209"/>
      <c r="C203" s="211"/>
      <c r="Z203" s="210"/>
      <c r="AA203" s="208"/>
      <c r="AC203" s="220"/>
      <c r="AD203" s="220"/>
      <c r="AE203" s="220"/>
      <c r="AF203" s="220"/>
      <c r="AG203" s="220"/>
      <c r="AH203" s="220"/>
      <c r="AI203" s="220"/>
      <c r="AJ203" s="220"/>
      <c r="AK203" s="220"/>
      <c r="AL203" s="220"/>
      <c r="AM203" s="220"/>
      <c r="AN203" s="220"/>
      <c r="AO203" s="220"/>
      <c r="AP203" s="220"/>
      <c r="AQ203" s="220"/>
      <c r="AR203" s="220"/>
      <c r="AS203" s="220"/>
      <c r="AT203" s="220"/>
      <c r="AU203" s="220"/>
      <c r="AV203" s="220"/>
      <c r="AW203" s="220"/>
      <c r="AX203" s="220"/>
      <c r="AY203" s="220"/>
      <c r="AZ203" s="220"/>
      <c r="BA203" s="220"/>
      <c r="BB203" s="220"/>
      <c r="BC203" s="220"/>
      <c r="BD203" s="220"/>
      <c r="BE203" s="220"/>
      <c r="BF203" s="220"/>
      <c r="BG203" s="220"/>
      <c r="BH203" s="220"/>
      <c r="BI203" s="220"/>
      <c r="BJ203" s="220"/>
      <c r="BK203" s="220"/>
      <c r="BL203" s="220"/>
      <c r="BM203" s="220"/>
      <c r="BN203" s="220"/>
      <c r="BO203" s="220"/>
      <c r="BP203" s="220"/>
      <c r="BQ203" s="220"/>
      <c r="BR203" s="220"/>
      <c r="BS203" s="220"/>
      <c r="BT203" s="220"/>
      <c r="BU203" s="220"/>
      <c r="BV203" s="220"/>
      <c r="BW203" s="220"/>
    </row>
    <row r="204" spans="1:75" s="47" customFormat="1" x14ac:dyDescent="0.2">
      <c r="A204" s="209"/>
      <c r="C204" s="211"/>
      <c r="Z204" s="210"/>
      <c r="AA204" s="208"/>
      <c r="AC204" s="220"/>
      <c r="AD204" s="220"/>
      <c r="AE204" s="220"/>
      <c r="AF204" s="220"/>
      <c r="AG204" s="220"/>
      <c r="AH204" s="220"/>
      <c r="AI204" s="220"/>
      <c r="AJ204" s="220"/>
      <c r="AK204" s="220"/>
      <c r="AL204" s="220"/>
      <c r="AM204" s="220"/>
      <c r="AN204" s="220"/>
      <c r="AO204" s="220"/>
      <c r="AP204" s="220"/>
      <c r="AQ204" s="220"/>
      <c r="AR204" s="220"/>
      <c r="AS204" s="220"/>
      <c r="AT204" s="220"/>
      <c r="AU204" s="220"/>
      <c r="AV204" s="220"/>
      <c r="AW204" s="220"/>
      <c r="AX204" s="220"/>
      <c r="AY204" s="220"/>
      <c r="AZ204" s="220"/>
      <c r="BA204" s="220"/>
      <c r="BB204" s="220"/>
      <c r="BC204" s="220"/>
      <c r="BD204" s="220"/>
      <c r="BE204" s="220"/>
      <c r="BF204" s="220"/>
      <c r="BG204" s="220"/>
      <c r="BH204" s="220"/>
      <c r="BI204" s="220"/>
      <c r="BJ204" s="220"/>
      <c r="BK204" s="220"/>
      <c r="BL204" s="220"/>
      <c r="BM204" s="220"/>
      <c r="BN204" s="220"/>
      <c r="BO204" s="220"/>
      <c r="BP204" s="220"/>
      <c r="BQ204" s="220"/>
      <c r="BR204" s="220"/>
      <c r="BS204" s="220"/>
      <c r="BT204" s="220"/>
      <c r="BU204" s="220"/>
      <c r="BV204" s="220"/>
      <c r="BW204" s="220"/>
    </row>
    <row r="205" spans="1:75" s="47" customFormat="1" x14ac:dyDescent="0.2">
      <c r="A205" s="209"/>
      <c r="C205" s="211"/>
      <c r="Z205" s="210"/>
      <c r="AA205" s="208"/>
      <c r="AC205" s="220"/>
      <c r="AD205" s="220"/>
      <c r="AE205" s="220"/>
      <c r="AF205" s="220"/>
      <c r="AG205" s="220"/>
      <c r="AH205" s="220"/>
      <c r="AI205" s="220"/>
      <c r="AJ205" s="220"/>
      <c r="AK205" s="220"/>
      <c r="AL205" s="220"/>
      <c r="AM205" s="220"/>
      <c r="AN205" s="220"/>
      <c r="AO205" s="220"/>
      <c r="AP205" s="220"/>
      <c r="AQ205" s="220"/>
      <c r="AR205" s="220"/>
      <c r="AS205" s="220"/>
      <c r="AT205" s="220"/>
      <c r="AU205" s="220"/>
      <c r="AV205" s="220"/>
      <c r="AW205" s="220"/>
      <c r="AX205" s="220"/>
      <c r="AY205" s="220"/>
      <c r="AZ205" s="220"/>
      <c r="BA205" s="220"/>
      <c r="BB205" s="220"/>
      <c r="BC205" s="220"/>
      <c r="BD205" s="220"/>
      <c r="BE205" s="220"/>
      <c r="BF205" s="220"/>
      <c r="BG205" s="220"/>
      <c r="BH205" s="220"/>
      <c r="BI205" s="220"/>
      <c r="BJ205" s="220"/>
      <c r="BK205" s="220"/>
      <c r="BL205" s="220"/>
      <c r="BM205" s="220"/>
      <c r="BN205" s="220"/>
      <c r="BO205" s="220"/>
      <c r="BP205" s="220"/>
      <c r="BQ205" s="220"/>
      <c r="BR205" s="220"/>
      <c r="BS205" s="220"/>
      <c r="BT205" s="220"/>
      <c r="BU205" s="220"/>
      <c r="BV205" s="220"/>
      <c r="BW205" s="220"/>
    </row>
    <row r="206" spans="1:75" s="47" customFormat="1" x14ac:dyDescent="0.2">
      <c r="A206" s="209"/>
      <c r="C206" s="211"/>
      <c r="Z206" s="210"/>
      <c r="AA206" s="208"/>
      <c r="AC206" s="220"/>
      <c r="AD206" s="220"/>
      <c r="AE206" s="220"/>
      <c r="AF206" s="220"/>
      <c r="AG206" s="220"/>
      <c r="AH206" s="220"/>
      <c r="AI206" s="220"/>
      <c r="AJ206" s="220"/>
      <c r="AK206" s="220"/>
      <c r="AL206" s="220"/>
      <c r="AM206" s="220"/>
      <c r="AN206" s="220"/>
      <c r="AO206" s="220"/>
      <c r="AP206" s="220"/>
      <c r="AQ206" s="220"/>
      <c r="AR206" s="220"/>
      <c r="AS206" s="220"/>
      <c r="AT206" s="220"/>
      <c r="AU206" s="220"/>
      <c r="AV206" s="220"/>
      <c r="AW206" s="220"/>
      <c r="AX206" s="220"/>
      <c r="AY206" s="220"/>
      <c r="AZ206" s="220"/>
      <c r="BA206" s="220"/>
      <c r="BB206" s="220"/>
      <c r="BC206" s="220"/>
      <c r="BD206" s="220"/>
      <c r="BE206" s="220"/>
      <c r="BF206" s="220"/>
      <c r="BG206" s="220"/>
      <c r="BH206" s="220"/>
      <c r="BI206" s="220"/>
      <c r="BJ206" s="220"/>
      <c r="BK206" s="220"/>
      <c r="BL206" s="220"/>
      <c r="BM206" s="220"/>
      <c r="BN206" s="220"/>
      <c r="BO206" s="220"/>
      <c r="BP206" s="220"/>
      <c r="BQ206" s="220"/>
      <c r="BR206" s="220"/>
      <c r="BS206" s="220"/>
      <c r="BT206" s="220"/>
      <c r="BU206" s="220"/>
      <c r="BV206" s="220"/>
      <c r="BW206" s="220"/>
    </row>
    <row r="207" spans="1:75" s="47" customFormat="1" x14ac:dyDescent="0.2">
      <c r="A207" s="209"/>
      <c r="C207" s="211"/>
      <c r="Z207" s="210"/>
      <c r="AA207" s="208"/>
      <c r="AC207" s="220"/>
      <c r="AD207" s="220"/>
      <c r="AE207" s="220"/>
      <c r="AF207" s="220"/>
      <c r="AG207" s="220"/>
      <c r="AH207" s="220"/>
      <c r="AI207" s="220"/>
      <c r="AJ207" s="220"/>
      <c r="AK207" s="220"/>
      <c r="AL207" s="220"/>
      <c r="AM207" s="220"/>
      <c r="AN207" s="220"/>
      <c r="AO207" s="220"/>
      <c r="AP207" s="220"/>
      <c r="AQ207" s="220"/>
      <c r="AR207" s="220"/>
      <c r="AS207" s="220"/>
      <c r="AT207" s="220"/>
      <c r="AU207" s="220"/>
      <c r="AV207" s="220"/>
      <c r="AW207" s="220"/>
      <c r="AX207" s="220"/>
      <c r="AY207" s="220"/>
      <c r="AZ207" s="220"/>
      <c r="BA207" s="220"/>
      <c r="BB207" s="220"/>
      <c r="BC207" s="220"/>
      <c r="BD207" s="220"/>
      <c r="BE207" s="220"/>
      <c r="BF207" s="220"/>
      <c r="BG207" s="220"/>
      <c r="BH207" s="220"/>
      <c r="BI207" s="220"/>
      <c r="BJ207" s="220"/>
      <c r="BK207" s="220"/>
      <c r="BL207" s="220"/>
      <c r="BM207" s="220"/>
      <c r="BN207" s="220"/>
      <c r="BO207" s="220"/>
      <c r="BP207" s="220"/>
      <c r="BQ207" s="220"/>
      <c r="BR207" s="220"/>
      <c r="BS207" s="220"/>
      <c r="BT207" s="220"/>
      <c r="BU207" s="220"/>
      <c r="BV207" s="220"/>
      <c r="BW207" s="220"/>
    </row>
    <row r="208" spans="1:75" s="47" customFormat="1" x14ac:dyDescent="0.2">
      <c r="A208" s="209"/>
      <c r="C208" s="211"/>
      <c r="Z208" s="210"/>
      <c r="AA208" s="208"/>
      <c r="AC208" s="220"/>
      <c r="AD208" s="220"/>
      <c r="AE208" s="220"/>
      <c r="AF208" s="220"/>
      <c r="AG208" s="220"/>
      <c r="AH208" s="220"/>
      <c r="AI208" s="220"/>
      <c r="AJ208" s="220"/>
      <c r="AK208" s="220"/>
      <c r="AL208" s="220"/>
      <c r="AM208" s="220"/>
      <c r="AN208" s="220"/>
      <c r="AO208" s="220"/>
      <c r="AP208" s="220"/>
      <c r="AQ208" s="220"/>
      <c r="AR208" s="220"/>
      <c r="AS208" s="220"/>
      <c r="AT208" s="220"/>
      <c r="AU208" s="220"/>
      <c r="AV208" s="220"/>
      <c r="AW208" s="220"/>
      <c r="AX208" s="220"/>
      <c r="AY208" s="220"/>
      <c r="AZ208" s="220"/>
      <c r="BA208" s="220"/>
      <c r="BB208" s="220"/>
      <c r="BC208" s="220"/>
      <c r="BD208" s="220"/>
      <c r="BE208" s="220"/>
      <c r="BF208" s="220"/>
      <c r="BG208" s="220"/>
      <c r="BH208" s="220"/>
      <c r="BI208" s="220"/>
      <c r="BJ208" s="220"/>
      <c r="BK208" s="220"/>
      <c r="BL208" s="220"/>
      <c r="BM208" s="220"/>
      <c r="BN208" s="220"/>
      <c r="BO208" s="220"/>
      <c r="BP208" s="220"/>
      <c r="BQ208" s="220"/>
      <c r="BR208" s="220"/>
      <c r="BS208" s="220"/>
      <c r="BT208" s="220"/>
      <c r="BU208" s="220"/>
      <c r="BV208" s="220"/>
      <c r="BW208" s="220"/>
    </row>
    <row r="209" spans="1:75" s="47" customFormat="1" x14ac:dyDescent="0.2">
      <c r="A209" s="209"/>
      <c r="C209" s="211"/>
      <c r="Z209" s="210"/>
      <c r="AA209" s="208"/>
      <c r="AC209" s="220"/>
      <c r="AD209" s="220"/>
      <c r="AE209" s="220"/>
      <c r="AF209" s="220"/>
      <c r="AG209" s="220"/>
      <c r="AH209" s="220"/>
      <c r="AI209" s="220"/>
      <c r="AJ209" s="220"/>
      <c r="AK209" s="220"/>
      <c r="AL209" s="220"/>
      <c r="AM209" s="220"/>
      <c r="AN209" s="220"/>
      <c r="AO209" s="220"/>
      <c r="AP209" s="220"/>
      <c r="AQ209" s="220"/>
      <c r="AR209" s="220"/>
      <c r="AS209" s="220"/>
      <c r="AT209" s="220"/>
      <c r="AU209" s="220"/>
      <c r="AV209" s="220"/>
      <c r="AW209" s="220"/>
      <c r="AX209" s="220"/>
      <c r="AY209" s="220"/>
      <c r="AZ209" s="220"/>
      <c r="BA209" s="220"/>
      <c r="BB209" s="220"/>
      <c r="BC209" s="220"/>
      <c r="BD209" s="220"/>
      <c r="BE209" s="220"/>
      <c r="BF209" s="220"/>
      <c r="BG209" s="220"/>
      <c r="BH209" s="220"/>
      <c r="BI209" s="220"/>
      <c r="BJ209" s="220"/>
      <c r="BK209" s="220"/>
      <c r="BL209" s="220"/>
      <c r="BM209" s="220"/>
      <c r="BN209" s="220"/>
      <c r="BO209" s="220"/>
      <c r="BP209" s="220"/>
      <c r="BQ209" s="220"/>
      <c r="BR209" s="220"/>
      <c r="BS209" s="220"/>
      <c r="BT209" s="220"/>
      <c r="BU209" s="220"/>
      <c r="BV209" s="220"/>
      <c r="BW209" s="220"/>
    </row>
    <row r="210" spans="1:75" s="47" customFormat="1" x14ac:dyDescent="0.2">
      <c r="A210" s="209"/>
      <c r="C210" s="211"/>
      <c r="Z210" s="210"/>
      <c r="AA210" s="208"/>
      <c r="AC210" s="220"/>
      <c r="AD210" s="220"/>
      <c r="AE210" s="220"/>
      <c r="AF210" s="220"/>
      <c r="AG210" s="220"/>
      <c r="AH210" s="220"/>
      <c r="AI210" s="220"/>
      <c r="AJ210" s="220"/>
      <c r="AK210" s="220"/>
      <c r="AL210" s="220"/>
      <c r="AM210" s="220"/>
      <c r="AN210" s="220"/>
      <c r="AO210" s="220"/>
      <c r="AP210" s="220"/>
      <c r="AQ210" s="220"/>
      <c r="AR210" s="220"/>
      <c r="AS210" s="220"/>
      <c r="AT210" s="220"/>
      <c r="AU210" s="220"/>
      <c r="AV210" s="220"/>
      <c r="AW210" s="220"/>
      <c r="AX210" s="220"/>
      <c r="AY210" s="220"/>
      <c r="AZ210" s="220"/>
      <c r="BA210" s="220"/>
      <c r="BB210" s="220"/>
      <c r="BC210" s="220"/>
      <c r="BD210" s="220"/>
      <c r="BE210" s="220"/>
      <c r="BF210" s="220"/>
      <c r="BG210" s="220"/>
      <c r="BH210" s="220"/>
      <c r="BI210" s="220"/>
      <c r="BJ210" s="220"/>
      <c r="BK210" s="220"/>
      <c r="BL210" s="220"/>
      <c r="BM210" s="220"/>
      <c r="BN210" s="220"/>
      <c r="BO210" s="220"/>
      <c r="BP210" s="220"/>
      <c r="BQ210" s="220"/>
      <c r="BR210" s="220"/>
      <c r="BS210" s="220"/>
      <c r="BT210" s="220"/>
      <c r="BU210" s="220"/>
      <c r="BV210" s="220"/>
      <c r="BW210" s="220"/>
    </row>
    <row r="211" spans="1:75" s="47" customFormat="1" x14ac:dyDescent="0.2">
      <c r="A211" s="209"/>
      <c r="C211" s="211"/>
      <c r="Z211" s="210"/>
      <c r="AA211" s="208"/>
      <c r="AC211" s="220"/>
      <c r="AD211" s="220"/>
      <c r="AE211" s="220"/>
      <c r="AF211" s="220"/>
      <c r="AG211" s="220"/>
      <c r="AH211" s="220"/>
      <c r="AI211" s="220"/>
      <c r="AJ211" s="220"/>
      <c r="AK211" s="220"/>
      <c r="AL211" s="220"/>
      <c r="AM211" s="220"/>
      <c r="AN211" s="220"/>
      <c r="AO211" s="220"/>
      <c r="AP211" s="220"/>
      <c r="AQ211" s="220"/>
      <c r="AR211" s="220"/>
      <c r="AS211" s="220"/>
      <c r="AT211" s="220"/>
      <c r="AU211" s="220"/>
      <c r="AV211" s="220"/>
      <c r="AW211" s="220"/>
      <c r="AX211" s="220"/>
      <c r="AY211" s="220"/>
      <c r="AZ211" s="220"/>
      <c r="BA211" s="220"/>
      <c r="BB211" s="220"/>
      <c r="BC211" s="220"/>
      <c r="BD211" s="220"/>
      <c r="BE211" s="220"/>
      <c r="BF211" s="220"/>
      <c r="BG211" s="220"/>
      <c r="BH211" s="220"/>
      <c r="BI211" s="220"/>
      <c r="BJ211" s="220"/>
      <c r="BK211" s="220"/>
      <c r="BL211" s="220"/>
      <c r="BM211" s="220"/>
      <c r="BN211" s="220"/>
      <c r="BO211" s="220"/>
      <c r="BP211" s="220"/>
      <c r="BQ211" s="220"/>
      <c r="BR211" s="220"/>
      <c r="BS211" s="220"/>
      <c r="BT211" s="220"/>
      <c r="BU211" s="220"/>
      <c r="BV211" s="220"/>
      <c r="BW211" s="220"/>
    </row>
    <row r="212" spans="1:75" s="47" customFormat="1" x14ac:dyDescent="0.2">
      <c r="A212" s="209"/>
      <c r="C212" s="211"/>
      <c r="Z212" s="210"/>
      <c r="AA212" s="208"/>
      <c r="AC212" s="220"/>
      <c r="AD212" s="220"/>
      <c r="AE212" s="220"/>
      <c r="AF212" s="220"/>
      <c r="AG212" s="220"/>
      <c r="AH212" s="220"/>
      <c r="AI212" s="220"/>
      <c r="AJ212" s="220"/>
      <c r="AK212" s="220"/>
      <c r="AL212" s="220"/>
      <c r="AM212" s="220"/>
      <c r="AN212" s="220"/>
      <c r="AO212" s="220"/>
      <c r="AP212" s="220"/>
      <c r="AQ212" s="220"/>
      <c r="AR212" s="220"/>
      <c r="AS212" s="220"/>
      <c r="AT212" s="220"/>
      <c r="AU212" s="220"/>
      <c r="AV212" s="220"/>
      <c r="AW212" s="220"/>
      <c r="AX212" s="220"/>
      <c r="AY212" s="220"/>
      <c r="AZ212" s="220"/>
      <c r="BA212" s="220"/>
      <c r="BB212" s="220"/>
      <c r="BC212" s="220"/>
      <c r="BD212" s="220"/>
      <c r="BE212" s="220"/>
      <c r="BF212" s="220"/>
      <c r="BG212" s="220"/>
      <c r="BH212" s="220"/>
      <c r="BI212" s="220"/>
      <c r="BJ212" s="220"/>
      <c r="BK212" s="220"/>
      <c r="BL212" s="220"/>
      <c r="BM212" s="220"/>
      <c r="BN212" s="220"/>
      <c r="BO212" s="220"/>
      <c r="BP212" s="220"/>
      <c r="BQ212" s="220"/>
      <c r="BR212" s="220"/>
      <c r="BS212" s="220"/>
      <c r="BT212" s="220"/>
      <c r="BU212" s="220"/>
      <c r="BV212" s="220"/>
      <c r="BW212" s="220"/>
    </row>
    <row r="213" spans="1:75" s="47" customFormat="1" x14ac:dyDescent="0.2">
      <c r="A213" s="209"/>
      <c r="C213" s="211"/>
      <c r="Z213" s="210"/>
      <c r="AA213" s="208"/>
      <c r="AC213" s="220"/>
      <c r="AD213" s="220"/>
      <c r="AE213" s="220"/>
      <c r="AF213" s="220"/>
      <c r="AG213" s="220"/>
      <c r="AH213" s="220"/>
      <c r="AI213" s="220"/>
      <c r="AJ213" s="220"/>
      <c r="AK213" s="220"/>
      <c r="AL213" s="220"/>
      <c r="AM213" s="220"/>
      <c r="AN213" s="220"/>
      <c r="AO213" s="220"/>
      <c r="AP213" s="220"/>
      <c r="AQ213" s="220"/>
      <c r="AR213" s="220"/>
      <c r="AS213" s="220"/>
      <c r="AT213" s="220"/>
      <c r="AU213" s="220"/>
      <c r="AV213" s="220"/>
      <c r="AW213" s="220"/>
      <c r="AX213" s="220"/>
      <c r="AY213" s="220"/>
      <c r="AZ213" s="220"/>
      <c r="BA213" s="220"/>
      <c r="BB213" s="220"/>
      <c r="BC213" s="220"/>
      <c r="BD213" s="220"/>
      <c r="BE213" s="220"/>
      <c r="BF213" s="220"/>
      <c r="BG213" s="220"/>
      <c r="BH213" s="220"/>
      <c r="BI213" s="220"/>
      <c r="BJ213" s="220"/>
      <c r="BK213" s="220"/>
      <c r="BL213" s="220"/>
      <c r="BM213" s="220"/>
      <c r="BN213" s="220"/>
      <c r="BO213" s="220"/>
      <c r="BP213" s="220"/>
      <c r="BQ213" s="220"/>
      <c r="BR213" s="220"/>
      <c r="BS213" s="220"/>
      <c r="BT213" s="220"/>
      <c r="BU213" s="220"/>
      <c r="BV213" s="220"/>
      <c r="BW213" s="220"/>
    </row>
    <row r="214" spans="1:75" s="47" customFormat="1" x14ac:dyDescent="0.2">
      <c r="A214" s="209"/>
      <c r="C214" s="211"/>
      <c r="Z214" s="210"/>
      <c r="AA214" s="208"/>
      <c r="AC214" s="220"/>
      <c r="AD214" s="220"/>
      <c r="AE214" s="220"/>
      <c r="AF214" s="220"/>
      <c r="AG214" s="220"/>
      <c r="AH214" s="220"/>
      <c r="AI214" s="220"/>
      <c r="AJ214" s="220"/>
      <c r="AK214" s="220"/>
      <c r="AL214" s="220"/>
      <c r="AM214" s="220"/>
      <c r="AN214" s="220"/>
      <c r="AO214" s="220"/>
      <c r="AP214" s="220"/>
      <c r="AQ214" s="220"/>
      <c r="AR214" s="220"/>
      <c r="AS214" s="220"/>
      <c r="AT214" s="220"/>
      <c r="AU214" s="220"/>
      <c r="AV214" s="220"/>
      <c r="AW214" s="220"/>
      <c r="AX214" s="220"/>
      <c r="AY214" s="220"/>
      <c r="AZ214" s="220"/>
      <c r="BA214" s="220"/>
      <c r="BB214" s="220"/>
      <c r="BC214" s="220"/>
      <c r="BD214" s="220"/>
      <c r="BE214" s="220"/>
      <c r="BF214" s="220"/>
      <c r="BG214" s="220"/>
      <c r="BH214" s="220"/>
      <c r="BI214" s="220"/>
      <c r="BJ214" s="220"/>
      <c r="BK214" s="220"/>
      <c r="BL214" s="220"/>
      <c r="BM214" s="220"/>
      <c r="BN214" s="220"/>
      <c r="BO214" s="220"/>
      <c r="BP214" s="220"/>
      <c r="BQ214" s="220"/>
      <c r="BR214" s="220"/>
      <c r="BS214" s="220"/>
      <c r="BT214" s="220"/>
      <c r="BU214" s="220"/>
      <c r="BV214" s="220"/>
      <c r="BW214" s="220"/>
    </row>
    <row r="215" spans="1:75" s="47" customFormat="1" x14ac:dyDescent="0.2">
      <c r="A215" s="209"/>
      <c r="C215" s="211"/>
      <c r="Z215" s="210"/>
      <c r="AA215" s="208"/>
      <c r="AC215" s="220"/>
      <c r="AD215" s="220"/>
      <c r="AE215" s="220"/>
      <c r="AF215" s="220"/>
      <c r="AG215" s="220"/>
      <c r="AH215" s="220"/>
      <c r="AI215" s="220"/>
      <c r="AJ215" s="220"/>
      <c r="AK215" s="220"/>
      <c r="AL215" s="220"/>
      <c r="AM215" s="220"/>
      <c r="AN215" s="220"/>
      <c r="AO215" s="220"/>
      <c r="AP215" s="220"/>
      <c r="AQ215" s="220"/>
      <c r="AR215" s="220"/>
      <c r="AS215" s="220"/>
      <c r="AT215" s="220"/>
      <c r="AU215" s="220"/>
      <c r="AV215" s="220"/>
      <c r="AW215" s="220"/>
      <c r="AX215" s="220"/>
      <c r="AY215" s="220"/>
      <c r="AZ215" s="220"/>
      <c r="BA215" s="220"/>
      <c r="BB215" s="220"/>
      <c r="BC215" s="220"/>
      <c r="BD215" s="220"/>
      <c r="BE215" s="220"/>
      <c r="BF215" s="220"/>
      <c r="BG215" s="220"/>
      <c r="BH215" s="220"/>
      <c r="BI215" s="220"/>
      <c r="BJ215" s="220"/>
      <c r="BK215" s="220"/>
      <c r="BL215" s="220"/>
      <c r="BM215" s="220"/>
      <c r="BN215" s="220"/>
      <c r="BO215" s="220"/>
      <c r="BP215" s="220"/>
      <c r="BQ215" s="220"/>
      <c r="BR215" s="220"/>
      <c r="BS215" s="220"/>
      <c r="BT215" s="220"/>
      <c r="BU215" s="220"/>
      <c r="BV215" s="220"/>
      <c r="BW215" s="220"/>
    </row>
    <row r="216" spans="1:75" s="47" customFormat="1" x14ac:dyDescent="0.2">
      <c r="A216" s="209"/>
      <c r="C216" s="211"/>
      <c r="Z216" s="210"/>
      <c r="AA216" s="208"/>
      <c r="AC216" s="220"/>
      <c r="AD216" s="220"/>
      <c r="AE216" s="220"/>
      <c r="AF216" s="220"/>
      <c r="AG216" s="220"/>
      <c r="AH216" s="220"/>
      <c r="AI216" s="220"/>
      <c r="AJ216" s="220"/>
      <c r="AK216" s="220"/>
      <c r="AL216" s="220"/>
      <c r="AM216" s="220"/>
      <c r="AN216" s="220"/>
      <c r="AO216" s="220"/>
      <c r="AP216" s="220"/>
      <c r="AQ216" s="220"/>
      <c r="AR216" s="220"/>
      <c r="AS216" s="220"/>
      <c r="AT216" s="220"/>
      <c r="AU216" s="220"/>
      <c r="AV216" s="220"/>
      <c r="AW216" s="220"/>
      <c r="AX216" s="220"/>
      <c r="AY216" s="220"/>
      <c r="AZ216" s="220"/>
      <c r="BA216" s="220"/>
      <c r="BB216" s="220"/>
      <c r="BC216" s="220"/>
      <c r="BD216" s="220"/>
      <c r="BE216" s="220"/>
      <c r="BF216" s="220"/>
      <c r="BG216" s="220"/>
      <c r="BH216" s="220"/>
      <c r="BI216" s="220"/>
      <c r="BJ216" s="220"/>
      <c r="BK216" s="220"/>
      <c r="BL216" s="220"/>
      <c r="BM216" s="220"/>
      <c r="BN216" s="220"/>
      <c r="BO216" s="220"/>
      <c r="BP216" s="220"/>
      <c r="BQ216" s="220"/>
      <c r="BR216" s="220"/>
      <c r="BS216" s="220"/>
      <c r="BT216" s="220"/>
      <c r="BU216" s="220"/>
      <c r="BV216" s="220"/>
      <c r="BW216" s="220"/>
    </row>
    <row r="217" spans="1:75" s="47" customFormat="1" x14ac:dyDescent="0.2">
      <c r="A217" s="209"/>
      <c r="C217" s="211"/>
      <c r="Z217" s="210"/>
      <c r="AA217" s="208"/>
      <c r="AC217" s="220"/>
      <c r="AD217" s="220"/>
      <c r="AE217" s="220"/>
      <c r="AF217" s="220"/>
      <c r="AG217" s="220"/>
      <c r="AH217" s="220"/>
      <c r="AI217" s="220"/>
      <c r="AJ217" s="220"/>
      <c r="AK217" s="220"/>
      <c r="AL217" s="220"/>
      <c r="AM217" s="220"/>
      <c r="AN217" s="220"/>
      <c r="AO217" s="220"/>
      <c r="AP217" s="220"/>
      <c r="AQ217" s="220"/>
      <c r="AR217" s="220"/>
      <c r="AS217" s="220"/>
      <c r="AT217" s="220"/>
      <c r="AU217" s="220"/>
      <c r="AV217" s="220"/>
      <c r="AW217" s="220"/>
      <c r="AX217" s="220"/>
      <c r="AY217" s="220"/>
      <c r="AZ217" s="220"/>
      <c r="BA217" s="220"/>
      <c r="BB217" s="220"/>
      <c r="BC217" s="220"/>
      <c r="BD217" s="220"/>
      <c r="BE217" s="220"/>
      <c r="BF217" s="220"/>
      <c r="BG217" s="220"/>
      <c r="BH217" s="220"/>
      <c r="BI217" s="220"/>
      <c r="BJ217" s="220"/>
      <c r="BK217" s="220"/>
      <c r="BL217" s="220"/>
      <c r="BM217" s="220"/>
      <c r="BN217" s="220"/>
      <c r="BO217" s="220"/>
      <c r="BP217" s="220"/>
      <c r="BQ217" s="220"/>
      <c r="BR217" s="220"/>
      <c r="BS217" s="220"/>
      <c r="BT217" s="220"/>
      <c r="BU217" s="220"/>
      <c r="BV217" s="220"/>
      <c r="BW217" s="220"/>
    </row>
    <row r="218" spans="1:75" s="47" customFormat="1" x14ac:dyDescent="0.2">
      <c r="A218" s="209"/>
      <c r="C218" s="211"/>
      <c r="Z218" s="210"/>
      <c r="AA218" s="208"/>
      <c r="AC218" s="220"/>
      <c r="AD218" s="220"/>
      <c r="AE218" s="220"/>
      <c r="AF218" s="220"/>
      <c r="AG218" s="220"/>
      <c r="AH218" s="220"/>
      <c r="AI218" s="220"/>
      <c r="AJ218" s="220"/>
      <c r="AK218" s="220"/>
      <c r="AL218" s="220"/>
      <c r="AM218" s="220"/>
      <c r="AN218" s="220"/>
      <c r="AO218" s="220"/>
      <c r="AP218" s="220"/>
      <c r="AQ218" s="220"/>
      <c r="AR218" s="220"/>
      <c r="AS218" s="220"/>
      <c r="AT218" s="220"/>
      <c r="AU218" s="220"/>
      <c r="AV218" s="220"/>
      <c r="AW218" s="220"/>
      <c r="AX218" s="220"/>
      <c r="AY218" s="220"/>
      <c r="AZ218" s="220"/>
      <c r="BA218" s="220"/>
      <c r="BB218" s="220"/>
      <c r="BC218" s="220"/>
      <c r="BD218" s="220"/>
      <c r="BE218" s="220"/>
      <c r="BF218" s="220"/>
      <c r="BG218" s="220"/>
      <c r="BH218" s="220"/>
      <c r="BI218" s="220"/>
      <c r="BJ218" s="220"/>
      <c r="BK218" s="220"/>
      <c r="BL218" s="220"/>
      <c r="BM218" s="220"/>
      <c r="BN218" s="220"/>
      <c r="BO218" s="220"/>
      <c r="BP218" s="220"/>
      <c r="BQ218" s="220"/>
      <c r="BR218" s="220"/>
      <c r="BS218" s="220"/>
      <c r="BT218" s="220"/>
      <c r="BU218" s="220"/>
      <c r="BV218" s="220"/>
      <c r="BW218" s="220"/>
    </row>
    <row r="219" spans="1:75" s="47" customFormat="1" x14ac:dyDescent="0.2">
      <c r="A219" s="209"/>
      <c r="C219" s="211"/>
      <c r="Z219" s="210"/>
      <c r="AA219" s="208"/>
      <c r="AC219" s="220"/>
      <c r="AD219" s="220"/>
      <c r="AE219" s="220"/>
      <c r="AF219" s="220"/>
      <c r="AG219" s="220"/>
      <c r="AH219" s="220"/>
      <c r="AI219" s="220"/>
      <c r="AJ219" s="220"/>
      <c r="AK219" s="220"/>
      <c r="AL219" s="220"/>
      <c r="AM219" s="220"/>
      <c r="AN219" s="220"/>
      <c r="AO219" s="220"/>
      <c r="AP219" s="220"/>
      <c r="AQ219" s="220"/>
      <c r="AR219" s="220"/>
      <c r="AS219" s="220"/>
      <c r="AT219" s="220"/>
      <c r="AU219" s="220"/>
      <c r="AV219" s="220"/>
      <c r="AW219" s="220"/>
      <c r="AX219" s="220"/>
      <c r="AY219" s="220"/>
      <c r="AZ219" s="220"/>
      <c r="BA219" s="220"/>
      <c r="BB219" s="220"/>
      <c r="BC219" s="220"/>
      <c r="BD219" s="220"/>
      <c r="BE219" s="220"/>
      <c r="BF219" s="220"/>
      <c r="BG219" s="220"/>
      <c r="BH219" s="220"/>
      <c r="BI219" s="220"/>
      <c r="BJ219" s="220"/>
      <c r="BK219" s="220"/>
      <c r="BL219" s="220"/>
      <c r="BM219" s="220"/>
      <c r="BN219" s="220"/>
      <c r="BO219" s="220"/>
      <c r="BP219" s="220"/>
      <c r="BQ219" s="220"/>
      <c r="BR219" s="220"/>
      <c r="BS219" s="220"/>
      <c r="BT219" s="220"/>
      <c r="BU219" s="220"/>
      <c r="BV219" s="220"/>
      <c r="BW219" s="220"/>
    </row>
    <row r="220" spans="1:75" s="47" customFormat="1" x14ac:dyDescent="0.2">
      <c r="A220" s="209"/>
      <c r="C220" s="211"/>
      <c r="Z220" s="210"/>
      <c r="AA220" s="208"/>
      <c r="AC220" s="220"/>
      <c r="AD220" s="220"/>
      <c r="AE220" s="220"/>
      <c r="AF220" s="220"/>
      <c r="AG220" s="220"/>
      <c r="AH220" s="220"/>
      <c r="AI220" s="220"/>
      <c r="AJ220" s="220"/>
      <c r="AK220" s="220"/>
      <c r="AL220" s="220"/>
      <c r="AM220" s="220"/>
      <c r="AN220" s="220"/>
      <c r="AO220" s="220"/>
      <c r="AP220" s="220"/>
      <c r="AQ220" s="220"/>
      <c r="AR220" s="220"/>
      <c r="AS220" s="220"/>
      <c r="AT220" s="220"/>
      <c r="AU220" s="220"/>
      <c r="AV220" s="220"/>
      <c r="AW220" s="220"/>
      <c r="AX220" s="220"/>
      <c r="AY220" s="220"/>
      <c r="AZ220" s="220"/>
      <c r="BA220" s="220"/>
      <c r="BB220" s="220"/>
      <c r="BC220" s="220"/>
      <c r="BD220" s="220"/>
      <c r="BE220" s="220"/>
      <c r="BF220" s="220"/>
      <c r="BG220" s="220"/>
      <c r="BH220" s="220"/>
      <c r="BI220" s="220"/>
      <c r="BJ220" s="220"/>
      <c r="BK220" s="220"/>
      <c r="BL220" s="220"/>
      <c r="BM220" s="220"/>
      <c r="BN220" s="220"/>
      <c r="BO220" s="220"/>
      <c r="BP220" s="220"/>
      <c r="BQ220" s="220"/>
      <c r="BR220" s="220"/>
      <c r="BS220" s="220"/>
      <c r="BT220" s="220"/>
      <c r="BU220" s="220"/>
      <c r="BV220" s="220"/>
      <c r="BW220" s="220"/>
    </row>
    <row r="221" spans="1:75" s="47" customFormat="1" x14ac:dyDescent="0.2">
      <c r="A221" s="209"/>
      <c r="C221" s="211"/>
      <c r="Z221" s="210"/>
      <c r="AA221" s="208"/>
      <c r="AC221" s="220"/>
      <c r="AD221" s="220"/>
      <c r="AE221" s="220"/>
      <c r="AF221" s="220"/>
      <c r="AG221" s="220"/>
      <c r="AH221" s="220"/>
      <c r="AI221" s="220"/>
      <c r="AJ221" s="220"/>
      <c r="AK221" s="220"/>
      <c r="AL221" s="220"/>
      <c r="AM221" s="220"/>
      <c r="AN221" s="220"/>
      <c r="AO221" s="220"/>
      <c r="AP221" s="220"/>
      <c r="AQ221" s="220"/>
      <c r="AR221" s="220"/>
      <c r="AS221" s="220"/>
      <c r="AT221" s="220"/>
      <c r="AU221" s="220"/>
      <c r="AV221" s="220"/>
      <c r="AW221" s="220"/>
      <c r="AX221" s="220"/>
      <c r="AY221" s="220"/>
      <c r="AZ221" s="220"/>
      <c r="BA221" s="220"/>
      <c r="BB221" s="220"/>
      <c r="BC221" s="220"/>
      <c r="BD221" s="220"/>
      <c r="BE221" s="220"/>
      <c r="BF221" s="220"/>
      <c r="BG221" s="220"/>
      <c r="BH221" s="220"/>
      <c r="BI221" s="220"/>
      <c r="BJ221" s="220"/>
      <c r="BK221" s="220"/>
      <c r="BL221" s="220"/>
      <c r="BM221" s="220"/>
      <c r="BN221" s="220"/>
      <c r="BO221" s="220"/>
      <c r="BP221" s="220"/>
      <c r="BQ221" s="220"/>
      <c r="BR221" s="220"/>
      <c r="BS221" s="220"/>
      <c r="BT221" s="220"/>
      <c r="BU221" s="220"/>
      <c r="BV221" s="220"/>
      <c r="BW221" s="220"/>
    </row>
    <row r="222" spans="1:75" s="47" customFormat="1" x14ac:dyDescent="0.2">
      <c r="A222" s="209"/>
      <c r="C222" s="211"/>
      <c r="Z222" s="210"/>
      <c r="AA222" s="208"/>
      <c r="AC222" s="220"/>
      <c r="AD222" s="220"/>
      <c r="AE222" s="220"/>
      <c r="AF222" s="220"/>
      <c r="AG222" s="220"/>
      <c r="AH222" s="220"/>
      <c r="AI222" s="220"/>
      <c r="AJ222" s="220"/>
      <c r="AK222" s="220"/>
      <c r="AL222" s="220"/>
      <c r="AM222" s="220"/>
      <c r="AN222" s="220"/>
      <c r="AO222" s="220"/>
      <c r="AP222" s="220"/>
      <c r="AQ222" s="220"/>
      <c r="AR222" s="220"/>
      <c r="AS222" s="220"/>
      <c r="AT222" s="220"/>
      <c r="AU222" s="220"/>
      <c r="AV222" s="220"/>
      <c r="AW222" s="220"/>
      <c r="AX222" s="220"/>
      <c r="AY222" s="220"/>
      <c r="AZ222" s="220"/>
      <c r="BA222" s="220"/>
      <c r="BB222" s="220"/>
      <c r="BC222" s="220"/>
      <c r="BD222" s="220"/>
      <c r="BE222" s="220"/>
      <c r="BF222" s="220"/>
      <c r="BG222" s="220"/>
      <c r="BH222" s="220"/>
      <c r="BI222" s="220"/>
      <c r="BJ222" s="220"/>
      <c r="BK222" s="220"/>
      <c r="BL222" s="220"/>
      <c r="BM222" s="220"/>
      <c r="BN222" s="220"/>
      <c r="BO222" s="220"/>
      <c r="BP222" s="220"/>
      <c r="BQ222" s="220"/>
      <c r="BR222" s="220"/>
      <c r="BS222" s="220"/>
      <c r="BT222" s="220"/>
      <c r="BU222" s="220"/>
      <c r="BV222" s="220"/>
      <c r="BW222" s="220"/>
    </row>
    <row r="223" spans="1:75" s="47" customFormat="1" x14ac:dyDescent="0.2">
      <c r="A223" s="209"/>
      <c r="C223" s="211"/>
      <c r="Z223" s="210"/>
      <c r="AA223" s="208"/>
      <c r="AC223" s="220"/>
      <c r="AD223" s="220"/>
      <c r="AE223" s="220"/>
      <c r="AF223" s="220"/>
      <c r="AG223" s="220"/>
      <c r="AH223" s="220"/>
      <c r="AI223" s="220"/>
      <c r="AJ223" s="220"/>
      <c r="AK223" s="220"/>
      <c r="AL223" s="220"/>
      <c r="AM223" s="220"/>
      <c r="AN223" s="220"/>
      <c r="AO223" s="220"/>
      <c r="AP223" s="220"/>
      <c r="AQ223" s="220"/>
      <c r="AR223" s="220"/>
      <c r="AS223" s="220"/>
      <c r="AT223" s="220"/>
      <c r="AU223" s="220"/>
      <c r="AV223" s="220"/>
      <c r="AW223" s="220"/>
      <c r="AX223" s="220"/>
      <c r="AY223" s="220"/>
      <c r="AZ223" s="220"/>
      <c r="BA223" s="220"/>
      <c r="BB223" s="220"/>
      <c r="BC223" s="220"/>
      <c r="BD223" s="220"/>
      <c r="BE223" s="220"/>
      <c r="BF223" s="220"/>
      <c r="BG223" s="220"/>
      <c r="BH223" s="220"/>
      <c r="BI223" s="220"/>
      <c r="BJ223" s="220"/>
      <c r="BK223" s="220"/>
      <c r="BL223" s="220"/>
      <c r="BM223" s="220"/>
      <c r="BN223" s="220"/>
      <c r="BO223" s="220"/>
      <c r="BP223" s="220"/>
      <c r="BQ223" s="220"/>
      <c r="BR223" s="220"/>
      <c r="BS223" s="220"/>
      <c r="BT223" s="220"/>
      <c r="BU223" s="220"/>
      <c r="BV223" s="220"/>
      <c r="BW223" s="220"/>
    </row>
    <row r="224" spans="1:75" s="47" customFormat="1" x14ac:dyDescent="0.2">
      <c r="A224" s="209"/>
      <c r="C224" s="211"/>
      <c r="Z224" s="210"/>
      <c r="AA224" s="208"/>
      <c r="AC224" s="220"/>
      <c r="AD224" s="220"/>
      <c r="AE224" s="220"/>
      <c r="AF224" s="220"/>
      <c r="AG224" s="220"/>
      <c r="AH224" s="220"/>
      <c r="AI224" s="220"/>
      <c r="AJ224" s="220"/>
      <c r="AK224" s="220"/>
      <c r="AL224" s="220"/>
      <c r="AM224" s="220"/>
      <c r="AN224" s="220"/>
      <c r="AO224" s="220"/>
      <c r="AP224" s="220"/>
      <c r="AQ224" s="220"/>
      <c r="AR224" s="220"/>
      <c r="AS224" s="220"/>
      <c r="AT224" s="220"/>
      <c r="AU224" s="220"/>
      <c r="AV224" s="220"/>
      <c r="AW224" s="220"/>
      <c r="AX224" s="220"/>
      <c r="AY224" s="220"/>
      <c r="AZ224" s="220"/>
      <c r="BA224" s="220"/>
      <c r="BB224" s="220"/>
      <c r="BC224" s="220"/>
      <c r="BD224" s="220"/>
      <c r="BE224" s="220"/>
      <c r="BF224" s="220"/>
      <c r="BG224" s="220"/>
      <c r="BH224" s="220"/>
      <c r="BI224" s="220"/>
      <c r="BJ224" s="220"/>
      <c r="BK224" s="220"/>
      <c r="BL224" s="220"/>
      <c r="BM224" s="220"/>
      <c r="BN224" s="220"/>
      <c r="BO224" s="220"/>
      <c r="BP224" s="220"/>
      <c r="BQ224" s="220"/>
      <c r="BR224" s="220"/>
      <c r="BS224" s="220"/>
      <c r="BT224" s="220"/>
      <c r="BU224" s="220"/>
      <c r="BV224" s="220"/>
      <c r="BW224" s="220"/>
    </row>
    <row r="225" spans="1:75" s="47" customFormat="1" x14ac:dyDescent="0.2">
      <c r="A225" s="209"/>
      <c r="C225" s="211"/>
      <c r="Z225" s="210"/>
      <c r="AA225" s="208"/>
      <c r="AC225" s="220"/>
      <c r="AD225" s="220"/>
      <c r="AE225" s="220"/>
      <c r="AF225" s="220"/>
      <c r="AG225" s="220"/>
      <c r="AH225" s="220"/>
      <c r="AI225" s="220"/>
      <c r="AJ225" s="220"/>
      <c r="AK225" s="220"/>
      <c r="AL225" s="220"/>
      <c r="AM225" s="220"/>
      <c r="AN225" s="220"/>
      <c r="AO225" s="220"/>
      <c r="AP225" s="220"/>
      <c r="AQ225" s="220"/>
      <c r="AR225" s="220"/>
      <c r="AS225" s="220"/>
      <c r="AT225" s="220"/>
      <c r="AU225" s="220"/>
      <c r="AV225" s="220"/>
      <c r="AW225" s="220"/>
      <c r="AX225" s="220"/>
      <c r="AY225" s="220"/>
      <c r="AZ225" s="220"/>
      <c r="BA225" s="220"/>
      <c r="BB225" s="220"/>
      <c r="BC225" s="220"/>
      <c r="BD225" s="220"/>
      <c r="BE225" s="220"/>
      <c r="BF225" s="220"/>
      <c r="BG225" s="220"/>
      <c r="BH225" s="220"/>
      <c r="BI225" s="220"/>
      <c r="BJ225" s="220"/>
      <c r="BK225" s="220"/>
      <c r="BL225" s="220"/>
      <c r="BM225" s="220"/>
      <c r="BN225" s="220"/>
      <c r="BO225" s="220"/>
      <c r="BP225" s="220"/>
      <c r="BQ225" s="220"/>
      <c r="BR225" s="220"/>
      <c r="BS225" s="220"/>
      <c r="BT225" s="220"/>
      <c r="BU225" s="220"/>
      <c r="BV225" s="220"/>
      <c r="BW225" s="220"/>
    </row>
    <row r="226" spans="1:75" s="47" customFormat="1" x14ac:dyDescent="0.2">
      <c r="A226" s="209"/>
      <c r="C226" s="211"/>
      <c r="Z226" s="210"/>
      <c r="AA226" s="208"/>
      <c r="AC226" s="220"/>
      <c r="AD226" s="220"/>
      <c r="AE226" s="220"/>
      <c r="AF226" s="220"/>
      <c r="AG226" s="220"/>
      <c r="AH226" s="220"/>
      <c r="AI226" s="220"/>
      <c r="AJ226" s="220"/>
      <c r="AK226" s="220"/>
      <c r="AL226" s="220"/>
      <c r="AM226" s="220"/>
      <c r="AN226" s="220"/>
      <c r="AO226" s="220"/>
      <c r="AP226" s="220"/>
      <c r="AQ226" s="220"/>
      <c r="AR226" s="220"/>
      <c r="AS226" s="220"/>
      <c r="AT226" s="220"/>
      <c r="AU226" s="220"/>
      <c r="AV226" s="220"/>
      <c r="AW226" s="220"/>
      <c r="AX226" s="220"/>
      <c r="AY226" s="220"/>
      <c r="AZ226" s="220"/>
      <c r="BA226" s="220"/>
      <c r="BB226" s="220"/>
      <c r="BC226" s="220"/>
      <c r="BD226" s="220"/>
      <c r="BE226" s="220"/>
      <c r="BF226" s="220"/>
      <c r="BG226" s="220"/>
      <c r="BH226" s="220"/>
      <c r="BI226" s="220"/>
      <c r="BJ226" s="220"/>
      <c r="BK226" s="220"/>
      <c r="BL226" s="220"/>
      <c r="BM226" s="220"/>
      <c r="BN226" s="220"/>
      <c r="BO226" s="220"/>
      <c r="BP226" s="220"/>
      <c r="BQ226" s="220"/>
      <c r="BR226" s="220"/>
      <c r="BS226" s="220"/>
      <c r="BT226" s="220"/>
      <c r="BU226" s="220"/>
      <c r="BV226" s="220"/>
      <c r="BW226" s="220"/>
    </row>
    <row r="227" spans="1:75" s="47" customFormat="1" x14ac:dyDescent="0.2">
      <c r="A227" s="209"/>
      <c r="C227" s="211"/>
      <c r="Z227" s="210"/>
      <c r="AA227" s="208"/>
      <c r="AC227" s="220"/>
      <c r="AD227" s="220"/>
      <c r="AE227" s="220"/>
      <c r="AF227" s="220"/>
      <c r="AG227" s="220"/>
      <c r="AH227" s="220"/>
      <c r="AI227" s="220"/>
      <c r="AJ227" s="220"/>
      <c r="AK227" s="220"/>
      <c r="AL227" s="220"/>
      <c r="AM227" s="220"/>
      <c r="AN227" s="220"/>
      <c r="AO227" s="220"/>
      <c r="AP227" s="220"/>
      <c r="AQ227" s="220"/>
      <c r="AR227" s="220"/>
      <c r="AS227" s="220"/>
      <c r="AT227" s="220"/>
      <c r="AU227" s="220"/>
      <c r="AV227" s="220"/>
      <c r="AW227" s="220"/>
      <c r="AX227" s="220"/>
      <c r="AY227" s="220"/>
      <c r="AZ227" s="220"/>
      <c r="BA227" s="220"/>
      <c r="BB227" s="220"/>
      <c r="BC227" s="220"/>
      <c r="BD227" s="220"/>
      <c r="BE227" s="220"/>
      <c r="BF227" s="220"/>
      <c r="BG227" s="220"/>
      <c r="BH227" s="220"/>
      <c r="BI227" s="220"/>
      <c r="BJ227" s="220"/>
      <c r="BK227" s="220"/>
      <c r="BL227" s="220"/>
      <c r="BM227" s="220"/>
      <c r="BN227" s="220"/>
      <c r="BO227" s="220"/>
      <c r="BP227" s="220"/>
      <c r="BQ227" s="220"/>
      <c r="BR227" s="220"/>
      <c r="BS227" s="220"/>
      <c r="BT227" s="220"/>
      <c r="BU227" s="220"/>
      <c r="BV227" s="220"/>
      <c r="BW227" s="220"/>
    </row>
    <row r="228" spans="1:75" s="47" customFormat="1" x14ac:dyDescent="0.2">
      <c r="A228" s="209"/>
      <c r="C228" s="211"/>
      <c r="Z228" s="210"/>
      <c r="AA228" s="208"/>
      <c r="AC228" s="220"/>
      <c r="AD228" s="220"/>
      <c r="AE228" s="220"/>
      <c r="AF228" s="220"/>
      <c r="AG228" s="220"/>
      <c r="AH228" s="220"/>
      <c r="AI228" s="220"/>
      <c r="AJ228" s="220"/>
      <c r="AK228" s="220"/>
      <c r="AL228" s="220"/>
      <c r="AM228" s="220"/>
      <c r="AN228" s="220"/>
      <c r="AO228" s="220"/>
      <c r="AP228" s="220"/>
      <c r="AQ228" s="220"/>
      <c r="AR228" s="220"/>
      <c r="AS228" s="220"/>
      <c r="AT228" s="220"/>
      <c r="AU228" s="220"/>
      <c r="AV228" s="220"/>
      <c r="AW228" s="220"/>
      <c r="AX228" s="220"/>
      <c r="AY228" s="220"/>
      <c r="AZ228" s="220"/>
      <c r="BA228" s="220"/>
      <c r="BB228" s="220"/>
      <c r="BC228" s="220"/>
      <c r="BD228" s="220"/>
      <c r="BE228" s="220"/>
      <c r="BF228" s="220"/>
      <c r="BG228" s="220"/>
      <c r="BH228" s="220"/>
      <c r="BI228" s="220"/>
      <c r="BJ228" s="220"/>
      <c r="BK228" s="220"/>
      <c r="BL228" s="220"/>
      <c r="BM228" s="220"/>
      <c r="BN228" s="220"/>
      <c r="BO228" s="220"/>
      <c r="BP228" s="220"/>
      <c r="BQ228" s="220"/>
      <c r="BR228" s="220"/>
      <c r="BS228" s="220"/>
      <c r="BT228" s="220"/>
      <c r="BU228" s="220"/>
      <c r="BV228" s="220"/>
      <c r="BW228" s="220"/>
    </row>
    <row r="229" spans="1:75" s="47" customFormat="1" x14ac:dyDescent="0.2">
      <c r="A229" s="209"/>
      <c r="C229" s="211"/>
      <c r="Z229" s="210"/>
      <c r="AA229" s="208"/>
      <c r="AC229" s="220"/>
      <c r="AD229" s="220"/>
      <c r="AE229" s="220"/>
      <c r="AF229" s="220"/>
      <c r="AG229" s="220"/>
      <c r="AH229" s="220"/>
      <c r="AI229" s="220"/>
      <c r="AJ229" s="220"/>
      <c r="AK229" s="220"/>
      <c r="AL229" s="220"/>
      <c r="AM229" s="220"/>
      <c r="AN229" s="220"/>
      <c r="AO229" s="220"/>
      <c r="AP229" s="220"/>
      <c r="AQ229" s="220"/>
      <c r="AR229" s="220"/>
      <c r="AS229" s="220"/>
      <c r="AT229" s="220"/>
      <c r="AU229" s="220"/>
      <c r="AV229" s="220"/>
      <c r="AW229" s="220"/>
      <c r="AX229" s="220"/>
      <c r="AY229" s="220"/>
      <c r="AZ229" s="220"/>
      <c r="BA229" s="220"/>
      <c r="BB229" s="220"/>
      <c r="BC229" s="220"/>
      <c r="BD229" s="220"/>
      <c r="BE229" s="220"/>
      <c r="BF229" s="220"/>
      <c r="BG229" s="220"/>
      <c r="BH229" s="220"/>
      <c r="BI229" s="220"/>
      <c r="BJ229" s="220"/>
      <c r="BK229" s="220"/>
      <c r="BL229" s="220"/>
      <c r="BM229" s="220"/>
      <c r="BN229" s="220"/>
      <c r="BO229" s="220"/>
      <c r="BP229" s="220"/>
      <c r="BQ229" s="220"/>
      <c r="BR229" s="220"/>
      <c r="BS229" s="220"/>
      <c r="BT229" s="220"/>
      <c r="BU229" s="220"/>
      <c r="BV229" s="220"/>
      <c r="BW229" s="220"/>
    </row>
    <row r="230" spans="1:75" s="47" customFormat="1" x14ac:dyDescent="0.2">
      <c r="A230" s="209"/>
      <c r="C230" s="211"/>
      <c r="Z230" s="210"/>
      <c r="AA230" s="208"/>
      <c r="AC230" s="220"/>
      <c r="AD230" s="220"/>
      <c r="AE230" s="220"/>
      <c r="AF230" s="220"/>
      <c r="AG230" s="220"/>
      <c r="AH230" s="220"/>
      <c r="AI230" s="220"/>
      <c r="AJ230" s="220"/>
      <c r="AK230" s="220"/>
      <c r="AL230" s="220"/>
      <c r="AM230" s="220"/>
      <c r="AN230" s="220"/>
      <c r="AO230" s="220"/>
      <c r="AP230" s="220"/>
      <c r="AQ230" s="220"/>
      <c r="AR230" s="220"/>
      <c r="AS230" s="220"/>
      <c r="AT230" s="220"/>
      <c r="AU230" s="220"/>
      <c r="AV230" s="220"/>
      <c r="AW230" s="220"/>
      <c r="AX230" s="220"/>
      <c r="AY230" s="220"/>
      <c r="AZ230" s="220"/>
      <c r="BA230" s="220"/>
      <c r="BB230" s="220"/>
      <c r="BC230" s="220"/>
      <c r="BD230" s="220"/>
      <c r="BE230" s="220"/>
      <c r="BF230" s="220"/>
      <c r="BG230" s="220"/>
      <c r="BH230" s="220"/>
      <c r="BI230" s="220"/>
      <c r="BJ230" s="220"/>
      <c r="BK230" s="220"/>
      <c r="BL230" s="220"/>
      <c r="BM230" s="220"/>
      <c r="BN230" s="220"/>
      <c r="BO230" s="220"/>
      <c r="BP230" s="220"/>
      <c r="BQ230" s="220"/>
      <c r="BR230" s="220"/>
      <c r="BS230" s="220"/>
      <c r="BT230" s="220"/>
      <c r="BU230" s="220"/>
      <c r="BV230" s="220"/>
      <c r="BW230" s="220"/>
    </row>
    <row r="231" spans="1:75" s="47" customFormat="1" x14ac:dyDescent="0.2">
      <c r="A231" s="209"/>
      <c r="C231" s="211"/>
      <c r="Z231" s="210"/>
      <c r="AA231" s="208"/>
      <c r="AC231" s="220"/>
      <c r="AD231" s="220"/>
      <c r="AE231" s="220"/>
      <c r="AF231" s="220"/>
      <c r="AG231" s="220"/>
      <c r="AH231" s="220"/>
      <c r="AI231" s="220"/>
      <c r="AJ231" s="220"/>
      <c r="AK231" s="220"/>
      <c r="AL231" s="220"/>
      <c r="AM231" s="220"/>
      <c r="AN231" s="220"/>
      <c r="AO231" s="220"/>
      <c r="AP231" s="220"/>
      <c r="AQ231" s="220"/>
      <c r="AR231" s="220"/>
      <c r="AS231" s="220"/>
      <c r="AT231" s="220"/>
      <c r="AU231" s="220"/>
      <c r="AV231" s="220"/>
      <c r="AW231" s="220"/>
      <c r="AX231" s="220"/>
      <c r="AY231" s="220"/>
      <c r="AZ231" s="220"/>
      <c r="BA231" s="220"/>
      <c r="BB231" s="220"/>
      <c r="BC231" s="220"/>
      <c r="BD231" s="220"/>
      <c r="BE231" s="220"/>
      <c r="BF231" s="220"/>
      <c r="BG231" s="220"/>
      <c r="BH231" s="220"/>
      <c r="BI231" s="220"/>
      <c r="BJ231" s="220"/>
      <c r="BK231" s="220"/>
      <c r="BL231" s="220"/>
      <c r="BM231" s="220"/>
      <c r="BN231" s="220"/>
      <c r="BO231" s="220"/>
      <c r="BP231" s="220"/>
      <c r="BQ231" s="220"/>
      <c r="BR231" s="220"/>
      <c r="BS231" s="220"/>
      <c r="BT231" s="220"/>
      <c r="BU231" s="220"/>
      <c r="BV231" s="220"/>
      <c r="BW231" s="220"/>
    </row>
    <row r="232" spans="1:75" s="47" customFormat="1" x14ac:dyDescent="0.2">
      <c r="A232" s="209"/>
      <c r="C232" s="211"/>
      <c r="Z232" s="210"/>
      <c r="AA232" s="208"/>
      <c r="AC232" s="220"/>
      <c r="AD232" s="220"/>
      <c r="AE232" s="220"/>
      <c r="AF232" s="220"/>
      <c r="AG232" s="220"/>
      <c r="AH232" s="220"/>
      <c r="AI232" s="220"/>
      <c r="AJ232" s="220"/>
      <c r="AK232" s="220"/>
      <c r="AL232" s="220"/>
      <c r="AM232" s="220"/>
      <c r="AN232" s="220"/>
      <c r="AO232" s="220"/>
      <c r="AP232" s="220"/>
      <c r="AQ232" s="220"/>
      <c r="AR232" s="220"/>
      <c r="AS232" s="220"/>
      <c r="AT232" s="220"/>
      <c r="AU232" s="220"/>
      <c r="AV232" s="220"/>
      <c r="AW232" s="220"/>
      <c r="AX232" s="220"/>
      <c r="AY232" s="220"/>
      <c r="AZ232" s="220"/>
      <c r="BA232" s="220"/>
      <c r="BB232" s="220"/>
      <c r="BC232" s="220"/>
      <c r="BD232" s="220"/>
      <c r="BE232" s="220"/>
      <c r="BF232" s="220"/>
      <c r="BG232" s="220"/>
      <c r="BH232" s="220"/>
      <c r="BI232" s="220"/>
      <c r="BJ232" s="220"/>
      <c r="BK232" s="220"/>
      <c r="BL232" s="220"/>
      <c r="BM232" s="220"/>
      <c r="BN232" s="220"/>
      <c r="BO232" s="220"/>
      <c r="BP232" s="220"/>
      <c r="BQ232" s="220"/>
      <c r="BR232" s="220"/>
      <c r="BS232" s="220"/>
      <c r="BT232" s="220"/>
      <c r="BU232" s="220"/>
      <c r="BV232" s="220"/>
      <c r="BW232" s="220"/>
    </row>
    <row r="233" spans="1:75" s="47" customFormat="1" x14ac:dyDescent="0.2">
      <c r="A233" s="209"/>
      <c r="C233" s="211"/>
      <c r="Z233" s="210"/>
      <c r="AA233" s="208"/>
      <c r="AC233" s="220"/>
      <c r="AD233" s="220"/>
      <c r="AE233" s="220"/>
      <c r="AF233" s="220"/>
      <c r="AG233" s="220"/>
      <c r="AH233" s="220"/>
      <c r="AI233" s="220"/>
      <c r="AJ233" s="220"/>
      <c r="AK233" s="220"/>
      <c r="AL233" s="220"/>
      <c r="AM233" s="220"/>
      <c r="AN233" s="220"/>
      <c r="AO233" s="220"/>
      <c r="AP233" s="220"/>
      <c r="AQ233" s="220"/>
      <c r="AR233" s="220"/>
      <c r="AS233" s="220"/>
      <c r="AT233" s="220"/>
      <c r="AU233" s="220"/>
      <c r="AV233" s="220"/>
      <c r="AW233" s="220"/>
      <c r="AX233" s="220"/>
      <c r="AY233" s="220"/>
      <c r="AZ233" s="220"/>
      <c r="BA233" s="220"/>
      <c r="BB233" s="220"/>
      <c r="BC233" s="220"/>
      <c r="BD233" s="220"/>
      <c r="BE233" s="220"/>
      <c r="BF233" s="220"/>
      <c r="BG233" s="220"/>
      <c r="BH233" s="220"/>
      <c r="BI233" s="220"/>
      <c r="BJ233" s="220"/>
      <c r="BK233" s="220"/>
      <c r="BL233" s="220"/>
      <c r="BM233" s="220"/>
      <c r="BN233" s="220"/>
      <c r="BO233" s="220"/>
      <c r="BP233" s="220"/>
      <c r="BQ233" s="220"/>
      <c r="BR233" s="220"/>
      <c r="BS233" s="220"/>
      <c r="BT233" s="220"/>
      <c r="BU233" s="220"/>
      <c r="BV233" s="220"/>
      <c r="BW233" s="220"/>
    </row>
    <row r="234" spans="1:75" s="47" customFormat="1" x14ac:dyDescent="0.2">
      <c r="A234" s="209"/>
      <c r="C234" s="211"/>
      <c r="Z234" s="210"/>
      <c r="AA234" s="208"/>
      <c r="AC234" s="220"/>
      <c r="AD234" s="220"/>
      <c r="AE234" s="220"/>
      <c r="AF234" s="220"/>
      <c r="AG234" s="220"/>
      <c r="AH234" s="220"/>
      <c r="AI234" s="220"/>
      <c r="AJ234" s="220"/>
      <c r="AK234" s="220"/>
      <c r="AL234" s="220"/>
      <c r="AM234" s="220"/>
      <c r="AN234" s="220"/>
      <c r="AO234" s="220"/>
      <c r="AP234" s="220"/>
      <c r="AQ234" s="220"/>
      <c r="AR234" s="220"/>
      <c r="AS234" s="220"/>
      <c r="AT234" s="220"/>
      <c r="AU234" s="220"/>
      <c r="AV234" s="220"/>
      <c r="AW234" s="220"/>
      <c r="AX234" s="220"/>
      <c r="AY234" s="220"/>
      <c r="AZ234" s="220"/>
      <c r="BA234" s="220"/>
      <c r="BB234" s="220"/>
      <c r="BC234" s="220"/>
      <c r="BD234" s="220"/>
      <c r="BE234" s="220"/>
      <c r="BF234" s="220"/>
      <c r="BG234" s="220"/>
      <c r="BH234" s="220"/>
      <c r="BI234" s="220"/>
      <c r="BJ234" s="220"/>
      <c r="BK234" s="220"/>
      <c r="BL234" s="220"/>
      <c r="BM234" s="220"/>
      <c r="BN234" s="220"/>
      <c r="BO234" s="220"/>
      <c r="BP234" s="220"/>
      <c r="BQ234" s="220"/>
      <c r="BR234" s="220"/>
      <c r="BS234" s="220"/>
      <c r="BT234" s="220"/>
      <c r="BU234" s="220"/>
      <c r="BV234" s="220"/>
      <c r="BW234" s="220"/>
    </row>
    <row r="235" spans="1:75" s="47" customFormat="1" x14ac:dyDescent="0.2">
      <c r="A235" s="209"/>
      <c r="C235" s="211"/>
      <c r="Z235" s="210"/>
      <c r="AA235" s="208"/>
      <c r="AC235" s="220"/>
      <c r="AD235" s="220"/>
      <c r="AE235" s="220"/>
      <c r="AF235" s="220"/>
      <c r="AG235" s="220"/>
      <c r="AH235" s="220"/>
      <c r="AI235" s="220"/>
      <c r="AJ235" s="220"/>
      <c r="AK235" s="220"/>
      <c r="AL235" s="220"/>
      <c r="AM235" s="220"/>
      <c r="AN235" s="220"/>
      <c r="AO235" s="220"/>
      <c r="AP235" s="220"/>
      <c r="AQ235" s="220"/>
      <c r="AR235" s="220"/>
      <c r="AS235" s="220"/>
      <c r="AT235" s="220"/>
      <c r="AU235" s="220"/>
      <c r="AV235" s="220"/>
      <c r="AW235" s="220"/>
      <c r="AX235" s="220"/>
      <c r="AY235" s="220"/>
      <c r="AZ235" s="220"/>
      <c r="BA235" s="220"/>
      <c r="BB235" s="220"/>
      <c r="BC235" s="220"/>
      <c r="BD235" s="220"/>
      <c r="BE235" s="220"/>
      <c r="BF235" s="220"/>
      <c r="BG235" s="220"/>
      <c r="BH235" s="220"/>
      <c r="BI235" s="220"/>
      <c r="BJ235" s="220"/>
      <c r="BK235" s="220"/>
      <c r="BL235" s="220"/>
      <c r="BM235" s="220"/>
      <c r="BN235" s="220"/>
      <c r="BO235" s="220"/>
      <c r="BP235" s="220"/>
      <c r="BQ235" s="220"/>
      <c r="BR235" s="220"/>
      <c r="BS235" s="220"/>
      <c r="BT235" s="220"/>
      <c r="BU235" s="220"/>
      <c r="BV235" s="220"/>
      <c r="BW235" s="220"/>
    </row>
    <row r="236" spans="1:75" s="47" customFormat="1" x14ac:dyDescent="0.2">
      <c r="A236" s="209"/>
      <c r="C236" s="211"/>
      <c r="Z236" s="210"/>
      <c r="AA236" s="208"/>
      <c r="AC236" s="220"/>
      <c r="AD236" s="220"/>
      <c r="AE236" s="220"/>
      <c r="AF236" s="220"/>
      <c r="AG236" s="220"/>
      <c r="AH236" s="220"/>
      <c r="AI236" s="220"/>
      <c r="AJ236" s="220"/>
      <c r="AK236" s="220"/>
      <c r="AL236" s="220"/>
      <c r="AM236" s="220"/>
      <c r="AN236" s="220"/>
      <c r="AO236" s="220"/>
      <c r="AP236" s="220"/>
      <c r="AQ236" s="220"/>
      <c r="AR236" s="220"/>
      <c r="AS236" s="220"/>
      <c r="AT236" s="220"/>
      <c r="AU236" s="220"/>
      <c r="AV236" s="220"/>
      <c r="AW236" s="220"/>
      <c r="AX236" s="220"/>
      <c r="AY236" s="220"/>
      <c r="AZ236" s="220"/>
      <c r="BA236" s="220"/>
      <c r="BB236" s="220"/>
      <c r="BC236" s="220"/>
      <c r="BD236" s="220"/>
      <c r="BE236" s="220"/>
      <c r="BF236" s="220"/>
      <c r="BG236" s="220"/>
      <c r="BH236" s="220"/>
      <c r="BI236" s="220"/>
      <c r="BJ236" s="220"/>
      <c r="BK236" s="220"/>
      <c r="BL236" s="220"/>
      <c r="BM236" s="220"/>
      <c r="BN236" s="220"/>
      <c r="BO236" s="220"/>
      <c r="BP236" s="220"/>
      <c r="BQ236" s="220"/>
      <c r="BR236" s="220"/>
      <c r="BS236" s="220"/>
      <c r="BT236" s="220"/>
      <c r="BU236" s="220"/>
      <c r="BV236" s="220"/>
      <c r="BW236" s="220"/>
    </row>
    <row r="237" spans="1:75" s="47" customFormat="1" x14ac:dyDescent="0.2">
      <c r="A237" s="209"/>
      <c r="C237" s="211"/>
      <c r="Z237" s="210"/>
      <c r="AA237" s="208"/>
      <c r="AC237" s="220"/>
      <c r="AD237" s="220"/>
      <c r="AE237" s="220"/>
      <c r="AF237" s="220"/>
      <c r="AG237" s="220"/>
      <c r="AH237" s="220"/>
      <c r="AI237" s="220"/>
      <c r="AJ237" s="220"/>
      <c r="AK237" s="220"/>
      <c r="AL237" s="220"/>
      <c r="AM237" s="220"/>
      <c r="AN237" s="220"/>
      <c r="AO237" s="220"/>
      <c r="AP237" s="220"/>
      <c r="AQ237" s="220"/>
      <c r="AR237" s="220"/>
      <c r="AS237" s="220"/>
      <c r="AT237" s="220"/>
      <c r="AU237" s="220"/>
      <c r="AV237" s="220"/>
      <c r="AW237" s="220"/>
      <c r="AX237" s="220"/>
      <c r="AY237" s="220"/>
      <c r="AZ237" s="220"/>
      <c r="BA237" s="220"/>
      <c r="BB237" s="220"/>
      <c r="BC237" s="220"/>
      <c r="BD237" s="220"/>
      <c r="BE237" s="220"/>
      <c r="BF237" s="220"/>
      <c r="BG237" s="220"/>
      <c r="BH237" s="220"/>
      <c r="BI237" s="220"/>
      <c r="BJ237" s="220"/>
      <c r="BK237" s="220"/>
      <c r="BL237" s="220"/>
      <c r="BM237" s="220"/>
      <c r="BN237" s="220"/>
      <c r="BO237" s="220"/>
      <c r="BP237" s="220"/>
      <c r="BQ237" s="220"/>
      <c r="BR237" s="220"/>
      <c r="BS237" s="220"/>
      <c r="BT237" s="220"/>
      <c r="BU237" s="220"/>
      <c r="BV237" s="220"/>
      <c r="BW237" s="220"/>
    </row>
    <row r="238" spans="1:75" s="47" customFormat="1" x14ac:dyDescent="0.2">
      <c r="A238" s="209"/>
      <c r="C238" s="211"/>
      <c r="Z238" s="210"/>
      <c r="AA238" s="208"/>
      <c r="AC238" s="220"/>
      <c r="AD238" s="220"/>
      <c r="AE238" s="220"/>
      <c r="AF238" s="220"/>
      <c r="AG238" s="220"/>
      <c r="AH238" s="220"/>
      <c r="AI238" s="220"/>
      <c r="AJ238" s="220"/>
      <c r="AK238" s="220"/>
      <c r="AL238" s="220"/>
      <c r="AM238" s="220"/>
      <c r="AN238" s="220"/>
      <c r="AO238" s="220"/>
      <c r="AP238" s="220"/>
      <c r="AQ238" s="220"/>
      <c r="AR238" s="220"/>
      <c r="AS238" s="220"/>
      <c r="AT238" s="220"/>
      <c r="AU238" s="220"/>
      <c r="AV238" s="220"/>
      <c r="AW238" s="220"/>
      <c r="AX238" s="220"/>
      <c r="AY238" s="220"/>
      <c r="AZ238" s="220"/>
      <c r="BA238" s="220"/>
      <c r="BB238" s="220"/>
      <c r="BC238" s="220"/>
      <c r="BD238" s="220"/>
      <c r="BE238" s="220"/>
      <c r="BF238" s="220"/>
      <c r="BG238" s="220"/>
      <c r="BH238" s="220"/>
      <c r="BI238" s="220"/>
      <c r="BJ238" s="220"/>
      <c r="BK238" s="220"/>
      <c r="BL238" s="220"/>
      <c r="BM238" s="220"/>
      <c r="BN238" s="220"/>
      <c r="BO238" s="220"/>
      <c r="BP238" s="220"/>
      <c r="BQ238" s="220"/>
      <c r="BR238" s="220"/>
      <c r="BS238" s="220"/>
      <c r="BT238" s="220"/>
      <c r="BU238" s="220"/>
      <c r="BV238" s="220"/>
      <c r="BW238" s="220"/>
    </row>
    <row r="239" spans="1:75" s="47" customFormat="1" x14ac:dyDescent="0.2">
      <c r="A239" s="209"/>
      <c r="C239" s="211"/>
      <c r="Z239" s="210"/>
      <c r="AA239" s="208"/>
      <c r="AC239" s="220"/>
      <c r="AD239" s="220"/>
      <c r="AE239" s="220"/>
      <c r="AF239" s="220"/>
      <c r="AG239" s="220"/>
      <c r="AH239" s="220"/>
      <c r="AI239" s="220"/>
      <c r="AJ239" s="220"/>
      <c r="AK239" s="220"/>
      <c r="AL239" s="220"/>
      <c r="AM239" s="220"/>
      <c r="AN239" s="220"/>
      <c r="AO239" s="220"/>
      <c r="AP239" s="220"/>
      <c r="AQ239" s="220"/>
      <c r="AR239" s="220"/>
      <c r="AS239" s="220"/>
      <c r="AT239" s="220"/>
      <c r="AU239" s="220"/>
      <c r="AV239" s="220"/>
      <c r="AW239" s="220"/>
      <c r="AX239" s="220"/>
      <c r="AY239" s="220"/>
      <c r="AZ239" s="220"/>
      <c r="BA239" s="220"/>
      <c r="BB239" s="220"/>
      <c r="BC239" s="220"/>
      <c r="BD239" s="220"/>
      <c r="BE239" s="220"/>
      <c r="BF239" s="220"/>
      <c r="BG239" s="220"/>
      <c r="BH239" s="220"/>
      <c r="BI239" s="220"/>
      <c r="BJ239" s="220"/>
      <c r="BK239" s="220"/>
      <c r="BL239" s="220"/>
      <c r="BM239" s="220"/>
      <c r="BN239" s="220"/>
      <c r="BO239" s="220"/>
      <c r="BP239" s="220"/>
      <c r="BQ239" s="220"/>
      <c r="BR239" s="220"/>
      <c r="BS239" s="220"/>
      <c r="BT239" s="220"/>
      <c r="BU239" s="220"/>
      <c r="BV239" s="220"/>
      <c r="BW239" s="220"/>
    </row>
    <row r="240" spans="1:75" s="47" customFormat="1" x14ac:dyDescent="0.2">
      <c r="A240" s="209"/>
      <c r="C240" s="211"/>
      <c r="Z240" s="210"/>
      <c r="AA240" s="208"/>
      <c r="AC240" s="220"/>
      <c r="AD240" s="220"/>
      <c r="AE240" s="220"/>
      <c r="AF240" s="220"/>
      <c r="AG240" s="220"/>
      <c r="AH240" s="220"/>
      <c r="AI240" s="220"/>
      <c r="AJ240" s="220"/>
      <c r="AK240" s="220"/>
      <c r="AL240" s="220"/>
      <c r="AM240" s="220"/>
      <c r="AN240" s="220"/>
      <c r="AO240" s="220"/>
      <c r="AP240" s="220"/>
      <c r="AQ240" s="220"/>
      <c r="AR240" s="220"/>
      <c r="AS240" s="220"/>
      <c r="AT240" s="220"/>
      <c r="AU240" s="220"/>
      <c r="AV240" s="220"/>
      <c r="AW240" s="220"/>
      <c r="AX240" s="220"/>
      <c r="AY240" s="220"/>
      <c r="AZ240" s="220"/>
      <c r="BA240" s="220"/>
      <c r="BB240" s="220"/>
      <c r="BC240" s="220"/>
      <c r="BD240" s="220"/>
      <c r="BE240" s="220"/>
      <c r="BF240" s="220"/>
      <c r="BG240" s="220"/>
      <c r="BH240" s="220"/>
      <c r="BI240" s="220"/>
      <c r="BJ240" s="220"/>
      <c r="BK240" s="220"/>
      <c r="BL240" s="220"/>
      <c r="BM240" s="220"/>
      <c r="BN240" s="220"/>
      <c r="BO240" s="220"/>
      <c r="BP240" s="220"/>
      <c r="BQ240" s="220"/>
      <c r="BR240" s="220"/>
      <c r="BS240" s="220"/>
      <c r="BT240" s="220"/>
      <c r="BU240" s="220"/>
      <c r="BV240" s="220"/>
      <c r="BW240" s="220"/>
    </row>
    <row r="241" spans="1:75" s="47" customFormat="1" x14ac:dyDescent="0.2">
      <c r="A241" s="209"/>
      <c r="C241" s="211"/>
      <c r="Z241" s="210"/>
      <c r="AA241" s="208"/>
      <c r="AC241" s="220"/>
      <c r="AD241" s="220"/>
      <c r="AE241" s="220"/>
      <c r="AF241" s="220"/>
      <c r="AG241" s="220"/>
      <c r="AH241" s="220"/>
      <c r="AI241" s="220"/>
      <c r="AJ241" s="220"/>
      <c r="AK241" s="220"/>
      <c r="AL241" s="220"/>
      <c r="AM241" s="220"/>
      <c r="AN241" s="220"/>
      <c r="AO241" s="220"/>
      <c r="AP241" s="220"/>
      <c r="AQ241" s="220"/>
      <c r="AR241" s="220"/>
      <c r="AS241" s="220"/>
      <c r="AT241" s="220"/>
      <c r="AU241" s="220"/>
      <c r="AV241" s="220"/>
      <c r="AW241" s="220"/>
      <c r="AX241" s="220"/>
      <c r="AY241" s="220"/>
      <c r="AZ241" s="220"/>
      <c r="BA241" s="220"/>
      <c r="BB241" s="220"/>
      <c r="BC241" s="220"/>
      <c r="BD241" s="220"/>
      <c r="BE241" s="220"/>
      <c r="BF241" s="220"/>
      <c r="BG241" s="220"/>
      <c r="BH241" s="220"/>
      <c r="BI241" s="220"/>
      <c r="BJ241" s="220"/>
      <c r="BK241" s="220"/>
      <c r="BL241" s="220"/>
      <c r="BM241" s="220"/>
      <c r="BN241" s="220"/>
      <c r="BO241" s="220"/>
      <c r="BP241" s="220"/>
      <c r="BQ241" s="220"/>
      <c r="BR241" s="220"/>
      <c r="BS241" s="220"/>
      <c r="BT241" s="220"/>
      <c r="BU241" s="220"/>
      <c r="BV241" s="220"/>
      <c r="BW241" s="220"/>
    </row>
    <row r="242" spans="1:75" s="47" customFormat="1" x14ac:dyDescent="0.2">
      <c r="A242" s="209"/>
      <c r="C242" s="211"/>
      <c r="Z242" s="210"/>
      <c r="AA242" s="208"/>
      <c r="AC242" s="220"/>
      <c r="AD242" s="220"/>
      <c r="AE242" s="220"/>
      <c r="AF242" s="220"/>
      <c r="AG242" s="220"/>
      <c r="AH242" s="220"/>
      <c r="AI242" s="220"/>
      <c r="AJ242" s="220"/>
      <c r="AK242" s="220"/>
      <c r="AL242" s="220"/>
      <c r="AM242" s="220"/>
      <c r="AN242" s="220"/>
      <c r="AO242" s="220"/>
      <c r="AP242" s="220"/>
      <c r="AQ242" s="220"/>
      <c r="AR242" s="220"/>
      <c r="AS242" s="220"/>
      <c r="AT242" s="220"/>
      <c r="AU242" s="220"/>
      <c r="AV242" s="220"/>
      <c r="AW242" s="220"/>
      <c r="AX242" s="220"/>
      <c r="AY242" s="220"/>
      <c r="AZ242" s="220"/>
      <c r="BA242" s="220"/>
      <c r="BB242" s="220"/>
      <c r="BC242" s="220"/>
      <c r="BD242" s="220"/>
      <c r="BE242" s="220"/>
      <c r="BF242" s="220"/>
      <c r="BG242" s="220"/>
      <c r="BH242" s="220"/>
      <c r="BI242" s="220"/>
      <c r="BJ242" s="220"/>
      <c r="BK242" s="220"/>
      <c r="BL242" s="220"/>
      <c r="BM242" s="220"/>
      <c r="BN242" s="220"/>
      <c r="BO242" s="220"/>
      <c r="BP242" s="220"/>
      <c r="BQ242" s="220"/>
      <c r="BR242" s="220"/>
      <c r="BS242" s="220"/>
      <c r="BT242" s="220"/>
      <c r="BU242" s="220"/>
      <c r="BV242" s="220"/>
      <c r="BW242" s="220"/>
    </row>
    <row r="243" spans="1:75" s="47" customFormat="1" x14ac:dyDescent="0.2">
      <c r="A243" s="209"/>
      <c r="C243" s="211"/>
      <c r="Z243" s="210"/>
      <c r="AA243" s="208"/>
      <c r="AC243" s="220"/>
      <c r="AD243" s="220"/>
      <c r="AE243" s="220"/>
      <c r="AF243" s="220"/>
      <c r="AG243" s="220"/>
      <c r="AH243" s="220"/>
      <c r="AI243" s="220"/>
      <c r="AJ243" s="220"/>
      <c r="AK243" s="220"/>
      <c r="AL243" s="220"/>
      <c r="AM243" s="220"/>
      <c r="AN243" s="220"/>
      <c r="AO243" s="220"/>
      <c r="AP243" s="220"/>
      <c r="AQ243" s="220"/>
      <c r="AR243" s="220"/>
      <c r="AS243" s="220"/>
      <c r="AT243" s="220"/>
      <c r="AU243" s="220"/>
      <c r="AV243" s="220"/>
      <c r="AW243" s="220"/>
      <c r="AX243" s="220"/>
      <c r="AY243" s="220"/>
      <c r="AZ243" s="220"/>
      <c r="BA243" s="220"/>
      <c r="BB243" s="220"/>
      <c r="BC243" s="220"/>
      <c r="BD243" s="220"/>
      <c r="BE243" s="220"/>
      <c r="BF243" s="220"/>
      <c r="BG243" s="220"/>
      <c r="BH243" s="220"/>
      <c r="BI243" s="220"/>
      <c r="BJ243" s="220"/>
      <c r="BK243" s="220"/>
      <c r="BL243" s="220"/>
      <c r="BM243" s="220"/>
      <c r="BN243" s="220"/>
      <c r="BO243" s="220"/>
      <c r="BP243" s="220"/>
      <c r="BQ243" s="220"/>
      <c r="BR243" s="220"/>
      <c r="BS243" s="220"/>
      <c r="BT243" s="220"/>
      <c r="BU243" s="220"/>
      <c r="BV243" s="220"/>
      <c r="BW243" s="220"/>
    </row>
    <row r="244" spans="1:75" s="47" customFormat="1" x14ac:dyDescent="0.2">
      <c r="A244" s="209"/>
      <c r="C244" s="211"/>
      <c r="Z244" s="210"/>
      <c r="AA244" s="208"/>
      <c r="AC244" s="220"/>
      <c r="AD244" s="220"/>
      <c r="AE244" s="220"/>
      <c r="AF244" s="220"/>
      <c r="AG244" s="220"/>
      <c r="AH244" s="220"/>
      <c r="AI244" s="220"/>
      <c r="AJ244" s="220"/>
      <c r="AK244" s="220"/>
      <c r="AL244" s="220"/>
      <c r="AM244" s="220"/>
      <c r="AN244" s="220"/>
      <c r="AO244" s="220"/>
      <c r="AP244" s="220"/>
      <c r="AQ244" s="220"/>
      <c r="AR244" s="220"/>
      <c r="AS244" s="220"/>
      <c r="AT244" s="220"/>
      <c r="AU244" s="220"/>
      <c r="AV244" s="220"/>
      <c r="AW244" s="220"/>
      <c r="AX244" s="220"/>
      <c r="AY244" s="220"/>
      <c r="AZ244" s="220"/>
      <c r="BA244" s="220"/>
      <c r="BB244" s="220"/>
      <c r="BC244" s="220"/>
      <c r="BD244" s="220"/>
      <c r="BE244" s="220"/>
      <c r="BF244" s="220"/>
      <c r="BG244" s="220"/>
      <c r="BH244" s="220"/>
      <c r="BI244" s="220"/>
      <c r="BJ244" s="220"/>
      <c r="BK244" s="220"/>
      <c r="BL244" s="220"/>
      <c r="BM244" s="220"/>
      <c r="BN244" s="220"/>
      <c r="BO244" s="220"/>
      <c r="BP244" s="220"/>
      <c r="BQ244" s="220"/>
      <c r="BR244" s="220"/>
      <c r="BS244" s="220"/>
      <c r="BT244" s="220"/>
      <c r="BU244" s="220"/>
      <c r="BV244" s="220"/>
      <c r="BW244" s="220"/>
    </row>
    <row r="245" spans="1:75" s="47" customFormat="1" x14ac:dyDescent="0.2">
      <c r="A245" s="209"/>
      <c r="C245" s="211"/>
      <c r="Z245" s="210"/>
      <c r="AA245" s="208"/>
      <c r="AC245" s="220"/>
      <c r="AD245" s="220"/>
      <c r="AE245" s="220"/>
      <c r="AF245" s="220"/>
      <c r="AG245" s="220"/>
      <c r="AH245" s="220"/>
      <c r="AI245" s="220"/>
      <c r="AJ245" s="220"/>
      <c r="AK245" s="220"/>
      <c r="AL245" s="220"/>
      <c r="AM245" s="220"/>
      <c r="AN245" s="220"/>
      <c r="AO245" s="220"/>
      <c r="AP245" s="220"/>
      <c r="AQ245" s="220"/>
      <c r="AR245" s="220"/>
      <c r="AS245" s="220"/>
      <c r="AT245" s="220"/>
      <c r="AU245" s="220"/>
      <c r="AV245" s="220"/>
      <c r="AW245" s="220"/>
      <c r="AX245" s="220"/>
      <c r="AY245" s="220"/>
      <c r="AZ245" s="220"/>
      <c r="BA245" s="220"/>
      <c r="BB245" s="220"/>
      <c r="BC245" s="220"/>
      <c r="BD245" s="220"/>
      <c r="BE245" s="220"/>
      <c r="BF245" s="220"/>
      <c r="BG245" s="220"/>
      <c r="BH245" s="220"/>
      <c r="BI245" s="220"/>
      <c r="BJ245" s="220"/>
      <c r="BK245" s="220"/>
      <c r="BL245" s="220"/>
      <c r="BM245" s="220"/>
      <c r="BN245" s="220"/>
      <c r="BO245" s="220"/>
      <c r="BP245" s="220"/>
      <c r="BQ245" s="220"/>
      <c r="BR245" s="220"/>
      <c r="BS245" s="220"/>
      <c r="BT245" s="220"/>
      <c r="BU245" s="220"/>
      <c r="BV245" s="220"/>
      <c r="BW245" s="220"/>
    </row>
    <row r="246" spans="1:75" s="47" customFormat="1" x14ac:dyDescent="0.2">
      <c r="A246" s="209"/>
      <c r="C246" s="211"/>
      <c r="Z246" s="210"/>
      <c r="AA246" s="208"/>
      <c r="AC246" s="220"/>
      <c r="AD246" s="220"/>
      <c r="AE246" s="220"/>
      <c r="AF246" s="220"/>
      <c r="AG246" s="220"/>
      <c r="AH246" s="220"/>
      <c r="AI246" s="220"/>
      <c r="AJ246" s="220"/>
      <c r="AK246" s="220"/>
      <c r="AL246" s="220"/>
      <c r="AM246" s="220"/>
      <c r="AN246" s="220"/>
      <c r="AO246" s="220"/>
      <c r="AP246" s="220"/>
      <c r="AQ246" s="220"/>
      <c r="AR246" s="220"/>
      <c r="AS246" s="220"/>
      <c r="AT246" s="220"/>
      <c r="AU246" s="220"/>
      <c r="AV246" s="220"/>
      <c r="AW246" s="220"/>
      <c r="AX246" s="220"/>
      <c r="AY246" s="220"/>
      <c r="AZ246" s="220"/>
      <c r="BA246" s="220"/>
      <c r="BB246" s="220"/>
      <c r="BC246" s="220"/>
      <c r="BD246" s="220"/>
      <c r="BE246" s="220"/>
      <c r="BF246" s="220"/>
      <c r="BG246" s="220"/>
      <c r="BH246" s="220"/>
      <c r="BI246" s="220"/>
      <c r="BJ246" s="220"/>
      <c r="BK246" s="220"/>
      <c r="BL246" s="220"/>
      <c r="BM246" s="220"/>
      <c r="BN246" s="220"/>
      <c r="BO246" s="220"/>
      <c r="BP246" s="220"/>
      <c r="BQ246" s="220"/>
      <c r="BR246" s="220"/>
      <c r="BS246" s="220"/>
      <c r="BT246" s="220"/>
      <c r="BU246" s="220"/>
      <c r="BV246" s="220"/>
      <c r="BW246" s="220"/>
    </row>
    <row r="247" spans="1:75" s="47" customFormat="1" x14ac:dyDescent="0.2">
      <c r="A247" s="209"/>
      <c r="C247" s="211"/>
      <c r="Z247" s="210"/>
      <c r="AA247" s="208"/>
      <c r="AC247" s="220"/>
      <c r="AD247" s="220"/>
      <c r="AE247" s="220"/>
      <c r="AF247" s="220"/>
      <c r="AG247" s="220"/>
      <c r="AH247" s="220"/>
      <c r="AI247" s="220"/>
      <c r="AJ247" s="220"/>
      <c r="AK247" s="220"/>
      <c r="AL247" s="220"/>
      <c r="AM247" s="220"/>
      <c r="AN247" s="220"/>
      <c r="AO247" s="220"/>
      <c r="AP247" s="220"/>
      <c r="AQ247" s="220"/>
      <c r="AR247" s="220"/>
      <c r="AS247" s="220"/>
      <c r="AT247" s="220"/>
      <c r="AU247" s="220"/>
      <c r="AV247" s="220"/>
      <c r="AW247" s="220"/>
      <c r="AX247" s="220"/>
      <c r="AY247" s="220"/>
      <c r="AZ247" s="220"/>
      <c r="BA247" s="220"/>
      <c r="BB247" s="220"/>
      <c r="BC247" s="220"/>
      <c r="BD247" s="220"/>
      <c r="BE247" s="220"/>
      <c r="BF247" s="220"/>
      <c r="BG247" s="220"/>
      <c r="BH247" s="220"/>
      <c r="BI247" s="220"/>
      <c r="BJ247" s="220"/>
      <c r="BK247" s="220"/>
      <c r="BL247" s="220"/>
      <c r="BM247" s="220"/>
      <c r="BN247" s="220"/>
      <c r="BO247" s="220"/>
      <c r="BP247" s="220"/>
      <c r="BQ247" s="220"/>
      <c r="BR247" s="220"/>
      <c r="BS247" s="220"/>
      <c r="BT247" s="220"/>
      <c r="BU247" s="220"/>
      <c r="BV247" s="220"/>
      <c r="BW247" s="220"/>
    </row>
    <row r="248" spans="1:75" s="47" customFormat="1" x14ac:dyDescent="0.2">
      <c r="A248" s="209"/>
      <c r="C248" s="211"/>
      <c r="Z248" s="210"/>
      <c r="AA248" s="208"/>
      <c r="AC248" s="220"/>
      <c r="AD248" s="220"/>
      <c r="AE248" s="220"/>
      <c r="AF248" s="220"/>
      <c r="AG248" s="220"/>
      <c r="AH248" s="220"/>
      <c r="AI248" s="220"/>
      <c r="AJ248" s="220"/>
      <c r="AK248" s="220"/>
      <c r="AL248" s="220"/>
      <c r="AM248" s="220"/>
      <c r="AN248" s="220"/>
      <c r="AO248" s="220"/>
      <c r="AP248" s="220"/>
      <c r="AQ248" s="220"/>
      <c r="AR248" s="220"/>
      <c r="AS248" s="220"/>
      <c r="AT248" s="220"/>
      <c r="AU248" s="220"/>
      <c r="AV248" s="220"/>
      <c r="AW248" s="220"/>
      <c r="AX248" s="220"/>
      <c r="AY248" s="220"/>
      <c r="AZ248" s="220"/>
      <c r="BA248" s="220"/>
      <c r="BB248" s="220"/>
      <c r="BC248" s="220"/>
      <c r="BD248" s="220"/>
      <c r="BE248" s="220"/>
      <c r="BF248" s="220"/>
      <c r="BG248" s="220"/>
      <c r="BH248" s="220"/>
      <c r="BI248" s="220"/>
      <c r="BJ248" s="220"/>
      <c r="BK248" s="220"/>
      <c r="BL248" s="220"/>
      <c r="BM248" s="220"/>
      <c r="BN248" s="220"/>
      <c r="BO248" s="220"/>
      <c r="BP248" s="220"/>
      <c r="BQ248" s="220"/>
      <c r="BR248" s="220"/>
      <c r="BS248" s="220"/>
      <c r="BT248" s="220"/>
      <c r="BU248" s="220"/>
      <c r="BV248" s="220"/>
      <c r="BW248" s="220"/>
    </row>
    <row r="249" spans="1:75" s="47" customFormat="1" x14ac:dyDescent="0.2">
      <c r="A249" s="209"/>
      <c r="C249" s="211"/>
      <c r="Z249" s="210"/>
      <c r="AA249" s="208"/>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220"/>
      <c r="AY249" s="220"/>
      <c r="AZ249" s="220"/>
      <c r="BA249" s="220"/>
      <c r="BB249" s="220"/>
      <c r="BC249" s="220"/>
      <c r="BD249" s="220"/>
      <c r="BE249" s="220"/>
      <c r="BF249" s="220"/>
      <c r="BG249" s="220"/>
      <c r="BH249" s="220"/>
      <c r="BI249" s="220"/>
      <c r="BJ249" s="220"/>
      <c r="BK249" s="220"/>
      <c r="BL249" s="220"/>
      <c r="BM249" s="220"/>
      <c r="BN249" s="220"/>
      <c r="BO249" s="220"/>
      <c r="BP249" s="220"/>
      <c r="BQ249" s="220"/>
      <c r="BR249" s="220"/>
      <c r="BS249" s="220"/>
      <c r="BT249" s="220"/>
      <c r="BU249" s="220"/>
      <c r="BV249" s="220"/>
      <c r="BW249" s="220"/>
    </row>
    <row r="250" spans="1:75" s="47" customFormat="1" x14ac:dyDescent="0.2">
      <c r="A250" s="209"/>
      <c r="C250" s="211"/>
      <c r="Z250" s="210"/>
      <c r="AA250" s="208"/>
      <c r="AC250" s="220"/>
      <c r="AD250" s="220"/>
      <c r="AE250" s="220"/>
      <c r="AF250" s="220"/>
      <c r="AG250" s="220"/>
      <c r="AH250" s="220"/>
      <c r="AI250" s="220"/>
      <c r="AJ250" s="220"/>
      <c r="AK250" s="220"/>
      <c r="AL250" s="220"/>
      <c r="AM250" s="220"/>
      <c r="AN250" s="220"/>
      <c r="AO250" s="220"/>
      <c r="AP250" s="220"/>
      <c r="AQ250" s="220"/>
      <c r="AR250" s="220"/>
      <c r="AS250" s="220"/>
      <c r="AT250" s="220"/>
      <c r="AU250" s="220"/>
      <c r="AV250" s="220"/>
      <c r="AW250" s="220"/>
      <c r="AX250" s="220"/>
      <c r="AY250" s="220"/>
      <c r="AZ250" s="220"/>
      <c r="BA250" s="220"/>
      <c r="BB250" s="220"/>
      <c r="BC250" s="220"/>
      <c r="BD250" s="220"/>
      <c r="BE250" s="220"/>
      <c r="BF250" s="220"/>
      <c r="BG250" s="220"/>
      <c r="BH250" s="220"/>
      <c r="BI250" s="220"/>
      <c r="BJ250" s="220"/>
      <c r="BK250" s="220"/>
      <c r="BL250" s="220"/>
      <c r="BM250" s="220"/>
      <c r="BN250" s="220"/>
      <c r="BO250" s="220"/>
      <c r="BP250" s="220"/>
      <c r="BQ250" s="220"/>
      <c r="BR250" s="220"/>
      <c r="BS250" s="220"/>
      <c r="BT250" s="220"/>
      <c r="BU250" s="220"/>
      <c r="BV250" s="220"/>
      <c r="BW250" s="220"/>
    </row>
    <row r="251" spans="1:75" s="47" customFormat="1" x14ac:dyDescent="0.2">
      <c r="A251" s="209"/>
      <c r="C251" s="211"/>
      <c r="Z251" s="210"/>
      <c r="AA251" s="208"/>
      <c r="AC251" s="220"/>
      <c r="AD251" s="220"/>
      <c r="AE251" s="220"/>
      <c r="AF251" s="220"/>
      <c r="AG251" s="220"/>
      <c r="AH251" s="220"/>
      <c r="AI251" s="220"/>
      <c r="AJ251" s="220"/>
      <c r="AK251" s="220"/>
      <c r="AL251" s="220"/>
      <c r="AM251" s="220"/>
      <c r="AN251" s="220"/>
      <c r="AO251" s="220"/>
      <c r="AP251" s="220"/>
      <c r="AQ251" s="220"/>
      <c r="AR251" s="220"/>
      <c r="AS251" s="220"/>
      <c r="AT251" s="220"/>
      <c r="AU251" s="220"/>
      <c r="AV251" s="220"/>
      <c r="AW251" s="220"/>
      <c r="AX251" s="220"/>
      <c r="AY251" s="220"/>
      <c r="AZ251" s="220"/>
      <c r="BA251" s="220"/>
      <c r="BB251" s="220"/>
      <c r="BC251" s="220"/>
      <c r="BD251" s="220"/>
      <c r="BE251" s="220"/>
      <c r="BF251" s="220"/>
      <c r="BG251" s="220"/>
      <c r="BH251" s="220"/>
      <c r="BI251" s="220"/>
      <c r="BJ251" s="220"/>
      <c r="BK251" s="220"/>
      <c r="BL251" s="220"/>
      <c r="BM251" s="220"/>
      <c r="BN251" s="220"/>
      <c r="BO251" s="220"/>
      <c r="BP251" s="220"/>
      <c r="BQ251" s="220"/>
      <c r="BR251" s="220"/>
      <c r="BS251" s="220"/>
      <c r="BT251" s="220"/>
      <c r="BU251" s="220"/>
      <c r="BV251" s="220"/>
      <c r="BW251" s="220"/>
    </row>
    <row r="252" spans="1:75" s="47" customFormat="1" x14ac:dyDescent="0.2">
      <c r="A252" s="209"/>
      <c r="C252" s="211"/>
      <c r="Z252" s="210"/>
      <c r="AA252" s="208"/>
      <c r="AC252" s="220"/>
      <c r="AD252" s="220"/>
      <c r="AE252" s="220"/>
      <c r="AF252" s="220"/>
      <c r="AG252" s="220"/>
      <c r="AH252" s="220"/>
      <c r="AI252" s="220"/>
      <c r="AJ252" s="220"/>
      <c r="AK252" s="220"/>
      <c r="AL252" s="220"/>
      <c r="AM252" s="220"/>
      <c r="AN252" s="220"/>
      <c r="AO252" s="220"/>
      <c r="AP252" s="220"/>
      <c r="AQ252" s="220"/>
      <c r="AR252" s="220"/>
      <c r="AS252" s="220"/>
      <c r="AT252" s="220"/>
      <c r="AU252" s="220"/>
      <c r="AV252" s="220"/>
      <c r="AW252" s="220"/>
      <c r="AX252" s="220"/>
      <c r="AY252" s="220"/>
      <c r="AZ252" s="220"/>
      <c r="BA252" s="220"/>
      <c r="BB252" s="220"/>
      <c r="BC252" s="220"/>
      <c r="BD252" s="220"/>
      <c r="BE252" s="220"/>
      <c r="BF252" s="220"/>
      <c r="BG252" s="220"/>
      <c r="BH252" s="220"/>
      <c r="BI252" s="220"/>
      <c r="BJ252" s="220"/>
      <c r="BK252" s="220"/>
      <c r="BL252" s="220"/>
      <c r="BM252" s="220"/>
      <c r="BN252" s="220"/>
      <c r="BO252" s="220"/>
      <c r="BP252" s="220"/>
      <c r="BQ252" s="220"/>
      <c r="BR252" s="220"/>
      <c r="BS252" s="220"/>
      <c r="BT252" s="220"/>
      <c r="BU252" s="220"/>
      <c r="BV252" s="220"/>
      <c r="BW252" s="220"/>
    </row>
    <row r="253" spans="1:75" s="47" customFormat="1" x14ac:dyDescent="0.2">
      <c r="A253" s="209"/>
      <c r="C253" s="211"/>
      <c r="Z253" s="210"/>
      <c r="AA253" s="208"/>
      <c r="AC253" s="220"/>
      <c r="AD253" s="220"/>
      <c r="AE253" s="220"/>
      <c r="AF253" s="220"/>
      <c r="AG253" s="220"/>
      <c r="AH253" s="220"/>
      <c r="AI253" s="220"/>
      <c r="AJ253" s="220"/>
      <c r="AK253" s="220"/>
      <c r="AL253" s="220"/>
      <c r="AM253" s="220"/>
      <c r="AN253" s="220"/>
      <c r="AO253" s="220"/>
      <c r="AP253" s="220"/>
      <c r="AQ253" s="220"/>
      <c r="AR253" s="220"/>
      <c r="AS253" s="220"/>
      <c r="AT253" s="220"/>
      <c r="AU253" s="220"/>
      <c r="AV253" s="220"/>
      <c r="AW253" s="220"/>
      <c r="AX253" s="220"/>
      <c r="AY253" s="220"/>
      <c r="AZ253" s="220"/>
      <c r="BA253" s="220"/>
      <c r="BB253" s="220"/>
      <c r="BC253" s="220"/>
      <c r="BD253" s="220"/>
      <c r="BE253" s="220"/>
      <c r="BF253" s="220"/>
      <c r="BG253" s="220"/>
      <c r="BH253" s="220"/>
      <c r="BI253" s="220"/>
      <c r="BJ253" s="220"/>
      <c r="BK253" s="220"/>
      <c r="BL253" s="220"/>
      <c r="BM253" s="220"/>
      <c r="BN253" s="220"/>
      <c r="BO253" s="220"/>
      <c r="BP253" s="220"/>
      <c r="BQ253" s="220"/>
      <c r="BR253" s="220"/>
      <c r="BS253" s="220"/>
      <c r="BT253" s="220"/>
      <c r="BU253" s="220"/>
      <c r="BV253" s="220"/>
      <c r="BW253" s="220"/>
    </row>
    <row r="254" spans="1:75" s="47" customFormat="1" x14ac:dyDescent="0.2">
      <c r="A254" s="209"/>
      <c r="C254" s="211"/>
      <c r="Z254" s="210"/>
      <c r="AA254" s="208"/>
      <c r="AC254" s="220"/>
      <c r="AD254" s="220"/>
      <c r="AE254" s="220"/>
      <c r="AF254" s="220"/>
      <c r="AG254" s="220"/>
      <c r="AH254" s="220"/>
      <c r="AI254" s="220"/>
      <c r="AJ254" s="220"/>
      <c r="AK254" s="220"/>
      <c r="AL254" s="220"/>
      <c r="AM254" s="220"/>
      <c r="AN254" s="220"/>
      <c r="AO254" s="220"/>
      <c r="AP254" s="220"/>
      <c r="AQ254" s="220"/>
      <c r="AR254" s="220"/>
      <c r="AS254" s="220"/>
      <c r="AT254" s="220"/>
      <c r="AU254" s="220"/>
      <c r="AV254" s="220"/>
      <c r="AW254" s="220"/>
      <c r="AX254" s="220"/>
      <c r="AY254" s="220"/>
      <c r="AZ254" s="220"/>
      <c r="BA254" s="220"/>
      <c r="BB254" s="220"/>
      <c r="BC254" s="220"/>
      <c r="BD254" s="220"/>
      <c r="BE254" s="220"/>
      <c r="BF254" s="220"/>
      <c r="BG254" s="220"/>
      <c r="BH254" s="220"/>
      <c r="BI254" s="220"/>
      <c r="BJ254" s="220"/>
      <c r="BK254" s="220"/>
      <c r="BL254" s="220"/>
      <c r="BM254" s="220"/>
      <c r="BN254" s="220"/>
      <c r="BO254" s="220"/>
      <c r="BP254" s="220"/>
      <c r="BQ254" s="220"/>
      <c r="BR254" s="220"/>
      <c r="BS254" s="220"/>
      <c r="BT254" s="220"/>
      <c r="BU254" s="220"/>
      <c r="BV254" s="220"/>
      <c r="BW254" s="220"/>
    </row>
    <row r="255" spans="1:75" s="47" customFormat="1" x14ac:dyDescent="0.2">
      <c r="A255" s="209"/>
      <c r="C255" s="211"/>
      <c r="Z255" s="210"/>
      <c r="AA255" s="208"/>
      <c r="AC255" s="220"/>
      <c r="AD255" s="220"/>
      <c r="AE255" s="220"/>
      <c r="AF255" s="220"/>
      <c r="AG255" s="220"/>
      <c r="AH255" s="220"/>
      <c r="AI255" s="220"/>
      <c r="AJ255" s="220"/>
      <c r="AK255" s="220"/>
      <c r="AL255" s="220"/>
      <c r="AM255" s="220"/>
      <c r="AN255" s="220"/>
      <c r="AO255" s="220"/>
      <c r="AP255" s="220"/>
      <c r="AQ255" s="220"/>
      <c r="AR255" s="220"/>
      <c r="AS255" s="220"/>
      <c r="AT255" s="220"/>
      <c r="AU255" s="220"/>
      <c r="AV255" s="220"/>
      <c r="AW255" s="220"/>
      <c r="AX255" s="220"/>
      <c r="AY255" s="220"/>
      <c r="AZ255" s="220"/>
      <c r="BA255" s="220"/>
      <c r="BB255" s="220"/>
      <c r="BC255" s="220"/>
      <c r="BD255" s="220"/>
      <c r="BE255" s="220"/>
      <c r="BF255" s="220"/>
      <c r="BG255" s="220"/>
      <c r="BH255" s="220"/>
      <c r="BI255" s="220"/>
      <c r="BJ255" s="220"/>
      <c r="BK255" s="220"/>
      <c r="BL255" s="220"/>
      <c r="BM255" s="220"/>
      <c r="BN255" s="220"/>
      <c r="BO255" s="220"/>
      <c r="BP255" s="220"/>
      <c r="BQ255" s="220"/>
      <c r="BR255" s="220"/>
      <c r="BS255" s="220"/>
      <c r="BT255" s="220"/>
      <c r="BU255" s="220"/>
      <c r="BV255" s="220"/>
      <c r="BW255" s="220"/>
    </row>
    <row r="256" spans="1:75" s="47" customFormat="1" x14ac:dyDescent="0.2">
      <c r="A256" s="209"/>
      <c r="C256" s="211"/>
      <c r="Z256" s="210"/>
      <c r="AA256" s="208"/>
      <c r="AC256" s="220"/>
      <c r="AD256" s="220"/>
      <c r="AE256" s="220"/>
      <c r="AF256" s="220"/>
      <c r="AG256" s="220"/>
      <c r="AH256" s="220"/>
      <c r="AI256" s="220"/>
      <c r="AJ256" s="220"/>
      <c r="AK256" s="220"/>
      <c r="AL256" s="220"/>
      <c r="AM256" s="220"/>
      <c r="AN256" s="220"/>
      <c r="AO256" s="220"/>
      <c r="AP256" s="220"/>
      <c r="AQ256" s="220"/>
      <c r="AR256" s="220"/>
      <c r="AS256" s="220"/>
      <c r="AT256" s="220"/>
      <c r="AU256" s="220"/>
      <c r="AV256" s="220"/>
      <c r="AW256" s="220"/>
      <c r="AX256" s="220"/>
      <c r="AY256" s="220"/>
      <c r="AZ256" s="220"/>
      <c r="BA256" s="220"/>
      <c r="BB256" s="220"/>
      <c r="BC256" s="220"/>
      <c r="BD256" s="220"/>
      <c r="BE256" s="220"/>
      <c r="BF256" s="220"/>
      <c r="BG256" s="220"/>
      <c r="BH256" s="220"/>
      <c r="BI256" s="220"/>
      <c r="BJ256" s="220"/>
      <c r="BK256" s="220"/>
      <c r="BL256" s="220"/>
      <c r="BM256" s="220"/>
      <c r="BN256" s="220"/>
      <c r="BO256" s="220"/>
      <c r="BP256" s="220"/>
      <c r="BQ256" s="220"/>
      <c r="BR256" s="220"/>
      <c r="BS256" s="220"/>
      <c r="BT256" s="220"/>
      <c r="BU256" s="220"/>
      <c r="BV256" s="220"/>
      <c r="BW256" s="220"/>
    </row>
    <row r="257" spans="1:75" s="47" customFormat="1" x14ac:dyDescent="0.2">
      <c r="A257" s="209"/>
      <c r="C257" s="211"/>
      <c r="Z257" s="210"/>
      <c r="AA257" s="208"/>
      <c r="AC257" s="220"/>
      <c r="AD257" s="220"/>
      <c r="AE257" s="220"/>
      <c r="AF257" s="220"/>
      <c r="AG257" s="220"/>
      <c r="AH257" s="220"/>
      <c r="AI257" s="220"/>
      <c r="AJ257" s="220"/>
      <c r="AK257" s="220"/>
      <c r="AL257" s="220"/>
      <c r="AM257" s="220"/>
      <c r="AN257" s="220"/>
      <c r="AO257" s="220"/>
      <c r="AP257" s="220"/>
      <c r="AQ257" s="220"/>
      <c r="AR257" s="220"/>
      <c r="AS257" s="220"/>
      <c r="AT257" s="220"/>
      <c r="AU257" s="220"/>
      <c r="AV257" s="220"/>
      <c r="AW257" s="220"/>
      <c r="AX257" s="220"/>
      <c r="AY257" s="220"/>
      <c r="AZ257" s="220"/>
      <c r="BA257" s="220"/>
      <c r="BB257" s="220"/>
      <c r="BC257" s="220"/>
      <c r="BD257" s="220"/>
      <c r="BE257" s="220"/>
      <c r="BF257" s="220"/>
      <c r="BG257" s="220"/>
      <c r="BH257" s="220"/>
      <c r="BI257" s="220"/>
      <c r="BJ257" s="220"/>
      <c r="BK257" s="220"/>
      <c r="BL257" s="220"/>
      <c r="BM257" s="220"/>
      <c r="BN257" s="220"/>
      <c r="BO257" s="220"/>
      <c r="BP257" s="220"/>
      <c r="BQ257" s="220"/>
      <c r="BR257" s="220"/>
      <c r="BS257" s="220"/>
      <c r="BT257" s="220"/>
      <c r="BU257" s="220"/>
      <c r="BV257" s="220"/>
      <c r="BW257" s="220"/>
    </row>
    <row r="258" spans="1:75" s="47" customFormat="1" x14ac:dyDescent="0.2">
      <c r="A258" s="209"/>
      <c r="C258" s="211"/>
      <c r="Z258" s="210"/>
      <c r="AA258" s="208"/>
      <c r="AC258" s="220"/>
      <c r="AD258" s="220"/>
      <c r="AE258" s="220"/>
      <c r="AF258" s="220"/>
      <c r="AG258" s="220"/>
      <c r="AH258" s="220"/>
      <c r="AI258" s="220"/>
      <c r="AJ258" s="220"/>
      <c r="AK258" s="220"/>
      <c r="AL258" s="220"/>
      <c r="AM258" s="220"/>
      <c r="AN258" s="220"/>
      <c r="AO258" s="220"/>
      <c r="AP258" s="220"/>
      <c r="AQ258" s="220"/>
      <c r="AR258" s="220"/>
      <c r="AS258" s="220"/>
      <c r="AT258" s="220"/>
      <c r="AU258" s="220"/>
      <c r="AV258" s="220"/>
      <c r="AW258" s="220"/>
      <c r="AX258" s="220"/>
      <c r="AY258" s="220"/>
      <c r="AZ258" s="220"/>
      <c r="BA258" s="220"/>
      <c r="BB258" s="220"/>
      <c r="BC258" s="220"/>
      <c r="BD258" s="220"/>
      <c r="BE258" s="220"/>
      <c r="BF258" s="220"/>
      <c r="BG258" s="220"/>
      <c r="BH258" s="220"/>
      <c r="BI258" s="220"/>
      <c r="BJ258" s="220"/>
      <c r="BK258" s="220"/>
      <c r="BL258" s="220"/>
      <c r="BM258" s="220"/>
      <c r="BN258" s="220"/>
      <c r="BO258" s="220"/>
      <c r="BP258" s="220"/>
      <c r="BQ258" s="220"/>
      <c r="BR258" s="220"/>
      <c r="BS258" s="220"/>
      <c r="BT258" s="220"/>
      <c r="BU258" s="220"/>
      <c r="BV258" s="220"/>
      <c r="BW258" s="220"/>
    </row>
    <row r="259" spans="1:75" s="47" customFormat="1" x14ac:dyDescent="0.2">
      <c r="A259" s="209"/>
      <c r="C259" s="211"/>
      <c r="Z259" s="210"/>
      <c r="AA259" s="208"/>
      <c r="AC259" s="220"/>
      <c r="AD259" s="220"/>
      <c r="AE259" s="220"/>
      <c r="AF259" s="220"/>
      <c r="AG259" s="220"/>
      <c r="AH259" s="220"/>
      <c r="AI259" s="220"/>
      <c r="AJ259" s="220"/>
      <c r="AK259" s="220"/>
      <c r="AL259" s="220"/>
      <c r="AM259" s="220"/>
      <c r="AN259" s="220"/>
      <c r="AO259" s="220"/>
      <c r="AP259" s="220"/>
      <c r="AQ259" s="220"/>
      <c r="AR259" s="220"/>
      <c r="AS259" s="220"/>
      <c r="AT259" s="220"/>
      <c r="AU259" s="220"/>
      <c r="AV259" s="220"/>
      <c r="AW259" s="220"/>
      <c r="AX259" s="220"/>
      <c r="AY259" s="220"/>
      <c r="AZ259" s="220"/>
      <c r="BA259" s="220"/>
      <c r="BB259" s="220"/>
      <c r="BC259" s="220"/>
      <c r="BD259" s="220"/>
      <c r="BE259" s="220"/>
      <c r="BF259" s="220"/>
      <c r="BG259" s="220"/>
      <c r="BH259" s="220"/>
      <c r="BI259" s="220"/>
      <c r="BJ259" s="220"/>
      <c r="BK259" s="220"/>
      <c r="BL259" s="220"/>
      <c r="BM259" s="220"/>
      <c r="BN259" s="220"/>
      <c r="BO259" s="220"/>
      <c r="BP259" s="220"/>
      <c r="BQ259" s="220"/>
      <c r="BR259" s="220"/>
      <c r="BS259" s="220"/>
      <c r="BT259" s="220"/>
      <c r="BU259" s="220"/>
      <c r="BV259" s="220"/>
      <c r="BW259" s="220"/>
    </row>
    <row r="260" spans="1:75" s="47" customFormat="1" x14ac:dyDescent="0.2">
      <c r="A260" s="209"/>
      <c r="C260" s="211"/>
      <c r="Z260" s="210"/>
      <c r="AA260" s="208"/>
      <c r="AC260" s="220"/>
      <c r="AD260" s="220"/>
      <c r="AE260" s="220"/>
      <c r="AF260" s="220"/>
      <c r="AG260" s="220"/>
      <c r="AH260" s="220"/>
      <c r="AI260" s="220"/>
      <c r="AJ260" s="220"/>
      <c r="AK260" s="220"/>
      <c r="AL260" s="220"/>
      <c r="AM260" s="220"/>
      <c r="AN260" s="220"/>
      <c r="AO260" s="220"/>
      <c r="AP260" s="220"/>
      <c r="AQ260" s="220"/>
      <c r="AR260" s="220"/>
      <c r="AS260" s="220"/>
      <c r="AT260" s="220"/>
      <c r="AU260" s="220"/>
      <c r="AV260" s="220"/>
      <c r="AW260" s="220"/>
      <c r="AX260" s="220"/>
      <c r="AY260" s="220"/>
      <c r="AZ260" s="220"/>
      <c r="BA260" s="220"/>
      <c r="BB260" s="220"/>
      <c r="BC260" s="220"/>
      <c r="BD260" s="220"/>
      <c r="BE260" s="220"/>
      <c r="BF260" s="220"/>
      <c r="BG260" s="220"/>
      <c r="BH260" s="220"/>
      <c r="BI260" s="220"/>
      <c r="BJ260" s="220"/>
      <c r="BK260" s="220"/>
      <c r="BL260" s="220"/>
      <c r="BM260" s="220"/>
      <c r="BN260" s="220"/>
      <c r="BO260" s="220"/>
      <c r="BP260" s="220"/>
      <c r="BQ260" s="220"/>
      <c r="BR260" s="220"/>
      <c r="BS260" s="220"/>
      <c r="BT260" s="220"/>
      <c r="BU260" s="220"/>
      <c r="BV260" s="220"/>
      <c r="BW260" s="220"/>
    </row>
    <row r="261" spans="1:75" s="47" customFormat="1" x14ac:dyDescent="0.2">
      <c r="A261" s="209"/>
      <c r="C261" s="211"/>
      <c r="Z261" s="210"/>
      <c r="AA261" s="208"/>
      <c r="AC261" s="220"/>
      <c r="AD261" s="220"/>
      <c r="AE261" s="220"/>
      <c r="AF261" s="220"/>
      <c r="AG261" s="220"/>
      <c r="AH261" s="220"/>
      <c r="AI261" s="220"/>
      <c r="AJ261" s="220"/>
      <c r="AK261" s="220"/>
      <c r="AL261" s="220"/>
      <c r="AM261" s="220"/>
      <c r="AN261" s="220"/>
      <c r="AO261" s="220"/>
      <c r="AP261" s="220"/>
      <c r="AQ261" s="220"/>
      <c r="AR261" s="220"/>
      <c r="AS261" s="220"/>
      <c r="AT261" s="220"/>
      <c r="AU261" s="220"/>
      <c r="AV261" s="220"/>
      <c r="AW261" s="220"/>
      <c r="AX261" s="220"/>
      <c r="AY261" s="220"/>
      <c r="AZ261" s="220"/>
      <c r="BA261" s="220"/>
      <c r="BB261" s="220"/>
      <c r="BC261" s="220"/>
      <c r="BD261" s="220"/>
      <c r="BE261" s="220"/>
      <c r="BF261" s="220"/>
      <c r="BG261" s="220"/>
      <c r="BH261" s="220"/>
      <c r="BI261" s="220"/>
      <c r="BJ261" s="220"/>
      <c r="BK261" s="220"/>
      <c r="BL261" s="220"/>
      <c r="BM261" s="220"/>
      <c r="BN261" s="220"/>
      <c r="BO261" s="220"/>
      <c r="BP261" s="220"/>
      <c r="BQ261" s="220"/>
      <c r="BR261" s="220"/>
      <c r="BS261" s="220"/>
      <c r="BT261" s="220"/>
      <c r="BU261" s="220"/>
      <c r="BV261" s="220"/>
      <c r="BW261" s="220"/>
    </row>
    <row r="262" spans="1:75" s="47" customFormat="1" x14ac:dyDescent="0.2">
      <c r="A262" s="209"/>
      <c r="C262" s="211"/>
      <c r="Z262" s="210"/>
      <c r="AA262" s="208"/>
      <c r="AC262" s="220"/>
      <c r="AD262" s="220"/>
      <c r="AE262" s="220"/>
      <c r="AF262" s="220"/>
      <c r="AG262" s="220"/>
      <c r="AH262" s="220"/>
      <c r="AI262" s="220"/>
      <c r="AJ262" s="220"/>
      <c r="AK262" s="220"/>
      <c r="AL262" s="220"/>
      <c r="AM262" s="220"/>
      <c r="AN262" s="220"/>
      <c r="AO262" s="220"/>
      <c r="AP262" s="220"/>
      <c r="AQ262" s="220"/>
      <c r="AR262" s="220"/>
      <c r="AS262" s="220"/>
      <c r="AT262" s="220"/>
      <c r="AU262" s="220"/>
      <c r="AV262" s="220"/>
      <c r="AW262" s="220"/>
      <c r="AX262" s="220"/>
      <c r="AY262" s="220"/>
      <c r="AZ262" s="220"/>
      <c r="BA262" s="220"/>
      <c r="BB262" s="220"/>
      <c r="BC262" s="220"/>
      <c r="BD262" s="220"/>
      <c r="BE262" s="220"/>
      <c r="BF262" s="220"/>
      <c r="BG262" s="220"/>
      <c r="BH262" s="220"/>
      <c r="BI262" s="220"/>
      <c r="BJ262" s="220"/>
      <c r="BK262" s="220"/>
      <c r="BL262" s="220"/>
      <c r="BM262" s="220"/>
      <c r="BN262" s="220"/>
      <c r="BO262" s="220"/>
      <c r="BP262" s="220"/>
      <c r="BQ262" s="220"/>
      <c r="BR262" s="220"/>
      <c r="BS262" s="220"/>
      <c r="BT262" s="220"/>
      <c r="BU262" s="220"/>
      <c r="BV262" s="220"/>
      <c r="BW262" s="220"/>
    </row>
    <row r="263" spans="1:75" s="47" customFormat="1" x14ac:dyDescent="0.2">
      <c r="A263" s="209"/>
      <c r="C263" s="211"/>
      <c r="Z263" s="210"/>
      <c r="AA263" s="208"/>
      <c r="AC263" s="220"/>
      <c r="AD263" s="220"/>
      <c r="AE263" s="220"/>
      <c r="AF263" s="220"/>
      <c r="AG263" s="220"/>
      <c r="AH263" s="220"/>
      <c r="AI263" s="220"/>
      <c r="AJ263" s="220"/>
      <c r="AK263" s="220"/>
      <c r="AL263" s="220"/>
      <c r="AM263" s="220"/>
      <c r="AN263" s="220"/>
      <c r="AO263" s="220"/>
      <c r="AP263" s="220"/>
      <c r="AQ263" s="220"/>
      <c r="AR263" s="220"/>
      <c r="AS263" s="220"/>
      <c r="AT263" s="220"/>
      <c r="AU263" s="220"/>
      <c r="AV263" s="220"/>
      <c r="AW263" s="220"/>
      <c r="AX263" s="220"/>
      <c r="AY263" s="220"/>
      <c r="AZ263" s="220"/>
      <c r="BA263" s="220"/>
      <c r="BB263" s="220"/>
      <c r="BC263" s="220"/>
      <c r="BD263" s="220"/>
      <c r="BE263" s="220"/>
      <c r="BF263" s="220"/>
      <c r="BG263" s="220"/>
      <c r="BH263" s="220"/>
      <c r="BI263" s="220"/>
      <c r="BJ263" s="220"/>
      <c r="BK263" s="220"/>
      <c r="BL263" s="220"/>
      <c r="BM263" s="220"/>
      <c r="BN263" s="220"/>
      <c r="BO263" s="220"/>
      <c r="BP263" s="220"/>
      <c r="BQ263" s="220"/>
      <c r="BR263" s="220"/>
      <c r="BS263" s="220"/>
      <c r="BT263" s="220"/>
      <c r="BU263" s="220"/>
      <c r="BV263" s="220"/>
      <c r="BW263" s="220"/>
    </row>
    <row r="264" spans="1:75" s="47" customFormat="1" x14ac:dyDescent="0.2">
      <c r="A264" s="209"/>
      <c r="C264" s="211"/>
      <c r="Z264" s="210"/>
      <c r="AA264" s="208"/>
      <c r="AC264" s="220"/>
      <c r="AD264" s="220"/>
      <c r="AE264" s="220"/>
      <c r="AF264" s="220"/>
      <c r="AG264" s="220"/>
      <c r="AH264" s="220"/>
      <c r="AI264" s="220"/>
      <c r="AJ264" s="220"/>
      <c r="AK264" s="220"/>
      <c r="AL264" s="220"/>
      <c r="AM264" s="220"/>
      <c r="AN264" s="220"/>
      <c r="AO264" s="220"/>
      <c r="AP264" s="220"/>
      <c r="AQ264" s="220"/>
      <c r="AR264" s="220"/>
      <c r="AS264" s="220"/>
      <c r="AT264" s="220"/>
      <c r="AU264" s="220"/>
      <c r="AV264" s="220"/>
      <c r="AW264" s="220"/>
      <c r="AX264" s="220"/>
      <c r="AY264" s="220"/>
      <c r="AZ264" s="220"/>
      <c r="BA264" s="220"/>
      <c r="BB264" s="220"/>
      <c r="BC264" s="220"/>
      <c r="BD264" s="220"/>
      <c r="BE264" s="220"/>
      <c r="BF264" s="220"/>
      <c r="BG264" s="220"/>
      <c r="BH264" s="220"/>
      <c r="BI264" s="220"/>
      <c r="BJ264" s="220"/>
      <c r="BK264" s="220"/>
      <c r="BL264" s="220"/>
      <c r="BM264" s="220"/>
      <c r="BN264" s="220"/>
      <c r="BO264" s="220"/>
      <c r="BP264" s="220"/>
      <c r="BQ264" s="220"/>
      <c r="BR264" s="220"/>
      <c r="BS264" s="220"/>
      <c r="BT264" s="220"/>
      <c r="BU264" s="220"/>
      <c r="BV264" s="220"/>
      <c r="BW264" s="220"/>
    </row>
    <row r="265" spans="1:75" s="47" customFormat="1" x14ac:dyDescent="0.2">
      <c r="A265" s="209"/>
      <c r="C265" s="211"/>
      <c r="Z265" s="210"/>
      <c r="AA265" s="208"/>
      <c r="AC265" s="220"/>
      <c r="AD265" s="220"/>
      <c r="AE265" s="220"/>
      <c r="AF265" s="220"/>
      <c r="AG265" s="220"/>
      <c r="AH265" s="220"/>
      <c r="AI265" s="220"/>
      <c r="AJ265" s="220"/>
      <c r="AK265" s="220"/>
      <c r="AL265" s="220"/>
      <c r="AM265" s="220"/>
      <c r="AN265" s="220"/>
      <c r="AO265" s="220"/>
      <c r="AP265" s="220"/>
      <c r="AQ265" s="220"/>
      <c r="AR265" s="220"/>
      <c r="AS265" s="220"/>
      <c r="AT265" s="220"/>
      <c r="AU265" s="220"/>
      <c r="AV265" s="220"/>
      <c r="AW265" s="220"/>
      <c r="AX265" s="220"/>
      <c r="AY265" s="220"/>
      <c r="AZ265" s="220"/>
      <c r="BA265" s="220"/>
      <c r="BB265" s="220"/>
      <c r="BC265" s="220"/>
      <c r="BD265" s="220"/>
      <c r="BE265" s="220"/>
      <c r="BF265" s="220"/>
      <c r="BG265" s="220"/>
      <c r="BH265" s="220"/>
      <c r="BI265" s="220"/>
      <c r="BJ265" s="220"/>
      <c r="BK265" s="220"/>
      <c r="BL265" s="220"/>
      <c r="BM265" s="220"/>
      <c r="BN265" s="220"/>
      <c r="BO265" s="220"/>
      <c r="BP265" s="220"/>
      <c r="BQ265" s="220"/>
      <c r="BR265" s="220"/>
      <c r="BS265" s="220"/>
      <c r="BT265" s="220"/>
      <c r="BU265" s="220"/>
      <c r="BV265" s="220"/>
      <c r="BW265" s="220"/>
    </row>
    <row r="266" spans="1:75" s="47" customFormat="1" x14ac:dyDescent="0.2">
      <c r="A266" s="209"/>
      <c r="C266" s="211"/>
      <c r="Z266" s="210"/>
      <c r="AA266" s="208"/>
      <c r="AC266" s="220"/>
      <c r="AD266" s="220"/>
      <c r="AE266" s="220"/>
      <c r="AF266" s="220"/>
      <c r="AG266" s="220"/>
      <c r="AH266" s="220"/>
      <c r="AI266" s="220"/>
      <c r="AJ266" s="220"/>
      <c r="AK266" s="220"/>
      <c r="AL266" s="220"/>
      <c r="AM266" s="220"/>
      <c r="AN266" s="220"/>
      <c r="AO266" s="220"/>
      <c r="AP266" s="220"/>
      <c r="AQ266" s="220"/>
      <c r="AR266" s="220"/>
      <c r="AS266" s="220"/>
      <c r="AT266" s="220"/>
      <c r="AU266" s="220"/>
      <c r="AV266" s="220"/>
      <c r="AW266" s="220"/>
      <c r="AX266" s="220"/>
      <c r="AY266" s="220"/>
      <c r="AZ266" s="220"/>
      <c r="BA266" s="220"/>
      <c r="BB266" s="220"/>
      <c r="BC266" s="220"/>
      <c r="BD266" s="220"/>
      <c r="BE266" s="220"/>
      <c r="BF266" s="220"/>
      <c r="BG266" s="220"/>
      <c r="BH266" s="220"/>
      <c r="BI266" s="220"/>
      <c r="BJ266" s="220"/>
      <c r="BK266" s="220"/>
      <c r="BL266" s="220"/>
      <c r="BM266" s="220"/>
      <c r="BN266" s="220"/>
      <c r="BO266" s="220"/>
      <c r="BP266" s="220"/>
      <c r="BQ266" s="220"/>
      <c r="BR266" s="220"/>
      <c r="BS266" s="220"/>
      <c r="BT266" s="220"/>
      <c r="BU266" s="220"/>
      <c r="BV266" s="220"/>
      <c r="BW266" s="220"/>
    </row>
    <row r="267" spans="1:75" s="47" customFormat="1" x14ac:dyDescent="0.2">
      <c r="A267" s="209"/>
      <c r="C267" s="211"/>
      <c r="Z267" s="210"/>
      <c r="AA267" s="208"/>
      <c r="AC267" s="220"/>
      <c r="AD267" s="220"/>
      <c r="AE267" s="220"/>
      <c r="AF267" s="220"/>
      <c r="AG267" s="220"/>
      <c r="AH267" s="220"/>
      <c r="AI267" s="220"/>
      <c r="AJ267" s="220"/>
      <c r="AK267" s="220"/>
      <c r="AL267" s="220"/>
      <c r="AM267" s="220"/>
      <c r="AN267" s="220"/>
      <c r="AO267" s="220"/>
      <c r="AP267" s="220"/>
      <c r="AQ267" s="220"/>
      <c r="AR267" s="220"/>
      <c r="AS267" s="220"/>
      <c r="AT267" s="220"/>
      <c r="AU267" s="220"/>
      <c r="AV267" s="220"/>
      <c r="AW267" s="220"/>
      <c r="AX267" s="220"/>
      <c r="AY267" s="220"/>
      <c r="AZ267" s="220"/>
      <c r="BA267" s="220"/>
      <c r="BB267" s="220"/>
      <c r="BC267" s="220"/>
      <c r="BD267" s="220"/>
      <c r="BE267" s="220"/>
      <c r="BF267" s="220"/>
      <c r="BG267" s="220"/>
      <c r="BH267" s="220"/>
      <c r="BI267" s="220"/>
      <c r="BJ267" s="220"/>
      <c r="BK267" s="220"/>
      <c r="BL267" s="220"/>
      <c r="BM267" s="220"/>
      <c r="BN267" s="220"/>
      <c r="BO267" s="220"/>
      <c r="BP267" s="220"/>
      <c r="BQ267" s="220"/>
      <c r="BR267" s="220"/>
      <c r="BS267" s="220"/>
      <c r="BT267" s="220"/>
      <c r="BU267" s="220"/>
      <c r="BV267" s="220"/>
      <c r="BW267" s="220"/>
    </row>
    <row r="268" spans="1:75" s="47" customFormat="1" x14ac:dyDescent="0.2">
      <c r="A268" s="209"/>
      <c r="C268" s="211"/>
      <c r="Z268" s="210"/>
      <c r="AA268" s="208"/>
      <c r="AC268" s="220"/>
      <c r="AD268" s="220"/>
      <c r="AE268" s="220"/>
      <c r="AF268" s="220"/>
      <c r="AG268" s="220"/>
      <c r="AH268" s="220"/>
      <c r="AI268" s="220"/>
      <c r="AJ268" s="220"/>
      <c r="AK268" s="220"/>
      <c r="AL268" s="220"/>
      <c r="AM268" s="220"/>
      <c r="AN268" s="220"/>
      <c r="AO268" s="220"/>
      <c r="AP268" s="220"/>
      <c r="AQ268" s="220"/>
      <c r="AR268" s="220"/>
      <c r="AS268" s="220"/>
      <c r="AT268" s="220"/>
      <c r="AU268" s="220"/>
      <c r="AV268" s="220"/>
      <c r="AW268" s="220"/>
      <c r="AX268" s="220"/>
      <c r="AY268" s="220"/>
      <c r="AZ268" s="220"/>
      <c r="BA268" s="220"/>
      <c r="BB268" s="220"/>
      <c r="BC268" s="220"/>
      <c r="BD268" s="220"/>
      <c r="BE268" s="220"/>
      <c r="BF268" s="220"/>
      <c r="BG268" s="220"/>
      <c r="BH268" s="220"/>
      <c r="BI268" s="220"/>
      <c r="BJ268" s="220"/>
      <c r="BK268" s="220"/>
      <c r="BL268" s="220"/>
      <c r="BM268" s="220"/>
      <c r="BN268" s="220"/>
      <c r="BO268" s="220"/>
      <c r="BP268" s="220"/>
      <c r="BQ268" s="220"/>
      <c r="BR268" s="220"/>
      <c r="BS268" s="220"/>
      <c r="BT268" s="220"/>
      <c r="BU268" s="220"/>
      <c r="BV268" s="220"/>
      <c r="BW268" s="220"/>
    </row>
    <row r="269" spans="1:75" s="47" customFormat="1" x14ac:dyDescent="0.2">
      <c r="A269" s="209"/>
      <c r="C269" s="211"/>
      <c r="Z269" s="210"/>
      <c r="AA269" s="208"/>
      <c r="AC269" s="220"/>
      <c r="AD269" s="220"/>
      <c r="AE269" s="220"/>
      <c r="AF269" s="220"/>
      <c r="AG269" s="220"/>
      <c r="AH269" s="220"/>
      <c r="AI269" s="220"/>
      <c r="AJ269" s="220"/>
      <c r="AK269" s="220"/>
      <c r="AL269" s="220"/>
      <c r="AM269" s="220"/>
      <c r="AN269" s="220"/>
      <c r="AO269" s="220"/>
      <c r="AP269" s="220"/>
      <c r="AQ269" s="220"/>
      <c r="AR269" s="220"/>
      <c r="AS269" s="220"/>
      <c r="AT269" s="220"/>
      <c r="AU269" s="220"/>
      <c r="AV269" s="220"/>
      <c r="AW269" s="220"/>
      <c r="AX269" s="220"/>
      <c r="AY269" s="220"/>
      <c r="AZ269" s="220"/>
      <c r="BA269" s="220"/>
      <c r="BB269" s="220"/>
      <c r="BC269" s="220"/>
      <c r="BD269" s="220"/>
      <c r="BE269" s="220"/>
      <c r="BF269" s="220"/>
      <c r="BG269" s="220"/>
      <c r="BH269" s="220"/>
      <c r="BI269" s="220"/>
      <c r="BJ269" s="220"/>
      <c r="BK269" s="220"/>
      <c r="BL269" s="220"/>
      <c r="BM269" s="220"/>
      <c r="BN269" s="220"/>
      <c r="BO269" s="220"/>
      <c r="BP269" s="220"/>
      <c r="BQ269" s="220"/>
      <c r="BR269" s="220"/>
      <c r="BS269" s="220"/>
      <c r="BT269" s="220"/>
      <c r="BU269" s="220"/>
      <c r="BV269" s="220"/>
      <c r="BW269" s="220"/>
    </row>
    <row r="270" spans="1:75" s="47" customFormat="1" x14ac:dyDescent="0.2">
      <c r="A270" s="209"/>
      <c r="C270" s="211"/>
      <c r="Z270" s="210"/>
      <c r="AA270" s="208"/>
      <c r="AC270" s="220"/>
      <c r="AD270" s="220"/>
      <c r="AE270" s="220"/>
      <c r="AF270" s="220"/>
      <c r="AG270" s="220"/>
      <c r="AH270" s="220"/>
      <c r="AI270" s="220"/>
      <c r="AJ270" s="220"/>
      <c r="AK270" s="220"/>
      <c r="AL270" s="220"/>
      <c r="AM270" s="220"/>
      <c r="AN270" s="220"/>
      <c r="AO270" s="220"/>
      <c r="AP270" s="220"/>
      <c r="AQ270" s="220"/>
      <c r="AR270" s="220"/>
      <c r="AS270" s="220"/>
      <c r="AT270" s="220"/>
      <c r="AU270" s="220"/>
      <c r="AV270" s="220"/>
      <c r="AW270" s="220"/>
      <c r="AX270" s="220"/>
      <c r="AY270" s="220"/>
      <c r="AZ270" s="220"/>
      <c r="BA270" s="220"/>
      <c r="BB270" s="220"/>
      <c r="BC270" s="220"/>
      <c r="BD270" s="220"/>
      <c r="BE270" s="220"/>
      <c r="BF270" s="220"/>
      <c r="BG270" s="220"/>
      <c r="BH270" s="220"/>
      <c r="BI270" s="220"/>
      <c r="BJ270" s="220"/>
      <c r="BK270" s="220"/>
      <c r="BL270" s="220"/>
      <c r="BM270" s="220"/>
      <c r="BN270" s="220"/>
      <c r="BO270" s="220"/>
      <c r="BP270" s="220"/>
      <c r="BQ270" s="220"/>
      <c r="BR270" s="220"/>
      <c r="BS270" s="220"/>
      <c r="BT270" s="220"/>
      <c r="BU270" s="220"/>
      <c r="BV270" s="220"/>
      <c r="BW270" s="220"/>
    </row>
    <row r="271" spans="1:75" s="47" customFormat="1" x14ac:dyDescent="0.2">
      <c r="A271" s="209"/>
      <c r="C271" s="211"/>
      <c r="Z271" s="210"/>
      <c r="AA271" s="208"/>
      <c r="AC271" s="220"/>
      <c r="AD271" s="220"/>
      <c r="AE271" s="220"/>
      <c r="AF271" s="220"/>
      <c r="AG271" s="220"/>
      <c r="AH271" s="220"/>
      <c r="AI271" s="220"/>
      <c r="AJ271" s="220"/>
      <c r="AK271" s="220"/>
      <c r="AL271" s="220"/>
      <c r="AM271" s="220"/>
      <c r="AN271" s="220"/>
      <c r="AO271" s="220"/>
      <c r="AP271" s="220"/>
      <c r="AQ271" s="220"/>
      <c r="AR271" s="220"/>
      <c r="AS271" s="220"/>
      <c r="AT271" s="220"/>
      <c r="AU271" s="220"/>
      <c r="AV271" s="220"/>
      <c r="AW271" s="220"/>
      <c r="AX271" s="220"/>
      <c r="AY271" s="220"/>
      <c r="AZ271" s="220"/>
      <c r="BA271" s="220"/>
      <c r="BB271" s="220"/>
      <c r="BC271" s="220"/>
      <c r="BD271" s="220"/>
      <c r="BE271" s="220"/>
      <c r="BF271" s="220"/>
      <c r="BG271" s="220"/>
      <c r="BH271" s="220"/>
      <c r="BI271" s="220"/>
      <c r="BJ271" s="220"/>
      <c r="BK271" s="220"/>
      <c r="BL271" s="220"/>
      <c r="BM271" s="220"/>
      <c r="BN271" s="220"/>
      <c r="BO271" s="220"/>
      <c r="BP271" s="220"/>
      <c r="BQ271" s="220"/>
      <c r="BR271" s="220"/>
      <c r="BS271" s="220"/>
      <c r="BT271" s="220"/>
      <c r="BU271" s="220"/>
      <c r="BV271" s="220"/>
      <c r="BW271" s="220"/>
    </row>
    <row r="272" spans="1:75" s="47" customFormat="1" x14ac:dyDescent="0.2">
      <c r="A272" s="209"/>
      <c r="C272" s="211"/>
      <c r="Z272" s="210"/>
      <c r="AA272" s="208"/>
      <c r="AC272" s="220"/>
      <c r="AD272" s="220"/>
      <c r="AE272" s="220"/>
      <c r="AF272" s="220"/>
      <c r="AG272" s="220"/>
      <c r="AH272" s="220"/>
      <c r="AI272" s="220"/>
      <c r="AJ272" s="220"/>
      <c r="AK272" s="220"/>
      <c r="AL272" s="220"/>
      <c r="AM272" s="220"/>
      <c r="AN272" s="220"/>
      <c r="AO272" s="220"/>
      <c r="AP272" s="220"/>
      <c r="AQ272" s="220"/>
      <c r="AR272" s="220"/>
      <c r="AS272" s="220"/>
      <c r="AT272" s="220"/>
      <c r="AU272" s="220"/>
      <c r="AV272" s="220"/>
      <c r="AW272" s="220"/>
      <c r="AX272" s="220"/>
      <c r="AY272" s="220"/>
      <c r="AZ272" s="220"/>
      <c r="BA272" s="220"/>
      <c r="BB272" s="220"/>
      <c r="BC272" s="220"/>
      <c r="BD272" s="220"/>
      <c r="BE272" s="220"/>
      <c r="BF272" s="220"/>
      <c r="BG272" s="220"/>
      <c r="BH272" s="220"/>
      <c r="BI272" s="220"/>
      <c r="BJ272" s="220"/>
      <c r="BK272" s="220"/>
      <c r="BL272" s="220"/>
      <c r="BM272" s="220"/>
      <c r="BN272" s="220"/>
      <c r="BO272" s="220"/>
      <c r="BP272" s="220"/>
      <c r="BQ272" s="220"/>
      <c r="BR272" s="220"/>
      <c r="BS272" s="220"/>
      <c r="BT272" s="220"/>
      <c r="BU272" s="220"/>
      <c r="BV272" s="220"/>
      <c r="BW272" s="220"/>
    </row>
    <row r="273" spans="1:75" s="47" customFormat="1" x14ac:dyDescent="0.2">
      <c r="A273" s="209"/>
      <c r="C273" s="211"/>
      <c r="Z273" s="210"/>
      <c r="AA273" s="208"/>
      <c r="AC273" s="220"/>
      <c r="AD273" s="220"/>
      <c r="AE273" s="220"/>
      <c r="AF273" s="220"/>
      <c r="AG273" s="220"/>
      <c r="AH273" s="220"/>
      <c r="AI273" s="220"/>
      <c r="AJ273" s="220"/>
      <c r="AK273" s="220"/>
      <c r="AL273" s="220"/>
      <c r="AM273" s="220"/>
      <c r="AN273" s="220"/>
      <c r="AO273" s="220"/>
      <c r="AP273" s="220"/>
      <c r="AQ273" s="220"/>
      <c r="AR273" s="220"/>
      <c r="AS273" s="220"/>
      <c r="AT273" s="220"/>
      <c r="AU273" s="220"/>
      <c r="AV273" s="220"/>
      <c r="AW273" s="220"/>
      <c r="AX273" s="220"/>
      <c r="AY273" s="220"/>
      <c r="AZ273" s="220"/>
      <c r="BA273" s="220"/>
      <c r="BB273" s="220"/>
      <c r="BC273" s="220"/>
      <c r="BD273" s="220"/>
      <c r="BE273" s="220"/>
      <c r="BF273" s="220"/>
      <c r="BG273" s="220"/>
      <c r="BH273" s="220"/>
      <c r="BI273" s="220"/>
      <c r="BJ273" s="220"/>
      <c r="BK273" s="220"/>
      <c r="BL273" s="220"/>
      <c r="BM273" s="220"/>
      <c r="BN273" s="220"/>
      <c r="BO273" s="220"/>
      <c r="BP273" s="220"/>
      <c r="BQ273" s="220"/>
      <c r="BR273" s="220"/>
      <c r="BS273" s="220"/>
      <c r="BT273" s="220"/>
      <c r="BU273" s="220"/>
      <c r="BV273" s="220"/>
      <c r="BW273" s="220"/>
    </row>
    <row r="274" spans="1:75" x14ac:dyDescent="0.2">
      <c r="B274" s="2"/>
    </row>
    <row r="275" spans="1:75" x14ac:dyDescent="0.2">
      <c r="B275" s="2"/>
    </row>
    <row r="276" spans="1:75" x14ac:dyDescent="0.2">
      <c r="B276" s="2"/>
    </row>
    <row r="277" spans="1:75" x14ac:dyDescent="0.2">
      <c r="B277" s="2"/>
    </row>
    <row r="278" spans="1:75" x14ac:dyDescent="0.2">
      <c r="B278" s="2"/>
    </row>
    <row r="279" spans="1:75" x14ac:dyDescent="0.2">
      <c r="B279" s="2"/>
    </row>
    <row r="280" spans="1:75" x14ac:dyDescent="0.2">
      <c r="B280" s="2"/>
    </row>
    <row r="281" spans="1:75" x14ac:dyDescent="0.2">
      <c r="B281" s="2"/>
    </row>
    <row r="282" spans="1:75" x14ac:dyDescent="0.2">
      <c r="B282" s="2"/>
    </row>
    <row r="283" spans="1:75" x14ac:dyDescent="0.2">
      <c r="B283" s="2"/>
    </row>
    <row r="284" spans="1:75" x14ac:dyDescent="0.2">
      <c r="B284" s="2"/>
    </row>
    <row r="285" spans="1:75" x14ac:dyDescent="0.2">
      <c r="B285" s="2"/>
    </row>
    <row r="286" spans="1:75" x14ac:dyDescent="0.2">
      <c r="B286" s="2"/>
    </row>
    <row r="287" spans="1:75" x14ac:dyDescent="0.2">
      <c r="B287" s="2"/>
    </row>
    <row r="288" spans="1:75" x14ac:dyDescent="0.2">
      <c r="B288" s="2"/>
    </row>
    <row r="289" spans="2:2" x14ac:dyDescent="0.2">
      <c r="B289" s="2"/>
    </row>
    <row r="290" spans="2:2" x14ac:dyDescent="0.2">
      <c r="B290" s="2"/>
    </row>
    <row r="291" spans="2:2" x14ac:dyDescent="0.2">
      <c r="B291" s="2"/>
    </row>
    <row r="292" spans="2:2" x14ac:dyDescent="0.2">
      <c r="B292" s="2"/>
    </row>
    <row r="293" spans="2:2" x14ac:dyDescent="0.2">
      <c r="B293" s="2"/>
    </row>
    <row r="294" spans="2:2" x14ac:dyDescent="0.2">
      <c r="B294" s="2"/>
    </row>
    <row r="295" spans="2:2" x14ac:dyDescent="0.2">
      <c r="B295" s="2"/>
    </row>
    <row r="296" spans="2:2" x14ac:dyDescent="0.2">
      <c r="B296" s="2"/>
    </row>
    <row r="297" spans="2:2" x14ac:dyDescent="0.2">
      <c r="B297" s="2"/>
    </row>
    <row r="298" spans="2:2" x14ac:dyDescent="0.2">
      <c r="B298" s="2"/>
    </row>
    <row r="299" spans="2:2" x14ac:dyDescent="0.2">
      <c r="B299" s="2"/>
    </row>
    <row r="300" spans="2:2" x14ac:dyDescent="0.2">
      <c r="B300" s="2"/>
    </row>
    <row r="301" spans="2:2" x14ac:dyDescent="0.2">
      <c r="B301" s="2"/>
    </row>
    <row r="302" spans="2:2" x14ac:dyDescent="0.2">
      <c r="B302" s="2"/>
    </row>
    <row r="303" spans="2:2" x14ac:dyDescent="0.2">
      <c r="B303" s="2"/>
    </row>
    <row r="304" spans="2:2" x14ac:dyDescent="0.2">
      <c r="B304" s="2"/>
    </row>
    <row r="305" spans="2:2" x14ac:dyDescent="0.2">
      <c r="B305" s="2"/>
    </row>
    <row r="306" spans="2:2" x14ac:dyDescent="0.2">
      <c r="B306" s="2"/>
    </row>
    <row r="307" spans="2:2" x14ac:dyDescent="0.2">
      <c r="B307" s="2"/>
    </row>
    <row r="308" spans="2:2" x14ac:dyDescent="0.2">
      <c r="B308" s="2"/>
    </row>
    <row r="309" spans="2:2" x14ac:dyDescent="0.2">
      <c r="B309" s="2"/>
    </row>
    <row r="310" spans="2:2" x14ac:dyDescent="0.2">
      <c r="B310" s="2"/>
    </row>
    <row r="311" spans="2:2" x14ac:dyDescent="0.2">
      <c r="B311" s="2"/>
    </row>
    <row r="312" spans="2:2" x14ac:dyDescent="0.2">
      <c r="B312" s="2"/>
    </row>
    <row r="313" spans="2:2" x14ac:dyDescent="0.2">
      <c r="B313" s="2"/>
    </row>
    <row r="314" spans="2:2" x14ac:dyDescent="0.2">
      <c r="B314" s="2"/>
    </row>
    <row r="315" spans="2:2" x14ac:dyDescent="0.2">
      <c r="B315" s="2"/>
    </row>
    <row r="316" spans="2:2" x14ac:dyDescent="0.2">
      <c r="B316" s="2"/>
    </row>
    <row r="317" spans="2:2" x14ac:dyDescent="0.2">
      <c r="B317" s="2"/>
    </row>
    <row r="318" spans="2:2" x14ac:dyDescent="0.2">
      <c r="B318" s="2"/>
    </row>
    <row r="319" spans="2:2" x14ac:dyDescent="0.2">
      <c r="B319" s="2"/>
    </row>
    <row r="320" spans="2:2" x14ac:dyDescent="0.2">
      <c r="B320" s="2"/>
    </row>
    <row r="321" spans="2:2" x14ac:dyDescent="0.2">
      <c r="B321" s="2"/>
    </row>
    <row r="322" spans="2:2" x14ac:dyDescent="0.2">
      <c r="B322" s="2"/>
    </row>
    <row r="323" spans="2:2" x14ac:dyDescent="0.2">
      <c r="B323" s="2"/>
    </row>
    <row r="324" spans="2:2" x14ac:dyDescent="0.2">
      <c r="B324" s="2"/>
    </row>
    <row r="325" spans="2:2" x14ac:dyDescent="0.2">
      <c r="B325" s="2"/>
    </row>
    <row r="326" spans="2:2" x14ac:dyDescent="0.2">
      <c r="B326" s="2"/>
    </row>
    <row r="327" spans="2:2" x14ac:dyDescent="0.2">
      <c r="B327" s="2"/>
    </row>
    <row r="328" spans="2:2" x14ac:dyDescent="0.2">
      <c r="B328" s="2"/>
    </row>
    <row r="329" spans="2:2" x14ac:dyDescent="0.2">
      <c r="B329" s="2"/>
    </row>
    <row r="330" spans="2:2" x14ac:dyDescent="0.2">
      <c r="B330" s="2"/>
    </row>
    <row r="331" spans="2:2" x14ac:dyDescent="0.2">
      <c r="B331" s="2"/>
    </row>
    <row r="332" spans="2:2" x14ac:dyDescent="0.2">
      <c r="B332" s="2"/>
    </row>
    <row r="333" spans="2:2" x14ac:dyDescent="0.2">
      <c r="B333" s="2"/>
    </row>
    <row r="334" spans="2:2" x14ac:dyDescent="0.2">
      <c r="B334" s="2"/>
    </row>
    <row r="335" spans="2:2" x14ac:dyDescent="0.2">
      <c r="B335" s="2"/>
    </row>
    <row r="336" spans="2:2" x14ac:dyDescent="0.2">
      <c r="B336" s="2"/>
    </row>
    <row r="337" spans="2:2" x14ac:dyDescent="0.2">
      <c r="B337" s="2"/>
    </row>
    <row r="338" spans="2:2" x14ac:dyDescent="0.2">
      <c r="B338" s="2"/>
    </row>
    <row r="339" spans="2:2" x14ac:dyDescent="0.2">
      <c r="B339" s="2"/>
    </row>
    <row r="340" spans="2:2" x14ac:dyDescent="0.2">
      <c r="B340" s="2"/>
    </row>
    <row r="341" spans="2:2" x14ac:dyDescent="0.2">
      <c r="B341" s="2"/>
    </row>
    <row r="342" spans="2:2" x14ac:dyDescent="0.2">
      <c r="B342" s="2"/>
    </row>
    <row r="343" spans="2:2" x14ac:dyDescent="0.2">
      <c r="B343" s="2"/>
    </row>
    <row r="344" spans="2:2" x14ac:dyDescent="0.2">
      <c r="B344" s="2"/>
    </row>
    <row r="345" spans="2:2" x14ac:dyDescent="0.2">
      <c r="B345" s="2"/>
    </row>
    <row r="346" spans="2:2" x14ac:dyDescent="0.2">
      <c r="B346" s="2"/>
    </row>
    <row r="347" spans="2:2" x14ac:dyDescent="0.2">
      <c r="B347" s="2"/>
    </row>
    <row r="348" spans="2:2" x14ac:dyDescent="0.2">
      <c r="B348" s="2"/>
    </row>
    <row r="349" spans="2:2" x14ac:dyDescent="0.2">
      <c r="B349" s="2"/>
    </row>
    <row r="350" spans="2:2" x14ac:dyDescent="0.2">
      <c r="B350" s="2"/>
    </row>
    <row r="351" spans="2:2" x14ac:dyDescent="0.2">
      <c r="B351" s="2"/>
    </row>
    <row r="352" spans="2:2" x14ac:dyDescent="0.2">
      <c r="B352" s="2"/>
    </row>
    <row r="353" spans="2:2" x14ac:dyDescent="0.2">
      <c r="B353" s="2"/>
    </row>
    <row r="354" spans="2:2" x14ac:dyDescent="0.2">
      <c r="B354" s="2"/>
    </row>
    <row r="355" spans="2:2" x14ac:dyDescent="0.2">
      <c r="B355" s="2"/>
    </row>
    <row r="356" spans="2:2" x14ac:dyDescent="0.2">
      <c r="B356" s="2"/>
    </row>
    <row r="357" spans="2:2" x14ac:dyDescent="0.2">
      <c r="B357" s="2"/>
    </row>
    <row r="358" spans="2:2" x14ac:dyDescent="0.2">
      <c r="B358" s="2"/>
    </row>
    <row r="359" spans="2:2" x14ac:dyDescent="0.2">
      <c r="B359" s="2"/>
    </row>
    <row r="360" spans="2:2" x14ac:dyDescent="0.2">
      <c r="B360" s="2"/>
    </row>
    <row r="361" spans="2:2" x14ac:dyDescent="0.2">
      <c r="B361" s="2"/>
    </row>
    <row r="362" spans="2:2" x14ac:dyDescent="0.2">
      <c r="B362" s="2"/>
    </row>
    <row r="363" spans="2:2" x14ac:dyDescent="0.2">
      <c r="B363" s="2"/>
    </row>
    <row r="364" spans="2:2" x14ac:dyDescent="0.2">
      <c r="B364" s="2"/>
    </row>
    <row r="365" spans="2:2" x14ac:dyDescent="0.2">
      <c r="B365" s="2"/>
    </row>
    <row r="366" spans="2:2" x14ac:dyDescent="0.2">
      <c r="B366" s="2"/>
    </row>
    <row r="367" spans="2:2" x14ac:dyDescent="0.2">
      <c r="B367" s="2"/>
    </row>
    <row r="368" spans="2:2" x14ac:dyDescent="0.2">
      <c r="B368" s="2"/>
    </row>
    <row r="369" spans="2:2" x14ac:dyDescent="0.2">
      <c r="B369" s="2"/>
    </row>
    <row r="370" spans="2:2" x14ac:dyDescent="0.2">
      <c r="B370" s="2"/>
    </row>
    <row r="371" spans="2:2" x14ac:dyDescent="0.2">
      <c r="B371" s="2"/>
    </row>
    <row r="372" spans="2:2" x14ac:dyDescent="0.2">
      <c r="B372" s="2"/>
    </row>
    <row r="373" spans="2:2" x14ac:dyDescent="0.2">
      <c r="B373" s="2"/>
    </row>
    <row r="374" spans="2:2" x14ac:dyDescent="0.2">
      <c r="B374" s="2"/>
    </row>
    <row r="375" spans="2:2" x14ac:dyDescent="0.2">
      <c r="B375" s="2"/>
    </row>
    <row r="376" spans="2:2" x14ac:dyDescent="0.2">
      <c r="B376" s="2"/>
    </row>
    <row r="377" spans="2:2" x14ac:dyDescent="0.2">
      <c r="B377" s="2"/>
    </row>
    <row r="378" spans="2:2" x14ac:dyDescent="0.2">
      <c r="B378" s="2"/>
    </row>
    <row r="379" spans="2:2" x14ac:dyDescent="0.2">
      <c r="B379" s="2"/>
    </row>
    <row r="380" spans="2:2" x14ac:dyDescent="0.2">
      <c r="B380" s="2"/>
    </row>
    <row r="381" spans="2:2" x14ac:dyDescent="0.2">
      <c r="B381" s="2"/>
    </row>
    <row r="382" spans="2:2" x14ac:dyDescent="0.2">
      <c r="B382" s="2"/>
    </row>
    <row r="383" spans="2:2" x14ac:dyDescent="0.2">
      <c r="B383" s="2"/>
    </row>
    <row r="384" spans="2:2" x14ac:dyDescent="0.2">
      <c r="B384" s="2"/>
    </row>
    <row r="385" spans="2:2" x14ac:dyDescent="0.2">
      <c r="B385" s="2"/>
    </row>
    <row r="386" spans="2:2" x14ac:dyDescent="0.2">
      <c r="B386" s="2"/>
    </row>
    <row r="387" spans="2:2" x14ac:dyDescent="0.2">
      <c r="B387" s="2"/>
    </row>
    <row r="388" spans="2:2" x14ac:dyDescent="0.2">
      <c r="B388" s="2"/>
    </row>
    <row r="389" spans="2:2" x14ac:dyDescent="0.2">
      <c r="B389" s="2"/>
    </row>
    <row r="390" spans="2:2" x14ac:dyDescent="0.2">
      <c r="B390" s="2"/>
    </row>
    <row r="391" spans="2:2" x14ac:dyDescent="0.2">
      <c r="B391" s="2"/>
    </row>
    <row r="392" spans="2:2" x14ac:dyDescent="0.2">
      <c r="B392" s="2"/>
    </row>
    <row r="393" spans="2:2" x14ac:dyDescent="0.2">
      <c r="B393" s="2"/>
    </row>
    <row r="394" spans="2:2" x14ac:dyDescent="0.2">
      <c r="B394" s="2"/>
    </row>
    <row r="395" spans="2:2" x14ac:dyDescent="0.2">
      <c r="B395" s="2"/>
    </row>
    <row r="396" spans="2:2" x14ac:dyDescent="0.2">
      <c r="B396" s="2"/>
    </row>
    <row r="397" spans="2:2" x14ac:dyDescent="0.2">
      <c r="B397" s="2"/>
    </row>
    <row r="398" spans="2:2" x14ac:dyDescent="0.2">
      <c r="B398" s="2"/>
    </row>
    <row r="399" spans="2:2" x14ac:dyDescent="0.2">
      <c r="B399" s="2"/>
    </row>
    <row r="400" spans="2:2" x14ac:dyDescent="0.2">
      <c r="B400" s="2"/>
    </row>
    <row r="401" spans="2:2" x14ac:dyDescent="0.2">
      <c r="B401" s="2"/>
    </row>
    <row r="402" spans="2:2" x14ac:dyDescent="0.2">
      <c r="B402" s="2"/>
    </row>
    <row r="403" spans="2:2" x14ac:dyDescent="0.2">
      <c r="B403" s="2"/>
    </row>
    <row r="404" spans="2:2" x14ac:dyDescent="0.2">
      <c r="B404" s="2"/>
    </row>
    <row r="405" spans="2:2" x14ac:dyDescent="0.2">
      <c r="B405" s="2"/>
    </row>
    <row r="406" spans="2:2" x14ac:dyDescent="0.2">
      <c r="B406" s="2"/>
    </row>
    <row r="407" spans="2:2" x14ac:dyDescent="0.2">
      <c r="B407" s="2"/>
    </row>
    <row r="408" spans="2:2" x14ac:dyDescent="0.2">
      <c r="B408" s="2"/>
    </row>
    <row r="409" spans="2:2" x14ac:dyDescent="0.2">
      <c r="B409" s="2"/>
    </row>
    <row r="410" spans="2:2" x14ac:dyDescent="0.2">
      <c r="B410" s="2"/>
    </row>
    <row r="411" spans="2:2" x14ac:dyDescent="0.2">
      <c r="B411" s="2"/>
    </row>
    <row r="412" spans="2:2" x14ac:dyDescent="0.2">
      <c r="B412" s="2"/>
    </row>
    <row r="413" spans="2:2" x14ac:dyDescent="0.2">
      <c r="B413" s="2"/>
    </row>
    <row r="414" spans="2:2" x14ac:dyDescent="0.2">
      <c r="B414" s="2"/>
    </row>
    <row r="415" spans="2:2" x14ac:dyDescent="0.2">
      <c r="B415" s="2"/>
    </row>
    <row r="416" spans="2:2" x14ac:dyDescent="0.2">
      <c r="B416" s="2"/>
    </row>
    <row r="417" spans="2:2" x14ac:dyDescent="0.2">
      <c r="B417" s="2"/>
    </row>
    <row r="418" spans="2:2" x14ac:dyDescent="0.2">
      <c r="B418" s="2"/>
    </row>
    <row r="419" spans="2:2" x14ac:dyDescent="0.2">
      <c r="B419" s="2"/>
    </row>
    <row r="420" spans="2:2" x14ac:dyDescent="0.2">
      <c r="B420" s="2"/>
    </row>
    <row r="421" spans="2:2" x14ac:dyDescent="0.2">
      <c r="B421" s="2"/>
    </row>
    <row r="422" spans="2:2" x14ac:dyDescent="0.2">
      <c r="B422" s="2"/>
    </row>
    <row r="423" spans="2:2" x14ac:dyDescent="0.2">
      <c r="B423" s="2"/>
    </row>
    <row r="424" spans="2:2" x14ac:dyDescent="0.2">
      <c r="B424" s="2"/>
    </row>
    <row r="425" spans="2:2" x14ac:dyDescent="0.2">
      <c r="B425" s="2"/>
    </row>
    <row r="426" spans="2:2" x14ac:dyDescent="0.2">
      <c r="B426" s="2"/>
    </row>
    <row r="427" spans="2:2" x14ac:dyDescent="0.2">
      <c r="B427" s="2"/>
    </row>
    <row r="428" spans="2:2" x14ac:dyDescent="0.2">
      <c r="B428" s="2"/>
    </row>
    <row r="429" spans="2:2" x14ac:dyDescent="0.2">
      <c r="B429" s="2"/>
    </row>
    <row r="430" spans="2:2" x14ac:dyDescent="0.2">
      <c r="B430" s="2"/>
    </row>
    <row r="431" spans="2:2" x14ac:dyDescent="0.2">
      <c r="B431" s="2"/>
    </row>
    <row r="432" spans="2:2" x14ac:dyDescent="0.2">
      <c r="B432" s="2"/>
    </row>
    <row r="433" spans="2:2" x14ac:dyDescent="0.2">
      <c r="B433" s="2"/>
    </row>
    <row r="434" spans="2:2" x14ac:dyDescent="0.2">
      <c r="B434" s="2"/>
    </row>
    <row r="435" spans="2:2" x14ac:dyDescent="0.2">
      <c r="B435" s="2"/>
    </row>
    <row r="436" spans="2:2" x14ac:dyDescent="0.2">
      <c r="B436" s="2"/>
    </row>
    <row r="437" spans="2:2" x14ac:dyDescent="0.2">
      <c r="B437" s="2"/>
    </row>
    <row r="438" spans="2:2" x14ac:dyDescent="0.2">
      <c r="B438" s="2"/>
    </row>
    <row r="439" spans="2:2" x14ac:dyDescent="0.2">
      <c r="B439" s="2"/>
    </row>
    <row r="440" spans="2:2" x14ac:dyDescent="0.2">
      <c r="B440" s="2"/>
    </row>
    <row r="441" spans="2:2" x14ac:dyDescent="0.2">
      <c r="B441" s="2"/>
    </row>
    <row r="442" spans="2:2" x14ac:dyDescent="0.2">
      <c r="B442" s="2"/>
    </row>
    <row r="443" spans="2:2" x14ac:dyDescent="0.2">
      <c r="B443" s="2"/>
    </row>
    <row r="444" spans="2:2" x14ac:dyDescent="0.2">
      <c r="B444" s="2"/>
    </row>
    <row r="445" spans="2:2" x14ac:dyDescent="0.2">
      <c r="B445" s="2"/>
    </row>
    <row r="446" spans="2:2" x14ac:dyDescent="0.2">
      <c r="B446" s="2"/>
    </row>
    <row r="447" spans="2:2" x14ac:dyDescent="0.2">
      <c r="B447" s="2"/>
    </row>
    <row r="448" spans="2:2" x14ac:dyDescent="0.2">
      <c r="B448" s="2"/>
    </row>
    <row r="449" spans="2:2" x14ac:dyDescent="0.2">
      <c r="B449" s="2"/>
    </row>
    <row r="450" spans="2:2" x14ac:dyDescent="0.2">
      <c r="B450" s="2"/>
    </row>
    <row r="451" spans="2:2" x14ac:dyDescent="0.2">
      <c r="B451" s="2"/>
    </row>
    <row r="452" spans="2:2" x14ac:dyDescent="0.2">
      <c r="B452" s="2"/>
    </row>
    <row r="453" spans="2:2" x14ac:dyDescent="0.2">
      <c r="B453" s="2"/>
    </row>
    <row r="454" spans="2:2" x14ac:dyDescent="0.2">
      <c r="B454" s="2"/>
    </row>
    <row r="455" spans="2:2" x14ac:dyDescent="0.2">
      <c r="B455" s="2"/>
    </row>
    <row r="456" spans="2:2" x14ac:dyDescent="0.2">
      <c r="B456" s="2"/>
    </row>
    <row r="457" spans="2:2" x14ac:dyDescent="0.2">
      <c r="B457" s="2"/>
    </row>
    <row r="458" spans="2:2" x14ac:dyDescent="0.2">
      <c r="B458" s="2"/>
    </row>
    <row r="459" spans="2:2" x14ac:dyDescent="0.2">
      <c r="B459" s="2"/>
    </row>
    <row r="460" spans="2:2" x14ac:dyDescent="0.2">
      <c r="B460" s="2"/>
    </row>
    <row r="461" spans="2:2" x14ac:dyDescent="0.2">
      <c r="B461" s="2"/>
    </row>
    <row r="462" spans="2:2" x14ac:dyDescent="0.2">
      <c r="B462" s="2"/>
    </row>
    <row r="463" spans="2:2" x14ac:dyDescent="0.2">
      <c r="B463" s="2"/>
    </row>
    <row r="464" spans="2:2" x14ac:dyDescent="0.2">
      <c r="B464" s="2"/>
    </row>
    <row r="465" spans="2:2" x14ac:dyDescent="0.2">
      <c r="B465" s="2"/>
    </row>
    <row r="466" spans="2:2" x14ac:dyDescent="0.2">
      <c r="B466" s="2"/>
    </row>
    <row r="467" spans="2:2" x14ac:dyDescent="0.2">
      <c r="B467" s="2"/>
    </row>
    <row r="468" spans="2:2" x14ac:dyDescent="0.2">
      <c r="B468" s="2"/>
    </row>
    <row r="469" spans="2:2" x14ac:dyDescent="0.2">
      <c r="B469" s="2"/>
    </row>
    <row r="470" spans="2:2" x14ac:dyDescent="0.2">
      <c r="B470" s="2"/>
    </row>
    <row r="471" spans="2:2" x14ac:dyDescent="0.2">
      <c r="B471" s="2"/>
    </row>
    <row r="472" spans="2:2" x14ac:dyDescent="0.2">
      <c r="B472" s="2"/>
    </row>
    <row r="473" spans="2:2" x14ac:dyDescent="0.2">
      <c r="B473" s="2"/>
    </row>
    <row r="474" spans="2:2" x14ac:dyDescent="0.2">
      <c r="B474" s="2"/>
    </row>
    <row r="475" spans="2:2" x14ac:dyDescent="0.2">
      <c r="B475" s="2"/>
    </row>
    <row r="476" spans="2:2" x14ac:dyDescent="0.2">
      <c r="B476" s="2"/>
    </row>
    <row r="477" spans="2:2" x14ac:dyDescent="0.2">
      <c r="B477" s="2"/>
    </row>
    <row r="478" spans="2:2" x14ac:dyDescent="0.2">
      <c r="B478" s="2"/>
    </row>
    <row r="479" spans="2:2" x14ac:dyDescent="0.2">
      <c r="B479" s="2"/>
    </row>
    <row r="480" spans="2:2" x14ac:dyDescent="0.2">
      <c r="B480" s="2"/>
    </row>
    <row r="481" spans="2:2" x14ac:dyDescent="0.2">
      <c r="B481" s="2"/>
    </row>
    <row r="482" spans="2:2" x14ac:dyDescent="0.2">
      <c r="B482" s="2"/>
    </row>
    <row r="483" spans="2:2" x14ac:dyDescent="0.2">
      <c r="B483" s="2"/>
    </row>
    <row r="484" spans="2:2" x14ac:dyDescent="0.2">
      <c r="B484" s="2"/>
    </row>
    <row r="485" spans="2:2" x14ac:dyDescent="0.2">
      <c r="B485" s="2"/>
    </row>
    <row r="486" spans="2:2" x14ac:dyDescent="0.2">
      <c r="B486" s="2"/>
    </row>
    <row r="487" spans="2:2" x14ac:dyDescent="0.2">
      <c r="B487" s="2"/>
    </row>
    <row r="488" spans="2:2" x14ac:dyDescent="0.2">
      <c r="B488" s="2"/>
    </row>
    <row r="489" spans="2:2" x14ac:dyDescent="0.2">
      <c r="B489" s="2"/>
    </row>
    <row r="490" spans="2:2" x14ac:dyDescent="0.2">
      <c r="B490" s="2"/>
    </row>
    <row r="491" spans="2:2" x14ac:dyDescent="0.2">
      <c r="B491" s="2"/>
    </row>
    <row r="492" spans="2:2" x14ac:dyDescent="0.2">
      <c r="B492" s="2"/>
    </row>
    <row r="493" spans="2:2" x14ac:dyDescent="0.2">
      <c r="B493" s="2"/>
    </row>
    <row r="494" spans="2:2" x14ac:dyDescent="0.2">
      <c r="B494" s="2"/>
    </row>
    <row r="495" spans="2:2" x14ac:dyDescent="0.2">
      <c r="B495" s="2"/>
    </row>
    <row r="496" spans="2:2" x14ac:dyDescent="0.2">
      <c r="B496" s="2"/>
    </row>
    <row r="497" spans="2:2" x14ac:dyDescent="0.2">
      <c r="B497" s="2"/>
    </row>
    <row r="498" spans="2:2" x14ac:dyDescent="0.2">
      <c r="B498" s="2"/>
    </row>
    <row r="499" spans="2:2" x14ac:dyDescent="0.2">
      <c r="B499" s="2"/>
    </row>
    <row r="500" spans="2:2" x14ac:dyDescent="0.2">
      <c r="B500" s="2"/>
    </row>
    <row r="501" spans="2:2" x14ac:dyDescent="0.2">
      <c r="B501" s="2"/>
    </row>
    <row r="502" spans="2:2" x14ac:dyDescent="0.2">
      <c r="B502" s="2"/>
    </row>
    <row r="503" spans="2:2" x14ac:dyDescent="0.2">
      <c r="B503" s="2"/>
    </row>
    <row r="504" spans="2:2" x14ac:dyDescent="0.2">
      <c r="B504" s="2"/>
    </row>
    <row r="505" spans="2:2" x14ac:dyDescent="0.2">
      <c r="B505" s="2"/>
    </row>
    <row r="506" spans="2:2" x14ac:dyDescent="0.2">
      <c r="B506" s="2"/>
    </row>
    <row r="507" spans="2:2" x14ac:dyDescent="0.2">
      <c r="B507" s="2"/>
    </row>
    <row r="508" spans="2:2" x14ac:dyDescent="0.2">
      <c r="B508" s="2"/>
    </row>
    <row r="509" spans="2:2" x14ac:dyDescent="0.2">
      <c r="B509" s="2"/>
    </row>
    <row r="510" spans="2:2" x14ac:dyDescent="0.2">
      <c r="B510" s="2"/>
    </row>
    <row r="511" spans="2:2" x14ac:dyDescent="0.2">
      <c r="B511" s="2"/>
    </row>
    <row r="512" spans="2:2" x14ac:dyDescent="0.2">
      <c r="B512" s="2"/>
    </row>
    <row r="513" spans="2:2" x14ac:dyDescent="0.2">
      <c r="B513" s="2"/>
    </row>
    <row r="514" spans="2:2" x14ac:dyDescent="0.2">
      <c r="B514" s="2"/>
    </row>
    <row r="515" spans="2:2" x14ac:dyDescent="0.2">
      <c r="B515" s="2"/>
    </row>
    <row r="516" spans="2:2" x14ac:dyDescent="0.2">
      <c r="B516" s="2"/>
    </row>
    <row r="517" spans="2:2" x14ac:dyDescent="0.2">
      <c r="B517" s="2"/>
    </row>
    <row r="518" spans="2:2" x14ac:dyDescent="0.2">
      <c r="B518" s="2"/>
    </row>
    <row r="519" spans="2:2" x14ac:dyDescent="0.2">
      <c r="B519" s="2"/>
    </row>
    <row r="520" spans="2:2" x14ac:dyDescent="0.2">
      <c r="B520" s="2"/>
    </row>
    <row r="521" spans="2:2" x14ac:dyDescent="0.2">
      <c r="B521" s="2"/>
    </row>
    <row r="522" spans="2:2" x14ac:dyDescent="0.2">
      <c r="B522" s="2"/>
    </row>
    <row r="523" spans="2:2" x14ac:dyDescent="0.2">
      <c r="B523" s="2"/>
    </row>
    <row r="524" spans="2:2" x14ac:dyDescent="0.2">
      <c r="B524" s="2"/>
    </row>
    <row r="525" spans="2:2" x14ac:dyDescent="0.2">
      <c r="B525" s="2"/>
    </row>
    <row r="526" spans="2:2" x14ac:dyDescent="0.2">
      <c r="B526" s="2"/>
    </row>
    <row r="527" spans="2:2" x14ac:dyDescent="0.2">
      <c r="B527" s="2"/>
    </row>
    <row r="528" spans="2:2" x14ac:dyDescent="0.2">
      <c r="B528" s="2"/>
    </row>
    <row r="529" spans="2:2" x14ac:dyDescent="0.2">
      <c r="B529" s="2"/>
    </row>
    <row r="530" spans="2:2" x14ac:dyDescent="0.2">
      <c r="B530" s="2"/>
    </row>
    <row r="531" spans="2:2" x14ac:dyDescent="0.2">
      <c r="B531" s="2"/>
    </row>
    <row r="532" spans="2:2" x14ac:dyDescent="0.2">
      <c r="B532" s="2"/>
    </row>
    <row r="533" spans="2:2" x14ac:dyDescent="0.2">
      <c r="B533" s="2"/>
    </row>
    <row r="534" spans="2:2" x14ac:dyDescent="0.2">
      <c r="B534" s="2"/>
    </row>
    <row r="535" spans="2:2" x14ac:dyDescent="0.2">
      <c r="B535" s="2"/>
    </row>
    <row r="536" spans="2:2" x14ac:dyDescent="0.2">
      <c r="B536" s="2"/>
    </row>
    <row r="537" spans="2:2" x14ac:dyDescent="0.2">
      <c r="B537" s="2"/>
    </row>
    <row r="538" spans="2:2" x14ac:dyDescent="0.2">
      <c r="B538" s="2"/>
    </row>
    <row r="539" spans="2:2" x14ac:dyDescent="0.2">
      <c r="B539" s="2"/>
    </row>
    <row r="540" spans="2:2" x14ac:dyDescent="0.2">
      <c r="B540" s="2"/>
    </row>
    <row r="541" spans="2:2" x14ac:dyDescent="0.2">
      <c r="B541" s="2"/>
    </row>
    <row r="542" spans="2:2" x14ac:dyDescent="0.2">
      <c r="B542" s="2"/>
    </row>
    <row r="543" spans="2:2" x14ac:dyDescent="0.2">
      <c r="B543" s="2"/>
    </row>
    <row r="544" spans="2:2" x14ac:dyDescent="0.2">
      <c r="B544" s="2"/>
    </row>
    <row r="545" spans="2:2" x14ac:dyDescent="0.2">
      <c r="B545" s="2"/>
    </row>
    <row r="546" spans="2:2" x14ac:dyDescent="0.2">
      <c r="B546" s="2"/>
    </row>
    <row r="547" spans="2:2" x14ac:dyDescent="0.2">
      <c r="B547" s="2"/>
    </row>
    <row r="548" spans="2:2" x14ac:dyDescent="0.2">
      <c r="B548" s="2"/>
    </row>
    <row r="549" spans="2:2" x14ac:dyDescent="0.2">
      <c r="B549" s="2"/>
    </row>
    <row r="550" spans="2:2" x14ac:dyDescent="0.2">
      <c r="B550" s="2"/>
    </row>
    <row r="551" spans="2:2" x14ac:dyDescent="0.2">
      <c r="B551" s="2"/>
    </row>
    <row r="552" spans="2:2" x14ac:dyDescent="0.2">
      <c r="B552" s="2"/>
    </row>
    <row r="553" spans="2:2" x14ac:dyDescent="0.2">
      <c r="B553" s="2"/>
    </row>
    <row r="554" spans="2:2" x14ac:dyDescent="0.2">
      <c r="B554" s="2"/>
    </row>
    <row r="555" spans="2:2" x14ac:dyDescent="0.2">
      <c r="B555" s="2"/>
    </row>
    <row r="556" spans="2:2" x14ac:dyDescent="0.2">
      <c r="B556" s="2"/>
    </row>
    <row r="557" spans="2:2" x14ac:dyDescent="0.2">
      <c r="B557" s="2"/>
    </row>
    <row r="558" spans="2:2" x14ac:dyDescent="0.2">
      <c r="B558" s="2"/>
    </row>
    <row r="559" spans="2:2" x14ac:dyDescent="0.2">
      <c r="B559" s="2"/>
    </row>
    <row r="560" spans="2:2" x14ac:dyDescent="0.2">
      <c r="B560" s="2"/>
    </row>
    <row r="561" spans="2:2" x14ac:dyDescent="0.2">
      <c r="B561" s="2"/>
    </row>
    <row r="562" spans="2:2" x14ac:dyDescent="0.2">
      <c r="B562" s="2"/>
    </row>
    <row r="563" spans="2:2" x14ac:dyDescent="0.2">
      <c r="B563" s="2"/>
    </row>
    <row r="564" spans="2:2" x14ac:dyDescent="0.2">
      <c r="B564" s="2"/>
    </row>
    <row r="565" spans="2:2" x14ac:dyDescent="0.2">
      <c r="B565" s="2"/>
    </row>
    <row r="566" spans="2:2" x14ac:dyDescent="0.2">
      <c r="B566" s="2"/>
    </row>
    <row r="567" spans="2:2" x14ac:dyDescent="0.2">
      <c r="B567" s="2"/>
    </row>
    <row r="568" spans="2:2" x14ac:dyDescent="0.2">
      <c r="B568" s="2"/>
    </row>
    <row r="569" spans="2:2" x14ac:dyDescent="0.2">
      <c r="B569" s="2"/>
    </row>
    <row r="570" spans="2:2" x14ac:dyDescent="0.2">
      <c r="B570" s="2"/>
    </row>
    <row r="571" spans="2:2" x14ac:dyDescent="0.2">
      <c r="B571" s="2"/>
    </row>
    <row r="572" spans="2:2" x14ac:dyDescent="0.2">
      <c r="B572" s="2"/>
    </row>
    <row r="573" spans="2:2" x14ac:dyDescent="0.2">
      <c r="B573" s="2"/>
    </row>
    <row r="574" spans="2:2" x14ac:dyDescent="0.2">
      <c r="B574" s="2"/>
    </row>
    <row r="575" spans="2:2" x14ac:dyDescent="0.2">
      <c r="B575" s="2"/>
    </row>
    <row r="576" spans="2:2" x14ac:dyDescent="0.2">
      <c r="B576" s="2"/>
    </row>
    <row r="577" spans="2:2" x14ac:dyDescent="0.2">
      <c r="B577" s="2"/>
    </row>
    <row r="578" spans="2:2" x14ac:dyDescent="0.2">
      <c r="B578" s="2"/>
    </row>
    <row r="579" spans="2:2" x14ac:dyDescent="0.2">
      <c r="B579" s="2"/>
    </row>
    <row r="580" spans="2:2" x14ac:dyDescent="0.2">
      <c r="B580" s="2"/>
    </row>
    <row r="581" spans="2:2" x14ac:dyDescent="0.2">
      <c r="B581" s="2"/>
    </row>
    <row r="582" spans="2:2" x14ac:dyDescent="0.2">
      <c r="B582" s="2"/>
    </row>
    <row r="583" spans="2:2" x14ac:dyDescent="0.2">
      <c r="B583" s="2"/>
    </row>
    <row r="584" spans="2:2" x14ac:dyDescent="0.2">
      <c r="B584" s="2"/>
    </row>
    <row r="585" spans="2:2" x14ac:dyDescent="0.2">
      <c r="B585" s="2"/>
    </row>
    <row r="586" spans="2:2" x14ac:dyDescent="0.2">
      <c r="B586" s="2"/>
    </row>
    <row r="587" spans="2:2" x14ac:dyDescent="0.2">
      <c r="B587" s="2"/>
    </row>
    <row r="588" spans="2:2" x14ac:dyDescent="0.2">
      <c r="B588" s="2"/>
    </row>
    <row r="589" spans="2:2" x14ac:dyDescent="0.2">
      <c r="B589" s="2"/>
    </row>
    <row r="590" spans="2:2" x14ac:dyDescent="0.2">
      <c r="B590" s="2"/>
    </row>
    <row r="591" spans="2:2" x14ac:dyDescent="0.2">
      <c r="B591" s="2"/>
    </row>
    <row r="592" spans="2:2" x14ac:dyDescent="0.2">
      <c r="B592" s="2"/>
    </row>
    <row r="593" spans="2:2" x14ac:dyDescent="0.2">
      <c r="B593" s="2"/>
    </row>
    <row r="594" spans="2:2" x14ac:dyDescent="0.2">
      <c r="B594" s="2"/>
    </row>
    <row r="595" spans="2:2" x14ac:dyDescent="0.2">
      <c r="B595" s="2"/>
    </row>
    <row r="596" spans="2:2" x14ac:dyDescent="0.2">
      <c r="B596" s="2"/>
    </row>
    <row r="597" spans="2:2" x14ac:dyDescent="0.2">
      <c r="B597" s="2"/>
    </row>
    <row r="598" spans="2:2" x14ac:dyDescent="0.2">
      <c r="B598" s="2"/>
    </row>
    <row r="599" spans="2:2" x14ac:dyDescent="0.2">
      <c r="B599" s="2"/>
    </row>
    <row r="600" spans="2:2" x14ac:dyDescent="0.2">
      <c r="B600" s="2"/>
    </row>
    <row r="601" spans="2:2" x14ac:dyDescent="0.2">
      <c r="B601" s="2"/>
    </row>
    <row r="602" spans="2:2" x14ac:dyDescent="0.2">
      <c r="B602" s="2"/>
    </row>
    <row r="603" spans="2:2" x14ac:dyDescent="0.2">
      <c r="B603" s="2"/>
    </row>
    <row r="604" spans="2:2" x14ac:dyDescent="0.2">
      <c r="B604" s="2"/>
    </row>
    <row r="605" spans="2:2" x14ac:dyDescent="0.2">
      <c r="B605" s="2"/>
    </row>
    <row r="606" spans="2:2" x14ac:dyDescent="0.2">
      <c r="B606" s="2"/>
    </row>
    <row r="607" spans="2:2" x14ac:dyDescent="0.2">
      <c r="B607" s="2"/>
    </row>
    <row r="608" spans="2:2" x14ac:dyDescent="0.2">
      <c r="B608" s="2"/>
    </row>
    <row r="609" spans="2:2" x14ac:dyDescent="0.2">
      <c r="B609" s="2"/>
    </row>
    <row r="610" spans="2:2" x14ac:dyDescent="0.2">
      <c r="B610" s="2"/>
    </row>
    <row r="611" spans="2:2" x14ac:dyDescent="0.2">
      <c r="B611" s="2"/>
    </row>
    <row r="612" spans="2:2" x14ac:dyDescent="0.2">
      <c r="B612" s="2"/>
    </row>
    <row r="613" spans="2:2" x14ac:dyDescent="0.2">
      <c r="B613" s="2"/>
    </row>
    <row r="614" spans="2:2" x14ac:dyDescent="0.2">
      <c r="B614" s="2"/>
    </row>
    <row r="615" spans="2:2" x14ac:dyDescent="0.2">
      <c r="B615" s="2"/>
    </row>
    <row r="616" spans="2:2" x14ac:dyDescent="0.2">
      <c r="B616" s="2"/>
    </row>
    <row r="617" spans="2:2" x14ac:dyDescent="0.2">
      <c r="B617" s="2"/>
    </row>
    <row r="618" spans="2:2" x14ac:dyDescent="0.2">
      <c r="B618" s="2"/>
    </row>
    <row r="619" spans="2:2" x14ac:dyDescent="0.2">
      <c r="B619" s="2"/>
    </row>
    <row r="620" spans="2:2" x14ac:dyDescent="0.2">
      <c r="B620" s="2"/>
    </row>
    <row r="621" spans="2:2" x14ac:dyDescent="0.2">
      <c r="B621" s="2"/>
    </row>
    <row r="622" spans="2:2" x14ac:dyDescent="0.2">
      <c r="B622" s="2"/>
    </row>
    <row r="623" spans="2:2" x14ac:dyDescent="0.2">
      <c r="B623" s="2"/>
    </row>
    <row r="624" spans="2:2" x14ac:dyDescent="0.2">
      <c r="B624" s="2"/>
    </row>
    <row r="625" spans="2:2" x14ac:dyDescent="0.2">
      <c r="B625" s="2"/>
    </row>
    <row r="626" spans="2:2" x14ac:dyDescent="0.2">
      <c r="B626" s="2"/>
    </row>
    <row r="627" spans="2:2" x14ac:dyDescent="0.2">
      <c r="B627" s="2"/>
    </row>
    <row r="628" spans="2:2" x14ac:dyDescent="0.2">
      <c r="B628" s="2"/>
    </row>
    <row r="629" spans="2:2" x14ac:dyDescent="0.2">
      <c r="B629" s="2"/>
    </row>
    <row r="630" spans="2:2" x14ac:dyDescent="0.2">
      <c r="B630" s="2"/>
    </row>
    <row r="631" spans="2:2" x14ac:dyDescent="0.2">
      <c r="B631" s="2"/>
    </row>
    <row r="632" spans="2:2" x14ac:dyDescent="0.2">
      <c r="B632" s="2"/>
    </row>
    <row r="633" spans="2:2" x14ac:dyDescent="0.2">
      <c r="B633" s="2"/>
    </row>
    <row r="634" spans="2:2" x14ac:dyDescent="0.2">
      <c r="B634" s="2"/>
    </row>
    <row r="635" spans="2:2" x14ac:dyDescent="0.2">
      <c r="B635" s="2"/>
    </row>
    <row r="636" spans="2:2" x14ac:dyDescent="0.2">
      <c r="B636" s="2"/>
    </row>
    <row r="637" spans="2:2" x14ac:dyDescent="0.2">
      <c r="B637" s="2"/>
    </row>
    <row r="638" spans="2:2" x14ac:dyDescent="0.2">
      <c r="B638" s="2"/>
    </row>
    <row r="639" spans="2:2" x14ac:dyDescent="0.2">
      <c r="B639" s="2"/>
    </row>
    <row r="640" spans="2:2" x14ac:dyDescent="0.2">
      <c r="B640" s="2"/>
    </row>
    <row r="641" spans="2:2" x14ac:dyDescent="0.2">
      <c r="B641" s="2"/>
    </row>
    <row r="642" spans="2:2" x14ac:dyDescent="0.2">
      <c r="B642" s="2"/>
    </row>
    <row r="643" spans="2:2" x14ac:dyDescent="0.2">
      <c r="B643" s="2"/>
    </row>
    <row r="644" spans="2:2" x14ac:dyDescent="0.2">
      <c r="B644" s="2"/>
    </row>
    <row r="645" spans="2:2" x14ac:dyDescent="0.2">
      <c r="B645" s="2"/>
    </row>
    <row r="646" spans="2:2" x14ac:dyDescent="0.2">
      <c r="B646" s="2"/>
    </row>
    <row r="647" spans="2:2" x14ac:dyDescent="0.2">
      <c r="B647" s="2"/>
    </row>
    <row r="648" spans="2:2" x14ac:dyDescent="0.2">
      <c r="B648" s="2"/>
    </row>
    <row r="649" spans="2:2" x14ac:dyDescent="0.2">
      <c r="B649" s="2"/>
    </row>
    <row r="650" spans="2:2" x14ac:dyDescent="0.2">
      <c r="B650" s="2"/>
    </row>
    <row r="651" spans="2:2" x14ac:dyDescent="0.2">
      <c r="B651" s="2"/>
    </row>
    <row r="652" spans="2:2" x14ac:dyDescent="0.2">
      <c r="B652" s="2"/>
    </row>
    <row r="653" spans="2:2" x14ac:dyDescent="0.2">
      <c r="B653" s="2"/>
    </row>
    <row r="654" spans="2:2" x14ac:dyDescent="0.2">
      <c r="B654" s="2"/>
    </row>
    <row r="655" spans="2:2" x14ac:dyDescent="0.2">
      <c r="B655" s="2"/>
    </row>
    <row r="656" spans="2:2" x14ac:dyDescent="0.2">
      <c r="B656" s="2"/>
    </row>
    <row r="657" spans="2:2" x14ac:dyDescent="0.2">
      <c r="B657" s="2"/>
    </row>
    <row r="658" spans="2:2" x14ac:dyDescent="0.2">
      <c r="B658" s="2"/>
    </row>
    <row r="659" spans="2:2" x14ac:dyDescent="0.2">
      <c r="B659" s="2"/>
    </row>
    <row r="660" spans="2:2" x14ac:dyDescent="0.2">
      <c r="B660" s="2"/>
    </row>
    <row r="661" spans="2:2" x14ac:dyDescent="0.2">
      <c r="B661" s="2"/>
    </row>
    <row r="662" spans="2:2" x14ac:dyDescent="0.2">
      <c r="B662" s="2"/>
    </row>
    <row r="663" spans="2:2" x14ac:dyDescent="0.2">
      <c r="B663" s="2"/>
    </row>
    <row r="664" spans="2:2" x14ac:dyDescent="0.2">
      <c r="B664" s="2"/>
    </row>
    <row r="665" spans="2:2" x14ac:dyDescent="0.2">
      <c r="B665" s="2"/>
    </row>
    <row r="666" spans="2:2" x14ac:dyDescent="0.2">
      <c r="B666" s="2"/>
    </row>
    <row r="667" spans="2:2" x14ac:dyDescent="0.2">
      <c r="B667" s="2"/>
    </row>
    <row r="668" spans="2:2" x14ac:dyDescent="0.2">
      <c r="B668" s="2"/>
    </row>
    <row r="669" spans="2:2" x14ac:dyDescent="0.2">
      <c r="B669" s="2"/>
    </row>
    <row r="670" spans="2:2" x14ac:dyDescent="0.2">
      <c r="B670" s="2"/>
    </row>
    <row r="671" spans="2:2" x14ac:dyDescent="0.2">
      <c r="B671" s="2"/>
    </row>
    <row r="672" spans="2:2" x14ac:dyDescent="0.2">
      <c r="B672" s="2"/>
    </row>
    <row r="673" spans="2:2" x14ac:dyDescent="0.2">
      <c r="B673" s="2"/>
    </row>
    <row r="674" spans="2:2" x14ac:dyDescent="0.2">
      <c r="B674" s="2"/>
    </row>
    <row r="675" spans="2:2" x14ac:dyDescent="0.2">
      <c r="B675" s="2"/>
    </row>
    <row r="676" spans="2:2" x14ac:dyDescent="0.2">
      <c r="B676" s="2"/>
    </row>
    <row r="677" spans="2:2" x14ac:dyDescent="0.2">
      <c r="B677" s="2"/>
    </row>
    <row r="678" spans="2:2" x14ac:dyDescent="0.2">
      <c r="B678" s="2"/>
    </row>
    <row r="679" spans="2:2" x14ac:dyDescent="0.2">
      <c r="B679" s="2"/>
    </row>
    <row r="680" spans="2:2" x14ac:dyDescent="0.2">
      <c r="B680" s="2"/>
    </row>
    <row r="681" spans="2:2" x14ac:dyDescent="0.2">
      <c r="B681" s="2"/>
    </row>
    <row r="682" spans="2:2" x14ac:dyDescent="0.2">
      <c r="B682" s="2"/>
    </row>
    <row r="683" spans="2:2" x14ac:dyDescent="0.2">
      <c r="B683" s="2"/>
    </row>
    <row r="684" spans="2:2" x14ac:dyDescent="0.2">
      <c r="B684" s="2"/>
    </row>
    <row r="685" spans="2:2" x14ac:dyDescent="0.2">
      <c r="B685" s="2"/>
    </row>
    <row r="686" spans="2:2" x14ac:dyDescent="0.2">
      <c r="B686" s="2"/>
    </row>
    <row r="687" spans="2:2" x14ac:dyDescent="0.2">
      <c r="B687" s="2"/>
    </row>
    <row r="688" spans="2:2" x14ac:dyDescent="0.2">
      <c r="B688" s="2"/>
    </row>
    <row r="689" spans="2:2" x14ac:dyDescent="0.2">
      <c r="B689" s="2"/>
    </row>
    <row r="690" spans="2:2" x14ac:dyDescent="0.2">
      <c r="B690" s="2"/>
    </row>
    <row r="691" spans="2:2" x14ac:dyDescent="0.2">
      <c r="B691" s="2"/>
    </row>
    <row r="692" spans="2:2" x14ac:dyDescent="0.2">
      <c r="B692" s="2"/>
    </row>
    <row r="693" spans="2:2" x14ac:dyDescent="0.2">
      <c r="B693" s="2"/>
    </row>
    <row r="694" spans="2:2" x14ac:dyDescent="0.2">
      <c r="B694" s="2"/>
    </row>
    <row r="695" spans="2:2" x14ac:dyDescent="0.2">
      <c r="B695" s="2"/>
    </row>
    <row r="696" spans="2:2" x14ac:dyDescent="0.2">
      <c r="B696" s="2"/>
    </row>
    <row r="697" spans="2:2" x14ac:dyDescent="0.2">
      <c r="B697" s="2"/>
    </row>
    <row r="698" spans="2:2" x14ac:dyDescent="0.2">
      <c r="B698" s="2"/>
    </row>
    <row r="699" spans="2:2" x14ac:dyDescent="0.2">
      <c r="B699" s="2"/>
    </row>
    <row r="700" spans="2:2" x14ac:dyDescent="0.2">
      <c r="B700" s="2"/>
    </row>
    <row r="701" spans="2:2" x14ac:dyDescent="0.2">
      <c r="B701" s="2"/>
    </row>
    <row r="702" spans="2:2" x14ac:dyDescent="0.2">
      <c r="B702" s="2"/>
    </row>
    <row r="703" spans="2:2" x14ac:dyDescent="0.2">
      <c r="B703" s="2"/>
    </row>
    <row r="704" spans="2:2" x14ac:dyDescent="0.2">
      <c r="B704" s="2"/>
    </row>
    <row r="705" spans="2:2" x14ac:dyDescent="0.2">
      <c r="B705" s="2"/>
    </row>
    <row r="706" spans="2:2" x14ac:dyDescent="0.2">
      <c r="B706" s="2"/>
    </row>
    <row r="707" spans="2:2" x14ac:dyDescent="0.2">
      <c r="B707" s="2"/>
    </row>
    <row r="708" spans="2:2" x14ac:dyDescent="0.2">
      <c r="B708" s="2"/>
    </row>
    <row r="709" spans="2:2" x14ac:dyDescent="0.2">
      <c r="B709" s="2"/>
    </row>
    <row r="710" spans="2:2" x14ac:dyDescent="0.2">
      <c r="B710" s="2"/>
    </row>
    <row r="711" spans="2:2" x14ac:dyDescent="0.2">
      <c r="B711" s="2"/>
    </row>
    <row r="712" spans="2:2" x14ac:dyDescent="0.2">
      <c r="B712" s="2"/>
    </row>
    <row r="713" spans="2:2" x14ac:dyDescent="0.2">
      <c r="B713" s="2"/>
    </row>
    <row r="714" spans="2:2" x14ac:dyDescent="0.2">
      <c r="B714" s="2"/>
    </row>
    <row r="715" spans="2:2" x14ac:dyDescent="0.2">
      <c r="B715" s="2"/>
    </row>
    <row r="716" spans="2:2" x14ac:dyDescent="0.2">
      <c r="B716" s="2"/>
    </row>
    <row r="717" spans="2:2" x14ac:dyDescent="0.2">
      <c r="B717" s="2"/>
    </row>
    <row r="718" spans="2:2" x14ac:dyDescent="0.2">
      <c r="B718" s="2"/>
    </row>
    <row r="719" spans="2:2" x14ac:dyDescent="0.2">
      <c r="B719" s="2"/>
    </row>
    <row r="720" spans="2:2" x14ac:dyDescent="0.2">
      <c r="B720" s="2"/>
    </row>
    <row r="721" spans="2:2" x14ac:dyDescent="0.2">
      <c r="B721" s="2"/>
    </row>
    <row r="722" spans="2:2" x14ac:dyDescent="0.2">
      <c r="B722" s="2"/>
    </row>
    <row r="723" spans="2:2" x14ac:dyDescent="0.2">
      <c r="B723" s="2"/>
    </row>
    <row r="724" spans="2:2" x14ac:dyDescent="0.2">
      <c r="B724" s="2"/>
    </row>
    <row r="725" spans="2:2" x14ac:dyDescent="0.2">
      <c r="B725" s="2"/>
    </row>
    <row r="726" spans="2:2" x14ac:dyDescent="0.2">
      <c r="B726" s="2"/>
    </row>
    <row r="727" spans="2:2" x14ac:dyDescent="0.2">
      <c r="B727" s="2"/>
    </row>
    <row r="728" spans="2:2" x14ac:dyDescent="0.2">
      <c r="B728" s="2"/>
    </row>
    <row r="729" spans="2:2" x14ac:dyDescent="0.2">
      <c r="B729" s="2"/>
    </row>
    <row r="730" spans="2:2" x14ac:dyDescent="0.2">
      <c r="B730" s="2"/>
    </row>
    <row r="731" spans="2:2" x14ac:dyDescent="0.2">
      <c r="B731" s="2"/>
    </row>
    <row r="732" spans="2:2" x14ac:dyDescent="0.2">
      <c r="B732" s="2"/>
    </row>
    <row r="733" spans="2:2" x14ac:dyDescent="0.2">
      <c r="B733" s="2"/>
    </row>
    <row r="734" spans="2:2" x14ac:dyDescent="0.2">
      <c r="B734" s="2"/>
    </row>
    <row r="735" spans="2:2" x14ac:dyDescent="0.2">
      <c r="B735" s="2"/>
    </row>
    <row r="736" spans="2:2" x14ac:dyDescent="0.2">
      <c r="B736" s="2"/>
    </row>
    <row r="737" spans="2:2" x14ac:dyDescent="0.2">
      <c r="B737" s="2"/>
    </row>
    <row r="738" spans="2:2" x14ac:dyDescent="0.2">
      <c r="B738" s="2"/>
    </row>
    <row r="739" spans="2:2" x14ac:dyDescent="0.2">
      <c r="B739" s="2"/>
    </row>
    <row r="740" spans="2:2" x14ac:dyDescent="0.2">
      <c r="B740" s="2"/>
    </row>
    <row r="741" spans="2:2" x14ac:dyDescent="0.2">
      <c r="B741" s="2"/>
    </row>
    <row r="742" spans="2:2" x14ac:dyDescent="0.2">
      <c r="B742" s="2"/>
    </row>
    <row r="743" spans="2:2" x14ac:dyDescent="0.2">
      <c r="B743" s="2"/>
    </row>
    <row r="744" spans="2:2" x14ac:dyDescent="0.2">
      <c r="B744" s="2"/>
    </row>
    <row r="745" spans="2:2" x14ac:dyDescent="0.2">
      <c r="B745" s="2"/>
    </row>
    <row r="746" spans="2:2" x14ac:dyDescent="0.2">
      <c r="B746" s="2"/>
    </row>
    <row r="747" spans="2:2" x14ac:dyDescent="0.2">
      <c r="B747" s="2"/>
    </row>
    <row r="748" spans="2:2" x14ac:dyDescent="0.2">
      <c r="B748" s="2"/>
    </row>
    <row r="749" spans="2:2" x14ac:dyDescent="0.2">
      <c r="B749" s="2"/>
    </row>
    <row r="750" spans="2:2" x14ac:dyDescent="0.2">
      <c r="B750" s="2"/>
    </row>
    <row r="751" spans="2:2" x14ac:dyDescent="0.2">
      <c r="B751" s="2"/>
    </row>
    <row r="752" spans="2:2" x14ac:dyDescent="0.2">
      <c r="B752" s="2"/>
    </row>
    <row r="753" spans="2:2" x14ac:dyDescent="0.2">
      <c r="B753" s="2"/>
    </row>
    <row r="754" spans="2:2" x14ac:dyDescent="0.2">
      <c r="B754" s="2"/>
    </row>
    <row r="755" spans="2:2" x14ac:dyDescent="0.2">
      <c r="B755" s="2"/>
    </row>
    <row r="756" spans="2:2" x14ac:dyDescent="0.2">
      <c r="B756" s="2"/>
    </row>
    <row r="757" spans="2:2" x14ac:dyDescent="0.2">
      <c r="B757" s="2"/>
    </row>
    <row r="758" spans="2:2" x14ac:dyDescent="0.2">
      <c r="B758" s="2"/>
    </row>
    <row r="759" spans="2:2" x14ac:dyDescent="0.2">
      <c r="B759" s="2"/>
    </row>
    <row r="760" spans="2:2" x14ac:dyDescent="0.2">
      <c r="B760" s="2"/>
    </row>
    <row r="761" spans="2:2" x14ac:dyDescent="0.2">
      <c r="B761" s="2"/>
    </row>
    <row r="762" spans="2:2" x14ac:dyDescent="0.2">
      <c r="B762" s="2"/>
    </row>
    <row r="763" spans="2:2" x14ac:dyDescent="0.2">
      <c r="B763" s="2"/>
    </row>
    <row r="764" spans="2:2" x14ac:dyDescent="0.2">
      <c r="B764" s="2"/>
    </row>
    <row r="765" spans="2:2" x14ac:dyDescent="0.2">
      <c r="B765" s="2"/>
    </row>
    <row r="766" spans="2:2" x14ac:dyDescent="0.2">
      <c r="B766" s="2"/>
    </row>
    <row r="767" spans="2:2" x14ac:dyDescent="0.2">
      <c r="B767" s="2"/>
    </row>
    <row r="768" spans="2:2" x14ac:dyDescent="0.2">
      <c r="B768" s="2"/>
    </row>
    <row r="769" spans="2:2" x14ac:dyDescent="0.2">
      <c r="B769" s="2"/>
    </row>
    <row r="770" spans="2:2" x14ac:dyDescent="0.2">
      <c r="B770" s="2"/>
    </row>
    <row r="771" spans="2:2" x14ac:dyDescent="0.2">
      <c r="B771" s="2"/>
    </row>
    <row r="772" spans="2:2" x14ac:dyDescent="0.2">
      <c r="B772" s="2"/>
    </row>
    <row r="773" spans="2:2" x14ac:dyDescent="0.2">
      <c r="B773" s="2"/>
    </row>
    <row r="774" spans="2:2" x14ac:dyDescent="0.2">
      <c r="B774" s="2"/>
    </row>
    <row r="775" spans="2:2" x14ac:dyDescent="0.2">
      <c r="B775" s="2"/>
    </row>
    <row r="776" spans="2:2" x14ac:dyDescent="0.2">
      <c r="B776" s="2"/>
    </row>
    <row r="777" spans="2:2" x14ac:dyDescent="0.2">
      <c r="B777" s="2"/>
    </row>
    <row r="778" spans="2:2" x14ac:dyDescent="0.2">
      <c r="B778" s="2"/>
    </row>
    <row r="779" spans="2:2" x14ac:dyDescent="0.2">
      <c r="B779" s="2"/>
    </row>
    <row r="780" spans="2:2" x14ac:dyDescent="0.2">
      <c r="B780" s="2"/>
    </row>
    <row r="781" spans="2:2" x14ac:dyDescent="0.2">
      <c r="B781" s="2"/>
    </row>
    <row r="782" spans="2:2" x14ac:dyDescent="0.2">
      <c r="B782" s="2"/>
    </row>
    <row r="783" spans="2:2" x14ac:dyDescent="0.2">
      <c r="B783" s="2"/>
    </row>
    <row r="784" spans="2:2" x14ac:dyDescent="0.2">
      <c r="B784" s="2"/>
    </row>
    <row r="785" spans="2:2" x14ac:dyDescent="0.2">
      <c r="B785" s="2"/>
    </row>
    <row r="786" spans="2:2" x14ac:dyDescent="0.2">
      <c r="B786" s="2"/>
    </row>
    <row r="787" spans="2:2" x14ac:dyDescent="0.2">
      <c r="B787" s="2"/>
    </row>
    <row r="788" spans="2:2" x14ac:dyDescent="0.2">
      <c r="B788" s="2"/>
    </row>
    <row r="789" spans="2:2" x14ac:dyDescent="0.2">
      <c r="B789" s="2"/>
    </row>
    <row r="790" spans="2:2" x14ac:dyDescent="0.2">
      <c r="B790" s="2"/>
    </row>
    <row r="791" spans="2:2" x14ac:dyDescent="0.2">
      <c r="B791" s="2"/>
    </row>
    <row r="792" spans="2:2" x14ac:dyDescent="0.2">
      <c r="B792" s="2"/>
    </row>
    <row r="793" spans="2:2" x14ac:dyDescent="0.2">
      <c r="B793" s="2"/>
    </row>
    <row r="794" spans="2:2" x14ac:dyDescent="0.2">
      <c r="B794" s="2"/>
    </row>
    <row r="795" spans="2:2" x14ac:dyDescent="0.2">
      <c r="B795" s="2"/>
    </row>
    <row r="796" spans="2:2" x14ac:dyDescent="0.2">
      <c r="B796" s="2"/>
    </row>
    <row r="797" spans="2:2" x14ac:dyDescent="0.2">
      <c r="B797" s="2"/>
    </row>
    <row r="798" spans="2:2" x14ac:dyDescent="0.2">
      <c r="B798" s="2"/>
    </row>
    <row r="799" spans="2:2" x14ac:dyDescent="0.2">
      <c r="B799" s="2"/>
    </row>
    <row r="800" spans="2:2" x14ac:dyDescent="0.2">
      <c r="B800" s="2"/>
    </row>
    <row r="801" spans="2:2" x14ac:dyDescent="0.2">
      <c r="B801" s="2"/>
    </row>
    <row r="802" spans="2:2" x14ac:dyDescent="0.2">
      <c r="B802" s="2"/>
    </row>
    <row r="803" spans="2:2" x14ac:dyDescent="0.2">
      <c r="B803" s="2"/>
    </row>
    <row r="804" spans="2:2" x14ac:dyDescent="0.2">
      <c r="B804" s="2"/>
    </row>
    <row r="805" spans="2:2" x14ac:dyDescent="0.2">
      <c r="B805" s="2"/>
    </row>
    <row r="806" spans="2:2" x14ac:dyDescent="0.2">
      <c r="B806" s="2"/>
    </row>
    <row r="807" spans="2:2" x14ac:dyDescent="0.2">
      <c r="B807" s="2"/>
    </row>
    <row r="808" spans="2:2" x14ac:dyDescent="0.2">
      <c r="B808" s="2"/>
    </row>
    <row r="809" spans="2:2" x14ac:dyDescent="0.2">
      <c r="B809" s="2"/>
    </row>
    <row r="810" spans="2:2" x14ac:dyDescent="0.2">
      <c r="B810" s="2"/>
    </row>
    <row r="811" spans="2:2" x14ac:dyDescent="0.2">
      <c r="B811" s="2"/>
    </row>
    <row r="812" spans="2:2" x14ac:dyDescent="0.2">
      <c r="B812" s="2"/>
    </row>
    <row r="813" spans="2:2" x14ac:dyDescent="0.2">
      <c r="B813" s="2"/>
    </row>
    <row r="814" spans="2:2" x14ac:dyDescent="0.2">
      <c r="B814" s="2"/>
    </row>
    <row r="815" spans="2:2" x14ac:dyDescent="0.2">
      <c r="B815" s="2"/>
    </row>
    <row r="816" spans="2:2" x14ac:dyDescent="0.2">
      <c r="B816" s="2"/>
    </row>
    <row r="817" spans="2:2" x14ac:dyDescent="0.2">
      <c r="B817" s="2"/>
    </row>
    <row r="818" spans="2:2" x14ac:dyDescent="0.2">
      <c r="B818" s="2"/>
    </row>
    <row r="819" spans="2:2" x14ac:dyDescent="0.2">
      <c r="B819" s="2"/>
    </row>
    <row r="820" spans="2:2" x14ac:dyDescent="0.2">
      <c r="B820" s="2"/>
    </row>
    <row r="821" spans="2:2" x14ac:dyDescent="0.2">
      <c r="B821" s="2"/>
    </row>
    <row r="822" spans="2:2" x14ac:dyDescent="0.2">
      <c r="B822" s="2"/>
    </row>
    <row r="823" spans="2:2" x14ac:dyDescent="0.2">
      <c r="B823" s="2"/>
    </row>
    <row r="824" spans="2:2" x14ac:dyDescent="0.2">
      <c r="B824" s="2"/>
    </row>
    <row r="825" spans="2:2" x14ac:dyDescent="0.2">
      <c r="B825" s="2"/>
    </row>
    <row r="826" spans="2:2" x14ac:dyDescent="0.2">
      <c r="B826" s="2"/>
    </row>
    <row r="827" spans="2:2" x14ac:dyDescent="0.2">
      <c r="B827" s="2"/>
    </row>
    <row r="828" spans="2:2" x14ac:dyDescent="0.2">
      <c r="B828" s="2"/>
    </row>
    <row r="829" spans="2:2" x14ac:dyDescent="0.2">
      <c r="B829" s="2"/>
    </row>
    <row r="830" spans="2:2" x14ac:dyDescent="0.2">
      <c r="B830" s="2"/>
    </row>
    <row r="831" spans="2:2" x14ac:dyDescent="0.2">
      <c r="B831" s="2"/>
    </row>
    <row r="832" spans="2:2" x14ac:dyDescent="0.2">
      <c r="B832" s="2"/>
    </row>
    <row r="833" spans="2:2" x14ac:dyDescent="0.2">
      <c r="B833" s="2"/>
    </row>
    <row r="834" spans="2:2" x14ac:dyDescent="0.2">
      <c r="B834" s="2"/>
    </row>
    <row r="835" spans="2:2" x14ac:dyDescent="0.2">
      <c r="B835" s="2"/>
    </row>
    <row r="836" spans="2:2" x14ac:dyDescent="0.2">
      <c r="B836" s="2"/>
    </row>
    <row r="837" spans="2:2" x14ac:dyDescent="0.2">
      <c r="B837" s="2"/>
    </row>
    <row r="838" spans="2:2" x14ac:dyDescent="0.2">
      <c r="B838" s="2"/>
    </row>
    <row r="839" spans="2:2" x14ac:dyDescent="0.2">
      <c r="B839" s="2"/>
    </row>
    <row r="840" spans="2:2" x14ac:dyDescent="0.2">
      <c r="B840" s="2"/>
    </row>
    <row r="841" spans="2:2" x14ac:dyDescent="0.2">
      <c r="B841" s="2"/>
    </row>
    <row r="842" spans="2:2" x14ac:dyDescent="0.2">
      <c r="B842" s="2"/>
    </row>
    <row r="843" spans="2:2" x14ac:dyDescent="0.2">
      <c r="B843" s="2"/>
    </row>
    <row r="844" spans="2:2" x14ac:dyDescent="0.2">
      <c r="B844" s="2"/>
    </row>
    <row r="845" spans="2:2" x14ac:dyDescent="0.2">
      <c r="B845" s="2"/>
    </row>
    <row r="846" spans="2:2" x14ac:dyDescent="0.2">
      <c r="B846" s="2"/>
    </row>
    <row r="847" spans="2:2" x14ac:dyDescent="0.2">
      <c r="B847" s="2"/>
    </row>
    <row r="848" spans="2:2" x14ac:dyDescent="0.2">
      <c r="B848" s="2"/>
    </row>
    <row r="849" spans="2:2" x14ac:dyDescent="0.2">
      <c r="B849" s="2"/>
    </row>
    <row r="850" spans="2:2" x14ac:dyDescent="0.2">
      <c r="B850" s="2"/>
    </row>
    <row r="851" spans="2:2" x14ac:dyDescent="0.2">
      <c r="B851" s="2"/>
    </row>
    <row r="852" spans="2:2" x14ac:dyDescent="0.2">
      <c r="B852" s="2"/>
    </row>
    <row r="853" spans="2:2" x14ac:dyDescent="0.2">
      <c r="B853" s="2"/>
    </row>
    <row r="854" spans="2:2" x14ac:dyDescent="0.2">
      <c r="B854" s="2"/>
    </row>
    <row r="855" spans="2:2" x14ac:dyDescent="0.2">
      <c r="B855" s="2"/>
    </row>
    <row r="856" spans="2:2" x14ac:dyDescent="0.2">
      <c r="B856" s="2"/>
    </row>
    <row r="857" spans="2:2" x14ac:dyDescent="0.2">
      <c r="B857" s="2"/>
    </row>
    <row r="858" spans="2:2" x14ac:dyDescent="0.2">
      <c r="B858" s="2"/>
    </row>
    <row r="859" spans="2:2" x14ac:dyDescent="0.2">
      <c r="B859" s="2"/>
    </row>
    <row r="860" spans="2:2" x14ac:dyDescent="0.2">
      <c r="B860" s="2"/>
    </row>
    <row r="861" spans="2:2" x14ac:dyDescent="0.2">
      <c r="B861" s="2"/>
    </row>
    <row r="862" spans="2:2" x14ac:dyDescent="0.2">
      <c r="B862" s="2"/>
    </row>
    <row r="863" spans="2:2" x14ac:dyDescent="0.2">
      <c r="B863" s="2"/>
    </row>
    <row r="864" spans="2:2" x14ac:dyDescent="0.2">
      <c r="B864" s="2"/>
    </row>
    <row r="865" spans="2:2" x14ac:dyDescent="0.2">
      <c r="B865" s="2"/>
    </row>
    <row r="866" spans="2:2" x14ac:dyDescent="0.2">
      <c r="B866" s="2"/>
    </row>
    <row r="867" spans="2:2" x14ac:dyDescent="0.2">
      <c r="B867" s="2"/>
    </row>
    <row r="868" spans="2:2" x14ac:dyDescent="0.2">
      <c r="B868" s="2"/>
    </row>
    <row r="869" spans="2:2" x14ac:dyDescent="0.2">
      <c r="B869" s="2"/>
    </row>
    <row r="870" spans="2:2" x14ac:dyDescent="0.2">
      <c r="B870" s="2"/>
    </row>
    <row r="871" spans="2:2" x14ac:dyDescent="0.2">
      <c r="B871" s="2"/>
    </row>
    <row r="872" spans="2:2" x14ac:dyDescent="0.2">
      <c r="B872" s="2"/>
    </row>
    <row r="873" spans="2:2" x14ac:dyDescent="0.2">
      <c r="B873" s="2"/>
    </row>
    <row r="874" spans="2:2" x14ac:dyDescent="0.2">
      <c r="B874" s="2"/>
    </row>
    <row r="875" spans="2:2" x14ac:dyDescent="0.2">
      <c r="B875" s="2"/>
    </row>
    <row r="876" spans="2:2" x14ac:dyDescent="0.2">
      <c r="B876" s="2"/>
    </row>
    <row r="877" spans="2:2" x14ac:dyDescent="0.2">
      <c r="B877" s="2"/>
    </row>
    <row r="878" spans="2:2" x14ac:dyDescent="0.2">
      <c r="B878" s="2"/>
    </row>
    <row r="879" spans="2:2" x14ac:dyDescent="0.2">
      <c r="B879" s="2"/>
    </row>
    <row r="880" spans="2:2" x14ac:dyDescent="0.2">
      <c r="B880" s="2"/>
    </row>
    <row r="881" spans="2:2" x14ac:dyDescent="0.2">
      <c r="B881" s="2"/>
    </row>
    <row r="882" spans="2:2" x14ac:dyDescent="0.2">
      <c r="B882" s="2"/>
    </row>
    <row r="883" spans="2:2" x14ac:dyDescent="0.2">
      <c r="B883" s="2"/>
    </row>
    <row r="884" spans="2:2" x14ac:dyDescent="0.2">
      <c r="B884" s="2"/>
    </row>
    <row r="885" spans="2:2" x14ac:dyDescent="0.2">
      <c r="B885" s="2"/>
    </row>
    <row r="886" spans="2:2" x14ac:dyDescent="0.2">
      <c r="B886" s="2"/>
    </row>
    <row r="887" spans="2:2" x14ac:dyDescent="0.2">
      <c r="B887" s="2"/>
    </row>
    <row r="888" spans="2:2" x14ac:dyDescent="0.2">
      <c r="B888" s="2"/>
    </row>
    <row r="889" spans="2:2" x14ac:dyDescent="0.2">
      <c r="B889" s="2"/>
    </row>
    <row r="890" spans="2:2" x14ac:dyDescent="0.2">
      <c r="B890" s="2"/>
    </row>
    <row r="891" spans="2:2" x14ac:dyDescent="0.2">
      <c r="B891" s="2"/>
    </row>
    <row r="892" spans="2:2" x14ac:dyDescent="0.2">
      <c r="B892" s="2"/>
    </row>
    <row r="893" spans="2:2" x14ac:dyDescent="0.2">
      <c r="B893" s="2"/>
    </row>
    <row r="894" spans="2:2" x14ac:dyDescent="0.2">
      <c r="B894" s="2"/>
    </row>
    <row r="895" spans="2:2" x14ac:dyDescent="0.2">
      <c r="B895" s="2"/>
    </row>
    <row r="896" spans="2:2" x14ac:dyDescent="0.2">
      <c r="B896" s="2"/>
    </row>
    <row r="897" spans="2:2" x14ac:dyDescent="0.2">
      <c r="B897" s="2"/>
    </row>
    <row r="898" spans="2:2" x14ac:dyDescent="0.2">
      <c r="B898" s="2"/>
    </row>
    <row r="899" spans="2:2" x14ac:dyDescent="0.2">
      <c r="B899" s="2"/>
    </row>
    <row r="900" spans="2:2" x14ac:dyDescent="0.2">
      <c r="B900" s="2"/>
    </row>
    <row r="901" spans="2:2" x14ac:dyDescent="0.2">
      <c r="B901" s="2"/>
    </row>
    <row r="902" spans="2:2" x14ac:dyDescent="0.2">
      <c r="B902" s="2"/>
    </row>
    <row r="903" spans="2:2" x14ac:dyDescent="0.2">
      <c r="B903" s="2"/>
    </row>
    <row r="904" spans="2:2" x14ac:dyDescent="0.2">
      <c r="B904" s="2"/>
    </row>
    <row r="905" spans="2:2" x14ac:dyDescent="0.2">
      <c r="B905" s="2"/>
    </row>
    <row r="906" spans="2:2" x14ac:dyDescent="0.2">
      <c r="B906" s="2"/>
    </row>
    <row r="907" spans="2:2" x14ac:dyDescent="0.2">
      <c r="B907" s="2"/>
    </row>
    <row r="908" spans="2:2" x14ac:dyDescent="0.2">
      <c r="B908" s="2"/>
    </row>
    <row r="909" spans="2:2" x14ac:dyDescent="0.2">
      <c r="B909" s="2"/>
    </row>
    <row r="910" spans="2:2" x14ac:dyDescent="0.2">
      <c r="B910" s="2"/>
    </row>
    <row r="911" spans="2:2" x14ac:dyDescent="0.2">
      <c r="B911" s="2"/>
    </row>
    <row r="912" spans="2:2" x14ac:dyDescent="0.2">
      <c r="B912" s="2"/>
    </row>
    <row r="913" spans="2:2" x14ac:dyDescent="0.2">
      <c r="B913" s="2"/>
    </row>
    <row r="914" spans="2:2" x14ac:dyDescent="0.2">
      <c r="B914" s="2"/>
    </row>
    <row r="915" spans="2:2" x14ac:dyDescent="0.2">
      <c r="B915" s="2"/>
    </row>
    <row r="916" spans="2:2" x14ac:dyDescent="0.2">
      <c r="B916" s="2"/>
    </row>
    <row r="917" spans="2:2" x14ac:dyDescent="0.2">
      <c r="B917" s="2"/>
    </row>
    <row r="918" spans="2:2" x14ac:dyDescent="0.2">
      <c r="B918" s="2"/>
    </row>
    <row r="919" spans="2:2" x14ac:dyDescent="0.2">
      <c r="B919" s="2"/>
    </row>
    <row r="920" spans="2:2" x14ac:dyDescent="0.2">
      <c r="B920" s="2"/>
    </row>
    <row r="921" spans="2:2" x14ac:dyDescent="0.2">
      <c r="B921" s="2"/>
    </row>
    <row r="922" spans="2:2" x14ac:dyDescent="0.2">
      <c r="B922" s="2"/>
    </row>
    <row r="923" spans="2:2" x14ac:dyDescent="0.2">
      <c r="B923" s="2"/>
    </row>
    <row r="924" spans="2:2" x14ac:dyDescent="0.2">
      <c r="B924" s="2"/>
    </row>
    <row r="925" spans="2:2" x14ac:dyDescent="0.2">
      <c r="B925" s="2"/>
    </row>
    <row r="926" spans="2:2" x14ac:dyDescent="0.2">
      <c r="B926" s="2"/>
    </row>
    <row r="927" spans="2:2" x14ac:dyDescent="0.2">
      <c r="B927" s="2"/>
    </row>
    <row r="928" spans="2:2" x14ac:dyDescent="0.2">
      <c r="B928" s="2"/>
    </row>
    <row r="929" spans="2:2" x14ac:dyDescent="0.2">
      <c r="B929" s="2"/>
    </row>
    <row r="930" spans="2:2" x14ac:dyDescent="0.2">
      <c r="B930" s="2"/>
    </row>
    <row r="931" spans="2:2" x14ac:dyDescent="0.2">
      <c r="B931" s="2"/>
    </row>
    <row r="932" spans="2:2" x14ac:dyDescent="0.2">
      <c r="B932" s="2"/>
    </row>
    <row r="933" spans="2:2" x14ac:dyDescent="0.2">
      <c r="B933" s="2"/>
    </row>
    <row r="934" spans="2:2" x14ac:dyDescent="0.2">
      <c r="B934" s="2"/>
    </row>
    <row r="935" spans="2:2" x14ac:dyDescent="0.2">
      <c r="B935" s="2"/>
    </row>
    <row r="936" spans="2:2" x14ac:dyDescent="0.2">
      <c r="B936" s="2"/>
    </row>
    <row r="937" spans="2:2" x14ac:dyDescent="0.2">
      <c r="B937" s="2"/>
    </row>
    <row r="938" spans="2:2" x14ac:dyDescent="0.2">
      <c r="B938" s="2"/>
    </row>
    <row r="939" spans="2:2" x14ac:dyDescent="0.2">
      <c r="B939" s="2"/>
    </row>
    <row r="940" spans="2:2" x14ac:dyDescent="0.2">
      <c r="B940" s="2"/>
    </row>
    <row r="941" spans="2:2" x14ac:dyDescent="0.2">
      <c r="B941" s="2"/>
    </row>
    <row r="942" spans="2:2" x14ac:dyDescent="0.2">
      <c r="B942" s="2"/>
    </row>
    <row r="943" spans="2:2" x14ac:dyDescent="0.2">
      <c r="B943" s="2"/>
    </row>
    <row r="944" spans="2:2" x14ac:dyDescent="0.2">
      <c r="B944" s="2"/>
    </row>
    <row r="945" spans="2:2" x14ac:dyDescent="0.2">
      <c r="B945" s="2"/>
    </row>
    <row r="946" spans="2:2" x14ac:dyDescent="0.2">
      <c r="B946" s="2"/>
    </row>
    <row r="947" spans="2:2" x14ac:dyDescent="0.2">
      <c r="B947" s="2"/>
    </row>
    <row r="948" spans="2:2" x14ac:dyDescent="0.2">
      <c r="B948" s="2"/>
    </row>
    <row r="949" spans="2:2" x14ac:dyDescent="0.2">
      <c r="B949" s="2"/>
    </row>
    <row r="950" spans="2:2" x14ac:dyDescent="0.2">
      <c r="B950" s="2"/>
    </row>
    <row r="951" spans="2:2" x14ac:dyDescent="0.2">
      <c r="B951" s="2"/>
    </row>
    <row r="952" spans="2:2" x14ac:dyDescent="0.2">
      <c r="B952" s="2"/>
    </row>
    <row r="953" spans="2:2" x14ac:dyDescent="0.2">
      <c r="B953" s="2"/>
    </row>
    <row r="954" spans="2:2" x14ac:dyDescent="0.2">
      <c r="B954" s="2"/>
    </row>
    <row r="955" spans="2:2" x14ac:dyDescent="0.2">
      <c r="B955" s="2"/>
    </row>
    <row r="956" spans="2:2" x14ac:dyDescent="0.2">
      <c r="B956" s="2"/>
    </row>
    <row r="957" spans="2:2" x14ac:dyDescent="0.2">
      <c r="B957" s="2"/>
    </row>
    <row r="958" spans="2:2" x14ac:dyDescent="0.2">
      <c r="B958" s="2"/>
    </row>
    <row r="959" spans="2:2" x14ac:dyDescent="0.2">
      <c r="B959" s="2"/>
    </row>
    <row r="960" spans="2:2" x14ac:dyDescent="0.2">
      <c r="B960" s="2"/>
    </row>
    <row r="961" spans="2:2" x14ac:dyDescent="0.2">
      <c r="B961" s="2"/>
    </row>
    <row r="962" spans="2:2" x14ac:dyDescent="0.2">
      <c r="B962" s="2"/>
    </row>
    <row r="963" spans="2:2" x14ac:dyDescent="0.2">
      <c r="B963" s="2"/>
    </row>
    <row r="964" spans="2:2" x14ac:dyDescent="0.2">
      <c r="B964" s="2"/>
    </row>
    <row r="965" spans="2:2" x14ac:dyDescent="0.2">
      <c r="B965" s="2"/>
    </row>
    <row r="966" spans="2:2" x14ac:dyDescent="0.2">
      <c r="B966" s="2"/>
    </row>
    <row r="967" spans="2:2" x14ac:dyDescent="0.2">
      <c r="B967" s="2"/>
    </row>
    <row r="968" spans="2:2" x14ac:dyDescent="0.2">
      <c r="B968" s="2"/>
    </row>
    <row r="969" spans="2:2" x14ac:dyDescent="0.2">
      <c r="B969" s="2"/>
    </row>
    <row r="970" spans="2:2" x14ac:dyDescent="0.2">
      <c r="B970" s="2"/>
    </row>
    <row r="971" spans="2:2" x14ac:dyDescent="0.2">
      <c r="B971" s="2"/>
    </row>
    <row r="972" spans="2:2" x14ac:dyDescent="0.2">
      <c r="B972" s="2"/>
    </row>
    <row r="973" spans="2:2" x14ac:dyDescent="0.2">
      <c r="B973" s="2"/>
    </row>
    <row r="974" spans="2:2" x14ac:dyDescent="0.2">
      <c r="B974" s="2"/>
    </row>
    <row r="975" spans="2:2" x14ac:dyDescent="0.2">
      <c r="B975" s="2"/>
    </row>
    <row r="976" spans="2:2" x14ac:dyDescent="0.2">
      <c r="B976" s="2"/>
    </row>
    <row r="977" spans="2:2" x14ac:dyDescent="0.2">
      <c r="B977" s="2"/>
    </row>
    <row r="978" spans="2:2" x14ac:dyDescent="0.2">
      <c r="B978" s="2"/>
    </row>
    <row r="979" spans="2:2" x14ac:dyDescent="0.2">
      <c r="B979" s="2"/>
    </row>
    <row r="980" spans="2:2" x14ac:dyDescent="0.2">
      <c r="B980" s="2"/>
    </row>
    <row r="981" spans="2:2" x14ac:dyDescent="0.2">
      <c r="B981" s="2"/>
    </row>
    <row r="982" spans="2:2" x14ac:dyDescent="0.2">
      <c r="B982" s="2"/>
    </row>
    <row r="983" spans="2:2" x14ac:dyDescent="0.2">
      <c r="B983" s="2"/>
    </row>
    <row r="984" spans="2:2" x14ac:dyDescent="0.2">
      <c r="B984" s="2"/>
    </row>
    <row r="985" spans="2:2" x14ac:dyDescent="0.2">
      <c r="B985" s="2"/>
    </row>
    <row r="986" spans="2:2" x14ac:dyDescent="0.2">
      <c r="B986" s="2"/>
    </row>
    <row r="987" spans="2:2" x14ac:dyDescent="0.2">
      <c r="B987" s="2"/>
    </row>
    <row r="988" spans="2:2" x14ac:dyDescent="0.2">
      <c r="B988" s="2"/>
    </row>
    <row r="989" spans="2:2" x14ac:dyDescent="0.2">
      <c r="B989" s="2"/>
    </row>
    <row r="990" spans="2:2" x14ac:dyDescent="0.2">
      <c r="B990" s="2"/>
    </row>
    <row r="991" spans="2:2" x14ac:dyDescent="0.2">
      <c r="B991" s="2"/>
    </row>
    <row r="992" spans="2:2" x14ac:dyDescent="0.2">
      <c r="B992" s="2"/>
    </row>
    <row r="993" spans="2:2" x14ac:dyDescent="0.2">
      <c r="B993" s="2"/>
    </row>
    <row r="994" spans="2:2" x14ac:dyDescent="0.2">
      <c r="B994" s="2"/>
    </row>
    <row r="995" spans="2:2" x14ac:dyDescent="0.2">
      <c r="B995" s="2"/>
    </row>
    <row r="996" spans="2:2" x14ac:dyDescent="0.2">
      <c r="B996" s="2"/>
    </row>
    <row r="997" spans="2:2" x14ac:dyDescent="0.2">
      <c r="B997" s="2"/>
    </row>
    <row r="998" spans="2:2" x14ac:dyDescent="0.2">
      <c r="B998" s="2"/>
    </row>
    <row r="999" spans="2:2" x14ac:dyDescent="0.2">
      <c r="B999" s="2"/>
    </row>
    <row r="1000" spans="2:2" x14ac:dyDescent="0.2">
      <c r="B1000" s="2"/>
    </row>
    <row r="1001" spans="2:2" x14ac:dyDescent="0.2">
      <c r="B1001" s="2"/>
    </row>
    <row r="1002" spans="2:2" x14ac:dyDescent="0.2">
      <c r="B1002" s="2"/>
    </row>
    <row r="1003" spans="2:2" x14ac:dyDescent="0.2">
      <c r="B1003" s="2"/>
    </row>
    <row r="1004" spans="2:2" x14ac:dyDescent="0.2">
      <c r="B1004" s="2"/>
    </row>
    <row r="1005" spans="2:2" x14ac:dyDescent="0.2">
      <c r="B1005" s="2"/>
    </row>
    <row r="1006" spans="2:2" x14ac:dyDescent="0.2">
      <c r="B1006" s="2"/>
    </row>
    <row r="1007" spans="2:2" x14ac:dyDescent="0.2">
      <c r="B1007" s="2"/>
    </row>
    <row r="1008" spans="2:2" x14ac:dyDescent="0.2">
      <c r="B1008" s="2"/>
    </row>
    <row r="1009" spans="2:2" x14ac:dyDescent="0.2">
      <c r="B1009" s="2"/>
    </row>
    <row r="1010" spans="2:2" x14ac:dyDescent="0.2">
      <c r="B1010" s="2"/>
    </row>
    <row r="1011" spans="2:2" x14ac:dyDescent="0.2">
      <c r="B1011" s="2"/>
    </row>
    <row r="1012" spans="2:2" x14ac:dyDescent="0.2">
      <c r="B1012" s="2"/>
    </row>
    <row r="1013" spans="2:2" x14ac:dyDescent="0.2">
      <c r="B1013" s="2"/>
    </row>
    <row r="1014" spans="2:2" x14ac:dyDescent="0.2">
      <c r="B1014" s="2"/>
    </row>
    <row r="1015" spans="2:2" x14ac:dyDescent="0.2">
      <c r="B1015" s="2"/>
    </row>
    <row r="1016" spans="2:2" x14ac:dyDescent="0.2">
      <c r="B1016" s="2"/>
    </row>
    <row r="1017" spans="2:2" x14ac:dyDescent="0.2">
      <c r="B1017" s="2"/>
    </row>
    <row r="1018" spans="2:2" x14ac:dyDescent="0.2">
      <c r="B1018" s="2"/>
    </row>
    <row r="1019" spans="2:2" x14ac:dyDescent="0.2">
      <c r="B1019" s="2"/>
    </row>
    <row r="1020" spans="2:2" x14ac:dyDescent="0.2">
      <c r="B1020" s="2"/>
    </row>
    <row r="1021" spans="2:2" x14ac:dyDescent="0.2">
      <c r="B1021" s="2"/>
    </row>
    <row r="1022" spans="2:2" x14ac:dyDescent="0.2">
      <c r="B1022" s="2"/>
    </row>
    <row r="1023" spans="2:2" x14ac:dyDescent="0.2">
      <c r="B1023" s="2"/>
    </row>
    <row r="1024" spans="2:2" x14ac:dyDescent="0.2">
      <c r="B1024" s="2"/>
    </row>
    <row r="1025" spans="2:2" x14ac:dyDescent="0.2">
      <c r="B1025" s="2"/>
    </row>
    <row r="1026" spans="2:2" x14ac:dyDescent="0.2">
      <c r="B1026" s="2"/>
    </row>
    <row r="1027" spans="2:2" x14ac:dyDescent="0.2">
      <c r="B1027" s="2"/>
    </row>
    <row r="1028" spans="2:2" x14ac:dyDescent="0.2">
      <c r="B1028" s="2"/>
    </row>
    <row r="1029" spans="2:2" x14ac:dyDescent="0.2">
      <c r="B1029" s="2"/>
    </row>
    <row r="1030" spans="2:2" x14ac:dyDescent="0.2">
      <c r="B1030" s="2"/>
    </row>
    <row r="1031" spans="2:2" x14ac:dyDescent="0.2">
      <c r="B1031" s="2"/>
    </row>
    <row r="1032" spans="2:2" x14ac:dyDescent="0.2">
      <c r="B1032" s="2"/>
    </row>
    <row r="1033" spans="2:2" x14ac:dyDescent="0.2">
      <c r="B1033" s="2"/>
    </row>
    <row r="1034" spans="2:2" x14ac:dyDescent="0.2">
      <c r="B1034" s="2"/>
    </row>
    <row r="1035" spans="2:2" x14ac:dyDescent="0.2">
      <c r="B1035" s="2"/>
    </row>
    <row r="1036" spans="2:2" x14ac:dyDescent="0.2">
      <c r="B1036" s="2"/>
    </row>
    <row r="1037" spans="2:2" x14ac:dyDescent="0.2">
      <c r="B1037" s="2"/>
    </row>
    <row r="1038" spans="2:2" x14ac:dyDescent="0.2">
      <c r="B1038" s="2"/>
    </row>
    <row r="1039" spans="2:2" x14ac:dyDescent="0.2">
      <c r="B1039" s="2"/>
    </row>
    <row r="1040" spans="2:2" x14ac:dyDescent="0.2">
      <c r="B1040" s="2"/>
    </row>
    <row r="1041" spans="2:2" x14ac:dyDescent="0.2">
      <c r="B1041" s="2"/>
    </row>
    <row r="1042" spans="2:2" x14ac:dyDescent="0.2">
      <c r="B1042" s="2"/>
    </row>
    <row r="1043" spans="2:2" x14ac:dyDescent="0.2">
      <c r="B1043" s="2"/>
    </row>
    <row r="1044" spans="2:2" x14ac:dyDescent="0.2">
      <c r="B1044" s="2"/>
    </row>
    <row r="1045" spans="2:2" x14ac:dyDescent="0.2">
      <c r="B1045" s="2"/>
    </row>
    <row r="1046" spans="2:2" x14ac:dyDescent="0.2">
      <c r="B1046" s="2"/>
    </row>
    <row r="1047" spans="2:2" x14ac:dyDescent="0.2">
      <c r="B1047" s="2"/>
    </row>
    <row r="1048" spans="2:2" x14ac:dyDescent="0.2">
      <c r="B1048" s="2"/>
    </row>
    <row r="1049" spans="2:2" x14ac:dyDescent="0.2">
      <c r="B1049" s="2"/>
    </row>
    <row r="1050" spans="2:2" x14ac:dyDescent="0.2">
      <c r="B1050" s="2"/>
    </row>
    <row r="1051" spans="2:2" x14ac:dyDescent="0.2">
      <c r="B1051" s="2"/>
    </row>
    <row r="1052" spans="2:2" x14ac:dyDescent="0.2">
      <c r="B1052" s="2"/>
    </row>
    <row r="1053" spans="2:2" x14ac:dyDescent="0.2">
      <c r="B1053" s="2"/>
    </row>
    <row r="1054" spans="2:2" x14ac:dyDescent="0.2">
      <c r="B1054" s="2"/>
    </row>
    <row r="1055" spans="2:2" x14ac:dyDescent="0.2">
      <c r="B1055" s="2"/>
    </row>
    <row r="1056" spans="2:2" x14ac:dyDescent="0.2">
      <c r="B1056" s="2"/>
    </row>
    <row r="1057" spans="2:2" x14ac:dyDescent="0.2">
      <c r="B1057" s="2"/>
    </row>
    <row r="1058" spans="2:2" x14ac:dyDescent="0.2">
      <c r="B1058" s="2"/>
    </row>
    <row r="1059" spans="2:2" x14ac:dyDescent="0.2">
      <c r="B1059" s="2"/>
    </row>
    <row r="1060" spans="2:2" x14ac:dyDescent="0.2">
      <c r="B1060" s="2"/>
    </row>
    <row r="1061" spans="2:2" x14ac:dyDescent="0.2">
      <c r="B1061" s="2"/>
    </row>
    <row r="1062" spans="2:2" x14ac:dyDescent="0.2">
      <c r="B1062" s="2"/>
    </row>
    <row r="1063" spans="2:2" x14ac:dyDescent="0.2">
      <c r="B1063" s="2"/>
    </row>
    <row r="1064" spans="2:2" x14ac:dyDescent="0.2">
      <c r="B1064" s="2"/>
    </row>
    <row r="1065" spans="2:2" x14ac:dyDescent="0.2">
      <c r="B1065" s="2"/>
    </row>
    <row r="1066" spans="2:2" x14ac:dyDescent="0.2">
      <c r="B1066" s="2"/>
    </row>
    <row r="1067" spans="2:2" x14ac:dyDescent="0.2">
      <c r="B1067" s="2"/>
    </row>
    <row r="1068" spans="2:2" x14ac:dyDescent="0.2">
      <c r="B1068" s="2"/>
    </row>
    <row r="1069" spans="2:2" x14ac:dyDescent="0.2">
      <c r="B1069" s="2"/>
    </row>
    <row r="1070" spans="2:2" x14ac:dyDescent="0.2">
      <c r="B1070" s="2"/>
    </row>
    <row r="1071" spans="2:2" x14ac:dyDescent="0.2">
      <c r="B1071" s="2"/>
    </row>
    <row r="1072" spans="2:2" x14ac:dyDescent="0.2">
      <c r="B1072" s="2"/>
    </row>
    <row r="1073" spans="2:2" x14ac:dyDescent="0.2">
      <c r="B1073" s="2"/>
    </row>
    <row r="1074" spans="2:2" x14ac:dyDescent="0.2">
      <c r="B1074" s="2"/>
    </row>
    <row r="1075" spans="2:2" x14ac:dyDescent="0.2">
      <c r="B1075" s="2"/>
    </row>
    <row r="1076" spans="2:2" x14ac:dyDescent="0.2">
      <c r="B1076" s="2"/>
    </row>
    <row r="1077" spans="2:2" x14ac:dyDescent="0.2">
      <c r="B1077" s="2"/>
    </row>
    <row r="1078" spans="2:2" x14ac:dyDescent="0.2">
      <c r="B1078" s="2"/>
    </row>
    <row r="1079" spans="2:2" x14ac:dyDescent="0.2">
      <c r="B1079" s="2"/>
    </row>
    <row r="1080" spans="2:2" x14ac:dyDescent="0.2">
      <c r="B1080" s="2"/>
    </row>
    <row r="1081" spans="2:2" x14ac:dyDescent="0.2">
      <c r="B1081" s="2"/>
    </row>
    <row r="1082" spans="2:2" x14ac:dyDescent="0.2">
      <c r="B1082" s="2"/>
    </row>
    <row r="1083" spans="2:2" x14ac:dyDescent="0.2">
      <c r="B1083" s="2"/>
    </row>
    <row r="1084" spans="2:2" x14ac:dyDescent="0.2">
      <c r="B1084" s="2"/>
    </row>
    <row r="1085" spans="2:2" x14ac:dyDescent="0.2">
      <c r="B1085" s="2"/>
    </row>
    <row r="1086" spans="2:2" x14ac:dyDescent="0.2">
      <c r="B1086" s="2"/>
    </row>
    <row r="1087" spans="2:2" x14ac:dyDescent="0.2">
      <c r="B1087" s="2"/>
    </row>
    <row r="1088" spans="2:2" x14ac:dyDescent="0.2">
      <c r="B1088" s="2"/>
    </row>
    <row r="1089" spans="2:2" x14ac:dyDescent="0.2">
      <c r="B1089" s="2"/>
    </row>
    <row r="1090" spans="2:2" x14ac:dyDescent="0.2">
      <c r="B1090" s="2"/>
    </row>
    <row r="1091" spans="2:2" x14ac:dyDescent="0.2">
      <c r="B1091" s="2"/>
    </row>
    <row r="1092" spans="2:2" x14ac:dyDescent="0.2">
      <c r="B1092" s="2"/>
    </row>
    <row r="1093" spans="2:2" x14ac:dyDescent="0.2">
      <c r="B1093" s="2"/>
    </row>
    <row r="1094" spans="2:2" x14ac:dyDescent="0.2">
      <c r="B1094" s="2"/>
    </row>
    <row r="1095" spans="2:2" x14ac:dyDescent="0.2">
      <c r="B1095" s="2"/>
    </row>
    <row r="1096" spans="2:2" x14ac:dyDescent="0.2">
      <c r="B1096" s="2"/>
    </row>
    <row r="1097" spans="2:2" x14ac:dyDescent="0.2">
      <c r="B1097" s="2"/>
    </row>
    <row r="1098" spans="2:2" x14ac:dyDescent="0.2">
      <c r="B1098" s="2"/>
    </row>
    <row r="1099" spans="2:2" x14ac:dyDescent="0.2">
      <c r="B1099" s="2"/>
    </row>
    <row r="1100" spans="2:2" x14ac:dyDescent="0.2">
      <c r="B1100" s="2"/>
    </row>
    <row r="1101" spans="2:2" x14ac:dyDescent="0.2">
      <c r="B1101" s="2"/>
    </row>
    <row r="1102" spans="2:2" x14ac:dyDescent="0.2">
      <c r="B1102" s="2"/>
    </row>
    <row r="1103" spans="2:2" x14ac:dyDescent="0.2">
      <c r="B1103" s="2"/>
    </row>
    <row r="1104" spans="2:2" x14ac:dyDescent="0.2">
      <c r="B1104" s="2"/>
    </row>
    <row r="1105" spans="2:2" x14ac:dyDescent="0.2">
      <c r="B1105" s="2"/>
    </row>
    <row r="1106" spans="2:2" x14ac:dyDescent="0.2">
      <c r="B1106" s="2"/>
    </row>
    <row r="1107" spans="2:2" x14ac:dyDescent="0.2">
      <c r="B1107" s="2"/>
    </row>
    <row r="1108" spans="2:2" x14ac:dyDescent="0.2">
      <c r="B1108" s="2"/>
    </row>
    <row r="1109" spans="2:2" x14ac:dyDescent="0.2">
      <c r="B1109" s="2"/>
    </row>
    <row r="1110" spans="2:2" x14ac:dyDescent="0.2">
      <c r="B1110" s="2"/>
    </row>
    <row r="1111" spans="2:2" x14ac:dyDescent="0.2">
      <c r="B1111" s="2"/>
    </row>
    <row r="1112" spans="2:2" x14ac:dyDescent="0.2">
      <c r="B1112" s="2"/>
    </row>
    <row r="1113" spans="2:2" x14ac:dyDescent="0.2">
      <c r="B1113" s="2"/>
    </row>
    <row r="1114" spans="2:2" x14ac:dyDescent="0.2">
      <c r="B1114" s="2"/>
    </row>
    <row r="1115" spans="2:2" x14ac:dyDescent="0.2">
      <c r="B1115" s="2"/>
    </row>
    <row r="1116" spans="2:2" x14ac:dyDescent="0.2">
      <c r="B1116" s="2"/>
    </row>
    <row r="1117" spans="2:2" x14ac:dyDescent="0.2">
      <c r="B1117" s="2"/>
    </row>
    <row r="1118" spans="2:2" x14ac:dyDescent="0.2">
      <c r="B1118" s="2"/>
    </row>
    <row r="1119" spans="2:2" x14ac:dyDescent="0.2">
      <c r="B1119" s="2"/>
    </row>
    <row r="1120" spans="2:2"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row r="3107" spans="2:2" x14ac:dyDescent="0.2">
      <c r="B3107" s="2"/>
    </row>
    <row r="3108" spans="2:2" x14ac:dyDescent="0.2">
      <c r="B3108" s="2"/>
    </row>
    <row r="3109" spans="2:2" x14ac:dyDescent="0.2">
      <c r="B3109" s="2"/>
    </row>
    <row r="3110" spans="2:2" x14ac:dyDescent="0.2">
      <c r="B3110" s="2"/>
    </row>
    <row r="3111" spans="2:2" x14ac:dyDescent="0.2">
      <c r="B3111" s="2"/>
    </row>
    <row r="3112" spans="2:2" x14ac:dyDescent="0.2">
      <c r="B3112" s="2"/>
    </row>
    <row r="3113" spans="2:2" x14ac:dyDescent="0.2">
      <c r="B3113" s="2"/>
    </row>
  </sheetData>
  <sheetProtection algorithmName="SHA-512" hashValue="DekXl1dYdNZWKKzcDlKzZk8jQ4HujykoQhPN8+1oXX1TXXJJeGJ2pBjGn3bvm8GSa2IIYCLlItpzb/LgaydXYQ==" saltValue="JX5zqYtIdVvj5EjlnDcY8A==" spinCount="100000" sheet="1" objects="1" scenarios="1"/>
  <mergeCells count="278">
    <mergeCell ref="C27:N27"/>
    <mergeCell ref="O27:Q27"/>
    <mergeCell ref="R27:T27"/>
    <mergeCell ref="U27:W27"/>
    <mergeCell ref="X27:Y27"/>
    <mergeCell ref="C52:N52"/>
    <mergeCell ref="C62:N62"/>
    <mergeCell ref="R62:T62"/>
    <mergeCell ref="C61:N61"/>
    <mergeCell ref="U61:W61"/>
    <mergeCell ref="X52:Y52"/>
    <mergeCell ref="X47:Y47"/>
    <mergeCell ref="X46:Y46"/>
    <mergeCell ref="X50:Y50"/>
    <mergeCell ref="U50:W50"/>
    <mergeCell ref="U47:W47"/>
    <mergeCell ref="U51:W51"/>
    <mergeCell ref="X45:Y45"/>
    <mergeCell ref="O59:Q59"/>
    <mergeCell ref="C60:Y60"/>
    <mergeCell ref="R53:T53"/>
    <mergeCell ref="C59:N59"/>
    <mergeCell ref="C56:N56"/>
    <mergeCell ref="C53:N53"/>
    <mergeCell ref="C5:N5"/>
    <mergeCell ref="C7:N7"/>
    <mergeCell ref="O52:Q52"/>
    <mergeCell ref="R16:T16"/>
    <mergeCell ref="R7:T7"/>
    <mergeCell ref="R8:T8"/>
    <mergeCell ref="O61:Q61"/>
    <mergeCell ref="O62:Q62"/>
    <mergeCell ref="O57:Q57"/>
    <mergeCell ref="O45:Q45"/>
    <mergeCell ref="R50:T50"/>
    <mergeCell ref="C47:N47"/>
    <mergeCell ref="O47:Q47"/>
    <mergeCell ref="R47:T47"/>
    <mergeCell ref="C49:N49"/>
    <mergeCell ref="O49:Q49"/>
    <mergeCell ref="C50:N50"/>
    <mergeCell ref="O50:Q50"/>
    <mergeCell ref="C40:N40"/>
    <mergeCell ref="R51:T51"/>
    <mergeCell ref="C48:Y48"/>
    <mergeCell ref="C45:N45"/>
    <mergeCell ref="O46:Q46"/>
    <mergeCell ref="R46:T46"/>
    <mergeCell ref="U25:W25"/>
    <mergeCell ref="C13:N13"/>
    <mergeCell ref="U46:W46"/>
    <mergeCell ref="U49:W49"/>
    <mergeCell ref="C73:N73"/>
    <mergeCell ref="C68:N68"/>
    <mergeCell ref="C69:N69"/>
    <mergeCell ref="C70:N70"/>
    <mergeCell ref="C71:N71"/>
    <mergeCell ref="C72:N72"/>
    <mergeCell ref="C66:N66"/>
    <mergeCell ref="R25:T25"/>
    <mergeCell ref="R49:T49"/>
    <mergeCell ref="R61:T61"/>
    <mergeCell ref="O42:Q42"/>
    <mergeCell ref="R40:T40"/>
    <mergeCell ref="O29:Q29"/>
    <mergeCell ref="R42:T42"/>
    <mergeCell ref="C67:N67"/>
    <mergeCell ref="R55:T55"/>
    <mergeCell ref="O56:Q56"/>
    <mergeCell ref="R45:T45"/>
    <mergeCell ref="U45:W45"/>
    <mergeCell ref="C46:N46"/>
    <mergeCell ref="O53:Q53"/>
    <mergeCell ref="C55:N55"/>
    <mergeCell ref="O58:Q58"/>
    <mergeCell ref="X53:Y53"/>
    <mergeCell ref="U53:W53"/>
    <mergeCell ref="U56:W56"/>
    <mergeCell ref="U58:W58"/>
    <mergeCell ref="X55:Y55"/>
    <mergeCell ref="X56:Y56"/>
    <mergeCell ref="O55:Q55"/>
    <mergeCell ref="U55:W55"/>
    <mergeCell ref="R56:T56"/>
    <mergeCell ref="C54:Y54"/>
    <mergeCell ref="X29:Y29"/>
    <mergeCell ref="U29:W29"/>
    <mergeCell ref="X41:Y41"/>
    <mergeCell ref="C58:N58"/>
    <mergeCell ref="C26:Y26"/>
    <mergeCell ref="X28:Y28"/>
    <mergeCell ref="C57:N57"/>
    <mergeCell ref="U42:W42"/>
    <mergeCell ref="C51:N51"/>
    <mergeCell ref="O51:Q51"/>
    <mergeCell ref="R57:T57"/>
    <mergeCell ref="R58:T58"/>
    <mergeCell ref="X51:Y51"/>
    <mergeCell ref="C43:N43"/>
    <mergeCell ref="C41:N41"/>
    <mergeCell ref="C30:N30"/>
    <mergeCell ref="C35:N35"/>
    <mergeCell ref="C42:N42"/>
    <mergeCell ref="R41:T41"/>
    <mergeCell ref="R43:T43"/>
    <mergeCell ref="R52:T52"/>
    <mergeCell ref="U52:W52"/>
    <mergeCell ref="X43:Y43"/>
    <mergeCell ref="X49:Y49"/>
    <mergeCell ref="U7:W7"/>
    <mergeCell ref="X7:Y7"/>
    <mergeCell ref="U21:W21"/>
    <mergeCell ref="R5:T5"/>
    <mergeCell ref="R18:T18"/>
    <mergeCell ref="U41:W41"/>
    <mergeCell ref="C15:Y15"/>
    <mergeCell ref="C20:Y20"/>
    <mergeCell ref="X18:Y18"/>
    <mergeCell ref="C38:N38"/>
    <mergeCell ref="C29:N29"/>
    <mergeCell ref="O5:Q5"/>
    <mergeCell ref="U35:W35"/>
    <mergeCell ref="U38:W38"/>
    <mergeCell ref="U30:W30"/>
    <mergeCell ref="C8:N8"/>
    <mergeCell ref="O8:Q8"/>
    <mergeCell ref="O7:Q7"/>
    <mergeCell ref="C16:N16"/>
    <mergeCell ref="R22:T22"/>
    <mergeCell ref="U24:W24"/>
    <mergeCell ref="O22:Q22"/>
    <mergeCell ref="C6:N6"/>
    <mergeCell ref="O6:Q6"/>
    <mergeCell ref="B2:Y2"/>
    <mergeCell ref="X3:Y3"/>
    <mergeCell ref="O28:Q28"/>
    <mergeCell ref="O24:Q24"/>
    <mergeCell ref="C18:N18"/>
    <mergeCell ref="C25:N25"/>
    <mergeCell ref="C22:N22"/>
    <mergeCell ref="C3:N3"/>
    <mergeCell ref="O25:Q25"/>
    <mergeCell ref="C28:N28"/>
    <mergeCell ref="U28:W28"/>
    <mergeCell ref="R28:T28"/>
    <mergeCell ref="X24:Y24"/>
    <mergeCell ref="X25:Y25"/>
    <mergeCell ref="U16:W16"/>
    <mergeCell ref="U5:W5"/>
    <mergeCell ref="X5:Y5"/>
    <mergeCell ref="X16:Y16"/>
    <mergeCell ref="U3:W3"/>
    <mergeCell ref="X6:Y6"/>
    <mergeCell ref="U6:W6"/>
    <mergeCell ref="R3:T3"/>
    <mergeCell ref="C4:Y4"/>
    <mergeCell ref="O3:Q3"/>
    <mergeCell ref="AE64:AF64"/>
    <mergeCell ref="R59:T59"/>
    <mergeCell ref="U59:W59"/>
    <mergeCell ref="U57:W57"/>
    <mergeCell ref="X59:Y59"/>
    <mergeCell ref="X62:Y62"/>
    <mergeCell ref="U62:W62"/>
    <mergeCell ref="X57:Y57"/>
    <mergeCell ref="X58:Y58"/>
    <mergeCell ref="X61:Y61"/>
    <mergeCell ref="C19:N19"/>
    <mergeCell ref="C21:N21"/>
    <mergeCell ref="O21:Q21"/>
    <mergeCell ref="C23:Y23"/>
    <mergeCell ref="C24:N24"/>
    <mergeCell ref="X19:Y19"/>
    <mergeCell ref="R24:T24"/>
    <mergeCell ref="U22:W22"/>
    <mergeCell ref="X8:Y8"/>
    <mergeCell ref="X13:Y13"/>
    <mergeCell ref="O13:Q13"/>
    <mergeCell ref="R13:T13"/>
    <mergeCell ref="U13:W13"/>
    <mergeCell ref="R21:T21"/>
    <mergeCell ref="C10:N10"/>
    <mergeCell ref="U10:W10"/>
    <mergeCell ref="X10:Y10"/>
    <mergeCell ref="U17:W17"/>
    <mergeCell ref="X17:Y17"/>
    <mergeCell ref="X21:Y21"/>
    <mergeCell ref="U8:W8"/>
    <mergeCell ref="R6:T6"/>
    <mergeCell ref="O16:Q16"/>
    <mergeCell ref="U18:W18"/>
    <mergeCell ref="O18:Q18"/>
    <mergeCell ref="R19:T19"/>
    <mergeCell ref="O19:Q19"/>
    <mergeCell ref="U19:W19"/>
    <mergeCell ref="X22:Y22"/>
    <mergeCell ref="X40:Y40"/>
    <mergeCell ref="X30:Y30"/>
    <mergeCell ref="R30:T30"/>
    <mergeCell ref="R35:T35"/>
    <mergeCell ref="O35:Q35"/>
    <mergeCell ref="O10:Q10"/>
    <mergeCell ref="R10:T10"/>
    <mergeCell ref="O40:Q40"/>
    <mergeCell ref="X32:Y32"/>
    <mergeCell ref="O11:Q11"/>
    <mergeCell ref="R11:T11"/>
    <mergeCell ref="U11:W11"/>
    <mergeCell ref="X11:Y11"/>
    <mergeCell ref="R29:T29"/>
    <mergeCell ref="O38:Q38"/>
    <mergeCell ref="O30:Q30"/>
    <mergeCell ref="O41:Q41"/>
    <mergeCell ref="X42:Y42"/>
    <mergeCell ref="R38:T38"/>
    <mergeCell ref="X35:Y35"/>
    <mergeCell ref="X44:Y44"/>
    <mergeCell ref="X38:Y38"/>
    <mergeCell ref="O43:Q43"/>
    <mergeCell ref="C36:N36"/>
    <mergeCell ref="O36:Q36"/>
    <mergeCell ref="R36:T36"/>
    <mergeCell ref="U36:W36"/>
    <mergeCell ref="X36:Y36"/>
    <mergeCell ref="U44:W44"/>
    <mergeCell ref="U43:W43"/>
    <mergeCell ref="C44:N44"/>
    <mergeCell ref="O44:Q44"/>
    <mergeCell ref="R44:T44"/>
    <mergeCell ref="U40:W40"/>
    <mergeCell ref="C31:N31"/>
    <mergeCell ref="O31:Q31"/>
    <mergeCell ref="R31:T31"/>
    <mergeCell ref="U31:W31"/>
    <mergeCell ref="X31:Y31"/>
    <mergeCell ref="C32:N32"/>
    <mergeCell ref="O32:Q32"/>
    <mergeCell ref="R32:T32"/>
    <mergeCell ref="U32:W32"/>
    <mergeCell ref="C33:N33"/>
    <mergeCell ref="O33:Q33"/>
    <mergeCell ref="R33:T33"/>
    <mergeCell ref="U33:W33"/>
    <mergeCell ref="X33:Y33"/>
    <mergeCell ref="C9:N9"/>
    <mergeCell ref="O9:Q9"/>
    <mergeCell ref="R9:T9"/>
    <mergeCell ref="U9:W9"/>
    <mergeCell ref="X9:Y9"/>
    <mergeCell ref="C14:N14"/>
    <mergeCell ref="O14:Q14"/>
    <mergeCell ref="R14:T14"/>
    <mergeCell ref="U14:W14"/>
    <mergeCell ref="X14:Y14"/>
    <mergeCell ref="C11:N11"/>
    <mergeCell ref="C12:N12"/>
    <mergeCell ref="O12:Q12"/>
    <mergeCell ref="R12:T12"/>
    <mergeCell ref="U12:W12"/>
    <mergeCell ref="X12:Y12"/>
    <mergeCell ref="C17:N17"/>
    <mergeCell ref="O17:Q17"/>
    <mergeCell ref="R17:T17"/>
    <mergeCell ref="C34:N34"/>
    <mergeCell ref="O34:Q34"/>
    <mergeCell ref="R34:T34"/>
    <mergeCell ref="U34:W34"/>
    <mergeCell ref="X34:Y34"/>
    <mergeCell ref="C39:N39"/>
    <mergeCell ref="O39:Q39"/>
    <mergeCell ref="R39:T39"/>
    <mergeCell ref="U39:W39"/>
    <mergeCell ref="X39:Y39"/>
    <mergeCell ref="C37:N37"/>
    <mergeCell ref="O37:Q37"/>
    <mergeCell ref="R37:T37"/>
    <mergeCell ref="U37:W37"/>
    <mergeCell ref="X37:Y37"/>
  </mergeCells>
  <phoneticPr fontId="0" type="noConversion"/>
  <conditionalFormatting sqref="B69">
    <cfRule type="expression" dxfId="102" priority="73" stopIfTrue="1">
      <formula>D69&gt;0</formula>
    </cfRule>
  </conditionalFormatting>
  <conditionalFormatting sqref="B71">
    <cfRule type="cellIs" dxfId="101" priority="74" stopIfTrue="1" operator="greaterThan">
      <formula>C71</formula>
    </cfRule>
    <cfRule type="cellIs" dxfId="100" priority="75" stopIfTrue="1" operator="lessThan">
      <formula>#REF!</formula>
    </cfRule>
  </conditionalFormatting>
  <conditionalFormatting sqref="O16 O21:O22 O24:O25 O55:O58 O49:O53 O13 O18:O19 O28:O30 O35 O5:O8 O38:O47 O61:O62">
    <cfRule type="cellIs" dxfId="99" priority="76" stopIfTrue="1" operator="lessThan">
      <formula>U5</formula>
    </cfRule>
    <cfRule type="cellIs" dxfId="98" priority="77" stopIfTrue="1" operator="greaterThan">
      <formula>R5</formula>
    </cfRule>
  </conditionalFormatting>
  <conditionalFormatting sqref="X16:Y16 X21:Y22 X24:Y25 X49:Y53 X55:Y59 X13:Y13 X18:Y19 X28:Y30 X35:Y35 X5:Y8 X38:Y47 X61:Y62">
    <cfRule type="expression" dxfId="97" priority="78" stopIfTrue="1">
      <formula>U5=0</formula>
    </cfRule>
  </conditionalFormatting>
  <conditionalFormatting sqref="C16:I16 C21:I22 C24:I25 C49:I53 C55:I59 C13:I13 C18:I19 C28:I30 C35:I35 C5:I8 C38:I47 C61:I61">
    <cfRule type="expression" dxfId="96" priority="79" stopIfTrue="1">
      <formula>R5=U5</formula>
    </cfRule>
  </conditionalFormatting>
  <conditionalFormatting sqref="M16:N16 M21:N22 M24:N25 M49:N53 M55:N59 M13:N13 M18:N19 M28:N30 M35:N35 M5:N8 M38:N47 M61:N61">
    <cfRule type="expression" dxfId="95" priority="80" stopIfTrue="1">
      <formula>AC5=AF5</formula>
    </cfRule>
  </conditionalFormatting>
  <conditionalFormatting sqref="J16:L16 J21:L22 J24:L25 J49:L53 J55:L59 J13:L13 J18:L19 J28:L30 J35:L35 J5:L8 J38:L47 J61:L61">
    <cfRule type="expression" dxfId="94" priority="81" stopIfTrue="1">
      <formula>Y5=AC5</formula>
    </cfRule>
  </conditionalFormatting>
  <conditionalFormatting sqref="O59">
    <cfRule type="cellIs" dxfId="93" priority="82" stopIfTrue="1" operator="lessThan">
      <formula>U59</formula>
    </cfRule>
    <cfRule type="cellIs" dxfId="92" priority="83" stopIfTrue="1" operator="greaterThan">
      <formula>R59</formula>
    </cfRule>
  </conditionalFormatting>
  <conditionalFormatting sqref="O10">
    <cfRule type="cellIs" dxfId="91" priority="67" stopIfTrue="1" operator="lessThan">
      <formula>U10</formula>
    </cfRule>
    <cfRule type="cellIs" dxfId="90" priority="68" stopIfTrue="1" operator="greaterThan">
      <formula>R10</formula>
    </cfRule>
  </conditionalFormatting>
  <conditionalFormatting sqref="X10:Y10">
    <cfRule type="expression" dxfId="89" priority="69" stopIfTrue="1">
      <formula>U10=0</formula>
    </cfRule>
  </conditionalFormatting>
  <conditionalFormatting sqref="C10:I10">
    <cfRule type="expression" dxfId="88" priority="70" stopIfTrue="1">
      <formula>R10=U10</formula>
    </cfRule>
  </conditionalFormatting>
  <conditionalFormatting sqref="M10:N10">
    <cfRule type="expression" dxfId="87" priority="71" stopIfTrue="1">
      <formula>AC10=AF10</formula>
    </cfRule>
  </conditionalFormatting>
  <conditionalFormatting sqref="J10:L10">
    <cfRule type="expression" dxfId="86" priority="72" stopIfTrue="1">
      <formula>Y10=AC10</formula>
    </cfRule>
  </conditionalFormatting>
  <conditionalFormatting sqref="O12">
    <cfRule type="cellIs" dxfId="85" priority="61" stopIfTrue="1" operator="lessThan">
      <formula>U12</formula>
    </cfRule>
    <cfRule type="cellIs" dxfId="84" priority="62" stopIfTrue="1" operator="greaterThan">
      <formula>R12</formula>
    </cfRule>
  </conditionalFormatting>
  <conditionalFormatting sqref="X12:Y12">
    <cfRule type="expression" dxfId="83" priority="63" stopIfTrue="1">
      <formula>U12=0</formula>
    </cfRule>
  </conditionalFormatting>
  <conditionalFormatting sqref="C12:I12">
    <cfRule type="expression" dxfId="82" priority="64" stopIfTrue="1">
      <formula>R12=U12</formula>
    </cfRule>
  </conditionalFormatting>
  <conditionalFormatting sqref="M12:N12">
    <cfRule type="expression" dxfId="81" priority="65" stopIfTrue="1">
      <formula>AC12=AF12</formula>
    </cfRule>
  </conditionalFormatting>
  <conditionalFormatting sqref="J12:L12">
    <cfRule type="expression" dxfId="80" priority="66" stopIfTrue="1">
      <formula>Y12=AC12</formula>
    </cfRule>
  </conditionalFormatting>
  <conditionalFormatting sqref="O17">
    <cfRule type="cellIs" dxfId="79" priority="55" stopIfTrue="1" operator="lessThan">
      <formula>U17</formula>
    </cfRule>
    <cfRule type="cellIs" dxfId="78" priority="56" stopIfTrue="1" operator="greaterThan">
      <formula>R17</formula>
    </cfRule>
  </conditionalFormatting>
  <conditionalFormatting sqref="X17:Y17">
    <cfRule type="expression" dxfId="77" priority="57" stopIfTrue="1">
      <formula>U17=0</formula>
    </cfRule>
  </conditionalFormatting>
  <conditionalFormatting sqref="C17:I17">
    <cfRule type="expression" dxfId="76" priority="58" stopIfTrue="1">
      <formula>R17=U17</formula>
    </cfRule>
  </conditionalFormatting>
  <conditionalFormatting sqref="M17:N17">
    <cfRule type="expression" dxfId="75" priority="59" stopIfTrue="1">
      <formula>AC17=AF17</formula>
    </cfRule>
  </conditionalFormatting>
  <conditionalFormatting sqref="J17:L17">
    <cfRule type="expression" dxfId="74" priority="60" stopIfTrue="1">
      <formula>Y17=AC17</formula>
    </cfRule>
  </conditionalFormatting>
  <conditionalFormatting sqref="O36">
    <cfRule type="cellIs" dxfId="73" priority="49" stopIfTrue="1" operator="lessThan">
      <formula>U36</formula>
    </cfRule>
    <cfRule type="cellIs" dxfId="72" priority="50" stopIfTrue="1" operator="greaterThan">
      <formula>R36</formula>
    </cfRule>
  </conditionalFormatting>
  <conditionalFormatting sqref="X36:Y36">
    <cfRule type="expression" dxfId="71" priority="51" stopIfTrue="1">
      <formula>U36=0</formula>
    </cfRule>
  </conditionalFormatting>
  <conditionalFormatting sqref="C36:I36">
    <cfRule type="expression" dxfId="70" priority="52" stopIfTrue="1">
      <formula>R36=U36</formula>
    </cfRule>
  </conditionalFormatting>
  <conditionalFormatting sqref="M36:N36">
    <cfRule type="expression" dxfId="69" priority="53" stopIfTrue="1">
      <formula>AC36=AF36</formula>
    </cfRule>
  </conditionalFormatting>
  <conditionalFormatting sqref="J36:L36">
    <cfRule type="expression" dxfId="68" priority="54" stopIfTrue="1">
      <formula>Y36=AC36</formula>
    </cfRule>
  </conditionalFormatting>
  <conditionalFormatting sqref="O37">
    <cfRule type="cellIs" dxfId="67" priority="43" stopIfTrue="1" operator="lessThan">
      <formula>U37</formula>
    </cfRule>
    <cfRule type="cellIs" dxfId="66" priority="44" stopIfTrue="1" operator="greaterThan">
      <formula>R37</formula>
    </cfRule>
  </conditionalFormatting>
  <conditionalFormatting sqref="X37:Y37">
    <cfRule type="expression" dxfId="65" priority="45" stopIfTrue="1">
      <formula>U37=0</formula>
    </cfRule>
  </conditionalFormatting>
  <conditionalFormatting sqref="C37:I37">
    <cfRule type="expression" dxfId="64" priority="46" stopIfTrue="1">
      <formula>R37=U37</formula>
    </cfRule>
  </conditionalFormatting>
  <conditionalFormatting sqref="M37:N37">
    <cfRule type="expression" dxfId="63" priority="47" stopIfTrue="1">
      <formula>AC37=AF37</formula>
    </cfRule>
  </conditionalFormatting>
  <conditionalFormatting sqref="J37:L37">
    <cfRule type="expression" dxfId="62" priority="48" stopIfTrue="1">
      <formula>Y37=AC37</formula>
    </cfRule>
  </conditionalFormatting>
  <conditionalFormatting sqref="O11">
    <cfRule type="cellIs" dxfId="61" priority="37" stopIfTrue="1" operator="lessThan">
      <formula>U11</formula>
    </cfRule>
    <cfRule type="cellIs" dxfId="60" priority="38" stopIfTrue="1" operator="greaterThan">
      <formula>R11</formula>
    </cfRule>
  </conditionalFormatting>
  <conditionalFormatting sqref="X11:Y11">
    <cfRule type="expression" dxfId="59" priority="39" stopIfTrue="1">
      <formula>U11=0</formula>
    </cfRule>
  </conditionalFormatting>
  <conditionalFormatting sqref="C11:I11">
    <cfRule type="expression" dxfId="58" priority="40" stopIfTrue="1">
      <formula>R11=U11</formula>
    </cfRule>
  </conditionalFormatting>
  <conditionalFormatting sqref="M11:N11">
    <cfRule type="expression" dxfId="57" priority="41" stopIfTrue="1">
      <formula>AC11=AF11</formula>
    </cfRule>
  </conditionalFormatting>
  <conditionalFormatting sqref="J11:L11">
    <cfRule type="expression" dxfId="56" priority="42" stopIfTrue="1">
      <formula>Y11=AC11</formula>
    </cfRule>
  </conditionalFormatting>
  <conditionalFormatting sqref="O9">
    <cfRule type="cellIs" dxfId="55" priority="31" stopIfTrue="1" operator="lessThan">
      <formula>U9</formula>
    </cfRule>
    <cfRule type="cellIs" dxfId="54" priority="32" stopIfTrue="1" operator="greaterThan">
      <formula>R9</formula>
    </cfRule>
  </conditionalFormatting>
  <conditionalFormatting sqref="X9:Y9">
    <cfRule type="expression" dxfId="53" priority="33" stopIfTrue="1">
      <formula>U9=0</formula>
    </cfRule>
  </conditionalFormatting>
  <conditionalFormatting sqref="C9:I9">
    <cfRule type="expression" dxfId="52" priority="34" stopIfTrue="1">
      <formula>R9=U9</formula>
    </cfRule>
  </conditionalFormatting>
  <conditionalFormatting sqref="M9:N9">
    <cfRule type="expression" dxfId="51" priority="35" stopIfTrue="1">
      <formula>AC9=AF9</formula>
    </cfRule>
  </conditionalFormatting>
  <conditionalFormatting sqref="J9:L9">
    <cfRule type="expression" dxfId="50" priority="36" stopIfTrue="1">
      <formula>Y9=AC9</formula>
    </cfRule>
  </conditionalFormatting>
  <conditionalFormatting sqref="O14">
    <cfRule type="cellIs" dxfId="49" priority="25" stopIfTrue="1" operator="lessThan">
      <formula>U14</formula>
    </cfRule>
    <cfRule type="cellIs" dxfId="48" priority="26" stopIfTrue="1" operator="greaterThan">
      <formula>R14</formula>
    </cfRule>
  </conditionalFormatting>
  <conditionalFormatting sqref="X14:Y14">
    <cfRule type="expression" dxfId="47" priority="27" stopIfTrue="1">
      <formula>U14=0</formula>
    </cfRule>
  </conditionalFormatting>
  <conditionalFormatting sqref="C14:I14">
    <cfRule type="expression" dxfId="46" priority="28" stopIfTrue="1">
      <formula>R14=U14</formula>
    </cfRule>
  </conditionalFormatting>
  <conditionalFormatting sqref="M14:N14">
    <cfRule type="expression" dxfId="45" priority="29" stopIfTrue="1">
      <formula>AC14=AF14</formula>
    </cfRule>
  </conditionalFormatting>
  <conditionalFormatting sqref="J14:L14">
    <cfRule type="expression" dxfId="44" priority="30" stopIfTrue="1">
      <formula>Y14=AC14</formula>
    </cfRule>
  </conditionalFormatting>
  <conditionalFormatting sqref="O31">
    <cfRule type="cellIs" dxfId="43" priority="19" stopIfTrue="1" operator="lessThan">
      <formula>U31</formula>
    </cfRule>
    <cfRule type="cellIs" dxfId="42" priority="20" stopIfTrue="1" operator="greaterThan">
      <formula>R31</formula>
    </cfRule>
  </conditionalFormatting>
  <conditionalFormatting sqref="X31:Y31">
    <cfRule type="expression" dxfId="41" priority="21" stopIfTrue="1">
      <formula>U31=0</formula>
    </cfRule>
  </conditionalFormatting>
  <conditionalFormatting sqref="C31:I31">
    <cfRule type="expression" dxfId="40" priority="22" stopIfTrue="1">
      <formula>R31=U31</formula>
    </cfRule>
  </conditionalFormatting>
  <conditionalFormatting sqref="M31:N31">
    <cfRule type="expression" dxfId="39" priority="23" stopIfTrue="1">
      <formula>AC31=AF31</formula>
    </cfRule>
  </conditionalFormatting>
  <conditionalFormatting sqref="J31:L31">
    <cfRule type="expression" dxfId="38" priority="24" stopIfTrue="1">
      <formula>Y31=AC31</formula>
    </cfRule>
  </conditionalFormatting>
  <conditionalFormatting sqref="O32">
    <cfRule type="cellIs" dxfId="37" priority="13" stopIfTrue="1" operator="lessThan">
      <formula>U32</formula>
    </cfRule>
    <cfRule type="cellIs" dxfId="36" priority="14" stopIfTrue="1" operator="greaterThan">
      <formula>R32</formula>
    </cfRule>
  </conditionalFormatting>
  <conditionalFormatting sqref="X32:Y32">
    <cfRule type="expression" dxfId="35" priority="15" stopIfTrue="1">
      <formula>U32=0</formula>
    </cfRule>
  </conditionalFormatting>
  <conditionalFormatting sqref="C32:I32">
    <cfRule type="expression" dxfId="34" priority="16" stopIfTrue="1">
      <formula>R32=U32</formula>
    </cfRule>
  </conditionalFormatting>
  <conditionalFormatting sqref="M32:N32">
    <cfRule type="expression" dxfId="33" priority="17" stopIfTrue="1">
      <formula>AC32=AF32</formula>
    </cfRule>
  </conditionalFormatting>
  <conditionalFormatting sqref="J32:L32">
    <cfRule type="expression" dxfId="32" priority="18" stopIfTrue="1">
      <formula>Y32=AC32</formula>
    </cfRule>
  </conditionalFormatting>
  <conditionalFormatting sqref="O33:O34">
    <cfRule type="cellIs" dxfId="31" priority="7" stopIfTrue="1" operator="lessThan">
      <formula>U33</formula>
    </cfRule>
    <cfRule type="cellIs" dxfId="30" priority="8" stopIfTrue="1" operator="greaterThan">
      <formula>R33</formula>
    </cfRule>
  </conditionalFormatting>
  <conditionalFormatting sqref="X33:Y34">
    <cfRule type="expression" dxfId="29" priority="9" stopIfTrue="1">
      <formula>U33=0</formula>
    </cfRule>
  </conditionalFormatting>
  <conditionalFormatting sqref="C33:I34">
    <cfRule type="expression" dxfId="28" priority="10" stopIfTrue="1">
      <formula>R33=U33</formula>
    </cfRule>
  </conditionalFormatting>
  <conditionalFormatting sqref="M33:N34">
    <cfRule type="expression" dxfId="27" priority="11" stopIfTrue="1">
      <formula>AC33=AF33</formula>
    </cfRule>
  </conditionalFormatting>
  <conditionalFormatting sqref="J33:L34">
    <cfRule type="expression" dxfId="26" priority="12" stopIfTrue="1">
      <formula>Y33=AC33</formula>
    </cfRule>
  </conditionalFormatting>
  <conditionalFormatting sqref="O27">
    <cfRule type="cellIs" dxfId="25" priority="1" stopIfTrue="1" operator="lessThan">
      <formula>U27</formula>
    </cfRule>
    <cfRule type="cellIs" dxfId="24" priority="2" stopIfTrue="1" operator="greaterThan">
      <formula>R27</formula>
    </cfRule>
  </conditionalFormatting>
  <conditionalFormatting sqref="X27:Y27">
    <cfRule type="expression" dxfId="23" priority="3" stopIfTrue="1">
      <formula>U27=0</formula>
    </cfRule>
  </conditionalFormatting>
  <conditionalFormatting sqref="C27:I27">
    <cfRule type="expression" dxfId="22" priority="4" stopIfTrue="1">
      <formula>R27=U27</formula>
    </cfRule>
  </conditionalFormatting>
  <conditionalFormatting sqref="M27:N27">
    <cfRule type="expression" dxfId="21" priority="5" stopIfTrue="1">
      <formula>AC27=AF27</formula>
    </cfRule>
  </conditionalFormatting>
  <conditionalFormatting sqref="J27:L27">
    <cfRule type="expression" dxfId="20" priority="6" stopIfTrue="1">
      <formula>Y27=AC27</formula>
    </cfRule>
  </conditionalFormatting>
  <printOptions horizontalCentered="1"/>
  <pageMargins left="0.35433070866141736" right="0.35433070866141736" top="0.11811023622047245" bottom="0.27559055118110237" header="7.874015748031496E-2" footer="0.11811023622047245"/>
  <pageSetup paperSize="9" scale="43" orientation="landscape" r:id="rId1"/>
  <headerFooter alignWithMargins="0">
    <oddFooter>&amp;L&amp;11CKL LNG / VERSION 2023 / 1.0&amp;C&amp;11LMC-07&amp;R&amp;11&amp;P of  &amp;N</oddFooter>
  </headerFooter>
  <rowBreaks count="1" manualBreakCount="1">
    <brk id="40"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436" customWidth="1"/>
    <col min="2" max="2" width="25.42578125" style="436" customWidth="1"/>
    <col min="3" max="3" width="33.5703125" style="436" customWidth="1"/>
    <col min="4" max="4" width="21.5703125" style="436" bestFit="1" customWidth="1"/>
    <col min="5" max="5" width="14.7109375" style="436" customWidth="1"/>
    <col min="6" max="6" width="18" style="478" customWidth="1"/>
    <col min="7" max="7" width="9.140625" style="478"/>
    <col min="8" max="16384" width="9.140625" style="479"/>
  </cols>
  <sheetData>
    <row r="1" spans="1:7" s="436" customFormat="1" ht="18.75" customHeight="1" x14ac:dyDescent="0.25">
      <c r="A1" s="922" t="s">
        <v>736</v>
      </c>
      <c r="B1" s="923"/>
      <c r="C1" s="923"/>
      <c r="D1" s="923"/>
      <c r="E1" s="924"/>
      <c r="F1" s="435"/>
      <c r="G1" s="435"/>
    </row>
    <row r="2" spans="1:7" s="436" customFormat="1" ht="9.9499999999999993" customHeight="1" x14ac:dyDescent="0.25">
      <c r="F2" s="435"/>
      <c r="G2" s="435"/>
    </row>
    <row r="3" spans="1:7" s="436" customFormat="1" ht="15.75" x14ac:dyDescent="0.25">
      <c r="A3" s="437" t="s">
        <v>737</v>
      </c>
      <c r="D3" s="925" t="str">
        <f>'Checklist - Basic Office LNG'!A1</f>
        <v xml:space="preserve">GA Code: </v>
      </c>
      <c r="E3" s="925"/>
      <c r="F3" s="435"/>
      <c r="G3" s="435"/>
    </row>
    <row r="4" spans="1:7" s="436" customFormat="1" x14ac:dyDescent="0.25">
      <c r="A4" s="436" t="s">
        <v>738</v>
      </c>
      <c r="D4" s="925" t="str">
        <f>'Checklist - Basic Office LNG'!D1</f>
        <v xml:space="preserve">Certificate Holder name:   </v>
      </c>
      <c r="E4" s="925"/>
      <c r="F4" s="435"/>
      <c r="G4" s="435"/>
    </row>
    <row r="5" spans="1:7" s="436" customFormat="1" x14ac:dyDescent="0.25">
      <c r="A5" s="438" t="s">
        <v>739</v>
      </c>
      <c r="D5" s="925" t="str">
        <f>'Checklist - Basic Office LNG'!X1</f>
        <v xml:space="preserve">Date of Office Audit:   </v>
      </c>
      <c r="E5" s="925"/>
      <c r="F5" s="435"/>
      <c r="G5" s="435"/>
    </row>
    <row r="6" spans="1:7" s="436" customFormat="1" ht="9.9499999999999993" customHeight="1" x14ac:dyDescent="0.25">
      <c r="A6" s="438"/>
      <c r="F6" s="435"/>
      <c r="G6" s="435"/>
    </row>
    <row r="7" spans="1:7" s="436" customFormat="1" x14ac:dyDescent="0.25">
      <c r="A7" s="439" t="s">
        <v>740</v>
      </c>
      <c r="F7" s="435"/>
      <c r="G7" s="435"/>
    </row>
    <row r="8" spans="1:7" s="436" customFormat="1" ht="52.5" customHeight="1" thickBot="1" x14ac:dyDescent="0.3">
      <c r="A8" s="917" t="s">
        <v>741</v>
      </c>
      <c r="B8" s="918"/>
      <c r="C8" s="918"/>
      <c r="D8" s="918"/>
      <c r="E8" s="918"/>
      <c r="F8" s="435"/>
      <c r="G8" s="435"/>
    </row>
    <row r="9" spans="1:7" s="436" customFormat="1" ht="15.75" thickBot="1" x14ac:dyDescent="0.3">
      <c r="A9" s="440" t="s">
        <v>742</v>
      </c>
      <c r="B9" s="440" t="s">
        <v>743</v>
      </c>
      <c r="C9" s="441" t="s">
        <v>744</v>
      </c>
      <c r="D9" s="441" t="s">
        <v>745</v>
      </c>
      <c r="E9" s="442" t="s">
        <v>746</v>
      </c>
      <c r="F9" s="435"/>
      <c r="G9" s="435"/>
    </row>
    <row r="10" spans="1:7" s="436" customFormat="1" ht="15.75" hidden="1" thickBot="1" x14ac:dyDescent="0.3">
      <c r="A10" s="443"/>
      <c r="B10" s="444"/>
      <c r="C10" s="445"/>
      <c r="D10" s="445"/>
      <c r="E10" s="446"/>
      <c r="F10" s="435"/>
      <c r="G10" s="435"/>
    </row>
    <row r="11" spans="1:7" s="452" customFormat="1" ht="45" x14ac:dyDescent="0.25">
      <c r="A11" s="447"/>
      <c r="B11" s="448" t="s">
        <v>747</v>
      </c>
      <c r="C11" s="449" t="s">
        <v>748</v>
      </c>
      <c r="D11" s="449" t="s">
        <v>749</v>
      </c>
      <c r="E11" s="450" t="s">
        <v>750</v>
      </c>
      <c r="F11" s="451"/>
      <c r="G11" s="451"/>
    </row>
    <row r="12" spans="1:7" s="452" customFormat="1" ht="60" x14ac:dyDescent="0.25">
      <c r="A12" s="453"/>
      <c r="B12" s="454" t="s">
        <v>751</v>
      </c>
      <c r="C12" s="455" t="s">
        <v>752</v>
      </c>
      <c r="D12" s="455" t="s">
        <v>749</v>
      </c>
      <c r="E12" s="456" t="s">
        <v>753</v>
      </c>
      <c r="F12" s="451"/>
      <c r="G12" s="451"/>
    </row>
    <row r="13" spans="1:7" s="452" customFormat="1" ht="60" x14ac:dyDescent="0.25">
      <c r="A13" s="453" t="s">
        <v>721</v>
      </c>
      <c r="B13" s="454" t="s">
        <v>754</v>
      </c>
      <c r="C13" s="455" t="s">
        <v>755</v>
      </c>
      <c r="D13" s="455" t="s">
        <v>749</v>
      </c>
      <c r="E13" s="456" t="s">
        <v>756</v>
      </c>
      <c r="F13" s="451"/>
      <c r="G13" s="451"/>
    </row>
    <row r="14" spans="1:7" s="452" customFormat="1" ht="60" x14ac:dyDescent="0.25">
      <c r="A14" s="453"/>
      <c r="B14" s="454" t="s">
        <v>757</v>
      </c>
      <c r="C14" s="455" t="s">
        <v>758</v>
      </c>
      <c r="D14" s="455" t="s">
        <v>759</v>
      </c>
      <c r="E14" s="456" t="s">
        <v>750</v>
      </c>
      <c r="F14" s="451"/>
      <c r="G14" s="451"/>
    </row>
    <row r="15" spans="1:7" s="452" customFormat="1" ht="60" x14ac:dyDescent="0.25">
      <c r="A15" s="453"/>
      <c r="B15" s="454" t="s">
        <v>760</v>
      </c>
      <c r="C15" s="455" t="s">
        <v>761</v>
      </c>
      <c r="D15" s="455" t="s">
        <v>749</v>
      </c>
      <c r="E15" s="456" t="s">
        <v>762</v>
      </c>
      <c r="F15" s="451"/>
      <c r="G15" s="451"/>
    </row>
    <row r="16" spans="1:7" s="452" customFormat="1" ht="105" x14ac:dyDescent="0.25">
      <c r="A16" s="453"/>
      <c r="B16" s="454" t="s">
        <v>763</v>
      </c>
      <c r="C16" s="455" t="s">
        <v>764</v>
      </c>
      <c r="D16" s="455" t="s">
        <v>749</v>
      </c>
      <c r="E16" s="456" t="s">
        <v>765</v>
      </c>
      <c r="F16" s="451"/>
      <c r="G16" s="451"/>
    </row>
    <row r="17" spans="1:7" s="452" customFormat="1" ht="60" x14ac:dyDescent="0.25">
      <c r="A17" s="453"/>
      <c r="B17" s="454" t="s">
        <v>766</v>
      </c>
      <c r="C17" s="455" t="s">
        <v>767</v>
      </c>
      <c r="D17" s="455" t="s">
        <v>749</v>
      </c>
      <c r="E17" s="456" t="s">
        <v>750</v>
      </c>
      <c r="F17" s="451"/>
      <c r="G17" s="451"/>
    </row>
    <row r="18" spans="1:7" s="452" customFormat="1" ht="75" x14ac:dyDescent="0.25">
      <c r="A18" s="453"/>
      <c r="B18" s="454" t="s">
        <v>768</v>
      </c>
      <c r="C18" s="455" t="s">
        <v>769</v>
      </c>
      <c r="D18" s="455" t="s">
        <v>759</v>
      </c>
      <c r="E18" s="456" t="s">
        <v>770</v>
      </c>
      <c r="F18" s="451"/>
      <c r="G18" s="451"/>
    </row>
    <row r="19" spans="1:7" s="452" customFormat="1" ht="90" x14ac:dyDescent="0.25">
      <c r="A19" s="453"/>
      <c r="B19" s="454" t="s">
        <v>771</v>
      </c>
      <c r="C19" s="455" t="s">
        <v>772</v>
      </c>
      <c r="D19" s="455" t="s">
        <v>749</v>
      </c>
      <c r="E19" s="456" t="s">
        <v>773</v>
      </c>
      <c r="F19" s="451"/>
      <c r="G19" s="451"/>
    </row>
    <row r="20" spans="1:7" s="452" customFormat="1" ht="45" x14ac:dyDescent="0.25">
      <c r="A20" s="453"/>
      <c r="B20" s="454" t="s">
        <v>774</v>
      </c>
      <c r="C20" s="455" t="s">
        <v>775</v>
      </c>
      <c r="D20" s="455" t="s">
        <v>759</v>
      </c>
      <c r="E20" s="456" t="s">
        <v>776</v>
      </c>
      <c r="F20" s="451"/>
      <c r="G20" s="451"/>
    </row>
    <row r="21" spans="1:7" s="452" customFormat="1" ht="45.75" thickBot="1" x14ac:dyDescent="0.3">
      <c r="A21" s="457"/>
      <c r="B21" s="458" t="s">
        <v>777</v>
      </c>
      <c r="C21" s="459" t="s">
        <v>778</v>
      </c>
      <c r="D21" s="459" t="s">
        <v>749</v>
      </c>
      <c r="E21" s="460" t="s">
        <v>779</v>
      </c>
      <c r="F21" s="451"/>
      <c r="G21" s="451"/>
    </row>
    <row r="22" spans="1:7" s="436" customFormat="1" x14ac:dyDescent="0.25">
      <c r="B22" s="461"/>
      <c r="C22" s="461"/>
      <c r="D22" s="461"/>
      <c r="E22" s="461"/>
      <c r="F22" s="435"/>
      <c r="G22" s="435"/>
    </row>
    <row r="23" spans="1:7" s="436" customFormat="1" ht="9.9499999999999993" customHeight="1" x14ac:dyDescent="0.25">
      <c r="F23" s="435"/>
      <c r="G23" s="435"/>
    </row>
    <row r="24" spans="1:7" s="436" customFormat="1" x14ac:dyDescent="0.25">
      <c r="A24" s="462" t="s">
        <v>780</v>
      </c>
      <c r="C24" s="461"/>
      <c r="D24" s="461"/>
      <c r="E24" s="461"/>
      <c r="F24" s="435"/>
      <c r="G24" s="435"/>
    </row>
    <row r="25" spans="1:7" s="436" customFormat="1" ht="63" customHeight="1" thickBot="1" x14ac:dyDescent="0.3">
      <c r="A25" s="917" t="s">
        <v>781</v>
      </c>
      <c r="B25" s="918"/>
      <c r="C25" s="918"/>
      <c r="D25" s="918"/>
      <c r="E25" s="918"/>
      <c r="F25" s="435"/>
      <c r="G25" s="435"/>
    </row>
    <row r="26" spans="1:7" s="436" customFormat="1" ht="15.75" thickBot="1" x14ac:dyDescent="0.3">
      <c r="A26" s="463" t="s">
        <v>742</v>
      </c>
      <c r="B26" s="464" t="s">
        <v>743</v>
      </c>
      <c r="C26" s="465" t="s">
        <v>744</v>
      </c>
      <c r="D26" s="465" t="s">
        <v>745</v>
      </c>
      <c r="E26" s="466" t="s">
        <v>746</v>
      </c>
      <c r="F26" s="435"/>
      <c r="G26" s="435"/>
    </row>
    <row r="27" spans="1:7" s="436" customFormat="1" ht="15.75" hidden="1" thickBot="1" x14ac:dyDescent="0.3">
      <c r="A27" s="467"/>
      <c r="B27" s="468"/>
      <c r="C27" s="469"/>
      <c r="D27" s="469"/>
      <c r="E27" s="470"/>
      <c r="F27" s="435"/>
      <c r="G27" s="435"/>
    </row>
    <row r="28" spans="1:7" s="436" customFormat="1" ht="45" x14ac:dyDescent="0.25">
      <c r="A28" s="447"/>
      <c r="B28" s="471" t="s">
        <v>782</v>
      </c>
      <c r="C28" s="472" t="s">
        <v>783</v>
      </c>
      <c r="D28" s="472" t="s">
        <v>749</v>
      </c>
      <c r="E28" s="473" t="s">
        <v>784</v>
      </c>
      <c r="F28" s="435"/>
      <c r="G28" s="435"/>
    </row>
    <row r="29" spans="1:7" s="436" customFormat="1" ht="45" x14ac:dyDescent="0.25">
      <c r="A29" s="453"/>
      <c r="B29" s="454" t="s">
        <v>785</v>
      </c>
      <c r="C29" s="455" t="s">
        <v>786</v>
      </c>
      <c r="D29" s="455" t="s">
        <v>759</v>
      </c>
      <c r="E29" s="456" t="s">
        <v>750</v>
      </c>
      <c r="F29" s="435"/>
      <c r="G29" s="435"/>
    </row>
    <row r="30" spans="1:7" s="436" customFormat="1" ht="30" x14ac:dyDescent="0.25">
      <c r="A30" s="453"/>
      <c r="B30" s="454" t="s">
        <v>787</v>
      </c>
      <c r="C30" s="455" t="s">
        <v>788</v>
      </c>
      <c r="D30" s="455" t="s">
        <v>759</v>
      </c>
      <c r="E30" s="456" t="s">
        <v>750</v>
      </c>
      <c r="F30" s="435"/>
      <c r="G30" s="435"/>
    </row>
    <row r="31" spans="1:7" s="436" customFormat="1" ht="30" x14ac:dyDescent="0.25">
      <c r="A31" s="453"/>
      <c r="B31" s="454" t="s">
        <v>789</v>
      </c>
      <c r="C31" s="455" t="s">
        <v>790</v>
      </c>
      <c r="D31" s="455" t="s">
        <v>759</v>
      </c>
      <c r="E31" s="456" t="s">
        <v>750</v>
      </c>
      <c r="F31" s="435"/>
      <c r="G31" s="435"/>
    </row>
    <row r="32" spans="1:7" s="436" customFormat="1" ht="45" x14ac:dyDescent="0.25">
      <c r="A32" s="453"/>
      <c r="B32" s="454" t="s">
        <v>791</v>
      </c>
      <c r="C32" s="455" t="s">
        <v>792</v>
      </c>
      <c r="D32" s="455" t="s">
        <v>759</v>
      </c>
      <c r="E32" s="456" t="s">
        <v>750</v>
      </c>
      <c r="F32" s="435"/>
      <c r="G32" s="435"/>
    </row>
    <row r="33" spans="1:7" s="436" customFormat="1" ht="30" x14ac:dyDescent="0.25">
      <c r="A33" s="453"/>
      <c r="B33" s="454" t="s">
        <v>793</v>
      </c>
      <c r="C33" s="455" t="s">
        <v>794</v>
      </c>
      <c r="D33" s="455" t="s">
        <v>759</v>
      </c>
      <c r="E33" s="456" t="s">
        <v>750</v>
      </c>
      <c r="F33" s="435"/>
      <c r="G33" s="435"/>
    </row>
    <row r="34" spans="1:7" s="436" customFormat="1" ht="30" x14ac:dyDescent="0.25">
      <c r="A34" s="453"/>
      <c r="B34" s="454" t="s">
        <v>795</v>
      </c>
      <c r="C34" s="455" t="s">
        <v>796</v>
      </c>
      <c r="D34" s="455" t="s">
        <v>749</v>
      </c>
      <c r="E34" s="456" t="s">
        <v>750</v>
      </c>
      <c r="F34" s="435"/>
      <c r="G34" s="435"/>
    </row>
    <row r="35" spans="1:7" s="436" customFormat="1" ht="30.75" thickBot="1" x14ac:dyDescent="0.3">
      <c r="A35" s="457"/>
      <c r="B35" s="458" t="s">
        <v>797</v>
      </c>
      <c r="C35" s="459" t="s">
        <v>798</v>
      </c>
      <c r="D35" s="459" t="s">
        <v>759</v>
      </c>
      <c r="E35" s="460" t="s">
        <v>750</v>
      </c>
      <c r="F35" s="435"/>
      <c r="G35" s="435"/>
    </row>
    <row r="36" spans="1:7" s="436" customFormat="1" x14ac:dyDescent="0.25">
      <c r="B36" s="461"/>
      <c r="C36" s="461"/>
      <c r="D36" s="461"/>
      <c r="E36" s="461"/>
      <c r="F36" s="435"/>
      <c r="G36" s="435"/>
    </row>
    <row r="37" spans="1:7" s="436" customFormat="1" x14ac:dyDescent="0.25">
      <c r="A37" s="462" t="s">
        <v>799</v>
      </c>
      <c r="C37" s="461"/>
      <c r="D37" s="461"/>
      <c r="E37" s="461"/>
      <c r="F37" s="435"/>
      <c r="G37" s="435"/>
    </row>
    <row r="38" spans="1:7" s="436" customFormat="1" ht="51" customHeight="1" thickBot="1" x14ac:dyDescent="0.3">
      <c r="A38" s="917" t="s">
        <v>800</v>
      </c>
      <c r="B38" s="918"/>
      <c r="C38" s="918"/>
      <c r="D38" s="918"/>
      <c r="E38" s="918"/>
      <c r="F38" s="435"/>
      <c r="G38" s="435"/>
    </row>
    <row r="39" spans="1:7" s="436" customFormat="1" ht="15.75" thickBot="1" x14ac:dyDescent="0.3">
      <c r="A39" s="463" t="s">
        <v>742</v>
      </c>
      <c r="B39" s="464" t="s">
        <v>743</v>
      </c>
      <c r="C39" s="465" t="s">
        <v>744</v>
      </c>
      <c r="D39" s="465" t="s">
        <v>745</v>
      </c>
      <c r="E39" s="466" t="s">
        <v>746</v>
      </c>
      <c r="F39" s="435"/>
      <c r="G39" s="435"/>
    </row>
    <row r="40" spans="1:7" s="436" customFormat="1" ht="15.75" hidden="1" thickBot="1" x14ac:dyDescent="0.3">
      <c r="A40" s="467"/>
      <c r="B40" s="468"/>
      <c r="C40" s="469"/>
      <c r="D40" s="469"/>
      <c r="E40" s="470"/>
      <c r="F40" s="435"/>
      <c r="G40" s="435"/>
    </row>
    <row r="41" spans="1:7" s="436" customFormat="1" ht="60" x14ac:dyDescent="0.25">
      <c r="A41" s="447"/>
      <c r="B41" s="471" t="s">
        <v>801</v>
      </c>
      <c r="C41" s="472" t="s">
        <v>802</v>
      </c>
      <c r="D41" s="472" t="s">
        <v>749</v>
      </c>
      <c r="E41" s="473" t="s">
        <v>803</v>
      </c>
      <c r="F41" s="435"/>
      <c r="G41" s="435"/>
    </row>
    <row r="42" spans="1:7" s="436" customFormat="1" ht="60" x14ac:dyDescent="0.25">
      <c r="A42" s="453"/>
      <c r="B42" s="454" t="s">
        <v>804</v>
      </c>
      <c r="C42" s="455" t="s">
        <v>805</v>
      </c>
      <c r="D42" s="455" t="s">
        <v>759</v>
      </c>
      <c r="E42" s="456" t="s">
        <v>750</v>
      </c>
      <c r="F42" s="435"/>
      <c r="G42" s="435"/>
    </row>
    <row r="43" spans="1:7" s="436" customFormat="1" ht="45.75" thickBot="1" x14ac:dyDescent="0.3">
      <c r="A43" s="457"/>
      <c r="B43" s="458" t="s">
        <v>806</v>
      </c>
      <c r="C43" s="459" t="s">
        <v>807</v>
      </c>
      <c r="D43" s="459" t="s">
        <v>759</v>
      </c>
      <c r="E43" s="460" t="s">
        <v>750</v>
      </c>
      <c r="F43" s="435"/>
      <c r="G43" s="435"/>
    </row>
    <row r="44" spans="1:7" s="436" customFormat="1" x14ac:dyDescent="0.25">
      <c r="B44" s="461"/>
      <c r="C44" s="461"/>
      <c r="D44" s="461"/>
      <c r="E44" s="461"/>
      <c r="F44" s="435"/>
      <c r="G44" s="435"/>
    </row>
    <row r="45" spans="1:7" s="436" customFormat="1" ht="9.9499999999999993" customHeight="1" x14ac:dyDescent="0.25">
      <c r="F45" s="435"/>
      <c r="G45" s="435"/>
    </row>
    <row r="46" spans="1:7" s="436" customFormat="1" x14ac:dyDescent="0.25">
      <c r="A46" s="462" t="s">
        <v>808</v>
      </c>
      <c r="C46" s="461"/>
      <c r="D46" s="461"/>
      <c r="E46" s="461"/>
      <c r="F46" s="435"/>
      <c r="G46" s="435"/>
    </row>
    <row r="47" spans="1:7" s="436" customFormat="1" ht="48" customHeight="1" thickBot="1" x14ac:dyDescent="0.3">
      <c r="A47" s="917" t="s">
        <v>809</v>
      </c>
      <c r="B47" s="918"/>
      <c r="C47" s="918"/>
      <c r="D47" s="918"/>
      <c r="E47" s="918"/>
      <c r="F47" s="435"/>
      <c r="G47" s="435"/>
    </row>
    <row r="48" spans="1:7" s="436" customFormat="1" ht="15.75" thickBot="1" x14ac:dyDescent="0.3">
      <c r="A48" s="463" t="s">
        <v>742</v>
      </c>
      <c r="B48" s="464" t="s">
        <v>743</v>
      </c>
      <c r="C48" s="465" t="s">
        <v>744</v>
      </c>
      <c r="D48" s="465" t="s">
        <v>745</v>
      </c>
      <c r="E48" s="466" t="s">
        <v>746</v>
      </c>
      <c r="F48" s="435"/>
      <c r="G48" s="435"/>
    </row>
    <row r="49" spans="1:7" s="436" customFormat="1" ht="15.75" hidden="1" thickBot="1" x14ac:dyDescent="0.3">
      <c r="A49" s="467"/>
      <c r="B49" s="468"/>
      <c r="C49" s="469"/>
      <c r="D49" s="469"/>
      <c r="E49" s="470"/>
      <c r="F49" s="435"/>
      <c r="G49" s="435"/>
    </row>
    <row r="50" spans="1:7" s="436" customFormat="1" ht="90" x14ac:dyDescent="0.25">
      <c r="A50" s="447"/>
      <c r="B50" s="471" t="s">
        <v>810</v>
      </c>
      <c r="C50" s="472" t="s">
        <v>811</v>
      </c>
      <c r="D50" s="472" t="s">
        <v>812</v>
      </c>
      <c r="E50" s="473" t="s">
        <v>813</v>
      </c>
      <c r="F50" s="435"/>
      <c r="G50" s="435"/>
    </row>
    <row r="51" spans="1:7" s="436" customFormat="1" ht="75" x14ac:dyDescent="0.25">
      <c r="A51" s="453"/>
      <c r="B51" s="454" t="s">
        <v>814</v>
      </c>
      <c r="C51" s="455" t="s">
        <v>815</v>
      </c>
      <c r="D51" s="455" t="s">
        <v>812</v>
      </c>
      <c r="E51" s="456" t="s">
        <v>816</v>
      </c>
      <c r="F51" s="435"/>
      <c r="G51" s="435"/>
    </row>
    <row r="52" spans="1:7" s="436" customFormat="1" ht="30" x14ac:dyDescent="0.25">
      <c r="A52" s="453"/>
      <c r="B52" s="454" t="s">
        <v>817</v>
      </c>
      <c r="C52" s="455" t="s">
        <v>818</v>
      </c>
      <c r="D52" s="455" t="s">
        <v>812</v>
      </c>
      <c r="E52" s="456" t="s">
        <v>750</v>
      </c>
      <c r="F52" s="435"/>
      <c r="G52" s="435"/>
    </row>
    <row r="53" spans="1:7" s="436" customFormat="1" ht="75.75" thickBot="1" x14ac:dyDescent="0.3">
      <c r="A53" s="457"/>
      <c r="B53" s="458" t="s">
        <v>819</v>
      </c>
      <c r="C53" s="459" t="s">
        <v>820</v>
      </c>
      <c r="D53" s="459" t="s">
        <v>812</v>
      </c>
      <c r="E53" s="460" t="s">
        <v>816</v>
      </c>
      <c r="F53" s="435"/>
      <c r="G53" s="435"/>
    </row>
    <row r="54" spans="1:7" s="436" customFormat="1" ht="9.9499999999999993" customHeight="1" x14ac:dyDescent="0.25">
      <c r="B54" s="461"/>
      <c r="C54" s="461"/>
      <c r="D54" s="461"/>
      <c r="E54" s="461"/>
      <c r="F54" s="435"/>
      <c r="G54" s="435"/>
    </row>
    <row r="55" spans="1:7" s="436" customFormat="1" x14ac:dyDescent="0.25">
      <c r="A55" s="462" t="s">
        <v>821</v>
      </c>
      <c r="C55" s="461"/>
      <c r="D55" s="461"/>
      <c r="E55" s="461"/>
      <c r="F55" s="435"/>
      <c r="G55" s="435"/>
    </row>
    <row r="56" spans="1:7" s="436" customFormat="1" ht="64.5" customHeight="1" thickBot="1" x14ac:dyDescent="0.3">
      <c r="A56" s="917" t="s">
        <v>822</v>
      </c>
      <c r="B56" s="918"/>
      <c r="C56" s="918"/>
      <c r="D56" s="918"/>
      <c r="E56" s="918"/>
      <c r="F56" s="435"/>
      <c r="G56" s="435"/>
    </row>
    <row r="57" spans="1:7" s="436" customFormat="1" ht="15.75" thickBot="1" x14ac:dyDescent="0.3">
      <c r="A57" s="463" t="s">
        <v>742</v>
      </c>
      <c r="B57" s="464" t="s">
        <v>743</v>
      </c>
      <c r="C57" s="465" t="s">
        <v>744</v>
      </c>
      <c r="D57" s="465" t="s">
        <v>745</v>
      </c>
      <c r="E57" s="466" t="s">
        <v>746</v>
      </c>
      <c r="F57" s="435"/>
      <c r="G57" s="435"/>
    </row>
    <row r="58" spans="1:7" s="436" customFormat="1" ht="15.75" hidden="1" thickBot="1" x14ac:dyDescent="0.3">
      <c r="A58" s="467"/>
      <c r="B58" s="468"/>
      <c r="C58" s="469"/>
      <c r="D58" s="469"/>
      <c r="E58" s="470"/>
      <c r="F58" s="435"/>
      <c r="G58" s="435"/>
    </row>
    <row r="59" spans="1:7" s="436" customFormat="1" ht="45" x14ac:dyDescent="0.25">
      <c r="A59" s="447"/>
      <c r="B59" s="471" t="s">
        <v>823</v>
      </c>
      <c r="C59" s="472" t="s">
        <v>824</v>
      </c>
      <c r="D59" s="472" t="s">
        <v>759</v>
      </c>
      <c r="E59" s="473" t="s">
        <v>750</v>
      </c>
      <c r="F59" s="435"/>
      <c r="G59" s="435"/>
    </row>
    <row r="60" spans="1:7" s="436" customFormat="1" ht="60" x14ac:dyDescent="0.25">
      <c r="A60" s="453"/>
      <c r="B60" s="454" t="s">
        <v>825</v>
      </c>
      <c r="C60" s="455" t="s">
        <v>826</v>
      </c>
      <c r="D60" s="455" t="s">
        <v>759</v>
      </c>
      <c r="E60" s="456" t="s">
        <v>827</v>
      </c>
      <c r="F60" s="435"/>
      <c r="G60" s="435"/>
    </row>
    <row r="61" spans="1:7" s="436" customFormat="1" ht="30" x14ac:dyDescent="0.25">
      <c r="A61" s="453"/>
      <c r="B61" s="454" t="s">
        <v>828</v>
      </c>
      <c r="C61" s="455" t="s">
        <v>829</v>
      </c>
      <c r="D61" s="455" t="s">
        <v>749</v>
      </c>
      <c r="E61" s="456" t="s">
        <v>830</v>
      </c>
      <c r="F61" s="435"/>
      <c r="G61" s="435"/>
    </row>
    <row r="62" spans="1:7" s="436" customFormat="1" ht="30" x14ac:dyDescent="0.25">
      <c r="A62" s="453"/>
      <c r="B62" s="454" t="s">
        <v>831</v>
      </c>
      <c r="C62" s="455" t="s">
        <v>832</v>
      </c>
      <c r="D62" s="455" t="s">
        <v>749</v>
      </c>
      <c r="E62" s="456" t="s">
        <v>750</v>
      </c>
      <c r="F62" s="435"/>
      <c r="G62" s="435"/>
    </row>
    <row r="63" spans="1:7" s="436" customFormat="1" ht="45" x14ac:dyDescent="0.25">
      <c r="A63" s="453"/>
      <c r="B63" s="454" t="s">
        <v>833</v>
      </c>
      <c r="C63" s="455" t="s">
        <v>834</v>
      </c>
      <c r="D63" s="455" t="s">
        <v>749</v>
      </c>
      <c r="E63" s="456" t="s">
        <v>750</v>
      </c>
      <c r="F63" s="435"/>
      <c r="G63" s="435"/>
    </row>
    <row r="64" spans="1:7" s="436" customFormat="1" ht="30.75" thickBot="1" x14ac:dyDescent="0.3">
      <c r="A64" s="457"/>
      <c r="B64" s="458" t="s">
        <v>835</v>
      </c>
      <c r="C64" s="459" t="s">
        <v>836</v>
      </c>
      <c r="D64" s="459" t="s">
        <v>759</v>
      </c>
      <c r="E64" s="460" t="s">
        <v>750</v>
      </c>
      <c r="F64" s="435"/>
      <c r="G64" s="435"/>
    </row>
    <row r="65" spans="1:7" s="436" customFormat="1" ht="5.0999999999999996" customHeight="1" x14ac:dyDescent="0.25">
      <c r="F65" s="435"/>
      <c r="G65" s="435"/>
    </row>
    <row r="66" spans="1:7" s="436" customFormat="1" x14ac:dyDescent="0.25">
      <c r="A66" s="474" t="s">
        <v>837</v>
      </c>
      <c r="F66" s="435"/>
      <c r="G66" s="435"/>
    </row>
    <row r="67" spans="1:7" s="436" customFormat="1" x14ac:dyDescent="0.25">
      <c r="B67" s="475" t="s">
        <v>759</v>
      </c>
      <c r="C67" s="919" t="s">
        <v>838</v>
      </c>
      <c r="D67" s="916"/>
      <c r="E67" s="916"/>
      <c r="F67" s="435"/>
      <c r="G67" s="435"/>
    </row>
    <row r="68" spans="1:7" s="436" customFormat="1" ht="32.1" customHeight="1" x14ac:dyDescent="0.25">
      <c r="B68" s="475" t="s">
        <v>749</v>
      </c>
      <c r="C68" s="919" t="s">
        <v>839</v>
      </c>
      <c r="D68" s="916"/>
      <c r="E68" s="916"/>
      <c r="F68" s="435"/>
      <c r="G68" s="435"/>
    </row>
    <row r="69" spans="1:7" s="436" customFormat="1" ht="32.25" customHeight="1" x14ac:dyDescent="0.25">
      <c r="B69" s="476" t="s">
        <v>812</v>
      </c>
      <c r="C69" s="920" t="s">
        <v>840</v>
      </c>
      <c r="D69" s="921"/>
      <c r="E69" s="921"/>
      <c r="F69" s="435"/>
      <c r="G69" s="435"/>
    </row>
    <row r="70" spans="1:7" s="436" customFormat="1" ht="9.9499999999999993" customHeight="1" x14ac:dyDescent="0.25">
      <c r="F70" s="435"/>
      <c r="G70" s="435"/>
    </row>
    <row r="71" spans="1:7" s="436" customFormat="1" x14ac:dyDescent="0.25">
      <c r="A71" s="436" t="s">
        <v>841</v>
      </c>
      <c r="F71" s="435"/>
      <c r="G71" s="435"/>
    </row>
    <row r="72" spans="1:7" s="436" customFormat="1" x14ac:dyDescent="0.25">
      <c r="A72" s="436" t="s">
        <v>842</v>
      </c>
      <c r="F72" s="435"/>
      <c r="G72" s="435"/>
    </row>
    <row r="73" spans="1:7" s="436" customFormat="1" ht="33.75" customHeight="1" x14ac:dyDescent="0.25">
      <c r="A73" s="915" t="s">
        <v>843</v>
      </c>
      <c r="B73" s="916"/>
      <c r="C73" s="916"/>
      <c r="D73" s="916"/>
      <c r="E73" s="916"/>
      <c r="F73" s="435"/>
      <c r="G73" s="435"/>
    </row>
    <row r="74" spans="1:7" s="436" customFormat="1" x14ac:dyDescent="0.25">
      <c r="A74" s="477" t="s">
        <v>844</v>
      </c>
      <c r="F74" s="435"/>
      <c r="G74" s="435"/>
    </row>
    <row r="75" spans="1:7" s="436" customFormat="1" x14ac:dyDescent="0.25">
      <c r="F75" s="435"/>
      <c r="G75" s="435"/>
    </row>
    <row r="76" spans="1:7" s="436" customFormat="1" x14ac:dyDescent="0.25">
      <c r="F76" s="435"/>
      <c r="G76" s="435"/>
    </row>
    <row r="77" spans="1:7" s="436" customFormat="1" x14ac:dyDescent="0.25">
      <c r="F77" s="435"/>
      <c r="G77" s="435"/>
    </row>
    <row r="78" spans="1:7" s="436" customFormat="1" x14ac:dyDescent="0.25">
      <c r="F78" s="435"/>
      <c r="G78" s="435"/>
    </row>
    <row r="79" spans="1:7" s="436" customFormat="1" x14ac:dyDescent="0.25">
      <c r="F79" s="435"/>
      <c r="G79" s="435"/>
    </row>
    <row r="80" spans="1:7" s="436" customFormat="1" x14ac:dyDescent="0.25">
      <c r="F80" s="435"/>
      <c r="G80" s="435"/>
    </row>
    <row r="81" spans="6:7" s="436" customFormat="1" x14ac:dyDescent="0.25">
      <c r="F81" s="435"/>
      <c r="G81" s="435"/>
    </row>
    <row r="82" spans="6:7" s="436" customFormat="1" x14ac:dyDescent="0.25">
      <c r="F82" s="435"/>
      <c r="G82" s="435"/>
    </row>
    <row r="83" spans="6:7" s="436" customFormat="1" x14ac:dyDescent="0.25">
      <c r="F83" s="435"/>
      <c r="G83" s="435"/>
    </row>
    <row r="84" spans="6:7" s="436" customFormat="1" x14ac:dyDescent="0.25">
      <c r="F84" s="435"/>
      <c r="G84" s="435"/>
    </row>
    <row r="85" spans="6:7" s="436" customFormat="1" x14ac:dyDescent="0.25">
      <c r="F85" s="435"/>
      <c r="G85" s="435"/>
    </row>
    <row r="86" spans="6:7" s="436" customFormat="1" x14ac:dyDescent="0.25">
      <c r="F86" s="435"/>
      <c r="G86" s="435"/>
    </row>
    <row r="87" spans="6:7" s="436" customFormat="1" x14ac:dyDescent="0.25">
      <c r="F87" s="435"/>
      <c r="G87" s="435"/>
    </row>
    <row r="88" spans="6:7" s="436" customFormat="1" x14ac:dyDescent="0.25">
      <c r="F88" s="435"/>
      <c r="G88" s="435"/>
    </row>
    <row r="89" spans="6:7" s="436" customFormat="1" x14ac:dyDescent="0.25">
      <c r="F89" s="435"/>
      <c r="G89" s="435"/>
    </row>
    <row r="90" spans="6:7" s="436" customFormat="1" x14ac:dyDescent="0.25">
      <c r="F90" s="435"/>
      <c r="G90" s="435"/>
    </row>
    <row r="91" spans="6:7" s="436" customFormat="1" x14ac:dyDescent="0.25">
      <c r="F91" s="435"/>
      <c r="G91" s="435"/>
    </row>
    <row r="92" spans="6:7" s="436" customFormat="1" x14ac:dyDescent="0.25">
      <c r="F92" s="435"/>
      <c r="G92" s="435"/>
    </row>
    <row r="93" spans="6:7" s="436" customFormat="1" x14ac:dyDescent="0.25">
      <c r="F93" s="435"/>
      <c r="G93" s="435"/>
    </row>
    <row r="94" spans="6:7" s="436" customFormat="1" x14ac:dyDescent="0.25">
      <c r="F94" s="435"/>
      <c r="G94" s="435"/>
    </row>
    <row r="95" spans="6:7" s="436" customFormat="1" x14ac:dyDescent="0.25">
      <c r="F95" s="435"/>
      <c r="G95" s="435"/>
    </row>
    <row r="96" spans="6:7" s="436" customFormat="1" x14ac:dyDescent="0.25">
      <c r="F96" s="435"/>
      <c r="G96" s="435"/>
    </row>
    <row r="97" spans="6:7" s="436" customFormat="1" x14ac:dyDescent="0.25">
      <c r="F97" s="435"/>
      <c r="G97" s="435"/>
    </row>
    <row r="98" spans="6:7" s="436" customFormat="1" x14ac:dyDescent="0.25">
      <c r="F98" s="435"/>
      <c r="G98" s="435"/>
    </row>
    <row r="99" spans="6:7" s="436" customFormat="1" x14ac:dyDescent="0.25">
      <c r="F99" s="435"/>
      <c r="G99" s="435"/>
    </row>
    <row r="100" spans="6:7" s="436" customFormat="1" x14ac:dyDescent="0.25">
      <c r="F100" s="435"/>
      <c r="G100" s="435"/>
    </row>
    <row r="101" spans="6:7" s="436" customFormat="1" x14ac:dyDescent="0.25">
      <c r="F101" s="435"/>
      <c r="G101" s="435"/>
    </row>
    <row r="102" spans="6:7" s="436" customFormat="1" x14ac:dyDescent="0.25">
      <c r="F102" s="435"/>
      <c r="G102" s="435"/>
    </row>
    <row r="103" spans="6:7" s="436" customFormat="1" x14ac:dyDescent="0.25">
      <c r="F103" s="435"/>
      <c r="G103" s="435"/>
    </row>
    <row r="104" spans="6:7" s="436" customFormat="1" x14ac:dyDescent="0.25">
      <c r="F104" s="435"/>
      <c r="G104" s="435"/>
    </row>
    <row r="105" spans="6:7" s="436" customFormat="1" x14ac:dyDescent="0.25">
      <c r="F105" s="435"/>
      <c r="G105" s="435"/>
    </row>
    <row r="106" spans="6:7" s="436" customFormat="1" x14ac:dyDescent="0.25">
      <c r="F106" s="435"/>
      <c r="G106" s="435"/>
    </row>
    <row r="107" spans="6:7" s="436" customFormat="1" x14ac:dyDescent="0.25">
      <c r="F107" s="435"/>
      <c r="G107" s="435"/>
    </row>
    <row r="108" spans="6:7" s="436" customFormat="1" x14ac:dyDescent="0.25">
      <c r="F108" s="435"/>
      <c r="G108" s="435"/>
    </row>
    <row r="109" spans="6:7" s="436" customFormat="1" x14ac:dyDescent="0.25">
      <c r="F109" s="435"/>
      <c r="G109" s="435"/>
    </row>
    <row r="110" spans="6:7" s="436" customFormat="1" x14ac:dyDescent="0.25">
      <c r="F110" s="435"/>
      <c r="G110" s="435"/>
    </row>
    <row r="111" spans="6:7" s="436" customFormat="1" x14ac:dyDescent="0.25">
      <c r="F111" s="435"/>
      <c r="G111" s="435"/>
    </row>
    <row r="112" spans="6:7" s="436" customFormat="1" x14ac:dyDescent="0.25">
      <c r="F112" s="435"/>
      <c r="G112" s="435"/>
    </row>
    <row r="113" spans="6:7" s="436" customFormat="1" x14ac:dyDescent="0.25">
      <c r="F113" s="435"/>
      <c r="G113" s="435"/>
    </row>
    <row r="114" spans="6:7" s="436" customFormat="1" x14ac:dyDescent="0.25">
      <c r="F114" s="435"/>
      <c r="G114" s="435"/>
    </row>
    <row r="115" spans="6:7" s="436" customFormat="1" x14ac:dyDescent="0.25">
      <c r="F115" s="435"/>
      <c r="G115" s="435"/>
    </row>
  </sheetData>
  <sheetProtection algorithmName="SHA-512" hashValue="HZwBnnVlxRzeF9orqYNdErSDHLpC4we0kWoeeK+2NAJnBrBydW1K3tsoGSHnw/xjPPJngcVqrCOrHbRZb1AW6Q==" saltValue="OdY61Se6crJF/KiwtUSDdg=="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
    <cfRule type="containsText" dxfId="19" priority="19" operator="containsText" text="y">
      <formula>NOT(ISERROR(SEARCH("y",A11)))</formula>
    </cfRule>
    <cfRule type="containsText" dxfId="18" priority="20" operator="containsText" text="a">
      <formula>NOT(ISERROR(SEARCH("a",A11)))</formula>
    </cfRule>
  </conditionalFormatting>
  <conditionalFormatting sqref="A12:A21">
    <cfRule type="containsText" dxfId="17" priority="17" operator="containsText" text="y">
      <formula>NOT(ISERROR(SEARCH("y",A12)))</formula>
    </cfRule>
    <cfRule type="containsText" dxfId="16" priority="18" operator="containsText" text="a">
      <formula>NOT(ISERROR(SEARCH("a",A12)))</formula>
    </cfRule>
  </conditionalFormatting>
  <conditionalFormatting sqref="A28">
    <cfRule type="containsText" dxfId="15" priority="15" operator="containsText" text="y">
      <formula>NOT(ISERROR(SEARCH("y",A28)))</formula>
    </cfRule>
    <cfRule type="containsText" dxfId="14" priority="16" operator="containsText" text="a">
      <formula>NOT(ISERROR(SEARCH("a",A28)))</formula>
    </cfRule>
  </conditionalFormatting>
  <conditionalFormatting sqref="A29:A35">
    <cfRule type="containsText" dxfId="13" priority="13" operator="containsText" text="y">
      <formula>NOT(ISERROR(SEARCH("y",A29)))</formula>
    </cfRule>
    <cfRule type="containsText" dxfId="12" priority="14" operator="containsText" text="a">
      <formula>NOT(ISERROR(SEARCH("a",A29)))</formula>
    </cfRule>
  </conditionalFormatting>
  <conditionalFormatting sqref="A41">
    <cfRule type="containsText" dxfId="11" priority="11" operator="containsText" text="y">
      <formula>NOT(ISERROR(SEARCH("y",A41)))</formula>
    </cfRule>
    <cfRule type="containsText" dxfId="10" priority="12" operator="containsText" text="a">
      <formula>NOT(ISERROR(SEARCH("a",A41)))</formula>
    </cfRule>
  </conditionalFormatting>
  <conditionalFormatting sqref="A42:A43">
    <cfRule type="containsText" dxfId="9" priority="9" operator="containsText" text="y">
      <formula>NOT(ISERROR(SEARCH("y",A42)))</formula>
    </cfRule>
    <cfRule type="containsText" dxfId="8" priority="10" operator="containsText" text="a">
      <formula>NOT(ISERROR(SEARCH("a",A42)))</formula>
    </cfRule>
  </conditionalFormatting>
  <conditionalFormatting sqref="A60:A64">
    <cfRule type="containsText" dxfId="7" priority="1" operator="containsText" text="y">
      <formula>NOT(ISERROR(SEARCH("y",A60)))</formula>
    </cfRule>
    <cfRule type="containsText" dxfId="6" priority="2" operator="containsText" text="a">
      <formula>NOT(ISERROR(SEARCH("a",A60)))</formula>
    </cfRule>
  </conditionalFormatting>
  <conditionalFormatting sqref="A50">
    <cfRule type="containsText" dxfId="5" priority="7" operator="containsText" text="y">
      <formula>NOT(ISERROR(SEARCH("y",A50)))</formula>
    </cfRule>
    <cfRule type="containsText" dxfId="4" priority="8" operator="containsText" text="a">
      <formula>NOT(ISERROR(SEARCH("a",A50)))</formula>
    </cfRule>
  </conditionalFormatting>
  <conditionalFormatting sqref="A51:A53">
    <cfRule type="containsText" dxfId="3" priority="5" operator="containsText" text="y">
      <formula>NOT(ISERROR(SEARCH("y",A51)))</formula>
    </cfRule>
    <cfRule type="containsText" dxfId="2" priority="6" operator="containsText" text="a">
      <formula>NOT(ISERROR(SEARCH("a",A51)))</formula>
    </cfRule>
  </conditionalFormatting>
  <conditionalFormatting sqref="A59">
    <cfRule type="containsText" dxfId="1" priority="3" operator="containsText" text="y">
      <formula>NOT(ISERROR(SEARCH("y",A59)))</formula>
    </cfRule>
    <cfRule type="containsText" dxfId="0" priority="4"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LNG / VERSION 2023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LNG</vt:lpstr>
      <vt:lpstr>Checklist - Ranking Office LNG</vt:lpstr>
      <vt:lpstr>Office - Total Score Review</vt:lpstr>
      <vt:lpstr>Office - CO2 - GloMEEP</vt:lpstr>
      <vt:lpstr>'Checklist - Basic Office LNG'!Print_Area</vt:lpstr>
      <vt:lpstr>'Checklist - Ranking Office LNG'!Print_Area</vt:lpstr>
      <vt:lpstr>'Office - CO2 - GloMEEP'!Print_Area</vt:lpstr>
      <vt:lpstr>'Office - Total Score Review'!Print_Area</vt:lpstr>
      <vt:lpstr>'Checklist - Basic Office LNG'!Print_Titles</vt:lpstr>
      <vt:lpstr>'Checklist - Ranking Office LNG'!Print_Titles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Jain, K. P. (Kanu Priya) - Green Award</cp:lastModifiedBy>
  <cp:lastPrinted>2023-01-10T11:44:50Z</cp:lastPrinted>
  <dcterms:created xsi:type="dcterms:W3CDTF">2001-05-28T13:46:28Z</dcterms:created>
  <dcterms:modified xsi:type="dcterms:W3CDTF">2023-01-25T11:23:46Z</dcterms:modified>
</cp:coreProperties>
</file>