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TNK BBU LNG TCH UCC LPG GCC OSS ROR 2023\"/>
    </mc:Choice>
  </mc:AlternateContent>
  <xr:revisionPtr revIDLastSave="0" documentId="13_ncr:1_{2F01EE87-71E6-4634-88CB-C1693847E861}" xr6:coauthVersionLast="47" xr6:coauthVersionMax="47" xr10:uidLastSave="{00000000-0000-0000-0000-000000000000}"/>
  <bookViews>
    <workbookView xWindow="25080" yWindow="-120" windowWidth="25440" windowHeight="15390" tabRatio="951" xr2:uid="{00000000-000D-0000-FFFF-FFFF00000000}"/>
  </bookViews>
  <sheets>
    <sheet name="Checklist - Basic Office Cont" sheetId="16" r:id="rId1"/>
    <sheet name="Checklist - Ranking Office Cont" sheetId="4" r:id="rId2"/>
    <sheet name="Office - Total Score Review" sheetId="36" r:id="rId3"/>
    <sheet name="Office - CO2 - GloMEEP" sheetId="49" r:id="rId4"/>
  </sheets>
  <definedNames>
    <definedName name="_xlnm.Print_Area" localSheetId="0">'Checklist - Basic Office Cont'!$A$1:$Z$105</definedName>
    <definedName name="_xlnm.Print_Area" localSheetId="1">'Checklist - Ranking Office Cont'!$A$1:$AB$619</definedName>
    <definedName name="_xlnm.Print_Area" localSheetId="3">'Office - CO2 - GloMEEP'!$A$1:$E$74</definedName>
    <definedName name="_xlnm.Print_Area" localSheetId="2">'Office - Total Score Review'!$A$1:$AB$74</definedName>
    <definedName name="_xlnm.Print_Titles" localSheetId="0">'Checklist - Basic Office Cont'!$1:$3</definedName>
    <definedName name="_xlnm.Print_Titles" localSheetId="1">'Checklist - Ranking Office Cont'!$1:$3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70" i="4" l="1"/>
  <c r="Z470" i="4"/>
  <c r="AA469" i="4"/>
  <c r="Y469" i="4"/>
  <c r="AA468" i="4"/>
  <c r="Z468" i="4"/>
  <c r="Y468" i="4"/>
  <c r="AA467" i="4"/>
  <c r="Z467" i="4"/>
  <c r="Y467" i="4"/>
  <c r="AA385" i="4" l="1"/>
  <c r="Y385" i="4"/>
  <c r="AA383" i="4"/>
  <c r="Z383" i="4"/>
  <c r="Y383" i="4" s="1"/>
  <c r="AA382" i="4"/>
  <c r="Z382" i="4"/>
  <c r="Y382" i="4"/>
  <c r="AA381" i="4"/>
  <c r="Z381" i="4"/>
  <c r="Y381" i="4"/>
  <c r="AA380" i="4"/>
  <c r="Z380" i="4"/>
  <c r="Y380" i="4"/>
  <c r="Z386" i="4" l="1"/>
  <c r="Y386" i="4"/>
  <c r="F146" i="4" l="1"/>
  <c r="Z144" i="4"/>
  <c r="AA144" i="4"/>
  <c r="U28" i="36" l="1"/>
  <c r="C28" i="36"/>
  <c r="B28" i="36"/>
  <c r="Z215" i="4"/>
  <c r="R28" i="36" s="1"/>
  <c r="AA214" i="4"/>
  <c r="Y214" i="4"/>
  <c r="AA213" i="4"/>
  <c r="Y213" i="4"/>
  <c r="AA212" i="4"/>
  <c r="Y212" i="4"/>
  <c r="AA211" i="4"/>
  <c r="Y211" i="4"/>
  <c r="Y215" i="4" l="1"/>
  <c r="O28" i="36" s="1"/>
  <c r="F405" i="4" l="1"/>
  <c r="Y403" i="4"/>
  <c r="X403" i="4"/>
  <c r="Z403" i="4" s="1"/>
  <c r="Y402" i="4"/>
  <c r="Y401" i="4"/>
  <c r="Y400" i="4"/>
  <c r="X400" i="4"/>
  <c r="X401" i="4" s="1"/>
  <c r="AA399" i="4"/>
  <c r="Z399" i="4"/>
  <c r="Y399" i="4"/>
  <c r="Y397" i="4"/>
  <c r="Y396" i="4"/>
  <c r="X396" i="4"/>
  <c r="X397" i="4" s="1"/>
  <c r="AA395" i="4"/>
  <c r="Z395" i="4"/>
  <c r="Y395" i="4"/>
  <c r="AA403" i="4" l="1"/>
  <c r="AA396" i="4"/>
  <c r="AA400" i="4"/>
  <c r="Y404" i="4"/>
  <c r="Z397" i="4"/>
  <c r="AA397" i="4"/>
  <c r="Z396" i="4"/>
  <c r="Z400" i="4"/>
  <c r="X402" i="4"/>
  <c r="AA401" i="4"/>
  <c r="Z401" i="4"/>
  <c r="AA354" i="4"/>
  <c r="Y354" i="4"/>
  <c r="Z402" i="4" l="1"/>
  <c r="Z404" i="4" s="1"/>
  <c r="AA402" i="4"/>
  <c r="Y91" i="16"/>
  <c r="Y613" i="4" l="1"/>
  <c r="AA613" i="4"/>
  <c r="Y609" i="4"/>
  <c r="AA609" i="4"/>
  <c r="U63" i="36" l="1"/>
  <c r="C63" i="36"/>
  <c r="B63" i="36"/>
  <c r="Z604" i="4"/>
  <c r="AA603" i="4"/>
  <c r="Y603" i="4"/>
  <c r="AA602" i="4"/>
  <c r="Y602" i="4"/>
  <c r="AA600" i="4"/>
  <c r="Y600" i="4"/>
  <c r="AA599" i="4"/>
  <c r="Y599" i="4"/>
  <c r="AA598" i="4"/>
  <c r="Y598" i="4"/>
  <c r="AA596" i="4"/>
  <c r="Y596" i="4"/>
  <c r="AA595" i="4"/>
  <c r="Y595" i="4"/>
  <c r="AA594" i="4"/>
  <c r="Y594" i="4"/>
  <c r="U41" i="36"/>
  <c r="C41" i="36"/>
  <c r="B41" i="36"/>
  <c r="Z409" i="4"/>
  <c r="R41" i="36" s="1"/>
  <c r="AA408" i="4"/>
  <c r="Y408" i="4"/>
  <c r="Y409" i="4" s="1"/>
  <c r="O41" i="36" s="1"/>
  <c r="U35" i="36"/>
  <c r="C35" i="36"/>
  <c r="B35" i="36"/>
  <c r="Y367" i="4"/>
  <c r="X367" i="4"/>
  <c r="AA367" i="4" s="1"/>
  <c r="Y366" i="4"/>
  <c r="X366" i="4"/>
  <c r="Z366" i="4" s="1"/>
  <c r="Y364" i="4"/>
  <c r="X364" i="4"/>
  <c r="Z364" i="4" s="1"/>
  <c r="AA362" i="4"/>
  <c r="Z362" i="4"/>
  <c r="Y362" i="4"/>
  <c r="AA360" i="4"/>
  <c r="Z360" i="4"/>
  <c r="Y360" i="4"/>
  <c r="AA366" i="4" l="1"/>
  <c r="Y604" i="4"/>
  <c r="Y368" i="4"/>
  <c r="O35" i="36" s="1"/>
  <c r="AA364" i="4"/>
  <c r="Z367" i="4"/>
  <c r="Z368" i="4" s="1"/>
  <c r="R35" i="36" s="1"/>
  <c r="Z236" i="4"/>
  <c r="AA235" i="4"/>
  <c r="Y235" i="4"/>
  <c r="AA234" i="4"/>
  <c r="Y234" i="4"/>
  <c r="AA233" i="4"/>
  <c r="Y233" i="4"/>
  <c r="AA231" i="4"/>
  <c r="Y231" i="4"/>
  <c r="AA230" i="4"/>
  <c r="Y230" i="4"/>
  <c r="AA229" i="4"/>
  <c r="Y229" i="4"/>
  <c r="AA228" i="4"/>
  <c r="Y228" i="4"/>
  <c r="AA227" i="4"/>
  <c r="Y227" i="4"/>
  <c r="AA225" i="4"/>
  <c r="Y225" i="4"/>
  <c r="AA223" i="4"/>
  <c r="Y223" i="4"/>
  <c r="AA220" i="4"/>
  <c r="Y220" i="4"/>
  <c r="AA219" i="4"/>
  <c r="Y219" i="4"/>
  <c r="AA186" i="4"/>
  <c r="Y186" i="4"/>
  <c r="AA185" i="4"/>
  <c r="Y185" i="4"/>
  <c r="AA183" i="4"/>
  <c r="Y183" i="4"/>
  <c r="AA182" i="4"/>
  <c r="Y182" i="4"/>
  <c r="AA180" i="4"/>
  <c r="Y180" i="4"/>
  <c r="AA178" i="4"/>
  <c r="Y178" i="4"/>
  <c r="AA176" i="4"/>
  <c r="Y176" i="4"/>
  <c r="AA173" i="4"/>
  <c r="Y173" i="4"/>
  <c r="AA172" i="4"/>
  <c r="Z172" i="4"/>
  <c r="Y172" i="4"/>
  <c r="AA171" i="4"/>
  <c r="Z171" i="4"/>
  <c r="Y171" i="4"/>
  <c r="C23" i="36"/>
  <c r="B23" i="36"/>
  <c r="Z187" i="4" l="1"/>
  <c r="Y236" i="4"/>
  <c r="Y187" i="4"/>
  <c r="Z66" i="4"/>
  <c r="AA65" i="4"/>
  <c r="Y65" i="4"/>
  <c r="AA64" i="4"/>
  <c r="Y64" i="4"/>
  <c r="AA63" i="4"/>
  <c r="Y63" i="4"/>
  <c r="AA62" i="4"/>
  <c r="Y62" i="4"/>
  <c r="AA61" i="4"/>
  <c r="Y61" i="4"/>
  <c r="AA60" i="4"/>
  <c r="Y60" i="4"/>
  <c r="AA59" i="4"/>
  <c r="Y59" i="4"/>
  <c r="AA58" i="4"/>
  <c r="Y58" i="4"/>
  <c r="AA57" i="4"/>
  <c r="Y57" i="4"/>
  <c r="AA56" i="4"/>
  <c r="Y56" i="4"/>
  <c r="AA55" i="4"/>
  <c r="Y55" i="4"/>
  <c r="Y66" i="4" l="1"/>
  <c r="Z618" i="4"/>
  <c r="R63" i="36" s="1"/>
  <c r="AA617" i="4"/>
  <c r="Y617" i="4"/>
  <c r="AA616" i="4"/>
  <c r="Y616" i="4"/>
  <c r="AA615" i="4"/>
  <c r="Y615" i="4"/>
  <c r="AA614" i="4"/>
  <c r="Y614" i="4"/>
  <c r="AA612" i="4"/>
  <c r="Y612" i="4"/>
  <c r="AA611" i="4"/>
  <c r="Y611" i="4"/>
  <c r="AA610" i="4"/>
  <c r="Y610" i="4"/>
  <c r="AA608" i="4"/>
  <c r="Y608" i="4"/>
  <c r="F168" i="4"/>
  <c r="U23" i="36" s="1"/>
  <c r="Z166" i="4"/>
  <c r="Y166" i="4"/>
  <c r="X166" i="4"/>
  <c r="AA166" i="4" s="1"/>
  <c r="Z165" i="4"/>
  <c r="Y165" i="4"/>
  <c r="X165" i="4"/>
  <c r="AA165" i="4" s="1"/>
  <c r="Z164" i="4"/>
  <c r="Y164" i="4"/>
  <c r="X164" i="4"/>
  <c r="AA164" i="4" s="1"/>
  <c r="Z163" i="4"/>
  <c r="Y163" i="4"/>
  <c r="X163" i="4"/>
  <c r="AA163" i="4" s="1"/>
  <c r="Z162" i="4"/>
  <c r="Y162" i="4"/>
  <c r="X162" i="4"/>
  <c r="AA162" i="4" s="1"/>
  <c r="AA161" i="4"/>
  <c r="Z161" i="4"/>
  <c r="Y161" i="4"/>
  <c r="Y167" i="4" l="1"/>
  <c r="O23" i="36" s="1"/>
  <c r="Z167" i="4"/>
  <c r="R23" i="36" s="1"/>
  <c r="Y618" i="4"/>
  <c r="O63" i="36" s="1"/>
  <c r="D5" i="49" l="1"/>
  <c r="D4" i="49"/>
  <c r="D3" i="49"/>
  <c r="U61" i="36" l="1"/>
  <c r="C61" i="36"/>
  <c r="B61" i="36"/>
  <c r="U60" i="36"/>
  <c r="C60" i="36"/>
  <c r="B60" i="36"/>
  <c r="U59" i="36" l="1"/>
  <c r="C59" i="36"/>
  <c r="B59" i="36"/>
  <c r="U58" i="36" l="1"/>
  <c r="C58" i="36"/>
  <c r="B58" i="36"/>
  <c r="C49" i="36" l="1"/>
  <c r="B49" i="36"/>
  <c r="U48" i="36"/>
  <c r="C48" i="36"/>
  <c r="B48" i="36"/>
  <c r="U47" i="36" l="1"/>
  <c r="C47" i="36"/>
  <c r="B47" i="36"/>
  <c r="C46" i="36"/>
  <c r="B46" i="36"/>
  <c r="U45" i="36"/>
  <c r="C45" i="36"/>
  <c r="B45" i="36"/>
  <c r="U42" i="36"/>
  <c r="C42" i="36"/>
  <c r="B42" i="36"/>
  <c r="U39" i="36"/>
  <c r="C39" i="36"/>
  <c r="B39" i="36"/>
  <c r="U38" i="36"/>
  <c r="C38" i="36"/>
  <c r="B38" i="36"/>
  <c r="AA350" i="4"/>
  <c r="AA351" i="4"/>
  <c r="AA349" i="4"/>
  <c r="AA341" i="4"/>
  <c r="AA342" i="4"/>
  <c r="AA343" i="4"/>
  <c r="AA344" i="4"/>
  <c r="AA345" i="4"/>
  <c r="AA340" i="4"/>
  <c r="AA332" i="4"/>
  <c r="AA333" i="4"/>
  <c r="AA334" i="4"/>
  <c r="AA335" i="4"/>
  <c r="AA336" i="4"/>
  <c r="AA331" i="4"/>
  <c r="AA319" i="4"/>
  <c r="AA320" i="4"/>
  <c r="AA321" i="4"/>
  <c r="AA322" i="4"/>
  <c r="AA323" i="4"/>
  <c r="AA324" i="4"/>
  <c r="AA325" i="4"/>
  <c r="AA326" i="4"/>
  <c r="AA318" i="4"/>
  <c r="AA307" i="4"/>
  <c r="AA308" i="4"/>
  <c r="AA309" i="4"/>
  <c r="AA310" i="4"/>
  <c r="AA311" i="4"/>
  <c r="AA312" i="4"/>
  <c r="AA313" i="4"/>
  <c r="AA314" i="4"/>
  <c r="AA306" i="4"/>
  <c r="AA296" i="4"/>
  <c r="AA297" i="4"/>
  <c r="AA298" i="4"/>
  <c r="AA299" i="4"/>
  <c r="AA300" i="4"/>
  <c r="U34" i="36"/>
  <c r="C34" i="36"/>
  <c r="B34" i="36"/>
  <c r="AA283" i="4"/>
  <c r="AA284" i="4"/>
  <c r="AA282" i="4"/>
  <c r="U33" i="36"/>
  <c r="C33" i="36"/>
  <c r="B33" i="36"/>
  <c r="C31" i="36" l="1"/>
  <c r="B31" i="36"/>
  <c r="C30" i="36"/>
  <c r="B30" i="36"/>
  <c r="U29" i="36"/>
  <c r="C29" i="36"/>
  <c r="B29" i="36"/>
  <c r="C18" i="36" l="1"/>
  <c r="B18" i="36"/>
  <c r="C17" i="36" l="1"/>
  <c r="B17" i="36"/>
  <c r="U16" i="36"/>
  <c r="C16" i="36"/>
  <c r="B16" i="36"/>
  <c r="U14" i="36"/>
  <c r="C14" i="36"/>
  <c r="B14" i="36"/>
  <c r="U13" i="36"/>
  <c r="C13" i="36"/>
  <c r="B13" i="36"/>
  <c r="U12" i="36"/>
  <c r="C12" i="36"/>
  <c r="B12" i="36"/>
  <c r="U11" i="36"/>
  <c r="C11" i="36"/>
  <c r="B11" i="36"/>
  <c r="U9" i="36"/>
  <c r="C9" i="36"/>
  <c r="B9" i="36"/>
  <c r="AA27" i="4"/>
  <c r="AA26" i="4"/>
  <c r="AA25" i="4"/>
  <c r="R61" i="36" l="1"/>
  <c r="Z590" i="4"/>
  <c r="R60" i="36" s="1"/>
  <c r="AA589" i="4"/>
  <c r="Y589" i="4"/>
  <c r="AA588" i="4"/>
  <c r="Y588" i="4"/>
  <c r="AA587" i="4"/>
  <c r="Y587" i="4"/>
  <c r="AA586" i="4"/>
  <c r="Y586" i="4"/>
  <c r="AA585" i="4"/>
  <c r="Y585" i="4"/>
  <c r="AA584" i="4"/>
  <c r="Y584" i="4"/>
  <c r="Z581" i="4"/>
  <c r="R59" i="36" s="1"/>
  <c r="AA580" i="4"/>
  <c r="Y580" i="4"/>
  <c r="AA579" i="4"/>
  <c r="Y579" i="4"/>
  <c r="AA578" i="4"/>
  <c r="Y578" i="4"/>
  <c r="AA577" i="4"/>
  <c r="Y577" i="4"/>
  <c r="AA576" i="4"/>
  <c r="Y576" i="4"/>
  <c r="AA575" i="4"/>
  <c r="Y575" i="4"/>
  <c r="AA574" i="4"/>
  <c r="Y574" i="4"/>
  <c r="AA573" i="4"/>
  <c r="Y573" i="4"/>
  <c r="AA572" i="4"/>
  <c r="Y572" i="4"/>
  <c r="AA571" i="4"/>
  <c r="Y571" i="4"/>
  <c r="AA570" i="4"/>
  <c r="Y570" i="4"/>
  <c r="AA569" i="4"/>
  <c r="Y569" i="4"/>
  <c r="AA568" i="4"/>
  <c r="Y568" i="4"/>
  <c r="AA567" i="4"/>
  <c r="Y567" i="4"/>
  <c r="AA566" i="4"/>
  <c r="Y566" i="4"/>
  <c r="Z563" i="4"/>
  <c r="R58" i="36" s="1"/>
  <c r="AA562" i="4"/>
  <c r="Y562" i="4"/>
  <c r="AA561" i="4"/>
  <c r="Y561" i="4"/>
  <c r="AA560" i="4"/>
  <c r="Y560" i="4"/>
  <c r="AA559" i="4"/>
  <c r="Y559" i="4"/>
  <c r="AA558" i="4"/>
  <c r="Y558" i="4"/>
  <c r="AA557" i="4"/>
  <c r="Y557" i="4"/>
  <c r="AA556" i="4"/>
  <c r="Y556" i="4"/>
  <c r="AA555" i="4"/>
  <c r="Y555" i="4"/>
  <c r="Y590" i="4" l="1"/>
  <c r="O60" i="36" s="1"/>
  <c r="O61" i="36"/>
  <c r="Y563" i="4"/>
  <c r="O58" i="36" s="1"/>
  <c r="Y581" i="4"/>
  <c r="O59" i="36" s="1"/>
  <c r="F486" i="4" l="1"/>
  <c r="U49" i="36" s="1"/>
  <c r="Z484" i="4"/>
  <c r="Y484" i="4"/>
  <c r="Z483" i="4"/>
  <c r="Y483" i="4"/>
  <c r="Y482" i="4"/>
  <c r="X482" i="4"/>
  <c r="Z482" i="4" s="1"/>
  <c r="Y480" i="4"/>
  <c r="X480" i="4"/>
  <c r="AA480" i="4" s="1"/>
  <c r="Y479" i="4"/>
  <c r="X479" i="4"/>
  <c r="Z479" i="4" s="1"/>
  <c r="AA478" i="4"/>
  <c r="Y478" i="4"/>
  <c r="X478" i="4"/>
  <c r="Z478" i="4" s="1"/>
  <c r="Y477" i="4"/>
  <c r="X477" i="4"/>
  <c r="Z477" i="4" s="1"/>
  <c r="Y476" i="4"/>
  <c r="X476" i="4"/>
  <c r="AA476" i="4" s="1"/>
  <c r="Y475" i="4"/>
  <c r="X475" i="4"/>
  <c r="Z475" i="4" s="1"/>
  <c r="AA474" i="4"/>
  <c r="Z474" i="4"/>
  <c r="Y474" i="4"/>
  <c r="R48" i="36"/>
  <c r="AA465" i="4"/>
  <c r="Y465" i="4"/>
  <c r="AA464" i="4"/>
  <c r="Y464" i="4"/>
  <c r="AA463" i="4"/>
  <c r="Y463" i="4"/>
  <c r="Z459" i="4"/>
  <c r="R47" i="36" s="1"/>
  <c r="AA458" i="4"/>
  <c r="Y458" i="4"/>
  <c r="AA457" i="4"/>
  <c r="Y457" i="4"/>
  <c r="AA456" i="4"/>
  <c r="Y456" i="4"/>
  <c r="AA455" i="4"/>
  <c r="Y455" i="4"/>
  <c r="F453" i="4"/>
  <c r="U46" i="36" s="1"/>
  <c r="Y451" i="4"/>
  <c r="Y449" i="4"/>
  <c r="X449" i="4"/>
  <c r="AA449" i="4" s="1"/>
  <c r="AA448" i="4"/>
  <c r="Y448" i="4"/>
  <c r="AA447" i="4"/>
  <c r="Z447" i="4"/>
  <c r="Y447" i="4"/>
  <c r="Y445" i="4"/>
  <c r="X445" i="4"/>
  <c r="Z445" i="4" s="1"/>
  <c r="AA444" i="4"/>
  <c r="Z444" i="4"/>
  <c r="Y444" i="4"/>
  <c r="AA442" i="4"/>
  <c r="Z442" i="4"/>
  <c r="Y442" i="4"/>
  <c r="Y440" i="4"/>
  <c r="X440" i="4"/>
  <c r="AA440" i="4" s="1"/>
  <c r="AA439" i="4"/>
  <c r="Z439" i="4"/>
  <c r="Y439" i="4"/>
  <c r="Z435" i="4"/>
  <c r="R45" i="36" s="1"/>
  <c r="AA434" i="4"/>
  <c r="Y434" i="4"/>
  <c r="AA433" i="4"/>
  <c r="Y433" i="4"/>
  <c r="AA432" i="4"/>
  <c r="Y432" i="4"/>
  <c r="AA431" i="4"/>
  <c r="Y431" i="4"/>
  <c r="Z416" i="4"/>
  <c r="R42" i="36" s="1"/>
  <c r="AA415" i="4"/>
  <c r="Y415" i="4"/>
  <c r="AA414" i="4"/>
  <c r="Y414" i="4"/>
  <c r="AA413" i="4"/>
  <c r="Y413" i="4"/>
  <c r="AA479" i="4" l="1"/>
  <c r="Z476" i="4"/>
  <c r="AA477" i="4"/>
  <c r="AA482" i="4"/>
  <c r="AA483" i="4"/>
  <c r="AA484" i="4"/>
  <c r="Z449" i="4"/>
  <c r="AA445" i="4"/>
  <c r="Y416" i="4"/>
  <c r="O42" i="36" s="1"/>
  <c r="Y485" i="4"/>
  <c r="O49" i="36" s="1"/>
  <c r="O48" i="36"/>
  <c r="Y452" i="4"/>
  <c r="O46" i="36" s="1"/>
  <c r="Y459" i="4"/>
  <c r="O47" i="36" s="1"/>
  <c r="Y435" i="4"/>
  <c r="O45" i="36" s="1"/>
  <c r="AA475" i="4"/>
  <c r="Z440" i="4"/>
  <c r="AA451" i="4"/>
  <c r="Z480" i="4"/>
  <c r="Z485" i="4" s="1"/>
  <c r="R49" i="36" s="1"/>
  <c r="Z452" i="4" l="1"/>
  <c r="R46" i="36" s="1"/>
  <c r="Z391" i="4" l="1"/>
  <c r="R39" i="36" s="1"/>
  <c r="AA390" i="4"/>
  <c r="Y390" i="4"/>
  <c r="AA389" i="4"/>
  <c r="Y389" i="4"/>
  <c r="Y391" i="4" l="1"/>
  <c r="O39" i="36" s="1"/>
  <c r="R38" i="36"/>
  <c r="O38" i="36"/>
  <c r="AA353" i="4" l="1"/>
  <c r="AA352" i="4"/>
  <c r="AA347" i="4"/>
  <c r="Y347" i="4"/>
  <c r="AA346" i="4"/>
  <c r="AA338" i="4"/>
  <c r="Y338" i="4"/>
  <c r="AA337" i="4"/>
  <c r="AA329" i="4"/>
  <c r="Y329" i="4"/>
  <c r="AA327" i="4"/>
  <c r="AA316" i="4"/>
  <c r="Y316" i="4"/>
  <c r="AA315" i="4"/>
  <c r="AA304" i="4"/>
  <c r="Y304" i="4"/>
  <c r="AA302" i="4"/>
  <c r="Z302" i="4"/>
  <c r="Y302" i="4"/>
  <c r="AA301" i="4"/>
  <c r="Z301" i="4"/>
  <c r="Y301" i="4"/>
  <c r="AA294" i="4"/>
  <c r="Z294" i="4"/>
  <c r="Y294" i="4"/>
  <c r="AA291" i="4"/>
  <c r="Z291" i="4"/>
  <c r="Y291" i="4"/>
  <c r="AA290" i="4"/>
  <c r="Z290" i="4"/>
  <c r="Y290" i="4"/>
  <c r="AA289" i="4"/>
  <c r="Z289" i="4"/>
  <c r="Y289" i="4"/>
  <c r="Z285" i="4"/>
  <c r="R33" i="36" s="1"/>
  <c r="AA280" i="4"/>
  <c r="Y280" i="4"/>
  <c r="Y285" i="4" s="1"/>
  <c r="O33" i="36" s="1"/>
  <c r="F273" i="4"/>
  <c r="U31" i="36" s="1"/>
  <c r="Y271" i="4"/>
  <c r="X271" i="4"/>
  <c r="Z271" i="4" s="1"/>
  <c r="AA270" i="4"/>
  <c r="Z270" i="4"/>
  <c r="Y270" i="4"/>
  <c r="Y269" i="4"/>
  <c r="X269" i="4"/>
  <c r="Z269" i="4" s="1"/>
  <c r="Y268" i="4"/>
  <c r="X268" i="4"/>
  <c r="Z268" i="4" s="1"/>
  <c r="AA267" i="4"/>
  <c r="Z267" i="4"/>
  <c r="Y267" i="4"/>
  <c r="Y264" i="4"/>
  <c r="X264" i="4"/>
  <c r="AA264" i="4" s="1"/>
  <c r="AA262" i="4"/>
  <c r="Z262" i="4"/>
  <c r="Y262" i="4"/>
  <c r="F259" i="4"/>
  <c r="U30" i="36" s="1"/>
  <c r="Y257" i="4"/>
  <c r="X257" i="4"/>
  <c r="AA257" i="4" s="1"/>
  <c r="Y256" i="4"/>
  <c r="X256" i="4"/>
  <c r="Z256" i="4" s="1"/>
  <c r="AA255" i="4"/>
  <c r="Z255" i="4"/>
  <c r="Y255" i="4"/>
  <c r="Y253" i="4"/>
  <c r="X253" i="4"/>
  <c r="Z253" i="4" s="1"/>
  <c r="Y252" i="4"/>
  <c r="X252" i="4"/>
  <c r="AA252" i="4" s="1"/>
  <c r="AA251" i="4"/>
  <c r="Z251" i="4"/>
  <c r="Y251" i="4"/>
  <c r="Y248" i="4"/>
  <c r="X248" i="4"/>
  <c r="AA248" i="4" s="1"/>
  <c r="Y242" i="4"/>
  <c r="X242" i="4"/>
  <c r="AA240" i="4"/>
  <c r="Z240" i="4"/>
  <c r="Y240" i="4"/>
  <c r="Y355" i="4" l="1"/>
  <c r="Z355" i="4"/>
  <c r="AA269" i="4"/>
  <c r="AA242" i="4"/>
  <c r="AA244" i="4"/>
  <c r="AA245" i="4"/>
  <c r="AA246" i="4"/>
  <c r="AA268" i="4"/>
  <c r="O34" i="36"/>
  <c r="AA253" i="4"/>
  <c r="R34" i="36"/>
  <c r="Z264" i="4"/>
  <c r="Z272" i="4" s="1"/>
  <c r="R31" i="36" s="1"/>
  <c r="Y258" i="4"/>
  <c r="O30" i="36" s="1"/>
  <c r="AA256" i="4"/>
  <c r="Z252" i="4"/>
  <c r="AA271" i="4"/>
  <c r="Y272" i="4"/>
  <c r="O31" i="36" s="1"/>
  <c r="Z257" i="4"/>
  <c r="Z248" i="4"/>
  <c r="Z242" i="4"/>
  <c r="Z258" i="4" l="1"/>
  <c r="R30" i="36" s="1"/>
  <c r="R29" i="36" l="1"/>
  <c r="O29" i="36" l="1"/>
  <c r="F141" i="4" l="1"/>
  <c r="U18" i="36" s="1"/>
  <c r="AA139" i="4"/>
  <c r="Z139" i="4"/>
  <c r="Y139" i="4"/>
  <c r="AA138" i="4"/>
  <c r="Z138" i="4"/>
  <c r="Y138" i="4"/>
  <c r="AA137" i="4"/>
  <c r="Z137" i="4"/>
  <c r="Y137" i="4"/>
  <c r="AA136" i="4"/>
  <c r="Z136" i="4"/>
  <c r="Y136" i="4"/>
  <c r="AA135" i="4"/>
  <c r="Z135" i="4"/>
  <c r="Y135" i="4"/>
  <c r="AA134" i="4"/>
  <c r="Z134" i="4"/>
  <c r="Y134" i="4"/>
  <c r="AA133" i="4"/>
  <c r="Z133" i="4"/>
  <c r="Y133" i="4"/>
  <c r="AA132" i="4"/>
  <c r="Z132" i="4"/>
  <c r="Y132" i="4"/>
  <c r="Z140" i="4" l="1"/>
  <c r="R18" i="36" s="1"/>
  <c r="Y140" i="4"/>
  <c r="O18" i="36" s="1"/>
  <c r="F129" i="4" l="1"/>
  <c r="U17" i="36" s="1"/>
  <c r="AA127" i="4"/>
  <c r="Z127" i="4"/>
  <c r="Y127" i="4"/>
  <c r="AA126" i="4"/>
  <c r="Z126" i="4"/>
  <c r="Y126" i="4"/>
  <c r="Y128" i="4" l="1"/>
  <c r="O17" i="36" s="1"/>
  <c r="Z128" i="4"/>
  <c r="R17" i="36" s="1"/>
  <c r="Z122" i="4"/>
  <c r="R16" i="36" s="1"/>
  <c r="AA121" i="4"/>
  <c r="Y121" i="4"/>
  <c r="AA120" i="4"/>
  <c r="Y120" i="4"/>
  <c r="AA119" i="4"/>
  <c r="Y119" i="4"/>
  <c r="AA118" i="4"/>
  <c r="Y118" i="4"/>
  <c r="AA117" i="4"/>
  <c r="Y117" i="4"/>
  <c r="AA116" i="4"/>
  <c r="Y116" i="4"/>
  <c r="AA115" i="4"/>
  <c r="Y115" i="4"/>
  <c r="AA114" i="4"/>
  <c r="Y114" i="4"/>
  <c r="AA113" i="4"/>
  <c r="Y113" i="4"/>
  <c r="AA112" i="4"/>
  <c r="Y112" i="4"/>
  <c r="AA111" i="4"/>
  <c r="Y111" i="4"/>
  <c r="AA110" i="4"/>
  <c r="Y110" i="4"/>
  <c r="Y122" i="4" l="1"/>
  <c r="O16" i="36" s="1"/>
  <c r="Z106" i="4"/>
  <c r="R14" i="36" s="1"/>
  <c r="AA105" i="4"/>
  <c r="Y105" i="4"/>
  <c r="AA103" i="4"/>
  <c r="Y103" i="4"/>
  <c r="AA102" i="4"/>
  <c r="Y102" i="4"/>
  <c r="AA100" i="4"/>
  <c r="Y100" i="4"/>
  <c r="AA99" i="4"/>
  <c r="Y99" i="4"/>
  <c r="AA98" i="4"/>
  <c r="Y98" i="4"/>
  <c r="AA95" i="4"/>
  <c r="Y95" i="4"/>
  <c r="AA94" i="4"/>
  <c r="Y94" i="4"/>
  <c r="AA93" i="4"/>
  <c r="Y93" i="4"/>
  <c r="AA92" i="4"/>
  <c r="Y92" i="4"/>
  <c r="AA91" i="4"/>
  <c r="Y91" i="4"/>
  <c r="Z87" i="4"/>
  <c r="R13" i="36" s="1"/>
  <c r="AA86" i="4"/>
  <c r="Y86" i="4"/>
  <c r="AA85" i="4"/>
  <c r="Y85" i="4"/>
  <c r="AA83" i="4"/>
  <c r="Y83" i="4"/>
  <c r="AA82" i="4"/>
  <c r="Y82" i="4"/>
  <c r="Z79" i="4"/>
  <c r="R12" i="36" s="1"/>
  <c r="AA78" i="4"/>
  <c r="Y78" i="4"/>
  <c r="AA77" i="4"/>
  <c r="Y77" i="4"/>
  <c r="AA76" i="4"/>
  <c r="Y76" i="4"/>
  <c r="AA75" i="4"/>
  <c r="Y75" i="4"/>
  <c r="AA73" i="4"/>
  <c r="Y73" i="4"/>
  <c r="AA72" i="4"/>
  <c r="Y72" i="4"/>
  <c r="AA71" i="4"/>
  <c r="Y71" i="4"/>
  <c r="AA70" i="4"/>
  <c r="Y70" i="4"/>
  <c r="Y106" i="4" l="1"/>
  <c r="O14" i="36" s="1"/>
  <c r="Y79" i="4"/>
  <c r="O12" i="36" s="1"/>
  <c r="Y87" i="4"/>
  <c r="O13" i="36" s="1"/>
  <c r="R11" i="36" l="1"/>
  <c r="Z41" i="4"/>
  <c r="R9" i="36" s="1"/>
  <c r="AA40" i="4"/>
  <c r="Y40" i="4"/>
  <c r="AA39" i="4"/>
  <c r="Y39" i="4"/>
  <c r="Y41" i="4" l="1"/>
  <c r="O9" i="36" s="1"/>
  <c r="O11" i="36"/>
  <c r="Z29" i="4" l="1"/>
  <c r="AA28" i="4"/>
  <c r="Y28" i="4"/>
  <c r="Y27" i="4"/>
  <c r="Y92" i="16" l="1"/>
  <c r="C19" i="36" l="1"/>
  <c r="U26" i="36"/>
  <c r="Z519" i="4"/>
  <c r="R53" i="36" s="1"/>
  <c r="AA206" i="4"/>
  <c r="AA205" i="4"/>
  <c r="AA204" i="4"/>
  <c r="AA203" i="4"/>
  <c r="AA202" i="4"/>
  <c r="AA201" i="4"/>
  <c r="AA200" i="4"/>
  <c r="AA199" i="4"/>
  <c r="AA198" i="4"/>
  <c r="AA197" i="4"/>
  <c r="AA196" i="4"/>
  <c r="AA195" i="4"/>
  <c r="AA194" i="4"/>
  <c r="AA193" i="4"/>
  <c r="AA192" i="4"/>
  <c r="AA191" i="4"/>
  <c r="Y204" i="4"/>
  <c r="Z207" i="4"/>
  <c r="R26" i="36" s="1"/>
  <c r="Y191" i="4"/>
  <c r="Y192" i="4"/>
  <c r="Y193" i="4"/>
  <c r="Y194" i="4"/>
  <c r="Y195" i="4"/>
  <c r="Y196" i="4"/>
  <c r="Y197" i="4"/>
  <c r="Y198" i="4"/>
  <c r="Y199" i="4"/>
  <c r="Y200" i="4"/>
  <c r="Y201" i="4"/>
  <c r="Y202" i="4"/>
  <c r="Y203" i="4"/>
  <c r="Y205" i="4"/>
  <c r="Y206" i="4"/>
  <c r="Y77" i="16"/>
  <c r="Y78" i="16"/>
  <c r="Z543" i="4"/>
  <c r="R55" i="36" s="1"/>
  <c r="X534" i="4"/>
  <c r="X533" i="4"/>
  <c r="X538" i="4"/>
  <c r="Y538" i="4"/>
  <c r="X537" i="4"/>
  <c r="Y537" i="4"/>
  <c r="Y536" i="4"/>
  <c r="Y534" i="4"/>
  <c r="Y533" i="4"/>
  <c r="Y532" i="4"/>
  <c r="C25" i="36"/>
  <c r="B25" i="36"/>
  <c r="C21" i="36"/>
  <c r="U20" i="36"/>
  <c r="Z149" i="4"/>
  <c r="R20" i="36" s="1"/>
  <c r="Y148" i="4"/>
  <c r="Y149" i="4" s="1"/>
  <c r="O20" i="36" s="1"/>
  <c r="C20" i="36"/>
  <c r="B20" i="36"/>
  <c r="U22" i="36"/>
  <c r="U24" i="36"/>
  <c r="R24" i="36"/>
  <c r="Z158" i="4"/>
  <c r="R22" i="36" s="1"/>
  <c r="Y153" i="4"/>
  <c r="Y154" i="4"/>
  <c r="Y155" i="4"/>
  <c r="Y156" i="4"/>
  <c r="Y157" i="4"/>
  <c r="X276" i="4"/>
  <c r="AA276" i="4" s="1"/>
  <c r="AA275" i="4"/>
  <c r="Y275" i="4"/>
  <c r="U55" i="36"/>
  <c r="Y539" i="4"/>
  <c r="Y540" i="4"/>
  <c r="Y541" i="4"/>
  <c r="Y542" i="4"/>
  <c r="B55" i="36"/>
  <c r="C55" i="36"/>
  <c r="AA542" i="4"/>
  <c r="AA541" i="4"/>
  <c r="AA540" i="4"/>
  <c r="AA539" i="4"/>
  <c r="U5" i="36"/>
  <c r="Z16" i="4"/>
  <c r="R5" i="36" s="1"/>
  <c r="Y6" i="4"/>
  <c r="Y7" i="4"/>
  <c r="Y8" i="4"/>
  <c r="Y9" i="4"/>
  <c r="Y10" i="4"/>
  <c r="Y11" i="4"/>
  <c r="Y12" i="4"/>
  <c r="Y13" i="4"/>
  <c r="Y14" i="4"/>
  <c r="Y15" i="4"/>
  <c r="Y19" i="4"/>
  <c r="Y20" i="4"/>
  <c r="Y24" i="4"/>
  <c r="Y25" i="4"/>
  <c r="Y26" i="4"/>
  <c r="Y32" i="4"/>
  <c r="Y33" i="4"/>
  <c r="Y34" i="4"/>
  <c r="Y35" i="4"/>
  <c r="Y44" i="4"/>
  <c r="Y45" i="4"/>
  <c r="Y46" i="4"/>
  <c r="Y47" i="4"/>
  <c r="Y48" i="4"/>
  <c r="Y49" i="4"/>
  <c r="Y50" i="4"/>
  <c r="Y51" i="4"/>
  <c r="Y143" i="4"/>
  <c r="Y144" i="4"/>
  <c r="Y371" i="4"/>
  <c r="Y372" i="4" s="1"/>
  <c r="O36" i="36" s="1"/>
  <c r="Y375" i="4"/>
  <c r="Y376" i="4" s="1"/>
  <c r="O37" i="36" s="1"/>
  <c r="Y419" i="4"/>
  <c r="Y420" i="4" s="1"/>
  <c r="O43" i="36" s="1"/>
  <c r="Y423" i="4"/>
  <c r="Y424" i="4"/>
  <c r="Y425" i="4"/>
  <c r="Y426" i="4"/>
  <c r="Y427" i="4"/>
  <c r="Y489" i="4"/>
  <c r="Y490" i="4"/>
  <c r="Y491" i="4"/>
  <c r="Y492" i="4"/>
  <c r="Y493" i="4"/>
  <c r="Y494" i="4"/>
  <c r="Y498" i="4"/>
  <c r="Y499" i="4"/>
  <c r="Y500" i="4"/>
  <c r="Y501" i="4"/>
  <c r="Y502" i="4"/>
  <c r="Y503" i="4"/>
  <c r="Y504" i="4"/>
  <c r="Y505" i="4"/>
  <c r="Y509" i="4"/>
  <c r="Y510" i="4"/>
  <c r="Y511" i="4"/>
  <c r="Y512" i="4"/>
  <c r="Y513" i="4"/>
  <c r="Y514" i="4"/>
  <c r="Y515" i="4"/>
  <c r="Y516" i="4"/>
  <c r="Y517" i="4"/>
  <c r="Y518" i="4"/>
  <c r="Y522" i="4"/>
  <c r="Y523" i="4"/>
  <c r="Y524" i="4"/>
  <c r="Y525" i="4"/>
  <c r="Y526" i="4"/>
  <c r="Y527" i="4"/>
  <c r="Y547" i="4"/>
  <c r="Y549" i="4"/>
  <c r="Y550" i="4"/>
  <c r="Y551" i="4"/>
  <c r="Z21" i="4"/>
  <c r="R6" i="36" s="1"/>
  <c r="R7" i="36"/>
  <c r="Z36" i="4"/>
  <c r="R8" i="36" s="1"/>
  <c r="Z52" i="4"/>
  <c r="R10" i="36" s="1"/>
  <c r="Z145" i="4"/>
  <c r="R19" i="36" s="1"/>
  <c r="Z277" i="4"/>
  <c r="R32" i="36" s="1"/>
  <c r="Z372" i="4"/>
  <c r="R36" i="36" s="1"/>
  <c r="Z376" i="4"/>
  <c r="R37" i="36" s="1"/>
  <c r="R40" i="36"/>
  <c r="Z420" i="4"/>
  <c r="R43" i="36" s="1"/>
  <c r="Z428" i="4"/>
  <c r="R44" i="36" s="1"/>
  <c r="Z495" i="4"/>
  <c r="R51" i="36" s="1"/>
  <c r="Z506" i="4"/>
  <c r="R52" i="36" s="1"/>
  <c r="Z528" i="4"/>
  <c r="R54" i="36" s="1"/>
  <c r="R57" i="36"/>
  <c r="U6" i="36"/>
  <c r="U7" i="36"/>
  <c r="U8" i="36"/>
  <c r="U10" i="36"/>
  <c r="U19" i="36"/>
  <c r="U32" i="36"/>
  <c r="U36" i="36"/>
  <c r="U37" i="36"/>
  <c r="U40" i="36"/>
  <c r="U43" i="36"/>
  <c r="U44" i="36"/>
  <c r="U51" i="36"/>
  <c r="U52" i="36"/>
  <c r="U53" i="36"/>
  <c r="U54" i="36"/>
  <c r="U57" i="36"/>
  <c r="A1" i="4"/>
  <c r="C15" i="36"/>
  <c r="B44" i="36"/>
  <c r="B50" i="36"/>
  <c r="B51" i="36"/>
  <c r="B52" i="36"/>
  <c r="B53" i="36"/>
  <c r="B54" i="36"/>
  <c r="B56" i="36"/>
  <c r="B57" i="36"/>
  <c r="B62" i="36"/>
  <c r="B43" i="36"/>
  <c r="B37" i="36"/>
  <c r="B40" i="36"/>
  <c r="B36" i="36"/>
  <c r="B27" i="36"/>
  <c r="B26" i="36"/>
  <c r="B24" i="36"/>
  <c r="B22" i="36"/>
  <c r="B21" i="36"/>
  <c r="B19" i="36"/>
  <c r="B15" i="36"/>
  <c r="B10" i="36"/>
  <c r="B8" i="36"/>
  <c r="B7" i="36"/>
  <c r="B6" i="36"/>
  <c r="B5" i="36"/>
  <c r="B32" i="36"/>
  <c r="C62" i="36"/>
  <c r="C57" i="36"/>
  <c r="C56" i="36"/>
  <c r="C54" i="36"/>
  <c r="C53" i="36"/>
  <c r="C52" i="36"/>
  <c r="C51" i="36"/>
  <c r="C50" i="36"/>
  <c r="C44" i="36"/>
  <c r="C43" i="36"/>
  <c r="C40" i="36"/>
  <c r="C37" i="36"/>
  <c r="C36" i="36"/>
  <c r="C32" i="36"/>
  <c r="C27" i="36"/>
  <c r="C26" i="36"/>
  <c r="C24" i="36"/>
  <c r="C22" i="36"/>
  <c r="C10" i="36"/>
  <c r="C8" i="36"/>
  <c r="C7" i="36"/>
  <c r="C6" i="36"/>
  <c r="C5" i="36"/>
  <c r="C4" i="36"/>
  <c r="B4" i="36"/>
  <c r="AA8" i="4"/>
  <c r="Z1" i="36"/>
  <c r="D1" i="36"/>
  <c r="A1" i="36"/>
  <c r="AA527" i="4"/>
  <c r="AA526" i="4"/>
  <c r="AA525" i="4"/>
  <c r="AA524" i="4"/>
  <c r="AA523" i="4"/>
  <c r="AA522" i="4"/>
  <c r="AA505" i="4"/>
  <c r="AA504" i="4"/>
  <c r="AA503" i="4"/>
  <c r="AA502" i="4"/>
  <c r="AA501" i="4"/>
  <c r="AA500" i="4"/>
  <c r="AA499" i="4"/>
  <c r="AA498" i="4"/>
  <c r="AA494" i="4"/>
  <c r="AA493" i="4"/>
  <c r="AA492" i="4"/>
  <c r="AA491" i="4"/>
  <c r="AA490" i="4"/>
  <c r="AA489" i="4"/>
  <c r="AA143" i="4"/>
  <c r="AA24" i="4"/>
  <c r="AA15" i="4"/>
  <c r="AA14" i="4"/>
  <c r="AA13" i="4"/>
  <c r="AA12" i="4"/>
  <c r="AA11" i="4"/>
  <c r="AA10" i="4"/>
  <c r="AA9" i="4"/>
  <c r="AA7" i="4"/>
  <c r="AA6" i="4"/>
  <c r="D1" i="4"/>
  <c r="Z1" i="4"/>
  <c r="AA419" i="4"/>
  <c r="AA427" i="4"/>
  <c r="AA426" i="4"/>
  <c r="AA425" i="4"/>
  <c r="AA424" i="4"/>
  <c r="AA423" i="4"/>
  <c r="AA375" i="4"/>
  <c r="AA371" i="4"/>
  <c r="AA153" i="4"/>
  <c r="Y6" i="16"/>
  <c r="Y8" i="16"/>
  <c r="Y9" i="16"/>
  <c r="Y10" i="16"/>
  <c r="Y12" i="16"/>
  <c r="Y13" i="16"/>
  <c r="Y14" i="16"/>
  <c r="Y15" i="16"/>
  <c r="Y17" i="16"/>
  <c r="Y18" i="16"/>
  <c r="Y20" i="16"/>
  <c r="Y21" i="16"/>
  <c r="Y22" i="16"/>
  <c r="Y25" i="16"/>
  <c r="Y26" i="16"/>
  <c r="Y27" i="16"/>
  <c r="Y28" i="16"/>
  <c r="Y29" i="16"/>
  <c r="Y30" i="16"/>
  <c r="Y31" i="16"/>
  <c r="Y32" i="16"/>
  <c r="Y33" i="16"/>
  <c r="Y34" i="16"/>
  <c r="Y35" i="16"/>
  <c r="Y36" i="16"/>
  <c r="Y37" i="16"/>
  <c r="Y38" i="16"/>
  <c r="Y39" i="16"/>
  <c r="Y41" i="16"/>
  <c r="Y42" i="16"/>
  <c r="Y44" i="16"/>
  <c r="Y45" i="16"/>
  <c r="Y46" i="16"/>
  <c r="Y47" i="16"/>
  <c r="Y50" i="16"/>
  <c r="Y51" i="16"/>
  <c r="Y52" i="16"/>
  <c r="Y53" i="16"/>
  <c r="Y54" i="16"/>
  <c r="Y56" i="16"/>
  <c r="Y57" i="16"/>
  <c r="Y58" i="16"/>
  <c r="Y59" i="16"/>
  <c r="Y60" i="16"/>
  <c r="Y61" i="16"/>
  <c r="Y63" i="16"/>
  <c r="Y64" i="16"/>
  <c r="Y65" i="16"/>
  <c r="Y66" i="16"/>
  <c r="Y68" i="16"/>
  <c r="Y69" i="16"/>
  <c r="Y70" i="16"/>
  <c r="Y71" i="16"/>
  <c r="Y72" i="16"/>
  <c r="Y76" i="16"/>
  <c r="Y80" i="16"/>
  <c r="Y83" i="16"/>
  <c r="X84" i="16"/>
  <c r="Y84" i="16" s="1"/>
  <c r="X86" i="16"/>
  <c r="Y86" i="16" s="1"/>
  <c r="X87" i="16"/>
  <c r="Y87" i="16" s="1"/>
  <c r="X88" i="16"/>
  <c r="Y88" i="16" s="1"/>
  <c r="Y95" i="16"/>
  <c r="Y97" i="16"/>
  <c r="Y98" i="16"/>
  <c r="Y99" i="16"/>
  <c r="Y100" i="16"/>
  <c r="Y101" i="16"/>
  <c r="Y102" i="16"/>
  <c r="Y104" i="16"/>
  <c r="Y105" i="16"/>
  <c r="AA515" i="4"/>
  <c r="AA19" i="4"/>
  <c r="AA551" i="4"/>
  <c r="AA550" i="4"/>
  <c r="AA549" i="4"/>
  <c r="AA547" i="4"/>
  <c r="AA518" i="4"/>
  <c r="AA517" i="4"/>
  <c r="AA20" i="4"/>
  <c r="AA516" i="4"/>
  <c r="AA514" i="4"/>
  <c r="AA513" i="4"/>
  <c r="AA512" i="4"/>
  <c r="AA511" i="4"/>
  <c r="AA510" i="4"/>
  <c r="AA509" i="4"/>
  <c r="AA157" i="4"/>
  <c r="AA156" i="4"/>
  <c r="AA155" i="4"/>
  <c r="AA154" i="4"/>
  <c r="AA148" i="4"/>
  <c r="AA51" i="4"/>
  <c r="AA50" i="4"/>
  <c r="AA49" i="4"/>
  <c r="AA48" i="4"/>
  <c r="AA47" i="4"/>
  <c r="AA46" i="4"/>
  <c r="AA45" i="4"/>
  <c r="AA44" i="4"/>
  <c r="AA35" i="4"/>
  <c r="AA34" i="4"/>
  <c r="AA33" i="4"/>
  <c r="AA32" i="4"/>
  <c r="AA534" i="4" l="1"/>
  <c r="O24" i="36"/>
  <c r="Y29" i="4"/>
  <c r="O7" i="36" s="1"/>
  <c r="Y207" i="4"/>
  <c r="O26" i="36" s="1"/>
  <c r="Y16" i="4"/>
  <c r="O5" i="36" s="1"/>
  <c r="Y21" i="4"/>
  <c r="O6" i="36" s="1"/>
  <c r="Y543" i="4"/>
  <c r="O55" i="36" s="1"/>
  <c r="Y552" i="4"/>
  <c r="O57" i="36" s="1"/>
  <c r="Y528" i="4"/>
  <c r="O54" i="36" s="1"/>
  <c r="Y519" i="4"/>
  <c r="O53" i="36" s="1"/>
  <c r="Y506" i="4"/>
  <c r="O52" i="36" s="1"/>
  <c r="Y495" i="4"/>
  <c r="O51" i="36" s="1"/>
  <c r="Y428" i="4"/>
  <c r="O44" i="36" s="1"/>
  <c r="O40" i="36"/>
  <c r="Y158" i="4"/>
  <c r="O22" i="36" s="1"/>
  <c r="AA538" i="4"/>
  <c r="Y145" i="4"/>
  <c r="O19" i="36" s="1"/>
  <c r="Y36" i="4"/>
  <c r="O8" i="36" s="1"/>
  <c r="AA532" i="4"/>
  <c r="AA533" i="4"/>
  <c r="AA536" i="4"/>
  <c r="AA537" i="4"/>
  <c r="U64" i="36"/>
  <c r="R64" i="36"/>
  <c r="Y52" i="4"/>
  <c r="O10" i="36" s="1"/>
  <c r="Y276" i="4"/>
  <c r="Y277" i="4" s="1"/>
  <c r="O32" i="36" s="1"/>
  <c r="O64" i="36" l="1"/>
  <c r="AF67" i="36" s="1"/>
</calcChain>
</file>

<file path=xl/sharedStrings.xml><?xml version="1.0" encoding="utf-8"?>
<sst xmlns="http://schemas.openxmlformats.org/spreadsheetml/2006/main" count="1673" uniqueCount="1164">
  <si>
    <r>
      <t>Computer Systems, Networks, Data Security and Training.</t>
    </r>
    <r>
      <rPr>
        <sz val="16"/>
        <rFont val="Arial"/>
        <family val="2"/>
      </rPr>
      <t xml:space="preserve"> GA requirement</t>
    </r>
  </si>
  <si>
    <t>Do these criteria take manufacturer’s recommendations into account ?</t>
  </si>
  <si>
    <t>Are procedures for an "Emergency room" in the office defined?</t>
  </si>
  <si>
    <t>109.1</t>
  </si>
  <si>
    <t>Are safety and environmental inspections carried out, documented and reported?</t>
  </si>
  <si>
    <t>109.2</t>
  </si>
  <si>
    <t>5812.1</t>
  </si>
  <si>
    <t>5812.2</t>
  </si>
  <si>
    <t>5812.3</t>
  </si>
  <si>
    <t>5900.10</t>
  </si>
  <si>
    <t>5910.6</t>
  </si>
  <si>
    <t>6200.10</t>
  </si>
  <si>
    <t>1200.10</t>
  </si>
  <si>
    <t>3200.11</t>
  </si>
  <si>
    <t>Does the company periodically evaluate the efficiency of the MS and review the MS, in accordance with procedures established by the company, when necessary?</t>
  </si>
  <si>
    <t>6100.2</t>
  </si>
  <si>
    <t>Ship Recycling - Inventory of Hazardous Materials</t>
  </si>
  <si>
    <t>Does the company use weather routing services for ships on long haul voyages?</t>
  </si>
  <si>
    <t>Does the company have a procedure in order to report an incident to the nearest coastal state in the event of the ship being abandoned or if a report from the ship is incomplete or unobtainable?</t>
  </si>
  <si>
    <t>Container Carrier Cargo Operations &amp; Additional Green Award requirements</t>
  </si>
  <si>
    <t xml:space="preserve">Ships required to carry out Fuel Change Over to low sulphur MARINE DIESEL OIL or low sulphur MARINE GAS OIL  ( low sulphur Distillates )  </t>
  </si>
  <si>
    <t>The Total Score Review has been moved to another tab named "Office - Total Score Review"</t>
  </si>
  <si>
    <t>Is the risk assessment and relevant onboard procedures + instructions reviewed on a regular basis (at least once a year or if circumstances require a review) ?</t>
  </si>
  <si>
    <t xml:space="preserve">Certificate Holder name:   </t>
  </si>
  <si>
    <t xml:space="preserve">Date of Office Audit:   </t>
  </si>
  <si>
    <t>1200.12</t>
  </si>
  <si>
    <t>5821.6</t>
  </si>
  <si>
    <t>5821.7</t>
  </si>
  <si>
    <t>5821.8</t>
  </si>
  <si>
    <t>Is it company policy that an acceptable back-up arrangement is in place? ( an independent  type-approved ECDIS with an independent  position fixing system using official Electronic Navigation Charts (or a combination of official ENCs and RNCs) or a full / reduced folio of up-to-date paper charts, as relevant to the ship's voyage )</t>
  </si>
  <si>
    <t>7300.4</t>
  </si>
  <si>
    <t>106.12</t>
  </si>
  <si>
    <t>Compliance with General Provisions</t>
  </si>
  <si>
    <t>103.3</t>
  </si>
  <si>
    <t>103.4</t>
  </si>
  <si>
    <t>104.1</t>
  </si>
  <si>
    <t>Environmental Ship Index (ESI)</t>
  </si>
  <si>
    <t>7400.1</t>
  </si>
  <si>
    <t>7400.2</t>
  </si>
  <si>
    <t>7500.1</t>
  </si>
  <si>
    <t>MASTER'S RESPONSIBILITY AND AUTHORITY</t>
  </si>
  <si>
    <t>Does the company have procedures for the preparation of plans and instructions for key shipboard operations concerning safety of the ship and prevention of pollution?</t>
  </si>
  <si>
    <t>Is it company policy to categorize the ship into departments as per TMSA (OCIMF) in the process of creating a list of critical equipment?</t>
  </si>
  <si>
    <t>6110.5</t>
  </si>
  <si>
    <t>Is it company policy to install a Computer Based Program to register failures, break downs and near misses in order to have a constant event report on the systems?</t>
  </si>
  <si>
    <t>Newbuild policy</t>
  </si>
  <si>
    <t>5450.1</t>
  </si>
  <si>
    <t>Indicates that the whole element did not reach the minimum score, hence a finding is issued. The number shows the scores obtained.</t>
  </si>
  <si>
    <t>5200</t>
  </si>
  <si>
    <t>* for detailed interpretations of the colours and the usage of the checklist, please refer to the pdf-file named "Instruction Notes" located on www.greenaward.org under "Certification/ Download".</t>
  </si>
  <si>
    <t>Is there an instruction that all persons involved are to be familiar with the intended bunker operation and/or internal transfer operation and their duties?</t>
  </si>
  <si>
    <t>Due to characteristics of environmentally friendly lubricants (EEL certified) are extra measures taken into account for the applicable system if needed? (e.g. condition of seals &amp; filters, temperature &amp; condition of oil, prevention of humidity ingress etc.)</t>
  </si>
  <si>
    <t>NAUTICAL DEPT.</t>
  </si>
  <si>
    <t>OPER./CHART DEPT.</t>
  </si>
  <si>
    <t>FINANCIAL DEPT.</t>
  </si>
  <si>
    <t>Does the company require the corrosion prevention system to be part of the vessel maintenance system?</t>
  </si>
  <si>
    <t>Are inspection, maintenance and discard criteria for mooring wires and tails / fibre ropes established and carried out by a competent person? (time interval for inspection should be in the PMS)</t>
  </si>
  <si>
    <t>350.2</t>
  </si>
  <si>
    <t>Bunker Operations</t>
  </si>
  <si>
    <t xml:space="preserve">MAXIMUM OBTAINABLE RANKING SCORE </t>
  </si>
  <si>
    <t>Navigation</t>
  </si>
  <si>
    <t xml:space="preserve">OFFICE RANKING SCORE </t>
  </si>
  <si>
    <r>
      <t>Alternative for 6200.7:</t>
    </r>
    <r>
      <rPr>
        <sz val="16"/>
        <rFont val="Arial"/>
        <family val="2"/>
      </rPr>
      <t xml:space="preserve"> (for fibre ropes) Are there procedures for care of fibre ropes?</t>
    </r>
  </si>
  <si>
    <r>
      <t xml:space="preserve">Familiarisation, </t>
    </r>
    <r>
      <rPr>
        <sz val="16"/>
        <rFont val="Arial"/>
        <family val="2"/>
      </rPr>
      <t>Additional Green Award Requirement</t>
    </r>
  </si>
  <si>
    <t>6200.11</t>
  </si>
  <si>
    <t>310.4</t>
  </si>
  <si>
    <t>Is the plan reviewed? (periodic and event review)</t>
  </si>
  <si>
    <t>310.5</t>
  </si>
  <si>
    <t>310.6</t>
  </si>
  <si>
    <t>Is office personnel familiar with the shipboard oil pollution emergency plan?</t>
  </si>
  <si>
    <t>310.7</t>
  </si>
  <si>
    <t>Is it company policy that a risk assessment is carried out for the operation of ECDIS which identifies and controls the hazards when using ENCs and (if used) when ECDIS is in RCDS mode?</t>
  </si>
  <si>
    <t>Is it company policy that a condition assessment for hull will be carried out on vessels more than 15 years old?</t>
  </si>
  <si>
    <t>Does the company have procedures to control documents and data relevant to the 
Man.System?</t>
  </si>
  <si>
    <r>
      <t xml:space="preserve">Training / Courses for Personnel
</t>
    </r>
    <r>
      <rPr>
        <sz val="16"/>
        <rFont val="Arial"/>
        <family val="2"/>
      </rPr>
      <t>Additional Green Award Requirements &amp; IMO Model Courses</t>
    </r>
  </si>
  <si>
    <t>Is objective evidence available that the safety and environmental aspects of the operation of each ship is monitored and that the required adequate resources and shore-based support is applied?</t>
  </si>
  <si>
    <t>RESOURCES AND PERSONNEL AND STCW</t>
  </si>
  <si>
    <t>COMPANY RESPONSIBILITIES AND AUTHORITY</t>
  </si>
  <si>
    <t>217.1</t>
  </si>
  <si>
    <t>217.3</t>
  </si>
  <si>
    <t>217.5</t>
  </si>
  <si>
    <t>217.7</t>
  </si>
  <si>
    <t>217.9</t>
  </si>
  <si>
    <t>217</t>
  </si>
  <si>
    <t>1200.6</t>
  </si>
  <si>
    <t>1200.8</t>
  </si>
  <si>
    <t>1200.9</t>
  </si>
  <si>
    <t>1300</t>
  </si>
  <si>
    <t>1200</t>
  </si>
  <si>
    <t>1500.10</t>
  </si>
  <si>
    <t>1600.7</t>
  </si>
  <si>
    <t>1600.8</t>
  </si>
  <si>
    <t>3100.5</t>
  </si>
  <si>
    <t>3200.13</t>
  </si>
  <si>
    <t>5460.1</t>
  </si>
  <si>
    <t>5700.5</t>
  </si>
  <si>
    <t>5700.6</t>
  </si>
  <si>
    <t>5900.1</t>
  </si>
  <si>
    <t>5900.12</t>
  </si>
  <si>
    <t>5900.2</t>
  </si>
  <si>
    <t>5900.13</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</si>
  <si>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</si>
  <si>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7300.7</t>
  </si>
  <si>
    <t>Does the company policy for newbuilds implement additional measures to reduce harmful air emissions (NOx, SOx and PM) and improve energy efficiency (reduce CO2 or fuel consumption)?</t>
  </si>
  <si>
    <t>Is a management review done?</t>
  </si>
  <si>
    <t>Are internal audits carried out to verify whether safety and pollution-prevention activities, and other procedures, comply with the Management System (MS)?</t>
  </si>
  <si>
    <t>Scoring (%)</t>
  </si>
  <si>
    <t>Is it company policy to request ship owners to carry out condition assessment for cargo systems on vessels more than 15 years old?</t>
  </si>
  <si>
    <t>6400.12</t>
  </si>
  <si>
    <t>Are masters entitled to use non-compulsory pilot services? (must be stated in a company procedure)</t>
  </si>
  <si>
    <t>6100.7</t>
  </si>
  <si>
    <t>Are there procedures/instructions for the internal transfer of fuel oil between main storage tanks?</t>
  </si>
  <si>
    <t xml:space="preserve">Do relevant ERT member(s) participate in an ERS training course as provided by the ERS service provider (class) ? </t>
  </si>
  <si>
    <t>Does the company have instructions for navigating in sensitive areas? (IMO SN/Circulars)</t>
  </si>
  <si>
    <t>Does the company have procedures/instructions for mooring/unmooring operations?</t>
  </si>
  <si>
    <t>Are tasks &amp; responsibilities of shipboard personnel assigned to ballast water exchange operations defined, documented &amp; controlled ?</t>
  </si>
  <si>
    <t>Does the system cover the arrangements needed to ensure that the company, day and night, is prepared to respond effectively to hazards, accidents or emergencies involving their ships?</t>
  </si>
  <si>
    <t>6200.5</t>
  </si>
  <si>
    <t>6200.6</t>
  </si>
  <si>
    <t>Is an annual ERT drill performed at the office which includes participation by the ERS service provider (class) and one company vessel ?</t>
  </si>
  <si>
    <t>NAVIGATION / BRIDGE OPERATIONS</t>
  </si>
  <si>
    <t>2100.6</t>
  </si>
  <si>
    <t>2100.7</t>
  </si>
  <si>
    <t>2100.8</t>
  </si>
  <si>
    <t>2100.9</t>
  </si>
  <si>
    <t>Is a log for "workingdays" of mooring wires and tails / fibre ropes maintained? (to predict the point of discard &amp; for evaluation of wire/rope performance )</t>
  </si>
  <si>
    <t>Does the company have a policy concerning the retention and disposal of oil residues (sludge)?</t>
  </si>
  <si>
    <t>DEVELOPMENT OF PLANS FOR SHIPBOARD OPERATIONS</t>
  </si>
  <si>
    <t>EMERGENCY PREPAREDNESS</t>
  </si>
  <si>
    <t>Is the risk assessment carried out in order to create a list of critical equipment for every ship after intermediate survey (at least every 2.5 years)?</t>
  </si>
  <si>
    <t>1300.2</t>
  </si>
  <si>
    <t>5440.6</t>
  </si>
  <si>
    <r>
      <t>Alternative for  1300.1:</t>
    </r>
    <r>
      <rPr>
        <sz val="16"/>
        <rFont val="Arial"/>
        <family val="2"/>
      </rPr>
      <t xml:space="preserve"> sufficient number of air cylinders for the sole purpose of safety drills.</t>
    </r>
  </si>
  <si>
    <t>Is it company policy to employ ratings on a permanent basis?</t>
  </si>
  <si>
    <t xml:space="preserve">Are the lubricants &amp; cleaning products compatible with the wire and approved by the wire manufacturer? </t>
  </si>
  <si>
    <t>7300.10</t>
  </si>
  <si>
    <t>2120.1</t>
  </si>
  <si>
    <t>Mooring wire lubrication</t>
  </si>
  <si>
    <t>Is it company policy to use a mooring wire lubricant / grease that  is certified according to the EEL?</t>
  </si>
  <si>
    <t>Deck equipment lubrication (use of oils)</t>
  </si>
  <si>
    <t>Is it company policy to use grease that is certified according to the EEL (all deck equipment)?</t>
  </si>
  <si>
    <t>Is it company policy to use gear oil that is certified according to the EEL (all deck equipment)?</t>
  </si>
  <si>
    <t>201.2</t>
  </si>
  <si>
    <t>201.3</t>
  </si>
  <si>
    <t>Compliance with IMDG-Code 2011</t>
  </si>
  <si>
    <t>Compliance with Cargo Securing Manual</t>
  </si>
  <si>
    <t>Are all personnel entering an enclosed space provided with a personal multi gas detector which can measure HC, oxygen and relevant toxic vapours and indicate LEL?</t>
  </si>
  <si>
    <t>Is it company procedure that a ship/shore safety checklist is to be used before loading/unloading operations?</t>
  </si>
  <si>
    <t>Does the company have procedures/instructions in relation to the entire cargo operations?</t>
  </si>
  <si>
    <t>Is it company policy that the entire lashing equipment is checked on its condition during dry-dock?</t>
  </si>
  <si>
    <t>Does the company provide the ship with a stowage plan well in advance before arrival?</t>
  </si>
  <si>
    <t>Is there a company procedure for the shipboard staff to check the proposed stowage plan in advance of cargo operations?</t>
  </si>
  <si>
    <t>Is there a company procedure to check the compatibility of stowage plan with the cargo securing manual.</t>
  </si>
  <si>
    <t>(Preparation of vessel before delivery) Has a company procedure been implemented to clearly mark all compartments which could have an oxygen deficient or dangerous atmosphere? ( e.g. cofferdams, fuel oil tanks, waste oil tanks, black/grey water tanks, etc.)</t>
  </si>
  <si>
    <t>Emergency Response System 
(computerised damage stability assistance ashore)</t>
  </si>
  <si>
    <t>Are ship inspections held at defined intervals? (minimum of twice a year or equivalent)</t>
  </si>
  <si>
    <t>6300.8</t>
  </si>
  <si>
    <t>Is it company policy that ballast tanks of vessels delivered after 01-07-2012, are coated with a hard coating of a light colour?</t>
  </si>
  <si>
    <t>6300.6</t>
  </si>
  <si>
    <t>6300.7</t>
  </si>
  <si>
    <t>Is the coating approved according to the IMO performance standard? (type approval or statement of compliance according to Res. MSC 215(82) in Coating Technical File)</t>
  </si>
  <si>
    <t>Does the company have a system which ensures an adequate level of corrosion prevention of the seawater ballast tanks? (Protective coatings provided in ballast tanks has to be in a GOOD condition)</t>
  </si>
  <si>
    <r>
      <t>For existing vessels:</t>
    </r>
    <r>
      <rPr>
        <b/>
        <sz val="16"/>
        <rFont val="Arial"/>
        <family val="2"/>
      </rPr>
      <t xml:space="preserve"> </t>
    </r>
    <r>
      <rPr>
        <sz val="16"/>
        <rFont val="Arial"/>
        <family val="2"/>
      </rPr>
      <t>Are ballast tanks coated with a hard coating of a light colour?</t>
    </r>
  </si>
  <si>
    <t>6300.1</t>
  </si>
  <si>
    <t>6300.4</t>
  </si>
  <si>
    <t>GENERAL MAN.</t>
  </si>
  <si>
    <t>QUALITY DEPT.</t>
  </si>
  <si>
    <t xml:space="preserve">GA Code: </t>
  </si>
  <si>
    <t xml:space="preserve">                    </t>
  </si>
  <si>
    <t>Doc. &amp; Impl.</t>
  </si>
  <si>
    <t xml:space="preserve">RANKING SCORE </t>
  </si>
  <si>
    <t>RANKING MAX. SCORE</t>
  </si>
  <si>
    <t>7300.5</t>
  </si>
  <si>
    <t>Does the MS provide for specific measures aimed at promoting the reliability of ship-critical equipment and systems?</t>
  </si>
  <si>
    <t>Are those event reports considered in creating a list of critical equipment?</t>
  </si>
  <si>
    <t>6110.7</t>
  </si>
  <si>
    <t>2100.12</t>
  </si>
  <si>
    <t>2100.13</t>
  </si>
  <si>
    <t>Is a company policy concerning safety and the environment and which is signed by the Man. Dir., available?</t>
  </si>
  <si>
    <t>5421.1</t>
  </si>
  <si>
    <t>5421.2</t>
  </si>
  <si>
    <t xml:space="preserve">Has the company carried out a safety assessment with respective manufacturers, for any necessary modifications to the vessel's boilers and each fuel system onboard?  (modifications should be class approved) </t>
  </si>
  <si>
    <r>
      <t>Ballast Water Management</t>
    </r>
    <r>
      <rPr>
        <sz val="14"/>
        <rFont val="Arial"/>
        <family val="2"/>
      </rPr>
      <t/>
    </r>
  </si>
  <si>
    <t>Mooring Equipment</t>
  </si>
  <si>
    <t>Corrosion Prevention of Seawater Ballast Tanks</t>
  </si>
  <si>
    <t>Employment of Personnel</t>
  </si>
  <si>
    <t xml:space="preserve">Does the office support the master in cases where the ship cannot reasonably be expected to carry out ballast water exchange? </t>
  </si>
  <si>
    <t>5820.3</t>
  </si>
  <si>
    <t>5820.4</t>
  </si>
  <si>
    <t>5820.5</t>
  </si>
  <si>
    <t>Is it company policy to include Sludge/Bilge and Soot collection tanks in the PMS for regular cleaning / inspection?</t>
  </si>
  <si>
    <t>5820.6</t>
  </si>
  <si>
    <t>5821</t>
  </si>
  <si>
    <t>Outfitting of bilge water system</t>
  </si>
  <si>
    <t>5821.1</t>
  </si>
  <si>
    <t>5821.2</t>
  </si>
  <si>
    <t>Measures taken to reduce PM emissions</t>
  </si>
  <si>
    <t>Are operational instructions on board written in a language understood by officers and shipboard personnel?</t>
  </si>
  <si>
    <t>106.14</t>
  </si>
  <si>
    <t>106.17</t>
  </si>
  <si>
    <t>107.1</t>
  </si>
  <si>
    <t>107.3</t>
  </si>
  <si>
    <t>108.1</t>
  </si>
  <si>
    <t>108.2</t>
  </si>
  <si>
    <t>108.3</t>
  </si>
  <si>
    <t>108.4</t>
  </si>
  <si>
    <t>7300.9</t>
  </si>
  <si>
    <t>Is it company policy that a safety meeting, attended by all personnel involved, is held prior to entering the space or commencement of hot work in order to review procedures and PPE (including those specific for the intended work) ?</t>
  </si>
  <si>
    <t xml:space="preserve">Does the company give instructions for internal inspections and do these inspections take manufacturer’s recommendations into account? </t>
  </si>
  <si>
    <t>Is there an Enclosed Space Entry and Hot  Work  permit to work system, taking account of IMO and industry guidelines and where relevant local port / terminal requirements?</t>
  </si>
  <si>
    <t>Is company approval of the Hot Work permit required before work can begin?</t>
  </si>
  <si>
    <t>Does the company require a responsible officer to be designated for all aspects of the operation?</t>
  </si>
  <si>
    <t>NOx Emissions</t>
  </si>
  <si>
    <t>105.7</t>
  </si>
  <si>
    <t>Are master's reviews reported and evaluated?</t>
  </si>
  <si>
    <t>106.1</t>
  </si>
  <si>
    <t>106.2</t>
  </si>
  <si>
    <t>106.3</t>
  </si>
  <si>
    <t>106.4</t>
  </si>
  <si>
    <t>Is crew on board provided with suitable personal protective equipment and suitable equipment for testing the atmosphere of an enclosed space? (e.g. breathing apparatus, protective clothing and approved + calibrated atmosphere testing equipment)</t>
  </si>
  <si>
    <t>5910.2</t>
  </si>
  <si>
    <t>5910.4</t>
  </si>
  <si>
    <t>5910.5</t>
  </si>
  <si>
    <t>5910.7</t>
  </si>
  <si>
    <t>6200.8</t>
  </si>
  <si>
    <t>6200.9</t>
  </si>
  <si>
    <t>6200.12</t>
  </si>
  <si>
    <t>6400.1</t>
  </si>
  <si>
    <t>6400.8</t>
  </si>
  <si>
    <t>6400.9</t>
  </si>
  <si>
    <t>6400.3</t>
  </si>
  <si>
    <t>6400.4</t>
  </si>
  <si>
    <t>6400.5</t>
  </si>
  <si>
    <t>6400.6</t>
  </si>
  <si>
    <t>7400.4</t>
  </si>
  <si>
    <t>201.1</t>
  </si>
  <si>
    <t>MANAGEMENT ELEMENTS (continued)</t>
  </si>
  <si>
    <t>ECDIS for Primary Navigation</t>
  </si>
  <si>
    <t>Does the company provide the ship(s) with an automatic wire rope lubricator?</t>
  </si>
  <si>
    <t>6200.1</t>
  </si>
  <si>
    <t>6200.2</t>
  </si>
  <si>
    <t>Is an owner's inspection report  available?</t>
  </si>
  <si>
    <r>
      <t xml:space="preserve">Does company policy require </t>
    </r>
    <r>
      <rPr>
        <b/>
        <sz val="16"/>
        <rFont val="Arial"/>
        <family val="2"/>
      </rPr>
      <t xml:space="preserve">updated </t>
    </r>
    <r>
      <rPr>
        <sz val="16"/>
        <rFont val="Arial"/>
        <family val="2"/>
      </rPr>
      <t xml:space="preserve">fuel change over procedures (company approved) to be available onboard for the main engine, auxiliary engines and boilers?  (procedures should be available for each fuel type used onboard) </t>
    </r>
  </si>
  <si>
    <t xml:space="preserve">Are tasks,qualifications and responsibilities described in the manuals and in the job descriptions? </t>
  </si>
  <si>
    <t>Are corrective and/or preventive actions taken ?</t>
  </si>
  <si>
    <t>Does the MS require ship-critical equipment and systems to be identified?</t>
  </si>
  <si>
    <t>Are adequate system back-up’s for office administrative PC systems made (where applicable) and are procedures for this documented ?</t>
  </si>
  <si>
    <t>Is the HSQ Manager designated to authorise hot work?</t>
  </si>
  <si>
    <t>1400</t>
  </si>
  <si>
    <t>2120</t>
  </si>
  <si>
    <t>Norm item</t>
  </si>
  <si>
    <t>106.5</t>
  </si>
  <si>
    <t>106.6</t>
  </si>
  <si>
    <t>106.7</t>
  </si>
  <si>
    <t>106.8</t>
  </si>
  <si>
    <t>Is it company policy that maintenance meetings are carried out on board? (e.g. each month and at (all) sections on board)</t>
  </si>
  <si>
    <t>111.1</t>
  </si>
  <si>
    <t>111.2</t>
  </si>
  <si>
    <t>Are computer systems, in relation to IMO MSC/Circ.891, certified by a recognised organisation?</t>
  </si>
  <si>
    <t>DESIGNATED PERSONS</t>
  </si>
  <si>
    <t>Does the company have the overriding authority of the master clearly defined? (ISM Code 2002 5.2)</t>
  </si>
  <si>
    <t>5822.2</t>
  </si>
  <si>
    <t>Is it company policy to install a separate sludge discharge pump with the purpose of discharging the sludge to reception facility?</t>
  </si>
  <si>
    <t>5822.3</t>
  </si>
  <si>
    <t>Is a checklist used for bunker operations (company format) ?</t>
  </si>
  <si>
    <t>Fuel Change Over / Ballast Water Exchange</t>
  </si>
  <si>
    <t>5821.9</t>
  </si>
  <si>
    <t>Is it a company policy to always deliver all bilge water to reception facilities?</t>
  </si>
  <si>
    <t>5822</t>
  </si>
  <si>
    <t>Outfitting of sludge handling system</t>
  </si>
  <si>
    <t>5822.1</t>
  </si>
  <si>
    <t>Is it company policy to install a sludge collecting pump as per MEPC.1/Circ.642? (with the sole purpose of collecting the sludge from different ER tanks to the Oil Residue (Sludge) Tank)?</t>
  </si>
  <si>
    <t>Is it company policy to request ship owners to carry out condition assessment for hull on vessels more than 15 years old?</t>
  </si>
  <si>
    <t>6400.11</t>
  </si>
  <si>
    <r>
      <t xml:space="preserve">Compressor for the refilling of air cylinders for breathing apparatus or Alternative, </t>
    </r>
    <r>
      <rPr>
        <sz val="16"/>
        <rFont val="Arial"/>
        <family val="2"/>
      </rPr>
      <t>Additional Green Award requirement</t>
    </r>
  </si>
  <si>
    <t>MINIMUM RANKING SCORE REQUIRED</t>
  </si>
  <si>
    <t>Are the results of audits and reviews brought to the attention of all personnel having responsibility in the area involved?</t>
  </si>
  <si>
    <t>112.5</t>
  </si>
  <si>
    <t>212.1</t>
  </si>
  <si>
    <t>301.1</t>
  </si>
  <si>
    <t>310.1</t>
  </si>
  <si>
    <t>Are valid documents available at all relevant locations?</t>
  </si>
  <si>
    <t>111.3</t>
  </si>
  <si>
    <t>Are changes to documents reviewed and approved by authorised personnel?</t>
  </si>
  <si>
    <t>Are the Management System (MS) Manuals maintained and updated?</t>
  </si>
  <si>
    <t>SOLAS 1974</t>
  </si>
  <si>
    <t>SOLAS Certificates</t>
  </si>
  <si>
    <t>MARPOL 73/78</t>
  </si>
  <si>
    <t>Prevention of pollution by garbage</t>
  </si>
  <si>
    <t>7300.8</t>
  </si>
  <si>
    <t>PURCHASING DEPT.</t>
  </si>
  <si>
    <t>TECHNICAL DEPT.</t>
  </si>
  <si>
    <t>Are all senior and deck officers conversant with the English language for maritime communication?</t>
  </si>
  <si>
    <t>106.13</t>
  </si>
  <si>
    <t>MACHINERY / ENGINE OPERATIONS</t>
  </si>
  <si>
    <t>3100.1</t>
  </si>
  <si>
    <t>3100.2</t>
  </si>
  <si>
    <t>3100.3</t>
  </si>
  <si>
    <t>Is/are (a) designated person(s) assigned in the office?</t>
  </si>
  <si>
    <t>104.3</t>
  </si>
  <si>
    <t>105.1</t>
  </si>
  <si>
    <t>105.6</t>
  </si>
  <si>
    <r>
      <t xml:space="preserve">Indicates that the minimum score for the relevant element is "0", hence a finding will </t>
    </r>
    <r>
      <rPr>
        <i/>
        <sz val="16"/>
        <rFont val="Arial"/>
        <family val="2"/>
      </rPr>
      <t>not</t>
    </r>
    <r>
      <rPr>
        <sz val="16"/>
        <rFont val="Arial"/>
        <family val="2"/>
      </rPr>
      <t xml:space="preserve"> be issued.</t>
    </r>
  </si>
  <si>
    <t>ELEMENTS WITH NO 
MINIMUM SCORE</t>
  </si>
  <si>
    <t>Is the Master of a vessel fully conversant with the Company's Management Systems?</t>
  </si>
  <si>
    <t>Do office personnel receive training/courses with regard to the ISM Code and are they consistent with the  MS manuals?</t>
  </si>
  <si>
    <t>Provisions concerning Reports on Incidents Involving Harmful Substances (Protocol 1)</t>
  </si>
  <si>
    <t>REPORTS AND ANALYSES OF NON-CONFORMATIES, ACCIDENTS AND  HAZARDOUS OCCURENCES</t>
  </si>
  <si>
    <t>Is it company policy that the vessels have a compressor for the refilling of air cylinders for breathing apparatus?</t>
  </si>
  <si>
    <t>Are internal audits held on board the ships?</t>
  </si>
  <si>
    <t>106.9</t>
  </si>
  <si>
    <t xml:space="preserve">Is standard composition of crew documented in company policy?  </t>
  </si>
  <si>
    <t>106.10</t>
  </si>
  <si>
    <t>Measures taken to reduce NOx emissions</t>
  </si>
  <si>
    <t>1200.1</t>
  </si>
  <si>
    <t>1600.5</t>
  </si>
  <si>
    <t>1600.6</t>
  </si>
  <si>
    <t>1200.2</t>
  </si>
  <si>
    <t>2100.14</t>
  </si>
  <si>
    <t>2300.1</t>
  </si>
  <si>
    <t xml:space="preserve">Is it company policy that a condition assessment for machinery will be carried out on vessels more than 15 years old? </t>
  </si>
  <si>
    <t>106.11</t>
  </si>
  <si>
    <t>NOT APPLICABLE</t>
  </si>
  <si>
    <t>6300.5</t>
  </si>
  <si>
    <t>1600.4</t>
  </si>
  <si>
    <t>Is the entity who is responsible for the operations of the ship clearly defined ? (Owner or entity)</t>
  </si>
  <si>
    <t>102.3</t>
  </si>
  <si>
    <t>103.1</t>
  </si>
  <si>
    <t>103.2</t>
  </si>
  <si>
    <t>Prevention of pollution by oil</t>
  </si>
  <si>
    <t>109.4</t>
  </si>
  <si>
    <t>109.5</t>
  </si>
  <si>
    <t>110.1</t>
  </si>
  <si>
    <t>CREW</t>
  </si>
  <si>
    <t xml:space="preserve">                                </t>
  </si>
  <si>
    <t>7100.1</t>
  </si>
  <si>
    <t>7100.2</t>
  </si>
  <si>
    <t>7100.3</t>
  </si>
  <si>
    <t>7100.4</t>
  </si>
  <si>
    <t>7200.1</t>
  </si>
  <si>
    <t>7200.2</t>
  </si>
  <si>
    <t>7200.3</t>
  </si>
  <si>
    <t>7200.4</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</si>
  <si>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</si>
  <si>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</si>
  <si>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</si>
  <si>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Is an evaluation of the Hot Work permit made (permit shows the appropriate safety precautions relevant to the location of work)?</t>
  </si>
  <si>
    <t>1200.7</t>
  </si>
  <si>
    <t>2110</t>
  </si>
  <si>
    <t>2120.2</t>
  </si>
  <si>
    <t>Is the working language between the office and the vessels defined?</t>
  </si>
  <si>
    <t xml:space="preserve">Ship Recycling - Policy for ships due to be recycled    </t>
  </si>
  <si>
    <t>For Owner / Managers only (Not applicable to 3rd-party ship managers)</t>
  </si>
  <si>
    <t>Have the owners/managers established documented policies concerning shore/ship personnel?</t>
  </si>
  <si>
    <t>5811.1</t>
  </si>
  <si>
    <t>Safety of Navigation / SOLAS chart carriage requirements</t>
  </si>
  <si>
    <t>Has the level of competency been defined and documented for office personnel performing functions pertinent to safety and the environment?</t>
  </si>
  <si>
    <t>Does the company have a procedure to verify the integrity of the sea staff certification and medical fitness before being assigned to the ship?</t>
  </si>
  <si>
    <t xml:space="preserve">NOT APPLICABLE </t>
  </si>
  <si>
    <t>Is an overview of the valid certificates per ship available and is the overview updated?</t>
  </si>
  <si>
    <t>Does the company require the shipyard to have procedures to require equipment-/machinery-suppliers to provide a "Material Declaration"? (used by the yard to develop the Inventory Part I)  (requirement to be part of the building contract)</t>
  </si>
  <si>
    <t>Is personnel promotion policy (ship &amp; office) documented in company procedures?</t>
  </si>
  <si>
    <t>Is the responsibility of the master clearly defined and documented?</t>
  </si>
  <si>
    <t>Does the company have instructions for smoking areas on board?</t>
  </si>
  <si>
    <t xml:space="preserve">Is it company policy that a condition assessment  for cargo systems will be carried out on vessels more than 15 years old? </t>
  </si>
  <si>
    <t>Is it company policy to employ officers on a permanent basis?</t>
  </si>
  <si>
    <t>GENERAL</t>
  </si>
  <si>
    <t>TOTAL SCORES</t>
  </si>
  <si>
    <t>3100.4</t>
  </si>
  <si>
    <t>3200.1</t>
  </si>
  <si>
    <t>CARGOES / CARGO OPERATIONS</t>
  </si>
  <si>
    <t>4100.1</t>
  </si>
  <si>
    <t>New buildings - For Owner / Managers and 3rd-party Ship Managers
For 5900.1, 5900.12 and 5900.2</t>
  </si>
  <si>
    <t>4100.7</t>
  </si>
  <si>
    <t>PREVENTION OF POLLUTION</t>
  </si>
  <si>
    <t>5460</t>
  </si>
  <si>
    <t>Lubrication and Use of Oils (Element nr.: 5810, 5811 &amp; 5812)</t>
  </si>
  <si>
    <t>Stern tube lubrication</t>
  </si>
  <si>
    <t>5810.1</t>
  </si>
  <si>
    <t>5810.3</t>
  </si>
  <si>
    <t>5801</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</si>
  <si>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</si>
  <si>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Is an updated list of persons to be contacted available? (coastal States, port contacts, company interest contacts)</t>
  </si>
  <si>
    <t>Is it company policy to use hydraulic oil that  is certified according to the EEL in mooring and anchor appliances?</t>
  </si>
  <si>
    <t>Is it company policy to use hydraulic oil that is certified according to the EEL in crane appliances?</t>
  </si>
  <si>
    <t>Are obsolete documents removed promptly?</t>
  </si>
  <si>
    <r>
      <t>For existing vessels:</t>
    </r>
    <r>
      <rPr>
        <sz val="16"/>
        <rFont val="Arial"/>
        <family val="2"/>
      </rPr>
      <t xml:space="preserve"> Are ballast tanks coated with dark epoxy maintained with a modified epoxy coating of a light colour, after safety benefit assessment is carried out?</t>
    </r>
  </si>
  <si>
    <t>6110.6</t>
  </si>
  <si>
    <t>Does the company have instructions/procedures for the reporting of 
non-conformities/ near misses?</t>
  </si>
  <si>
    <t>Is a maintenance checklist used regarding the (monthly) maintenance inspection?</t>
  </si>
  <si>
    <t>5812.4</t>
  </si>
  <si>
    <t>5812.6</t>
  </si>
  <si>
    <t>6400</t>
  </si>
  <si>
    <t>6300</t>
  </si>
  <si>
    <t>Points that add up 
to minimum score
(indication only)</t>
  </si>
  <si>
    <t>a</t>
  </si>
  <si>
    <t>Are arrangements for shore and vessel systems documented ? (configuration scheme)</t>
  </si>
  <si>
    <t>O</t>
  </si>
  <si>
    <t>Total score</t>
  </si>
  <si>
    <t>1500.4</t>
  </si>
  <si>
    <t>1500.5</t>
  </si>
  <si>
    <t>1500.9</t>
  </si>
  <si>
    <t>1600.1</t>
  </si>
  <si>
    <t>1600.2</t>
  </si>
  <si>
    <t>1600.3</t>
  </si>
  <si>
    <t>Is training provided at a level required to effectively operate and maintain the system and cover normal, abnormal and emergency conditions?</t>
  </si>
  <si>
    <t>Does the company provide the ship with a winch brake test kit?</t>
  </si>
  <si>
    <t>Are management instructions regarding disposal of soot and soot-water mixtures available onboard for ships equipped with Soot separation / collection tank?</t>
  </si>
  <si>
    <t>5821.4</t>
  </si>
  <si>
    <t>5821.5</t>
  </si>
  <si>
    <t>MAINTENANCE / SURVEYS</t>
  </si>
  <si>
    <t>6100.1</t>
  </si>
  <si>
    <t>Is an updated list of national &amp; local authorities, as required in the SOPEP &amp; the emergency response plan, available in the office ?</t>
  </si>
  <si>
    <t>Is the internal audit scheme applicable to the IT department?</t>
  </si>
  <si>
    <t>Enclosed Space Entry &amp; Hot Work</t>
  </si>
  <si>
    <t>Control of drugs &amp; alcohol onboard</t>
  </si>
  <si>
    <t>4100.3</t>
  </si>
  <si>
    <t>4100.4</t>
  </si>
  <si>
    <t>Is it company policy to have  safety stock inventory reports for critical equipment and stand-by equipment?</t>
  </si>
  <si>
    <t>For Owner/Managers</t>
  </si>
  <si>
    <r>
      <t>6400.10, 6400.11 &amp; 6400.12 are alternatives to 6400.1, 6400.8 &amp; 6400.9</t>
    </r>
    <r>
      <rPr>
        <b/>
        <sz val="16"/>
        <rFont val="Arial"/>
        <family val="2"/>
      </rPr>
      <t xml:space="preserve">
For 3rd-party Ship Managers</t>
    </r>
  </si>
  <si>
    <t>6400.10</t>
  </si>
  <si>
    <t>Revision Code</t>
  </si>
  <si>
    <r>
      <t>Particulate Matter (PM) Emissions</t>
    </r>
    <r>
      <rPr>
        <b/>
        <sz val="18"/>
        <rFont val="Arial"/>
        <family val="2"/>
      </rPr>
      <t xml:space="preserve">   </t>
    </r>
  </si>
  <si>
    <t>5822.6</t>
  </si>
  <si>
    <t>Is it a company selection process to assign ships that always deliver all sludge to reception facilities?</t>
  </si>
  <si>
    <t>Programme of Inspections</t>
  </si>
  <si>
    <t>Has the company developed an internal technical inspection programme?</t>
  </si>
  <si>
    <t>Does the company have relevant previous survey and internal technical inspection reports?</t>
  </si>
  <si>
    <t>6110</t>
  </si>
  <si>
    <t>Critical and Stand-by Equipment</t>
  </si>
  <si>
    <t>6110.1</t>
  </si>
  <si>
    <t>6110.2</t>
  </si>
  <si>
    <t>Does the list of critical equipment include and specify stand-by equipment for every ship?</t>
  </si>
  <si>
    <t>6110.3</t>
  </si>
  <si>
    <t>Is the feedback from the ship considered in the process of creating a list of critical equipment? (eg. PMS reports)</t>
  </si>
  <si>
    <t>6110.4</t>
  </si>
  <si>
    <t>Is it company policy to install a Computer Based Program for spare parts management of critical equipment and stand-by equipment?</t>
  </si>
  <si>
    <t>6110.8</t>
  </si>
  <si>
    <r>
      <t xml:space="preserve">Condition Assessment Program, Maintenance    </t>
    </r>
    <r>
      <rPr>
        <sz val="16"/>
        <rFont val="Arial"/>
        <family val="2"/>
      </rPr>
      <t xml:space="preserve">Additional Green Award requirements </t>
    </r>
  </si>
  <si>
    <t>7500.2</t>
  </si>
  <si>
    <t>Does the company require the shipyard to include in these procedures that the "Material Declaration" contains information on the safe removal of hazardous materials? (requirement to be part of the building contract)</t>
  </si>
  <si>
    <t>Alternative for 7100.1 (7100.2, 7100.3, 7100.4)</t>
  </si>
  <si>
    <t xml:space="preserve">Is there a policy that system back-ups for vessel computer-based systems are made (where applicable)? </t>
  </si>
  <si>
    <t>Is there a policy that system back-ups for vessel administrative PC systems are made?</t>
  </si>
  <si>
    <t>Is a system administrator designated for administrative PC systems in the office ?</t>
  </si>
  <si>
    <t>Does the company have information regarding the relevant maintenance level of the vessel?</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</si>
  <si>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</si>
  <si>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</si>
  <si>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Are company vessels in receipt of an evaluation report of an annual drill between company, ERS service provider (class) and a company vessel ?</t>
  </si>
  <si>
    <t>Does the company MS specify a safe-maximum percentage fill for bunker tanks? (max. limit 95%)</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</si>
  <si>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</si>
  <si>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</si>
  <si>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</si>
  <si>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</si>
  <si>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</si>
  <si>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</si>
  <si>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</si>
  <si>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</si>
  <si>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Is appropriate corrective action taken?</t>
  </si>
  <si>
    <t>110.4</t>
  </si>
  <si>
    <t>Are records of these activities maintained?</t>
  </si>
  <si>
    <t>110.5</t>
  </si>
  <si>
    <t>110.6</t>
  </si>
  <si>
    <r>
      <t>SOLAS, General Provisions</t>
    </r>
    <r>
      <rPr>
        <sz val="16"/>
        <rFont val="Arial"/>
        <family val="2"/>
      </rPr>
      <t xml:space="preserve">   </t>
    </r>
    <r>
      <rPr>
        <b/>
        <sz val="16"/>
        <rFont val="Arial"/>
        <family val="2"/>
      </rPr>
      <t xml:space="preserve">                                                                                                                </t>
    </r>
  </si>
  <si>
    <t>Is this policy maintained and implemented at all shore-based levels as well as all 
ship-based levels ?</t>
  </si>
  <si>
    <t>3200.5</t>
  </si>
  <si>
    <t>6200.7</t>
  </si>
  <si>
    <t>Is an evaluation report of vessel's performance sent to the company?</t>
  </si>
  <si>
    <t>Is ship's crew trained and drilled periodically according to enclosed space entry procedures ?</t>
  </si>
  <si>
    <t>Does training also include rescue and first aid?</t>
  </si>
  <si>
    <t xml:space="preserve">Are objectives concerning safety and the environment described? </t>
  </si>
  <si>
    <t>6100.3</t>
  </si>
  <si>
    <t>6100.4</t>
  </si>
  <si>
    <t>6100.6</t>
  </si>
  <si>
    <t>IT  DEPT.</t>
  </si>
  <si>
    <t xml:space="preserve">PERSONNEL DEPT. </t>
  </si>
  <si>
    <t>Have the management personnel, responsible for the area involved, taken timely corrective actions on deficiencies found?</t>
  </si>
  <si>
    <t>Does the company have a repair history on each vessel?</t>
  </si>
  <si>
    <t>Mooring Operations</t>
  </si>
  <si>
    <t>101.1</t>
  </si>
  <si>
    <t>102.1</t>
  </si>
  <si>
    <t>102.2</t>
  </si>
  <si>
    <t>Is a shipboard oil pollution emergency plan developed?</t>
  </si>
  <si>
    <t>310.3</t>
  </si>
  <si>
    <t>Is training and testing of the oil pollution emergency plan done?</t>
  </si>
  <si>
    <t>Is it company policy to request ship owners to carry out condition assessment for machinery on vessels more than 15 years old?</t>
  </si>
  <si>
    <t>Is it company policy to employ all ship-personnel on a permanent basis?</t>
  </si>
  <si>
    <t>Is it company policy to employ senior officers on a permanent basis?</t>
  </si>
  <si>
    <t>Is communication with media included in the emergency procedures?</t>
  </si>
  <si>
    <t xml:space="preserve">Are shore-ship communications, defined levels of authority and lines of communication documented and working effectively ?               </t>
  </si>
  <si>
    <t>1200.3</t>
  </si>
  <si>
    <t>1200.4</t>
  </si>
  <si>
    <t>1300.1</t>
  </si>
  <si>
    <t>1400.1</t>
  </si>
  <si>
    <t>1400.2</t>
  </si>
  <si>
    <t>Is the working language monitored and checked by the ship's staff and verified during internal audits?</t>
  </si>
  <si>
    <t>Does the company have instructions for carrying out winch brake tests (to be carried out at least once a year or after an excessive load)?</t>
  </si>
  <si>
    <t xml:space="preserve">Does the company give guidance for an additional examination after unusual events such as long periods of inactivity, excessive loads, heat exposure, loading/discharge at swell ports, etc? </t>
  </si>
  <si>
    <t>Do arrangements include a provision for masters and officers to receive an adequate introduction and continuous update of the company's safety and environmental system?</t>
  </si>
  <si>
    <r>
      <t>MANAGEMENT</t>
    </r>
    <r>
      <rPr>
        <b/>
        <sz val="16"/>
        <color indexed="57"/>
        <rFont val="Arial"/>
        <family val="2"/>
      </rPr>
      <t xml:space="preserve"> </t>
    </r>
    <r>
      <rPr>
        <b/>
        <sz val="16"/>
        <color indexed="10"/>
        <rFont val="Arial"/>
        <family val="2"/>
      </rPr>
      <t>ELEMENTS</t>
    </r>
  </si>
  <si>
    <t>Does the company define a standard for the type of lashing equipment?</t>
  </si>
  <si>
    <t>Is it company policy that each vessel makes a periodic (annually) lashing equipment inventory check?</t>
  </si>
  <si>
    <t>Does the company set a standard for minimum required spare lashing equipment on board?</t>
  </si>
  <si>
    <t>Does the company require a periodic condition check of lashing equipment based on sampling?</t>
  </si>
  <si>
    <t>Are maintenance procedures developed for lashing equipment?</t>
  </si>
  <si>
    <t>Is there a company policy on required ppe for shipboard staff during cargo operations?</t>
  </si>
  <si>
    <t>Are there company procedures with respect to working at heights?</t>
  </si>
  <si>
    <t>Is it company policy to install Clean Water Tank (to enable Oily Bilge Water to be processed while in port and special areas)?</t>
  </si>
  <si>
    <t>INS- / CLAIM DEPT.</t>
  </si>
  <si>
    <r>
      <t xml:space="preserve">TOTAL SCORE REVIEW
</t>
    </r>
    <r>
      <rPr>
        <b/>
        <sz val="28"/>
        <rFont val="Arial"/>
        <family val="2"/>
      </rPr>
      <t>OFFICE AUDIT - CONTAINER CARRIER</t>
    </r>
  </si>
  <si>
    <t>5820</t>
  </si>
  <si>
    <t>Management of bilge water and sludge handling onboard</t>
  </si>
  <si>
    <t>SAFETY AND ENVIRONMENTAL PROTECTION POLICY</t>
  </si>
  <si>
    <t>Are responsibilities and authorities of all office personnel clearly defined ?</t>
  </si>
  <si>
    <t>Is the designated person provided with shore-based support and adequate resources?</t>
  </si>
  <si>
    <t xml:space="preserve">Do arrangements include training and an introduction to the quality system for the executive management ? </t>
  </si>
  <si>
    <t>Are records of this training/courses available?</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</si>
  <si>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</si>
  <si>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</si>
  <si>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</si>
  <si>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</si>
  <si>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</si>
  <si>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</si>
  <si>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</si>
  <si>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</si>
  <si>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</si>
  <si>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111.4</t>
  </si>
  <si>
    <t>112.1</t>
  </si>
  <si>
    <t>112.2</t>
  </si>
  <si>
    <t>112.3</t>
  </si>
  <si>
    <t>112.4</t>
  </si>
  <si>
    <t>N</t>
  </si>
  <si>
    <t>M</t>
  </si>
  <si>
    <t xml:space="preserve">If carriage of ECDIS is compulsory, is it company policy for the ECDIS to be type-approved according to Res A 817 (19)  as amended by MSC 64 (67) and MSC 86 (70) or MSC 232 (82)? </t>
  </si>
  <si>
    <t>Training  &amp; Onboard Use of ECDIS (Compulsory carriage of ECDIS)</t>
  </si>
  <si>
    <t>218</t>
  </si>
  <si>
    <t>218.1</t>
  </si>
  <si>
    <t>218.2</t>
  </si>
  <si>
    <t>Noise Levels On Board Ships</t>
  </si>
  <si>
    <t>Is it company policy that the ships are surveyed for the measurement of noise level and the results recorded in the noise survey report in accordance with the Res MSC.337(91)?</t>
  </si>
  <si>
    <t>Is it company policy to identify areas of the vessels based on the noise levels and to place relevant visible warning notices at the entrance to these areas? (IMO noise symbols)</t>
  </si>
  <si>
    <t>(Only applicable to new ships (ships contracted to build on or after 1st July 2014) of a gross tonnage of 1,600 and above.)</t>
  </si>
  <si>
    <t>350.4</t>
  </si>
  <si>
    <t>Is it a company policy to designate a person responsible for execution of the garbage 
management onboard?</t>
  </si>
  <si>
    <t>Are all seafarers subject to an unannounced alcohol testing on board as initiated by the office? (Approved test equipment to be available on board)</t>
  </si>
  <si>
    <t>1400.5</t>
  </si>
  <si>
    <t>Are all seafarers subject to shore-based drug and alcohol testing at least once in last 12 months?</t>
  </si>
  <si>
    <t>1400.6</t>
  </si>
  <si>
    <t>1400.7</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</si>
  <si>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</si>
  <si>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Does the company contract an external drug and alcohol test organization to monitor fleet vessels for next due vessel tests such that the organization can appropriately decide themselves location and date of attendance?</t>
  </si>
  <si>
    <t>1510</t>
  </si>
  <si>
    <t>Emergency Oil Recovery</t>
  </si>
  <si>
    <t>1510.1</t>
  </si>
  <si>
    <t>1510.2</t>
  </si>
  <si>
    <t>Does the company equip its vessels (GA-certified) with a system providing emergency access to cargo tanks and bunker tanks (for example, from the vessel deck), should the vessel be submerged?</t>
  </si>
  <si>
    <t>Does the company ensure that its ships (GA-certified) carry an oil skimmer or a similar device that can be used in an emergency situation of oil spill overboard?</t>
  </si>
  <si>
    <t>1610</t>
  </si>
  <si>
    <t>Cyber Risk Management</t>
  </si>
  <si>
    <t>1610.1</t>
  </si>
  <si>
    <t>1610.3</t>
  </si>
  <si>
    <t>Does the cyber risk policy differentiate between IT (information technology) and OT (operational technology) systems?</t>
  </si>
  <si>
    <t>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</si>
  <si>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</si>
  <si>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</si>
  <si>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</si>
  <si>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</si>
  <si>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1610.6</t>
  </si>
  <si>
    <t>Does the company have a policy in place to build new ships equipped with cyber secure systems and components?</t>
  </si>
  <si>
    <t>1700</t>
  </si>
  <si>
    <t>Noise and Vibration Management</t>
  </si>
  <si>
    <t>Noise/Vibration Monitoring and Measures</t>
  </si>
  <si>
    <t>1700.2</t>
  </si>
  <si>
    <t>na</t>
  </si>
  <si>
    <t>1700.3</t>
  </si>
  <si>
    <t>1700.4</t>
  </si>
  <si>
    <t>Noise Mitigation and Health Hazards</t>
  </si>
  <si>
    <t>1700.8</t>
  </si>
  <si>
    <t>1710</t>
  </si>
  <si>
    <t>Underwater Noise and Vibration Management</t>
  </si>
  <si>
    <t>1710.1</t>
  </si>
  <si>
    <t>1710.4</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</si>
  <si>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</si>
  <si>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</si>
  <si>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</si>
  <si>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</si>
  <si>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</si>
  <si>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</si>
  <si>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</si>
  <si>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</si>
  <si>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</si>
  <si>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</si>
  <si>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</si>
  <si>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</si>
  <si>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</si>
  <si>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</si>
  <si>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1700.1</t>
  </si>
  <si>
    <t>Is it company policy to verify the noise survey report every 5 years?</t>
  </si>
  <si>
    <t>Is it company policy that the crew entering spaces where noise levels exceed 85db(a) should wear hearing protectors which meet the requirements of the HML(High-Medium-Low) method (ISO 4869-2:1994)?</t>
  </si>
  <si>
    <t>Is it company policy to periodically inspect the noise and vibration of all machinery equipment and rectify any abnormalities?</t>
  </si>
  <si>
    <t xml:space="preserve">Is it company policy to take appropriate measures in order to protect the crew from cargo handling equipment noise if it exceeds 85db(a) (by taking into account technical solutions and/or exposure limits)? </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</si>
  <si>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</si>
  <si>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</si>
  <si>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</si>
  <si>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</si>
  <si>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</si>
  <si>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Is it company policy to determine the noise exposure level of each rating/officer by taking into account the job profile, time spent by each crew member in different work spaces? (ISO 9612:2009 procedure)</t>
  </si>
  <si>
    <t>Is it company practice to design a newbuild ship in such a manner to attenuate/reduce underwater noise?</t>
  </si>
  <si>
    <t>1710.2</t>
  </si>
  <si>
    <r>
      <t xml:space="preserve">Does the company take any of the following measures to reduce underwater noise and vibration:
1.Installation of state of art propellers (With reduced cavitation);
2.Wake conditioning devices;
3.Installation of air injection propeller;
4.Vibration isolators mounted on the diesel generators;
5. Installation of propeller boss cap with fins;
6. Others = </t>
    </r>
    <r>
      <rPr>
        <sz val="16"/>
        <color rgb="FF339966"/>
        <rFont val="Arial"/>
        <family val="2"/>
      </rPr>
      <t>*fill during audit*</t>
    </r>
    <r>
      <rPr>
        <sz val="16"/>
        <rFont val="Arial"/>
        <family val="2"/>
      </rPr>
      <t>?</t>
    </r>
  </si>
  <si>
    <t xml:space="preserve">If others = </t>
  </si>
  <si>
    <t>*fill during audit*</t>
  </si>
  <si>
    <t>1710.3</t>
  </si>
  <si>
    <t>Does the company take any additional maintenance routines (e.g. polishing/coating) to reduce cavitation from the propeller?</t>
  </si>
  <si>
    <t>Does the company opt for re-routing or slow steaming where possible and practicable to protect whale sensitive areas?</t>
  </si>
  <si>
    <t>Does the company ensure that all vessels under its control have an ITF or similar agreement in place?</t>
  </si>
  <si>
    <t>1800.2</t>
  </si>
  <si>
    <t>Does the company have procedure regarding relieving shipboard personnel on compassionate grounds? (For example, in case of a family emergency)</t>
  </si>
  <si>
    <t>Is the company subscribed to any digital platform (web or app) that can be referred to by shipboard staff for seeking medical advice?</t>
  </si>
  <si>
    <t>Does the company ensure that the shipboard staff is aware of platforms (online/offline) providing access to emotional support networks to tackle mental health issues?</t>
  </si>
  <si>
    <t>Does the company provide access to the internet at all times for shipboard personnel on board all ships under its control?</t>
  </si>
  <si>
    <t>1800.6</t>
  </si>
  <si>
    <t>Does the company have a policy focusing on subjects such as equal opportunities, equality and diversity, inclusion, anti-discrimination, anti-harassment, etc. to prevent and eliminate discrimination at workplace (office and ship)?</t>
  </si>
  <si>
    <t>Does the company have confidential reporting procedures enabling all employees to report harassment &amp; discrimination?</t>
  </si>
  <si>
    <t>Does the company take steps to create awareness among its staff (on shore &amp; off shore) and to ensure effective implementation of its policies focusing on subjects such as equal opportunities, equality and diversity, inclusion, anti-discrimination, anti-harassment, etc.?</t>
  </si>
  <si>
    <t xml:space="preserve">Does the company take steps to promote and achieve gender diversity/equality at office and on board vessels (at all levels)? </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</si>
  <si>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</si>
  <si>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C. Sustainability Reporting</t>
  </si>
  <si>
    <t>1800.12</t>
  </si>
  <si>
    <t>Does the company prepare and publish its performance on environmental, social and governance criteria annually (in line with internationally recognised frameworks, such as GRI, IIRC and SASB standards)?</t>
  </si>
  <si>
    <t>Does the company have a contract for automatic supply of new hydrographic publications?</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</si>
  <si>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</si>
  <si>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</si>
  <si>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</si>
  <si>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2100.18</t>
  </si>
  <si>
    <t>Is it a company policy to enrol the vessels in a meteorological &amp; oceanographic service in a form of a software application?</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</si>
  <si>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</si>
  <si>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</si>
  <si>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</si>
  <si>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</si>
  <si>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</si>
  <si>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</si>
  <si>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</si>
  <si>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</si>
  <si>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Electronic chart display &amp; information systems / ECDIS</t>
  </si>
  <si>
    <t>Only applicable to the companies with the fleet for which the implementation date is still in the future</t>
  </si>
  <si>
    <t>2110.3</t>
  </si>
  <si>
    <t>Is it a company policy to have ECDIS available onboard  the vessels for training purpose at least 12 months ahead of implementation date?</t>
  </si>
  <si>
    <t>2110.2</t>
  </si>
  <si>
    <t>Does the company have an introduction programme for the crew in relation to usage of ECDIS?</t>
  </si>
  <si>
    <t>2111</t>
  </si>
  <si>
    <t>2111.3</t>
  </si>
  <si>
    <t>Does the company provide navigational procedures concerning the use of ECDIS?</t>
  </si>
  <si>
    <t>2111.4</t>
  </si>
  <si>
    <t>Is it a company policy to list ECDIS as critical equipment and integrate into PMS? (hardware and software)</t>
  </si>
  <si>
    <t>2111.5</t>
  </si>
  <si>
    <t>Is it a company policy that ECDIS is tested according to IHO ECDIS data presentation and performance check with a use of test data set after every update of the software (including back up)?</t>
  </si>
  <si>
    <t>2111.6</t>
  </si>
  <si>
    <t>Is it a company policy that regardless of the generic training the crew is familiarised with the ECDIS unit(s) installed onboard according to the Industry Recommendations for ECDIS Familiarisation?</t>
  </si>
  <si>
    <t>2111.7</t>
  </si>
  <si>
    <t>Is it a company policy to provide structured ECDIS training(s) for all officers on top of the generic training (besides the familiarization onboard in R2111.6)?</t>
  </si>
  <si>
    <t>2111.8</t>
  </si>
  <si>
    <t>Does the company have a contract / agreement with ECDIS manufacturer in relation to the maintenance of the software?</t>
  </si>
  <si>
    <t>2111.11</t>
  </si>
  <si>
    <t>Does the company have a standard for display settings (layers) of ECDIS for various navigation conditions (arrival / departure - coastal - deep sea)?</t>
  </si>
  <si>
    <t>2111.12</t>
  </si>
  <si>
    <t>Is it a company policy that the vessels have a basic folio of paper charts (in case second ECDIS is a back up system)?</t>
  </si>
  <si>
    <t>Applicable to the companies with ships for which carriage of ECDIS is compulsory and Container Carriers which choose to use ECDIS as primary means of navigation on voluntary basis</t>
  </si>
  <si>
    <t>Waste Management / Garbage Handling Onboard</t>
  </si>
  <si>
    <t>5200.16</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</si>
  <si>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</si>
  <si>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</si>
  <si>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</si>
  <si>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</si>
  <si>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</si>
  <si>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</si>
  <si>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5200.22</t>
  </si>
  <si>
    <t>5200.25</t>
  </si>
  <si>
    <t xml:space="preserve">Is it a company policy that all incinerated ashes and clinkers are always delivered to the port reception facilities? </t>
  </si>
  <si>
    <t>5200.28</t>
  </si>
  <si>
    <t>A. Emission Monitoring</t>
  </si>
  <si>
    <t>5410.10</t>
  </si>
  <si>
    <t>B. Emission Reduction</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</si>
  <si>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</si>
  <si>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</si>
  <si>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</si>
  <si>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</si>
  <si>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</si>
  <si>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</si>
  <si>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</si>
  <si>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</si>
  <si>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</si>
  <si>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</si>
  <si>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</si>
  <si>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</si>
  <si>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</si>
  <si>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r>
      <t>Greenhouse Gas (GHG) Emissions - CO</t>
    </r>
    <r>
      <rPr>
        <b/>
        <vertAlign val="subscript"/>
        <sz val="16"/>
        <rFont val="Arial"/>
        <family val="2"/>
      </rPr>
      <t>2</t>
    </r>
    <r>
      <rPr>
        <b/>
        <sz val="16"/>
        <rFont val="Arial"/>
        <family val="2"/>
      </rPr>
      <t xml:space="preserve"> Emissions</t>
    </r>
  </si>
  <si>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</si>
  <si>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</si>
  <si>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</si>
  <si>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</si>
  <si>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</si>
  <si>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</si>
  <si>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</si>
  <si>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</si>
  <si>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</si>
  <si>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</si>
  <si>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t>Measures related to Technical Solutions for optimizing the operations</t>
  </si>
  <si>
    <r>
      <t>Mid term goals (CO</t>
    </r>
    <r>
      <rPr>
        <b/>
        <vertAlign val="subscript"/>
        <sz val="16"/>
        <rFont val="Arial"/>
        <family val="2"/>
      </rPr>
      <t>2</t>
    </r>
    <r>
      <rPr>
        <b/>
        <sz val="16"/>
        <rFont val="Arial"/>
        <family val="2"/>
      </rPr>
      <t xml:space="preserve"> reduction through the use of low carbon fuels)</t>
    </r>
  </si>
  <si>
    <t>5440.18</t>
  </si>
  <si>
    <t>Low carbon fuels</t>
  </si>
  <si>
    <t>If YES, choose from below options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</si>
  <si>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</si>
  <si>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</si>
  <si>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</si>
  <si>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</si>
  <si>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</si>
  <si>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</si>
  <si>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</si>
  <si>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</si>
  <si>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</si>
  <si>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</si>
  <si>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</si>
  <si>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</si>
  <si>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</si>
  <si>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</si>
  <si>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</si>
  <si>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</si>
  <si>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</si>
  <si>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</si>
  <si>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</si>
  <si>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</si>
  <si>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Does the company use a continuous emission monitoring system (in-situ or extractive) for monitoring and recording NOx emissions?</t>
  </si>
  <si>
    <t>5410.20</t>
  </si>
  <si>
    <t>Does the company use any one of the following measures on board one or more of its vessels to reduce NOx emissions from main and/or auxiliary engines?</t>
  </si>
  <si>
    <t>Direct Water Injection</t>
  </si>
  <si>
    <t>Fuel Water Emulsification</t>
  </si>
  <si>
    <t>Intake Air Humidification</t>
  </si>
  <si>
    <t>Slow Steaming</t>
  </si>
  <si>
    <t>5410.21</t>
  </si>
  <si>
    <t>Is it company policy to implement regulated slow steaming on some or all of the vessels within their fleet in an effort to reduce NOx emissions?</t>
  </si>
  <si>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</si>
  <si>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Does the company’s PPE matrix include handling of caustic soda for exhaust gas recirculation?</t>
  </si>
  <si>
    <t>5410.25</t>
  </si>
  <si>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</si>
  <si>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</si>
  <si>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t>5410.27</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</si>
  <si>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</si>
  <si>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5410.28</t>
  </si>
  <si>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</si>
  <si>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t>Does the company use a continuous emission monitoring system (in-situ or extractive) for monitoring and recording SOx emissions?</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</si>
  <si>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</si>
  <si>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</si>
  <si>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</si>
  <si>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</si>
  <si>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</si>
  <si>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Does the company’s PPE matrix include handling of caustic soda for closed-loop scrubbers?</t>
  </si>
  <si>
    <t>5420.21</t>
  </si>
  <si>
    <t>Does the company provide relevant crew with manufacturer training course for the EGC unit?</t>
  </si>
  <si>
    <t>5430.10</t>
  </si>
  <si>
    <t>Does the company use any one of the following measures on board one or more of its vessels to reduce PM emissions from main and/or auxiliary engines?</t>
  </si>
  <si>
    <t>Diesel Particulate Filter</t>
  </si>
  <si>
    <t>Diesel Oxidation Catalyst</t>
  </si>
  <si>
    <t>Electrostatic Precipitator</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</si>
  <si>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</si>
  <si>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</si>
  <si>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</si>
  <si>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</si>
  <si>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Does the company use a ship performance monitoring software to monitor and reduce energy consumption by operational measures for their entire fleet?</t>
  </si>
  <si>
    <t>(Design and operational based measures)
Energy efficiency measures implemented on-board company vessels?</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</si>
  <si>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</si>
  <si>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</si>
  <si>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</si>
  <si>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</si>
  <si>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r>
      <rPr>
        <b/>
        <u/>
        <sz val="16"/>
        <rFont val="Arial"/>
        <family val="2"/>
      </rPr>
      <t>Main engines:</t>
    </r>
    <r>
      <rPr>
        <sz val="16"/>
        <rFont val="Arial"/>
        <family val="2"/>
      </rPr>
      <t xml:space="preserve">
Does the company have any vessels within their fleet which use low carbon fuels such as:</t>
    </r>
  </si>
  <si>
    <t>GTL (Gas to liquid) fuel</t>
  </si>
  <si>
    <t>Other: *fill during audit*</t>
  </si>
  <si>
    <r>
      <rPr>
        <b/>
        <u/>
        <sz val="16"/>
        <rFont val="Arial"/>
        <family val="2"/>
      </rPr>
      <t>Auxiliary engines:</t>
    </r>
    <r>
      <rPr>
        <sz val="16"/>
        <rFont val="Arial"/>
        <family val="2"/>
      </rPr>
      <t xml:space="preserve">
Does the company have any vessels within their fleet which use low carbon fuels such as:</t>
    </r>
  </si>
  <si>
    <r>
      <rPr>
        <b/>
        <u/>
        <sz val="16"/>
        <rFont val="Arial"/>
        <family val="2"/>
      </rPr>
      <t>Main engines:</t>
    </r>
    <r>
      <rPr>
        <sz val="16"/>
        <rFont val="Arial"/>
        <family val="2"/>
      </rPr>
      <t xml:space="preserve">
Does the company have any vessels within their fleet which use zero carbon fuels such as:</t>
    </r>
  </si>
  <si>
    <r>
      <rPr>
        <b/>
        <u/>
        <sz val="16"/>
        <rFont val="Arial"/>
        <family val="2"/>
      </rPr>
      <t>Auxiliary engines:</t>
    </r>
    <r>
      <rPr>
        <sz val="16"/>
        <rFont val="Arial"/>
        <family val="2"/>
      </rPr>
      <t xml:space="preserve">
Does the company have any vessels within their fleet which use zero carbon fuels such as:</t>
    </r>
  </si>
  <si>
    <t>Does the company have any vessels within their fleet which use renewable energy sources for energy production such as:</t>
  </si>
  <si>
    <t>Wind *fill during audit*</t>
  </si>
  <si>
    <t xml:space="preserve">Wind = </t>
  </si>
  <si>
    <t>5500</t>
  </si>
  <si>
    <t>Sewage Management</t>
  </si>
  <si>
    <t>Sewage Treatment Plant</t>
  </si>
  <si>
    <t>5500.1</t>
  </si>
  <si>
    <t>Is it company policy to treat the sewage with a sewage treatment plant which uses minimal or no harmful chemicals?</t>
  </si>
  <si>
    <t>5500.2</t>
  </si>
  <si>
    <t>Is it company policy to sample and monitor the discharged effluent periodically (at least annually) for lab testing ashore to check the compliance with:
1. MEPC 159(55) for plants installed after 1st Jan 2010;
2. MEPC 227(64) for plants installed after 1st Jan 2016.</t>
  </si>
  <si>
    <t>5500.4</t>
  </si>
  <si>
    <t>Does the company have a procedure to monitor and address any non-compliance in the effluent standards?</t>
  </si>
  <si>
    <r>
      <t>For all ships</t>
    </r>
    <r>
      <rPr>
        <b/>
        <sz val="16"/>
        <rFont val="Arial"/>
        <family val="2"/>
      </rPr>
      <t>: Sewage Holding Tank</t>
    </r>
  </si>
  <si>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</si>
  <si>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</si>
  <si>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</si>
  <si>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</si>
  <si>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</si>
  <si>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</si>
  <si>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</si>
  <si>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</si>
  <si>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t>5810.6</t>
  </si>
  <si>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</si>
  <si>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</si>
  <si>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</si>
  <si>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Is it company policy to familiarize engine room personnel with on board sludge and bilge water management procedures?</t>
  </si>
  <si>
    <t>Is it company policy to ensure that all engine room personnel are familiar with the system layout, drawings and manuals?</t>
  </si>
  <si>
    <t>Is it company policy to build vessels with bilge and sludge handling system in accordance with the MEPC.1/Circ. 642 guidelines?</t>
  </si>
  <si>
    <r>
      <t xml:space="preserve">A. Clean Drains (Drains that are </t>
    </r>
    <r>
      <rPr>
        <b/>
        <u/>
        <sz val="16"/>
        <color indexed="8"/>
        <rFont val="Arial"/>
        <family val="2"/>
      </rPr>
      <t>normally not</t>
    </r>
    <r>
      <rPr>
        <b/>
        <sz val="16"/>
        <color indexed="8"/>
        <rFont val="Arial"/>
        <family val="2"/>
      </rPr>
      <t xml:space="preserve"> contaminated by oil)</t>
    </r>
  </si>
  <si>
    <t>Does the company have a policy that bilge water from the Clean drain tank (for the collection of "clean drains", as per MEPC.1/Circ.642) passes through 15 ppm oil content meter and alarm?</t>
  </si>
  <si>
    <t>5821.17</t>
  </si>
  <si>
    <t>Does the company have a policy of logging discharges from the Clean drain tank (tank used for the collection of "clean drains", as per MEPC.1/Circ.642) in the engine room logbook?</t>
  </si>
  <si>
    <t>B. Soot Collection Tank arrangement</t>
  </si>
  <si>
    <t>C. Oily bilge water tank arrangement</t>
  </si>
  <si>
    <t>Is it company policy to pump Oily bilge water from the Oily bilge water holding tank through the Oily Water Separator to the Clean water tank (rather than overboard discharge)?</t>
  </si>
  <si>
    <t>D. Oily water separator / Oil content meter</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</si>
  <si>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</si>
  <si>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t>Are instructions available in the management system to avoid that the Oil Content Meter is flushed/diluted with clean water during Oily Water Separator operation or is an equipment or a protection system installed (e.g. White Box) to prevent illegal discharges of bilge water from machinery spaces?</t>
  </si>
  <si>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</si>
  <si>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5821.9 is an alternative to 5821.1 - 5821.8 &amp; 5821.17 (all the above)</t>
  </si>
  <si>
    <t>Is it company policy to improve the efficiency and capacity of the sludge handling system by installing:
- a tank or system with the sole purpose of removing large quantities of water from the sludge?
- a separate tank or system with the sole purpose of evaporating water from the sludge? 
- a separate tank or system with the purpose of mixing the sludge while incinerated (in incinerator or boiler)</t>
  </si>
  <si>
    <t>Does the company require the shipyard to develop an "Inventory of Hazardous Materials" (Part I) at the stage of design and/or construction? (requirement to be part of the building contract)</t>
  </si>
  <si>
    <t>Existing ships - For Owner / Managers and 3rd-party Ship Managers
For 5900.10 and 5900.13</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</si>
  <si>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</si>
  <si>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</si>
  <si>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</si>
  <si>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</si>
  <si>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</si>
  <si>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</si>
  <si>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</si>
  <si>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</si>
  <si>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</si>
  <si>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Has a company procedure been implemented within the Management System to deploy a full-time personnel at the recycling facility for the entire duration of recycling of the company vessels (to monitor and report the recycling process)?</t>
  </si>
  <si>
    <t>5910.11</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</si>
  <si>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</si>
  <si>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t>5910.12</t>
  </si>
  <si>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</si>
  <si>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7200</t>
  </si>
  <si>
    <r>
      <t>Extra Personnel</t>
    </r>
    <r>
      <rPr>
        <sz val="16"/>
        <rFont val="Arial"/>
        <family val="2"/>
      </rPr>
      <t>, Additional Green Award Requirement</t>
    </r>
  </si>
  <si>
    <t xml:space="preserve">Is it company policy to employ extra deck officers onboard in addition to what is required by minimum safe manning document? </t>
  </si>
  <si>
    <t>7200.7</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</si>
  <si>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</si>
  <si>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</si>
  <si>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7200.6</t>
  </si>
  <si>
    <t xml:space="preserve">Is it company policy to employ extra engine ratings onboard in addition to what is required by minimum safe manning document? </t>
  </si>
  <si>
    <t>Is it company policy to have a ship administrator onboard ? (In addition to the standard complement and extra deck-officers and -ratings above)?</t>
  </si>
  <si>
    <t>Is it company policy to employ riding squads to carry out extensive maintenance jobs ?</t>
  </si>
  <si>
    <t>7200.8</t>
  </si>
  <si>
    <t>Is it company policy that manufacturer service engineers routinely attend the vessel or provide remote monitoring assistance for maintenance/repair of technical equipment or systems ?</t>
  </si>
  <si>
    <t>7200.9</t>
  </si>
  <si>
    <t>Is it company policy to hire an electrical officer in addition to the engine officers required by the safe manning document?</t>
  </si>
  <si>
    <t>Is it company policy to provide a training for advanced fire fighting to the lower ranking deck officers (IMO 2.03) ?</t>
  </si>
  <si>
    <t>7300.18</t>
  </si>
  <si>
    <t>Is it company policy to provide a training for advanced fire fighting to the lower ranking engine officers (IMO 2.03) ?</t>
  </si>
  <si>
    <t>Does the company provide "onboard assessment/train the trainer" courses for the onboard management (IMO 1.30) ?</t>
  </si>
  <si>
    <t>7300.6</t>
  </si>
  <si>
    <t>Does the company provide simulator training /courses for officers involved in cargo and ballast handling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</si>
  <si>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</si>
  <si>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</si>
  <si>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</si>
  <si>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</si>
  <si>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</si>
  <si>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</si>
  <si>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</si>
  <si>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</si>
  <si>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</si>
  <si>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</si>
  <si>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Does the company have a structured program for refresher and updated training of company related courses at suitable intervals for office and shipboard personnel?</t>
  </si>
  <si>
    <t>Is it company policy to employ cadets by providing training and education in order to recruit future officers?</t>
  </si>
  <si>
    <t>7300.14</t>
  </si>
  <si>
    <t>Does the company have a system in place to monitor officers’ competence, training, time in rank and use it as a basis for promotion?</t>
  </si>
  <si>
    <t>7300.15</t>
  </si>
  <si>
    <t>Is the system as meant in 7300.14 audited and certified by an IACS member classification society?</t>
  </si>
  <si>
    <t>7300.17</t>
  </si>
  <si>
    <t>Is it company policy that all the officers are to complete Security Awareness Training ?</t>
  </si>
  <si>
    <t>7400</t>
  </si>
  <si>
    <t>Is it company policy that the shipboard crew after a period of absence or leave has been provided with familiarization of changes with regard to the operations/machinery which is related to their position ?</t>
  </si>
  <si>
    <t>Is it company policy that newly employed personnel are provided with familiarization  with regard to operations/machinery which is related to their position ?</t>
  </si>
  <si>
    <t>7400.9</t>
  </si>
  <si>
    <t>Does the company have a method in which senior officers are deployed onboard within the company fleet? (eg. Senior officers returning to the same vessel)</t>
  </si>
  <si>
    <t>7400.8</t>
  </si>
  <si>
    <t>Does the company have a method in which junior officers are deployed onboard within the company fleet? (eg. Junior officers rotating among the companies fleet)</t>
  </si>
  <si>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</si>
  <si>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</si>
  <si>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t>Is it company policy that a company format handover report is requested from all off-signing officers onboard ?</t>
  </si>
  <si>
    <t>7500</t>
  </si>
  <si>
    <t>Safe Manning and Fatigue Management</t>
  </si>
  <si>
    <t>7500.4</t>
  </si>
  <si>
    <t>Are reports of work/rest hours reviewed on regular basis ?</t>
  </si>
  <si>
    <t>Is there a company policy to monitor and address non compliance on STCW 2010 Manila amendments of work/rest hours ?</t>
  </si>
  <si>
    <t>7500.5</t>
  </si>
  <si>
    <t>7500.7</t>
  </si>
  <si>
    <r>
      <t>Is it company policy that the voyage plan (checklist) include when</t>
    </r>
    <r>
      <rPr>
        <b/>
        <sz val="16"/>
        <rFont val="Arial"/>
        <family val="2"/>
      </rPr>
      <t xml:space="preserve"> </t>
    </r>
    <r>
      <rPr>
        <sz val="16"/>
        <rFont val="Arial"/>
        <family val="2"/>
      </rPr>
      <t xml:space="preserve">fuel change over </t>
    </r>
    <r>
      <rPr>
        <u/>
        <sz val="16"/>
        <rFont val="Arial"/>
        <family val="2"/>
      </rPr>
      <t xml:space="preserve">should </t>
    </r>
    <r>
      <rPr>
        <sz val="16"/>
        <rFont val="Arial"/>
        <family val="2"/>
      </rPr>
      <t>be carried out?</t>
    </r>
  </si>
  <si>
    <r>
      <t xml:space="preserve">Is it company policy that the voyage plan (checklist) include when ballast water exchange </t>
    </r>
    <r>
      <rPr>
        <u/>
        <sz val="16"/>
        <rFont val="Arial"/>
        <family val="2"/>
      </rPr>
      <t>can</t>
    </r>
    <r>
      <rPr>
        <sz val="16"/>
        <rFont val="Arial"/>
        <family val="2"/>
      </rPr>
      <t xml:space="preserve"> be carried out?</t>
    </r>
  </si>
  <si>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</si>
  <si>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</si>
  <si>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</si>
  <si>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</si>
  <si>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</si>
  <si>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</si>
  <si>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</si>
  <si>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</si>
  <si>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</si>
  <si>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</si>
  <si>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</si>
  <si>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</si>
  <si>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</si>
  <si>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</si>
  <si>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</si>
  <si>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</si>
  <si>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</si>
  <si>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</si>
  <si>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</si>
  <si>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</si>
  <si>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</si>
  <si>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</si>
  <si>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</si>
  <si>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</si>
  <si>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</si>
  <si>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</si>
  <si>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</si>
  <si>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</si>
  <si>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</si>
  <si>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</si>
  <si>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</si>
  <si>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</si>
  <si>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</si>
  <si>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</si>
  <si>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</si>
  <si>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</si>
  <si>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</si>
  <si>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</si>
  <si>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</si>
  <si>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</si>
  <si>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</si>
  <si>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</si>
  <si>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</si>
  <si>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</si>
  <si>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</si>
  <si>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</si>
  <si>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</si>
  <si>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</si>
  <si>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</si>
  <si>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</si>
  <si>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</si>
  <si>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</si>
  <si>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</si>
  <si>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</si>
  <si>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</si>
  <si>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</si>
  <si>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</si>
  <si>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</si>
  <si>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</si>
  <si>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</si>
  <si>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</si>
  <si>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</si>
  <si>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</si>
  <si>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</si>
  <si>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</si>
  <si>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</si>
  <si>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</si>
  <si>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</si>
  <si>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</si>
  <si>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</si>
  <si>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</si>
  <si>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</si>
  <si>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</si>
  <si>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</si>
  <si>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</si>
  <si>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</si>
  <si>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</si>
  <si>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</si>
  <si>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</si>
  <si>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</si>
  <si>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</si>
  <si>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</si>
  <si>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</si>
  <si>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</si>
  <si>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</si>
  <si>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</si>
  <si>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</si>
  <si>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</si>
  <si>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</si>
  <si>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</si>
  <si>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</si>
  <si>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</si>
  <si>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</si>
  <si>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</si>
  <si>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</si>
  <si>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</si>
  <si>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</si>
  <si>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</si>
  <si>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</si>
  <si>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</si>
  <si>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</si>
  <si>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</si>
  <si>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</si>
  <si>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</si>
  <si>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</si>
  <si>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</si>
  <si>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</si>
  <si>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</si>
  <si>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</si>
  <si>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Does the company assess the risks associated with distractions to onboard operations, communication and rest hours caused by exposure to high levels of noise?</t>
  </si>
  <si>
    <t>Is it company policy that all officers and masters who will use an ECDIS for primary navigation must complete generic training based on the IMO model course 1.27?</t>
  </si>
  <si>
    <t>Are all fleet vessels subject to unannounced drug and alcohol testing at least once every year (not exceeding 18 months between two consecutive tests) by an external organisation?</t>
  </si>
  <si>
    <t>3101</t>
  </si>
  <si>
    <t>Bunker Operations - LNG</t>
  </si>
  <si>
    <t>3101.1</t>
  </si>
  <si>
    <t>Does the company SMS specify that only a relevant IAPH LNG bunkering checklist must be used?</t>
  </si>
  <si>
    <t>3101.2</t>
  </si>
  <si>
    <t>3101.3</t>
  </si>
  <si>
    <t>Does the company install CCTV on LNG bunker stations for the purpose of observing the bunkering operation from the bridge or operation control room?</t>
  </si>
  <si>
    <t>3101.4</t>
  </si>
  <si>
    <t>3101.6</t>
  </si>
  <si>
    <t>Does the company provide its shipboard personnel a shore-based training on LNG bunkering?</t>
  </si>
  <si>
    <t>3101.5</t>
  </si>
  <si>
    <t>9421</t>
  </si>
  <si>
    <t>ISO Certification</t>
  </si>
  <si>
    <t>9421.1</t>
  </si>
  <si>
    <t>9421.2</t>
  </si>
  <si>
    <t>9421.3</t>
  </si>
  <si>
    <t>9421.4</t>
  </si>
  <si>
    <t>9421.5</t>
  </si>
  <si>
    <t>9421.6</t>
  </si>
  <si>
    <t>Is the company certified for the latest edition of ISO 9001 (quality management systems)?</t>
  </si>
  <si>
    <t>Is the company certified for the latest edition of ISO 14001 (environmental management systems)?</t>
  </si>
  <si>
    <t>Is the company certified for the latest edition of ISO 22301 (societal security – business continuity management systems)?</t>
  </si>
  <si>
    <t>Is the company certified for the latest edition of ISO 27001 (information security management systems)?</t>
  </si>
  <si>
    <t>Is the company certified for the latest edition of ISO 45001 (occupational health and safety management systems)?</t>
  </si>
  <si>
    <t>Is the company certified for the latest edition of ISO 50001 (energy management systems)?</t>
  </si>
  <si>
    <t>9421.7</t>
  </si>
  <si>
    <t>9421.8</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</si>
  <si>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</si>
  <si>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</si>
  <si>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</si>
  <si>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Does the company have a set of clear and unambiguous cyber risk requirements that reflect the company’s expectations to vendors and agents?</t>
  </si>
  <si>
    <t>1610.8</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</si>
  <si>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</si>
  <si>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1610.9</t>
  </si>
  <si>
    <t>1610.10</t>
  </si>
  <si>
    <t>Is it a company policy to involve IT department while preparing to purchase OT systems for ships?</t>
  </si>
  <si>
    <t>1610.11</t>
  </si>
  <si>
    <t>Does the company use the information from investigations of previous identified cyber incidents to improve the technical and procedural protection measures and response plans on board and ashore?</t>
  </si>
  <si>
    <t>1610.12</t>
  </si>
  <si>
    <t>Does the company forbid remote access by technicians and manufacturers to on-board systems without authorization by the vessel’s senior leadership team (For example, by following a two-step digital authorization process)?</t>
  </si>
  <si>
    <t>Fuel oil management</t>
  </si>
  <si>
    <t>A. Contracting / Procurement</t>
  </si>
  <si>
    <t>3200.14</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</si>
  <si>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</si>
  <si>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t>3200.15</t>
  </si>
  <si>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</si>
  <si>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Is an evaluation of all fuel oil suppliers carried out to identify "quality-oriented fuel oil suppliers" before signing the bunker purchasing contract with a chosen supplier and are the negative results brought to the attention of the charterer (where applicable)?</t>
  </si>
  <si>
    <t>B. Sampling &amp; Testing</t>
  </si>
  <si>
    <t>B.1 MARPOL delivered fuel oil sampling</t>
  </si>
  <si>
    <t>Is it company policy that fuel oil sampling (during bunkering) is carried out using an automatic sampler (time or flow proportional) in accordance with Marpol Annex VI?</t>
  </si>
  <si>
    <t>B.2 In-use fuel oil sampling</t>
  </si>
  <si>
    <t>3200.16</t>
  </si>
  <si>
    <t>B.3 Testing</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</si>
  <si>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</si>
  <si>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C. Operational procedures</t>
  </si>
  <si>
    <t>3200.17</t>
  </si>
  <si>
    <t>3200.18</t>
  </si>
  <si>
    <t>For the situations where commingling of two different fuels is unavoidable, does the company have commingling procedure explaining the steps to be followed to determine the compatibility of two bunkers (including the reference test methods)?</t>
  </si>
  <si>
    <t>D. Additional questions</t>
  </si>
  <si>
    <t>Are global bunker quality alerts received from company fleet experience and fuel analysis organisation shared with relevant ships by issuing technical bulletins or circulars?</t>
  </si>
  <si>
    <t>3200.19</t>
  </si>
  <si>
    <t>Is it company procedure that bunker suppliers are asked to provide the copies of the product's valid certificate of quality (COQ) and associated laboratory analysis reports verifying the details on the COQ?</t>
  </si>
  <si>
    <t>A. General procedures</t>
  </si>
  <si>
    <t>B. Garbage types</t>
  </si>
  <si>
    <t>B.3 Ashes and clinkers</t>
  </si>
  <si>
    <t>B.4 Cleaning agents &amp; additives</t>
  </si>
  <si>
    <t>B.5 Plastics</t>
  </si>
  <si>
    <t>5200.41</t>
  </si>
  <si>
    <t>5200.42</t>
  </si>
  <si>
    <t>5200.43</t>
  </si>
  <si>
    <t>C. Additional questions</t>
  </si>
  <si>
    <t>Does the company have a policy to reduce garbage at source? For example, bulk packaging of consumable items.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</si>
  <si>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</si>
  <si>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5200.38</t>
  </si>
  <si>
    <t>Does the company have a policy to reduce the use of disposable and single-use plastics on board (at least focusing on plastic cutlery, dishes &amp; straws and beverages &amp; mineral water bottles in bonded stores)?</t>
  </si>
  <si>
    <t>Does the company have a policy to avoid procuring food items in single servings of plastics pots (for example, replacing small yoghurt pots with decanted supplies in large containers)?</t>
  </si>
  <si>
    <t>Does the company provide training / education programme for the crew in order to create awareness in relation to garbage management?</t>
  </si>
  <si>
    <t>Does the company participate in national / international Marine Litter Monitoring Programs?</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</si>
  <si>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</si>
  <si>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</si>
  <si>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</si>
  <si>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</si>
  <si>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</si>
  <si>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</si>
  <si>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Gas Turbine or High Pressure Dual Fuel engine</t>
  </si>
  <si>
    <t>Does the company ensure that at least one of its LNG-powered ships operate on low (or no) Methane Slip technology, for example, Gas Turbine or High Pressure Dual Fuel (HPDF) Engine?</t>
  </si>
  <si>
    <t>Other Engine Types</t>
  </si>
  <si>
    <t>Does the company use a continuous emission monitoring system (in-situ or extractive) for monitoring and recording Methane Slip?</t>
  </si>
  <si>
    <t>5441.5</t>
  </si>
  <si>
    <t>Protection of fuel oil tanks, lube oil tanks and hull</t>
  </si>
  <si>
    <t>5801.4</t>
  </si>
  <si>
    <t>Does the company require ship building yards to use advanced shipbuilding plates (highly ductile steel) or structural features to build (a part of) hull structure and/or fuel tanks of new ships (for example, sandwich plate structure)?</t>
  </si>
  <si>
    <t>A. General - managing work/rest hours</t>
  </si>
  <si>
    <t>Is it a company policy that the work/rest hours performed by the individual seafarer are recorded using a software program and such records are accessible and regularly updated?</t>
  </si>
  <si>
    <t>B. Fatigue management</t>
  </si>
  <si>
    <t>Is there a company specific fatigue mitigation and control strategy (or similar document) available within the Safety Management System (SMS) to ensure the health and wellbeing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</si>
  <si>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</si>
  <si>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</si>
  <si>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</si>
  <si>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</si>
  <si>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t>C. Additional questions - reporting, training &amp; awareness</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</si>
  <si>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</si>
  <si>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</si>
  <si>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Does the company conduct fatigue management training and awareness campaigns for shipboard crew on an initial and recurrent basis?</t>
  </si>
  <si>
    <t>Are non-conformities, accidents and hazardous occurrences reported to the office?</t>
  </si>
  <si>
    <t>Does the company provide its ships with contingency plans and related information in a non-electronic form that need to be followed in the event of a cyber attack?</t>
  </si>
  <si>
    <t>Is it company policy to ensure that LNG-fuelled ships are equipped with LNG specific PPEs such as protective cryogenic gloves and safety goggles with side protection?</t>
  </si>
  <si>
    <t>Does the company provide thermal imaging camera/equipment for leakage detection during bunkering on board its LNG-fuelled ships (GA-certified only)?</t>
  </si>
  <si>
    <t>Does the company set discard criteria for lashing equipment?</t>
  </si>
  <si>
    <t>Does the company combat micro-plastics in the laundry system by adding a fine filtering mesh to ship’s washing machine’s outlets to prevent fibres reaching the ocean?</t>
  </si>
  <si>
    <t>Does the company take measures and is able to achieve annual reduction in Methane Slip from LNG-fuelled engines fitted on board its fleet of ships?</t>
  </si>
  <si>
    <t>Does the company provide awareness training to shipboard personnel on methane emissions from LNG-fuelled engines?</t>
  </si>
  <si>
    <t>Does the company collaborate with engine manufacturers on research &amp; development projects aiming to improve methane emissions from LNG-fuelled engines?</t>
  </si>
  <si>
    <r>
      <t xml:space="preserve">Does the company have procedures/instructions for hull / ship's construction condition-inspections to be carried out by ship's personnel? </t>
    </r>
    <r>
      <rPr>
        <i/>
        <sz val="16"/>
        <rFont val="Arial"/>
        <family val="2"/>
      </rPr>
      <t>(including hold, cargo securing point, cell guides and sliding socket foundations)</t>
    </r>
  </si>
  <si>
    <t>Is an annual technical report made by the Company's superintendent?</t>
  </si>
  <si>
    <t>Does the company prohibits its ships to commingle two different bunkers (even of the same grade of fuel)?</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</si>
  <si>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</si>
  <si>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</si>
  <si>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</si>
  <si>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</si>
  <si>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</si>
  <si>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Is it company policy that ships are mandated to provide a dedicated watch (from a safe location) on bunker station during the entire duration of the LNG bunkering?</t>
  </si>
  <si>
    <t>REQUIREMENTS ACCORDING TO+C4 ISO STANDARDS</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</si>
  <si>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</si>
  <si>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</si>
  <si>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</si>
  <si>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</si>
  <si>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</si>
  <si>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</si>
  <si>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</si>
  <si>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</si>
  <si>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5700.12</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</si>
  <si>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</si>
  <si>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5700.14</t>
  </si>
  <si>
    <t>Does the company train relevant crew to operate ship-specific BWT systems, for example, by means of computer-based training, training at the makers facilities or on a simulation BWMS that mimics real BWTS operations?</t>
  </si>
  <si>
    <t>5700.15</t>
  </si>
  <si>
    <t>Does the company conduct on-board familiarization of relevant crew for the operation of the BWTS installed on board?</t>
  </si>
  <si>
    <t>5700.16</t>
  </si>
  <si>
    <t>In addition to the relevant crew, does the company include shore-based management (ship managers/superintendents/port engineers) in the BWMS training programs?</t>
  </si>
  <si>
    <t>5100</t>
  </si>
  <si>
    <t>Biofouling Management</t>
  </si>
  <si>
    <t>5100.5</t>
  </si>
  <si>
    <t>Does the company have ship-specific procedures/instructions (according to IMO guidelines) for the control and management of ships' biofouling to minimize the transfer of invasive aquatic species?</t>
  </si>
  <si>
    <t>5100.6</t>
  </si>
  <si>
    <t>Does the company define frequency and timing of in-water inspection and proactive hull cleaning in consultation with coatings manufacturer and/or coatings consultant for each ship under its management?</t>
  </si>
  <si>
    <t>5100.7</t>
  </si>
  <si>
    <t>Is it a company policy to define potential trigger points for reactive hull cleaning – based on performance monitoring or other relevant datasets (such as increased drag or increased friction)?</t>
  </si>
  <si>
    <t>5100.8</t>
  </si>
  <si>
    <t>Is it a company policy to use in-water cleaning only in combination with capture and filtration of the cleaned material and subsequent waste treatment and disposal, when made available in ports?</t>
  </si>
  <si>
    <t>CHECKLIST - BASIC CRITERIA - OFFICE AUDIT - CONTAINER CARRIER - VERSION 2023</t>
  </si>
  <si>
    <t>CHECKLIST - RANKING CRITERIA - OFFICE AUDIT - CONTAINER CARRIER - VERSION 2023</t>
  </si>
  <si>
    <t>Does the company have a procedure that clearly stipulates there should be no dumping of old plastic ropes and mooring lines at sea and encourage to retain them on board until landed ashore for correct disposal?</t>
  </si>
  <si>
    <t>Is it a company policy that recyclable material such as paper, plastic, metal (for example, tin cans), glass, bottles, crockery &amp; similar refuse, and dunnage are always delivered to the port reception facilities?</t>
  </si>
  <si>
    <t>5500.10</t>
  </si>
  <si>
    <r>
      <rPr>
        <b/>
        <u/>
        <sz val="16"/>
        <rFont val="Arial"/>
        <family val="2"/>
      </rPr>
      <t>Alternative to 5500.1, 5500.2 &amp; 5500.4 (applicable ONLY for short-haul vessels)</t>
    </r>
    <r>
      <rPr>
        <sz val="16"/>
        <rFont val="Arial"/>
        <family val="2"/>
      </rPr>
      <t xml:space="preserve">
Is it company policy to ensure that ships deliver all their sewage / sewage sludge (regardless of treated or untreated) to port reception facilities (where available)?</t>
    </r>
  </si>
  <si>
    <t>5900.14</t>
  </si>
  <si>
    <t>Does the company use a software tool on board its ships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</si>
</sst>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164" formatCode="&quot;Minimum ranking score required for element 5410 = &quot;0#"/>
    <numFmt numFmtId="165" formatCode="&quot;Minimum ranking score required for element 5420 = &quot;0#"/>
    <numFmt numFmtId="166" formatCode="&quot;Minimum ranking score required for element 5421 = &quot;0#"/>
    <numFmt numFmtId="167" formatCode="&quot;Minimum ranking score required for element 5430 = &quot;0#"/>
    <numFmt numFmtId="168" formatCode="&quot;Minimum ranking score required for element 5440 = &quot;0#"/>
    <numFmt numFmtId="169" formatCode="&quot;Minimum ranking score required for element 5450 = &quot;0#"/>
    <numFmt numFmtId="170" formatCode="&quot;Minimum ranking score required for element 5460 = &quot;0#"/>
    <numFmt numFmtId="171" formatCode="&quot;Minimum ranking score required for element 5900 = &quot;##"/>
    <numFmt numFmtId="172" formatCode="&quot;Minimum ranking score required for element 6400 = &quot;##"/>
    <numFmt numFmtId="174" formatCode="&quot;Minimum ranking score required for element 1200 = &quot;0"/>
    <numFmt numFmtId="175" formatCode="&quot;Minimum ranking score required for element 1300 = &quot;0"/>
    <numFmt numFmtId="176" formatCode="&quot;Minimum ranking score required for element 1400 = &quot;0"/>
    <numFmt numFmtId="177" formatCode="&quot;Minimum ranking score required for element 1500 = &quot;0"/>
    <numFmt numFmtId="178" formatCode="&quot;Minimum ranking score required for element 1600 = &quot;0"/>
    <numFmt numFmtId="179" formatCode="&quot;Minimum ranking score required for element 2100 = &quot;0"/>
    <numFmt numFmtId="180" formatCode="&quot;Minimum ranking score required for element 2300 = &quot;0"/>
    <numFmt numFmtId="181" formatCode="&quot;Minimum ranking score required for element 3100 = &quot;0"/>
    <numFmt numFmtId="182" formatCode="&quot;Minimum ranking score required for element 3200 = &quot;0"/>
    <numFmt numFmtId="183" formatCode="&quot;Minimum ranking score required for element 4100 = &quot;0"/>
    <numFmt numFmtId="184" formatCode="&quot;Minimum ranking score required for element 5200 = &quot;0"/>
    <numFmt numFmtId="185" formatCode="&quot;Minimum ranking score required for element 5700 = &quot;0"/>
    <numFmt numFmtId="186" formatCode="&quot;Minimum ranking score required for element 6100 = &quot;0"/>
    <numFmt numFmtId="187" formatCode="&quot;Minimum ranking score required for element 6200 = &quot;0"/>
    <numFmt numFmtId="188" formatCode="&quot;Minimum ranking score required for element 6300 = &quot;0"/>
    <numFmt numFmtId="189" formatCode="&quot;Minimum ranking score required for element 7100 = &quot;0"/>
    <numFmt numFmtId="190" formatCode="&quot;Minimum ranking score required for element 7200 = &quot;0"/>
    <numFmt numFmtId="191" formatCode="&quot;Minimum ranking score required for element 7300 = &quot;0"/>
    <numFmt numFmtId="192" formatCode="&quot;Minimum ranking score required for element 7400 = &quot;0"/>
    <numFmt numFmtId="194" formatCode="&quot;Minimum ranking score required for element 2110 = &quot;0"/>
    <numFmt numFmtId="195" formatCode="&quot;Minimum ranking score required for element 2120 = &quot;0"/>
    <numFmt numFmtId="200" formatCode="0.000"/>
    <numFmt numFmtId="202" formatCode="&quot;Minimum ranking score required for element 5810 = &quot;0"/>
    <numFmt numFmtId="203" formatCode="&quot;Minimum ranking score required for element 5811 = &quot;0"/>
    <numFmt numFmtId="204" formatCode="&quot;Minimum ranking score required for element 5812 = &quot;0"/>
    <numFmt numFmtId="208" formatCode="&quot;Minimum ranking score required for element 5820 = &quot;0"/>
    <numFmt numFmtId="209" formatCode="&quot;Minimum ranking score required for element 5821 = &quot;0"/>
    <numFmt numFmtId="210" formatCode="&quot;Minimum ranking score required for element 5822 = &quot;0"/>
    <numFmt numFmtId="211" formatCode="&quot;Minimum ranking score required for element 6110 = &quot;0"/>
    <numFmt numFmtId="212" formatCode="&quot;Minimum ranking score required for element 5801 = &quot;0"/>
    <numFmt numFmtId="216" formatCode="&quot;Minimum ranking score required for element 1510 = &quot;0"/>
    <numFmt numFmtId="217" formatCode="&quot;Minimum ranking score required for element 1610 = &quot;0"/>
    <numFmt numFmtId="218" formatCode="&quot;Minimum ranking score required for element 1700 = &quot;0"/>
    <numFmt numFmtId="219" formatCode="&quot;Minimum ranking score required for element 1710 = &quot;0"/>
    <numFmt numFmtId="220" formatCode="&quot;Minimum ranking score required for element 1800 = &quot;0"/>
    <numFmt numFmtId="221" formatCode="&quot;Minimum ranking score required for element 2111 = &quot;0"/>
    <numFmt numFmtId="225" formatCode="&quot;Minimum ranking score required for element 5500 = &quot;0"/>
    <numFmt numFmtId="226" formatCode="&quot;Minimum ranking score required for element 5510 = &quot;0"/>
    <numFmt numFmtId="227" formatCode="&quot;Minimum ranking score required for element 5910 = &quot;0"/>
    <numFmt numFmtId="228" formatCode="&quot;Minimum ranking score required for element 7500 = &quot;##"/>
    <numFmt numFmtId="230" formatCode="&quot;Minimum ranking score required for element 3101 = &quot;0"/>
    <numFmt numFmtId="231" formatCode="&quot;Minimum ranking score required for element 9421 = &quot;0"/>
    <numFmt numFmtId="232" formatCode="&quot;Minimum ranking score required for element 5441 = &quot;0"/>
    <numFmt numFmtId="233" formatCode="&quot;Minimum ranking score required for element 5100 = &quot;0"/>
  </numFmts>
  <fonts count="88" x14ac:knownFonts="1">
    <font>
      <sz val="10"/>
      <name val="Arial"/>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b/>
      <sz val="10"/>
      <color indexed="12"/>
      <name val="Arial"/>
      <family val="2"/>
    </font>
    <font>
      <sz val="14"/>
      <color indexed="12"/>
      <name val="Arial"/>
      <family val="2"/>
    </font>
    <font>
      <b/>
      <sz val="10"/>
      <name val="Arial"/>
      <family val="2"/>
    </font>
    <font>
      <sz val="10"/>
      <name val="Arial Black"/>
      <family val="2"/>
    </font>
    <font>
      <b/>
      <sz val="14"/>
      <color indexed="52"/>
      <name val="Arial"/>
      <family val="2"/>
    </font>
    <font>
      <b/>
      <sz val="28"/>
      <name val="Arial"/>
      <family val="2"/>
    </font>
    <font>
      <b/>
      <sz val="36"/>
      <name val="Arial"/>
      <family val="2"/>
    </font>
    <font>
      <sz val="36"/>
      <name val="Arial"/>
      <family val="2"/>
    </font>
    <font>
      <sz val="14"/>
      <color indexed="57"/>
      <name val="Arial"/>
      <family val="2"/>
    </font>
    <font>
      <b/>
      <sz val="12"/>
      <color indexed="10"/>
      <name val="Arial"/>
      <family val="2"/>
    </font>
    <font>
      <b/>
      <sz val="10"/>
      <name val="Arial"/>
      <family val="2"/>
    </font>
    <font>
      <b/>
      <sz val="18"/>
      <color indexed="10"/>
      <name val="Arial"/>
      <family val="2"/>
    </font>
    <font>
      <sz val="10"/>
      <name val="Arial"/>
      <family val="2"/>
    </font>
    <font>
      <sz val="10"/>
      <color indexed="10"/>
      <name val="Arial"/>
      <family val="2"/>
    </font>
    <font>
      <b/>
      <i/>
      <sz val="12"/>
      <name val="Arial"/>
      <family val="2"/>
    </font>
    <font>
      <b/>
      <sz val="14"/>
      <name val="Arial"/>
      <family val="2"/>
    </font>
    <font>
      <b/>
      <sz val="16"/>
      <name val="Arial"/>
      <family val="2"/>
    </font>
    <font>
      <b/>
      <sz val="26"/>
      <name val="Arial"/>
      <family val="2"/>
    </font>
    <font>
      <b/>
      <sz val="18"/>
      <name val="Arial"/>
      <family val="2"/>
    </font>
    <font>
      <sz val="12"/>
      <color indexed="57"/>
      <name val="Arial"/>
      <family val="2"/>
    </font>
    <font>
      <sz val="10"/>
      <color indexed="57"/>
      <name val="Arial"/>
      <family val="2"/>
    </font>
    <font>
      <b/>
      <sz val="16"/>
      <color indexed="57"/>
      <name val="Arial"/>
      <family val="2"/>
    </font>
    <font>
      <b/>
      <u/>
      <sz val="16"/>
      <name val="Arial"/>
      <family val="2"/>
    </font>
    <font>
      <sz val="8"/>
      <name val="Arial"/>
      <family val="2"/>
    </font>
    <font>
      <sz val="16"/>
      <color indexed="22"/>
      <name val="Arial"/>
      <family val="2"/>
    </font>
    <font>
      <u/>
      <sz val="16"/>
      <name val="Arial"/>
      <family val="2"/>
    </font>
    <font>
      <b/>
      <sz val="16"/>
      <color indexed="14"/>
      <name val="Arial"/>
      <family val="2"/>
    </font>
    <font>
      <b/>
      <sz val="16"/>
      <color indexed="8"/>
      <name val="Arial"/>
      <family val="2"/>
    </font>
    <font>
      <i/>
      <sz val="16"/>
      <name val="Arial"/>
      <family val="2"/>
    </font>
    <font>
      <sz val="1"/>
      <name val="Arial"/>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4"/>
      <name val="Arial"/>
      <family val="2"/>
    </font>
    <font>
      <b/>
      <u/>
      <sz val="16"/>
      <color indexed="8"/>
      <name val="Arial"/>
      <family val="2"/>
    </font>
    <font>
      <b/>
      <sz val="22"/>
      <name val="Arial"/>
      <family val="2"/>
    </font>
    <font>
      <sz val="1"/>
      <color indexed="13"/>
      <name val="Arial"/>
      <family val="2"/>
    </font>
    <font>
      <sz val="16"/>
      <color indexed="10"/>
      <name val="Arial"/>
      <family val="2"/>
    </font>
    <font>
      <sz val="16"/>
      <color rgb="FF339966"/>
      <name val="Arial"/>
      <family val="2"/>
    </font>
    <font>
      <sz val="16"/>
      <color rgb="FF00B050"/>
      <name val="Arial"/>
      <family val="2"/>
    </font>
    <font>
      <b/>
      <sz val="16"/>
      <color rgb="FFFF0000"/>
      <name val="Arial"/>
      <family val="2"/>
    </font>
    <font>
      <b/>
      <vertAlign val="subscript"/>
      <sz val="16"/>
      <name val="Arial"/>
      <family val="2"/>
    </font>
    <font>
      <b/>
      <sz val="1"/>
      <color rgb="FF00B050"/>
      <name val="Arial"/>
      <family val="2"/>
    </font>
    <font>
      <b/>
      <sz val="16"/>
      <color rgb="FF00B050"/>
      <name val="Arial"/>
      <family val="2"/>
    </font>
    <font>
      <sz val="11"/>
      <color theme="1"/>
      <name val="Calibri"/>
      <family val="2"/>
      <scheme val="minor"/>
    </font>
    <font>
      <b/>
      <sz val="12"/>
      <name val="Calibri"/>
      <family val="2"/>
      <scheme val="minor"/>
    </font>
    <font>
      <b/>
      <sz val="12"/>
      <color theme="1"/>
      <name val="Calibri"/>
      <family val="2"/>
      <scheme val="minor"/>
    </font>
    <font>
      <u/>
      <sz val="10"/>
      <color theme="10"/>
      <name val="Arial"/>
      <family val="2"/>
    </font>
    <font>
      <b/>
      <sz val="11"/>
      <color theme="1"/>
      <name val="Calibri"/>
      <family val="2"/>
      <scheme val="minor"/>
    </font>
    <font>
      <sz val="1"/>
      <color theme="1"/>
      <name val="Calibri"/>
      <family val="2"/>
      <scheme val="minor"/>
    </font>
    <font>
      <u/>
      <sz val="11"/>
      <color theme="10"/>
      <name val="Calibri"/>
      <family val="2"/>
      <scheme val="minor"/>
    </font>
    <font>
      <sz val="11"/>
      <color rgb="FF333333"/>
      <name val="Calibri"/>
      <family val="2"/>
      <scheme val="minor"/>
    </font>
    <font>
      <b/>
      <sz val="10"/>
      <color theme="1"/>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51"/>
        <bgColor indexed="64"/>
      </patternFill>
    </fill>
    <fill>
      <patternFill patternType="solid">
        <fgColor theme="0"/>
        <bgColor indexed="64"/>
      </patternFill>
    </fill>
    <fill>
      <patternFill patternType="solid">
        <fgColor rgb="FFC0C0C0"/>
        <bgColor indexed="64"/>
      </patternFill>
    </fill>
    <fill>
      <patternFill patternType="solid">
        <fgColor rgb="FFFFCC00"/>
        <bgColor indexed="64"/>
      </patternFill>
    </fill>
    <fill>
      <patternFill patternType="solid">
        <fgColor rgb="FFCCCCFF"/>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double">
        <color indexed="64"/>
      </top>
      <bottom style="medium">
        <color indexed="10"/>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double">
        <color indexed="64"/>
      </right>
      <top style="double">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57"/>
      </top>
      <bottom style="medium">
        <color indexed="57"/>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10"/>
      </left>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10"/>
      </left>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64"/>
      </left>
      <right/>
      <top style="medium">
        <color indexed="10"/>
      </top>
      <bottom/>
      <diagonal/>
    </border>
    <border>
      <left/>
      <right style="medium">
        <color indexed="10"/>
      </right>
      <top style="medium">
        <color indexed="10"/>
      </top>
      <bottom/>
      <diagonal/>
    </border>
    <border>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auto="1"/>
      </left>
      <right style="medium">
        <color indexed="64"/>
      </right>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54">
    <xf numFmtId="0" fontId="0" fillId="0" borderId="0"/>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53" fillId="20" borderId="1" applyNumberFormat="0" applyAlignment="0" applyProtection="0"/>
    <xf numFmtId="0" fontId="54" fillId="21" borderId="2" applyNumberFormat="0" applyAlignment="0" applyProtection="0"/>
    <xf numFmtId="0" fontId="55" fillId="0" borderId="3" applyNumberFormat="0" applyFill="0" applyAlignment="0" applyProtection="0"/>
    <xf numFmtId="0" fontId="56" fillId="4" borderId="0" applyNumberFormat="0" applyBorder="0" applyAlignment="0" applyProtection="0"/>
    <xf numFmtId="0" fontId="57" fillId="7" borderId="1" applyNumberFormat="0" applyAlignment="0" applyProtection="0"/>
    <xf numFmtId="0" fontId="58" fillId="0" borderId="4" applyNumberFormat="0" applyFill="0" applyAlignment="0" applyProtection="0"/>
    <xf numFmtId="0" fontId="59" fillId="0" borderId="5" applyNumberFormat="0" applyFill="0" applyAlignment="0" applyProtection="0"/>
    <xf numFmtId="0" fontId="60" fillId="0" borderId="6" applyNumberFormat="0" applyFill="0" applyAlignment="0" applyProtection="0"/>
    <xf numFmtId="0" fontId="60" fillId="0" borderId="0" applyNumberFormat="0" applyFill="0" applyBorder="0" applyAlignment="0" applyProtection="0"/>
    <xf numFmtId="0" fontId="61" fillId="22" borderId="0" applyNumberFormat="0" applyBorder="0" applyAlignment="0" applyProtection="0"/>
    <xf numFmtId="0" fontId="30" fillId="0" borderId="0"/>
    <xf numFmtId="0" fontId="2" fillId="23" borderId="7" applyNumberFormat="0" applyFont="0" applyAlignment="0" applyProtection="0"/>
    <xf numFmtId="0" fontId="62" fillId="3" borderId="0" applyNumberFormat="0" applyBorder="0" applyAlignment="0" applyProtection="0"/>
    <xf numFmtId="9" fontId="2" fillId="0" borderId="0" applyFont="0" applyFill="0" applyBorder="0" applyAlignment="0" applyProtection="0"/>
    <xf numFmtId="0" fontId="63" fillId="0" borderId="0" applyNumberFormat="0" applyFill="0" applyBorder="0" applyAlignment="0" applyProtection="0"/>
    <xf numFmtId="0" fontId="64" fillId="0" borderId="9" applyNumberFormat="0" applyFill="0" applyAlignment="0" applyProtection="0"/>
    <xf numFmtId="0" fontId="65" fillId="20" borderId="8"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79" fillId="0" borderId="0"/>
    <xf numFmtId="0" fontId="82" fillId="0" borderId="0" applyNumberFormat="0" applyFill="0" applyBorder="0" applyAlignment="0" applyProtection="0"/>
    <xf numFmtId="0" fontId="85" fillId="0" borderId="0" applyNumberFormat="0" applyFill="0" applyBorder="0" applyAlignment="0" applyProtection="0"/>
    <xf numFmtId="0" fontId="2" fillId="0" borderId="0"/>
    <xf numFmtId="0" fontId="79" fillId="0" borderId="0"/>
    <xf numFmtId="9" fontId="79" fillId="0" borderId="0" applyFont="0" applyFill="0" applyBorder="0" applyAlignment="0" applyProtection="0"/>
    <xf numFmtId="0" fontId="79" fillId="0" borderId="0"/>
    <xf numFmtId="9" fontId="79" fillId="0" borderId="0" applyFont="0" applyFill="0" applyBorder="0" applyAlignment="0" applyProtection="0"/>
    <xf numFmtId="0" fontId="1" fillId="0" borderId="0"/>
    <xf numFmtId="9" fontId="1" fillId="0" borderId="0" applyFont="0" applyFill="0" applyBorder="0" applyAlignment="0" applyProtection="0"/>
  </cellStyleXfs>
  <cellXfs count="964">
    <xf numFmtId="0" fontId="0" fillId="0" borderId="0" xfId="0"/>
    <xf numFmtId="0" fontId="7" fillId="0" borderId="10" xfId="0" applyFont="1" applyBorder="1" applyAlignment="1">
      <alignment horizontal="center" textRotation="90"/>
    </xf>
    <xf numFmtId="0" fontId="14" fillId="0" borderId="11" xfId="0" applyFont="1" applyBorder="1" applyAlignment="1">
      <alignment horizontal="center" vertical="center"/>
    </xf>
    <xf numFmtId="0" fontId="0" fillId="0" borderId="0" xfId="0" applyAlignment="1">
      <alignment vertical="center"/>
    </xf>
    <xf numFmtId="0" fontId="6" fillId="0" borderId="14" xfId="0" applyFont="1" applyBorder="1" applyAlignment="1">
      <alignment horizontal="center" textRotation="90"/>
    </xf>
    <xf numFmtId="0" fontId="5" fillId="0" borderId="15" xfId="0" applyFont="1" applyBorder="1" applyAlignment="1">
      <alignment horizontal="center" textRotation="90"/>
    </xf>
    <xf numFmtId="0" fontId="6" fillId="0" borderId="16" xfId="0" applyFont="1" applyBorder="1" applyAlignment="1">
      <alignment horizontal="center" textRotation="90"/>
    </xf>
    <xf numFmtId="0" fontId="5" fillId="0" borderId="10" xfId="0" applyFont="1" applyBorder="1" applyAlignment="1">
      <alignment horizontal="center" textRotation="90"/>
    </xf>
    <xf numFmtId="0" fontId="5" fillId="0" borderId="17" xfId="0" applyFont="1" applyBorder="1" applyAlignment="1">
      <alignment horizontal="center" textRotation="90"/>
    </xf>
    <xf numFmtId="0" fontId="14" fillId="0" borderId="28" xfId="0" applyFont="1" applyBorder="1" applyAlignment="1">
      <alignment horizontal="center" vertical="center"/>
    </xf>
    <xf numFmtId="0" fontId="0" fillId="24" borderId="10" xfId="0" applyFill="1" applyBorder="1" applyAlignment="1">
      <alignment vertical="center"/>
    </xf>
    <xf numFmtId="0" fontId="0" fillId="24" borderId="14" xfId="0" applyFill="1" applyBorder="1" applyAlignment="1">
      <alignment vertical="center"/>
    </xf>
    <xf numFmtId="0" fontId="0" fillId="24" borderId="15" xfId="0" applyFill="1" applyBorder="1" applyAlignment="1">
      <alignment vertical="center"/>
    </xf>
    <xf numFmtId="0" fontId="0" fillId="24" borderId="16" xfId="0" applyFill="1" applyBorder="1" applyAlignment="1">
      <alignment vertical="center"/>
    </xf>
    <xf numFmtId="0" fontId="12" fillId="24" borderId="17" xfId="0" applyFont="1" applyFill="1" applyBorder="1" applyAlignment="1">
      <alignment horizontal="center" vertical="center"/>
    </xf>
    <xf numFmtId="0" fontId="0" fillId="24" borderId="19" xfId="0" applyFill="1" applyBorder="1" applyAlignment="1">
      <alignment vertical="center"/>
    </xf>
    <xf numFmtId="0" fontId="12" fillId="24" borderId="10" xfId="0" applyFont="1" applyFill="1" applyBorder="1" applyAlignment="1">
      <alignment horizontal="center" vertical="center"/>
    </xf>
    <xf numFmtId="0" fontId="19" fillId="24" borderId="19" xfId="0" applyFont="1" applyFill="1" applyBorder="1" applyAlignment="1">
      <alignment vertical="center"/>
    </xf>
    <xf numFmtId="0" fontId="0" fillId="24" borderId="23" xfId="0" applyFill="1" applyBorder="1" applyAlignment="1">
      <alignment vertical="center"/>
    </xf>
    <xf numFmtId="0" fontId="19" fillId="24" borderId="23" xfId="0" applyFont="1" applyFill="1" applyBorder="1" applyAlignment="1">
      <alignment horizontal="center" vertical="center"/>
    </xf>
    <xf numFmtId="0" fontId="12" fillId="24" borderId="29" xfId="0" applyFont="1" applyFill="1" applyBorder="1" applyAlignment="1">
      <alignment horizontal="center" vertical="center"/>
    </xf>
    <xf numFmtId="0" fontId="12" fillId="24" borderId="10" xfId="0" applyFont="1" applyFill="1" applyBorder="1" applyAlignment="1">
      <alignment vertical="center"/>
    </xf>
    <xf numFmtId="0" fontId="0" fillId="25" borderId="0" xfId="0" applyFill="1" applyAlignment="1">
      <alignment vertical="center"/>
    </xf>
    <xf numFmtId="0" fontId="12" fillId="24" borderId="14" xfId="0" applyFont="1" applyFill="1" applyBorder="1" applyAlignment="1">
      <alignment vertical="center"/>
    </xf>
    <xf numFmtId="0" fontId="12" fillId="24" borderId="15" xfId="0" applyFont="1" applyFill="1" applyBorder="1" applyAlignment="1">
      <alignment vertical="center"/>
    </xf>
    <xf numFmtId="0" fontId="12" fillId="24" borderId="16" xfId="0" applyFont="1" applyFill="1" applyBorder="1" applyAlignment="1">
      <alignment vertical="center"/>
    </xf>
    <xf numFmtId="0" fontId="12" fillId="24" borderId="20" xfId="0" applyFont="1" applyFill="1" applyBorder="1" applyAlignment="1">
      <alignment vertical="center"/>
    </xf>
    <xf numFmtId="0" fontId="0" fillId="24" borderId="20" xfId="0" applyFill="1" applyBorder="1" applyAlignment="1">
      <alignment vertical="center"/>
    </xf>
    <xf numFmtId="0" fontId="12" fillId="24" borderId="15" xfId="0" applyFont="1" applyFill="1" applyBorder="1" applyAlignment="1">
      <alignment horizontal="center" vertical="center"/>
    </xf>
    <xf numFmtId="0" fontId="12" fillId="24" borderId="20" xfId="0" applyFont="1" applyFill="1" applyBorder="1" applyAlignment="1">
      <alignment horizontal="left" vertical="center"/>
    </xf>
    <xf numFmtId="0" fontId="0" fillId="24" borderId="20" xfId="0" applyFill="1" applyBorder="1" applyAlignment="1">
      <alignment horizontal="left" vertical="center"/>
    </xf>
    <xf numFmtId="0" fontId="15" fillId="24" borderId="14" xfId="0" applyFont="1" applyFill="1" applyBorder="1" applyAlignment="1">
      <alignment horizontal="center" vertical="center"/>
    </xf>
    <xf numFmtId="0" fontId="15" fillId="24" borderId="10" xfId="0" applyFont="1" applyFill="1" applyBorder="1" applyAlignment="1">
      <alignment horizontal="center" vertical="center"/>
    </xf>
    <xf numFmtId="0" fontId="12" fillId="24" borderId="29" xfId="0" applyFont="1" applyFill="1" applyBorder="1" applyAlignment="1">
      <alignment horizontal="center"/>
    </xf>
    <xf numFmtId="0" fontId="12" fillId="24" borderId="32" xfId="0" applyFont="1" applyFill="1" applyBorder="1" applyAlignment="1">
      <alignment horizontal="center"/>
    </xf>
    <xf numFmtId="0" fontId="0" fillId="24" borderId="35" xfId="0" applyFill="1" applyBorder="1"/>
    <xf numFmtId="0" fontId="12" fillId="24" borderId="10" xfId="0" applyFont="1" applyFill="1" applyBorder="1" applyAlignment="1">
      <alignment horizontal="center"/>
    </xf>
    <xf numFmtId="0" fontId="12" fillId="24" borderId="15" xfId="0" applyFont="1" applyFill="1" applyBorder="1" applyAlignment="1">
      <alignment horizontal="center"/>
    </xf>
    <xf numFmtId="0" fontId="0" fillId="24" borderId="20" xfId="0" applyFill="1" applyBorder="1"/>
    <xf numFmtId="0" fontId="0" fillId="26" borderId="0" xfId="0" applyFill="1"/>
    <xf numFmtId="0" fontId="33" fillId="24" borderId="37" xfId="0" applyFont="1" applyFill="1" applyBorder="1" applyAlignment="1" applyProtection="1">
      <alignment horizontal="center" vertical="center"/>
      <protection locked="0"/>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37" xfId="0" applyFont="1" applyBorder="1" applyAlignment="1">
      <alignment horizontal="center" vertical="center"/>
    </xf>
    <xf numFmtId="0" fontId="4" fillId="0" borderId="27" xfId="0" applyFont="1" applyBorder="1" applyAlignment="1">
      <alignment horizontal="left" vertical="center"/>
    </xf>
    <xf numFmtId="0" fontId="9" fillId="0" borderId="40" xfId="0" applyFont="1" applyBorder="1" applyAlignment="1">
      <alignment vertical="center" wrapText="1"/>
    </xf>
    <xf numFmtId="0" fontId="0" fillId="0" borderId="19" xfId="0" applyBorder="1" applyAlignment="1">
      <alignment vertical="center"/>
    </xf>
    <xf numFmtId="0" fontId="33" fillId="0" borderId="37" xfId="0" applyFont="1" applyBorder="1" applyAlignment="1">
      <alignment vertical="center"/>
    </xf>
    <xf numFmtId="0" fontId="9" fillId="0" borderId="0" xfId="0" applyFont="1" applyAlignment="1">
      <alignment vertical="center"/>
    </xf>
    <xf numFmtId="0" fontId="4" fillId="0" borderId="37" xfId="0" applyFont="1" applyBorder="1" applyAlignment="1">
      <alignment horizontal="left" vertical="center"/>
    </xf>
    <xf numFmtId="0" fontId="0" fillId="0" borderId="0" xfId="0" applyAlignment="1">
      <alignment vertical="center" wrapText="1"/>
    </xf>
    <xf numFmtId="0" fontId="4" fillId="0" borderId="37" xfId="0" applyFont="1" applyBorder="1" applyAlignment="1">
      <alignment vertical="center"/>
    </xf>
    <xf numFmtId="0" fontId="8" fillId="0" borderId="0" xfId="0" applyFont="1" applyAlignment="1">
      <alignment horizontal="center" vertical="center"/>
    </xf>
    <xf numFmtId="0" fontId="0" fillId="0" borderId="36" xfId="0" applyBorder="1" applyAlignment="1">
      <alignment vertical="center"/>
    </xf>
    <xf numFmtId="0" fontId="0" fillId="26" borderId="0" xfId="0" applyFill="1" applyAlignment="1">
      <alignment vertical="center"/>
    </xf>
    <xf numFmtId="0" fontId="4" fillId="0" borderId="23" xfId="0" applyFont="1" applyBorder="1" applyAlignment="1">
      <alignment horizontal="center" vertical="center" textRotation="90"/>
    </xf>
    <xf numFmtId="0" fontId="4" fillId="0" borderId="20" xfId="0" applyFont="1" applyBorder="1" applyAlignment="1">
      <alignment horizontal="right" vertical="center" textRotation="90" wrapText="1"/>
    </xf>
    <xf numFmtId="0" fontId="12" fillId="24" borderId="17" xfId="0" applyFont="1" applyFill="1" applyBorder="1" applyAlignment="1">
      <alignment horizontal="center"/>
    </xf>
    <xf numFmtId="0" fontId="12" fillId="24" borderId="31" xfId="0" applyFont="1" applyFill="1" applyBorder="1" applyAlignment="1">
      <alignment horizontal="center" vertical="center"/>
    </xf>
    <xf numFmtId="0" fontId="12" fillId="24" borderId="33" xfId="0" applyFont="1" applyFill="1" applyBorder="1" applyAlignment="1">
      <alignment horizontal="center" vertical="center"/>
    </xf>
    <xf numFmtId="0" fontId="0" fillId="24" borderId="16" xfId="0" applyFill="1" applyBorder="1" applyAlignment="1">
      <alignment horizontal="center"/>
    </xf>
    <xf numFmtId="0" fontId="0" fillId="24" borderId="14" xfId="0" applyFill="1" applyBorder="1" applyAlignment="1">
      <alignment horizontal="center"/>
    </xf>
    <xf numFmtId="0" fontId="0" fillId="24" borderId="10" xfId="0" applyFill="1" applyBorder="1" applyAlignment="1">
      <alignment horizontal="center"/>
    </xf>
    <xf numFmtId="0" fontId="0" fillId="24" borderId="30" xfId="0" applyFill="1" applyBorder="1" applyAlignment="1">
      <alignment horizontal="center"/>
    </xf>
    <xf numFmtId="0" fontId="0" fillId="24" borderId="19" xfId="0" applyFill="1" applyBorder="1" applyAlignment="1">
      <alignment horizontal="center"/>
    </xf>
    <xf numFmtId="0" fontId="0" fillId="24" borderId="15" xfId="0" applyFill="1" applyBorder="1" applyAlignment="1">
      <alignment horizontal="center"/>
    </xf>
    <xf numFmtId="0" fontId="28" fillId="24" borderId="14" xfId="0" applyFont="1" applyFill="1" applyBorder="1" applyAlignment="1">
      <alignment horizontal="center"/>
    </xf>
    <xf numFmtId="0" fontId="28" fillId="24" borderId="16" xfId="0" applyFont="1" applyFill="1" applyBorder="1" applyAlignment="1">
      <alignment horizontal="center"/>
    </xf>
    <xf numFmtId="0" fontId="28" fillId="24" borderId="10" xfId="0" applyFont="1" applyFill="1" applyBorder="1" applyAlignment="1">
      <alignment horizontal="center"/>
    </xf>
    <xf numFmtId="0" fontId="0" fillId="24" borderId="17" xfId="0" applyFill="1" applyBorder="1" applyAlignment="1">
      <alignment horizontal="center"/>
    </xf>
    <xf numFmtId="0" fontId="0" fillId="24" borderId="14" xfId="0" applyFill="1" applyBorder="1"/>
    <xf numFmtId="0" fontId="0" fillId="24" borderId="16" xfId="0" applyFill="1" applyBorder="1"/>
    <xf numFmtId="0" fontId="0" fillId="24" borderId="15" xfId="0" applyFill="1" applyBorder="1"/>
    <xf numFmtId="0" fontId="31" fillId="24" borderId="14" xfId="0" applyFont="1" applyFill="1" applyBorder="1"/>
    <xf numFmtId="0" fontId="31" fillId="24" borderId="16" xfId="0" applyFont="1" applyFill="1" applyBorder="1"/>
    <xf numFmtId="0" fontId="31" fillId="24" borderId="15" xfId="0" applyFont="1" applyFill="1" applyBorder="1"/>
    <xf numFmtId="0" fontId="31" fillId="24" borderId="10" xfId="0" applyFont="1" applyFill="1" applyBorder="1"/>
    <xf numFmtId="0" fontId="31" fillId="26" borderId="0" xfId="0" applyFont="1" applyFill="1"/>
    <xf numFmtId="0" fontId="0" fillId="24" borderId="10" xfId="0" applyFill="1" applyBorder="1"/>
    <xf numFmtId="0" fontId="30" fillId="26" borderId="0" xfId="0" applyFont="1" applyFill="1" applyAlignment="1">
      <alignment horizontal="left" vertical="center"/>
    </xf>
    <xf numFmtId="0" fontId="30" fillId="0" borderId="0" xfId="0" applyFont="1" applyAlignment="1">
      <alignment horizontal="left" vertical="center"/>
    </xf>
    <xf numFmtId="0" fontId="14" fillId="0" borderId="27" xfId="0" applyFont="1" applyBorder="1" applyAlignment="1">
      <alignment horizontal="center" vertical="center"/>
    </xf>
    <xf numFmtId="0" fontId="14" fillId="25" borderId="38" xfId="0" applyFont="1" applyFill="1" applyBorder="1" applyAlignment="1">
      <alignment horizontal="center" vertical="center"/>
    </xf>
    <xf numFmtId="0" fontId="33" fillId="24" borderId="37" xfId="0" applyFont="1" applyFill="1" applyBorder="1" applyAlignment="1">
      <alignment horizontal="center" vertical="center"/>
    </xf>
    <xf numFmtId="0" fontId="14" fillId="0" borderId="0" xfId="0" applyFont="1" applyAlignment="1">
      <alignment horizontal="center" vertical="center"/>
    </xf>
    <xf numFmtId="0" fontId="4" fillId="0" borderId="44" xfId="0" applyFont="1" applyBorder="1" applyAlignment="1">
      <alignment horizontal="left" vertical="center"/>
    </xf>
    <xf numFmtId="0" fontId="14" fillId="0" borderId="45" xfId="0" applyFont="1" applyBorder="1" applyAlignment="1">
      <alignment horizontal="center" vertical="center"/>
    </xf>
    <xf numFmtId="0" fontId="14" fillId="0" borderId="40" xfId="0" applyFont="1" applyBorder="1" applyAlignment="1">
      <alignment horizontal="center" vertical="center"/>
    </xf>
    <xf numFmtId="0" fontId="12" fillId="0" borderId="39" xfId="0" applyFont="1" applyBorder="1" applyAlignment="1">
      <alignment vertical="center"/>
    </xf>
    <xf numFmtId="0" fontId="12" fillId="0" borderId="36" xfId="0" applyFont="1" applyBorder="1" applyAlignment="1">
      <alignment vertical="center"/>
    </xf>
    <xf numFmtId="0" fontId="0" fillId="24" borderId="17" xfId="0" applyFill="1" applyBorder="1" applyAlignment="1">
      <alignment vertical="center"/>
    </xf>
    <xf numFmtId="0" fontId="13" fillId="24" borderId="10" xfId="0" applyFont="1" applyFill="1" applyBorder="1" applyAlignment="1">
      <alignment horizontal="center" vertical="center"/>
    </xf>
    <xf numFmtId="0" fontId="4" fillId="0" borderId="47" xfId="0" applyFont="1" applyBorder="1" applyAlignment="1">
      <alignment horizontal="left" vertical="center"/>
    </xf>
    <xf numFmtId="0" fontId="0" fillId="0" borderId="48" xfId="0" applyBorder="1" applyAlignment="1">
      <alignment vertical="center"/>
    </xf>
    <xf numFmtId="0" fontId="4" fillId="0" borderId="21" xfId="0" applyFont="1" applyBorder="1" applyAlignment="1">
      <alignment horizontal="left" vertical="center"/>
    </xf>
    <xf numFmtId="0" fontId="14" fillId="0" borderId="42" xfId="0" applyFont="1" applyBorder="1" applyAlignment="1">
      <alignment horizontal="center" vertical="center"/>
    </xf>
    <xf numFmtId="0" fontId="14" fillId="0" borderId="44" xfId="0" applyFont="1" applyBorder="1" applyAlignment="1">
      <alignment horizontal="center" vertical="center"/>
    </xf>
    <xf numFmtId="0" fontId="20" fillId="24" borderId="14" xfId="0" applyFont="1" applyFill="1" applyBorder="1" applyAlignment="1">
      <alignment vertical="center"/>
    </xf>
    <xf numFmtId="0" fontId="20" fillId="24" borderId="16" xfId="0" applyFont="1" applyFill="1" applyBorder="1" applyAlignment="1">
      <alignment vertical="center"/>
    </xf>
    <xf numFmtId="0" fontId="20" fillId="24" borderId="10" xfId="0" applyFont="1" applyFill="1" applyBorder="1" applyAlignment="1">
      <alignment vertical="center"/>
    </xf>
    <xf numFmtId="0" fontId="14" fillId="0" borderId="21" xfId="0" applyFont="1" applyBorder="1" applyAlignment="1">
      <alignment horizontal="center" vertical="center"/>
    </xf>
    <xf numFmtId="2" fontId="4" fillId="0" borderId="42" xfId="0" applyNumberFormat="1" applyFont="1" applyBorder="1" applyAlignment="1">
      <alignment horizontal="left" vertical="center"/>
    </xf>
    <xf numFmtId="0" fontId="0" fillId="0" borderId="40" xfId="0" applyBorder="1" applyAlignment="1">
      <alignment horizontal="center"/>
    </xf>
    <xf numFmtId="0" fontId="4" fillId="0" borderId="36" xfId="0" applyFont="1" applyBorder="1" applyAlignment="1">
      <alignment horizontal="left" vertical="center"/>
    </xf>
    <xf numFmtId="0" fontId="21" fillId="24" borderId="10" xfId="0" applyFont="1" applyFill="1" applyBorder="1" applyAlignment="1">
      <alignment horizontal="center"/>
    </xf>
    <xf numFmtId="0" fontId="21" fillId="24" borderId="14" xfId="0" applyFont="1" applyFill="1" applyBorder="1" applyAlignment="1">
      <alignment horizontal="center"/>
    </xf>
    <xf numFmtId="0" fontId="21" fillId="24" borderId="16" xfId="0" applyFont="1" applyFill="1" applyBorder="1" applyAlignment="1">
      <alignment horizontal="center"/>
    </xf>
    <xf numFmtId="0" fontId="0" fillId="0" borderId="0" xfId="0" applyAlignment="1">
      <alignment horizontal="center" vertical="center"/>
    </xf>
    <xf numFmtId="0" fontId="14" fillId="25" borderId="42" xfId="0" applyFont="1" applyFill="1" applyBorder="1" applyAlignment="1">
      <alignment horizontal="center" vertical="center"/>
    </xf>
    <xf numFmtId="0" fontId="14" fillId="25" borderId="52" xfId="0" applyFont="1" applyFill="1" applyBorder="1" applyAlignment="1">
      <alignment horizontal="center" vertical="center"/>
    </xf>
    <xf numFmtId="0" fontId="0" fillId="26" borderId="0" xfId="0" applyFill="1" applyAlignment="1">
      <alignment horizontal="center"/>
    </xf>
    <xf numFmtId="0" fontId="11" fillId="0" borderId="0" xfId="0" applyFont="1" applyAlignment="1">
      <alignment horizontal="left" vertical="center"/>
    </xf>
    <xf numFmtId="0" fontId="34" fillId="0" borderId="23" xfId="0" applyFont="1" applyBorder="1" applyAlignment="1">
      <alignment horizontal="left" vertical="center"/>
    </xf>
    <xf numFmtId="0" fontId="34" fillId="0" borderId="23" xfId="0" applyFont="1" applyBorder="1" applyAlignment="1">
      <alignment vertical="center"/>
    </xf>
    <xf numFmtId="0" fontId="11" fillId="0" borderId="40" xfId="0" applyFont="1" applyBorder="1" applyAlignment="1">
      <alignment vertical="center"/>
    </xf>
    <xf numFmtId="0" fontId="11" fillId="0" borderId="40" xfId="0" applyFont="1" applyBorder="1" applyAlignment="1">
      <alignment horizontal="left" vertical="center" wrapText="1"/>
    </xf>
    <xf numFmtId="0" fontId="11" fillId="0" borderId="46" xfId="0" applyFont="1" applyBorder="1" applyAlignment="1">
      <alignment vertical="center"/>
    </xf>
    <xf numFmtId="0" fontId="11" fillId="0" borderId="40" xfId="0" applyFont="1" applyBorder="1" applyAlignment="1">
      <alignment vertical="center" wrapText="1"/>
    </xf>
    <xf numFmtId="0" fontId="11" fillId="0" borderId="46" xfId="0" applyFont="1" applyBorder="1" applyAlignment="1">
      <alignment horizontal="left" vertical="center" wrapText="1"/>
    </xf>
    <xf numFmtId="0" fontId="34" fillId="0" borderId="10" xfId="0" applyFont="1" applyBorder="1" applyAlignment="1">
      <alignment vertical="center"/>
    </xf>
    <xf numFmtId="0" fontId="11" fillId="0" borderId="39" xfId="0" applyFont="1" applyBorder="1" applyAlignment="1">
      <alignment horizontal="left" vertical="center" wrapText="1"/>
    </xf>
    <xf numFmtId="0" fontId="11" fillId="0" borderId="27" xfId="0" applyFont="1" applyBorder="1" applyAlignment="1">
      <alignment vertical="center" wrapText="1"/>
    </xf>
    <xf numFmtId="0" fontId="34" fillId="0" borderId="23" xfId="0" applyFont="1" applyBorder="1" applyAlignment="1">
      <alignment vertical="center" wrapText="1"/>
    </xf>
    <xf numFmtId="0" fontId="11" fillId="0" borderId="46" xfId="0" applyFont="1" applyBorder="1" applyAlignment="1">
      <alignment vertical="center" wrapText="1"/>
    </xf>
    <xf numFmtId="0" fontId="34" fillId="0" borderId="20" xfId="0" applyFont="1" applyBorder="1" applyAlignment="1">
      <alignment vertical="center"/>
    </xf>
    <xf numFmtId="0" fontId="11" fillId="0" borderId="41" xfId="0" applyFont="1" applyBorder="1" applyAlignment="1">
      <alignment vertical="center" wrapText="1"/>
    </xf>
    <xf numFmtId="0" fontId="11" fillId="0" borderId="0" xfId="0" applyFont="1" applyAlignment="1">
      <alignment vertical="center" wrapText="1"/>
    </xf>
    <xf numFmtId="0" fontId="34" fillId="0" borderId="19" xfId="0" applyFont="1" applyBorder="1" applyAlignment="1">
      <alignment horizontal="left" vertical="center" wrapText="1"/>
    </xf>
    <xf numFmtId="0" fontId="11" fillId="0" borderId="21" xfId="0" applyFont="1" applyBorder="1" applyAlignment="1">
      <alignment vertical="center" wrapText="1"/>
    </xf>
    <xf numFmtId="0" fontId="11" fillId="0" borderId="53" xfId="0" applyFont="1" applyBorder="1" applyAlignment="1">
      <alignment vertical="center" wrapText="1"/>
    </xf>
    <xf numFmtId="0" fontId="11" fillId="0" borderId="43" xfId="0" applyFont="1" applyBorder="1" applyAlignment="1">
      <alignment vertical="center" wrapText="1"/>
    </xf>
    <xf numFmtId="0" fontId="11" fillId="0" borderId="42" xfId="0" applyFont="1" applyBorder="1" applyAlignment="1">
      <alignment vertical="center" wrapText="1"/>
    </xf>
    <xf numFmtId="0" fontId="34" fillId="25" borderId="46" xfId="0" applyFont="1" applyFill="1" applyBorder="1" applyAlignment="1">
      <alignment vertical="center" wrapText="1"/>
    </xf>
    <xf numFmtId="0" fontId="34" fillId="0" borderId="20" xfId="0" applyFont="1" applyBorder="1" applyAlignment="1">
      <alignment vertical="center" wrapText="1"/>
    </xf>
    <xf numFmtId="0" fontId="40" fillId="25" borderId="42" xfId="0" applyFont="1" applyFill="1" applyBorder="1" applyAlignment="1">
      <alignment vertical="center" wrapText="1"/>
    </xf>
    <xf numFmtId="0" fontId="11" fillId="0" borderId="44" xfId="0" applyFont="1" applyBorder="1" applyAlignment="1">
      <alignment vertical="center" wrapText="1"/>
    </xf>
    <xf numFmtId="0" fontId="11" fillId="27" borderId="42" xfId="0" applyFont="1" applyFill="1" applyBorder="1" applyAlignment="1">
      <alignment vertical="center" wrapText="1"/>
    </xf>
    <xf numFmtId="0" fontId="11" fillId="27" borderId="44" xfId="0" applyFont="1" applyFill="1" applyBorder="1" applyAlignment="1">
      <alignment vertical="center" wrapText="1"/>
    </xf>
    <xf numFmtId="0" fontId="40" fillId="25" borderId="47" xfId="0" applyFont="1" applyFill="1" applyBorder="1" applyAlignment="1">
      <alignment vertical="center" wrapText="1"/>
    </xf>
    <xf numFmtId="0" fontId="11" fillId="0" borderId="36" xfId="0" applyFont="1" applyBorder="1" applyAlignment="1">
      <alignment vertical="center" wrapText="1"/>
    </xf>
    <xf numFmtId="0" fontId="11" fillId="0" borderId="54" xfId="0" applyFont="1" applyBorder="1" applyAlignment="1">
      <alignment vertical="center" wrapText="1"/>
    </xf>
    <xf numFmtId="0" fontId="34" fillId="0" borderId="19" xfId="0" applyFont="1" applyBorder="1" applyAlignment="1">
      <alignment vertical="center" wrapText="1"/>
    </xf>
    <xf numFmtId="0" fontId="11" fillId="0" borderId="37" xfId="0" applyFont="1" applyBorder="1" applyAlignment="1">
      <alignment vertical="center" wrapText="1"/>
    </xf>
    <xf numFmtId="0" fontId="11" fillId="0" borderId="55" xfId="0" applyFont="1" applyBorder="1" applyAlignment="1">
      <alignment vertical="center" wrapText="1"/>
    </xf>
    <xf numFmtId="0" fontId="11" fillId="27" borderId="54" xfId="0" applyFont="1" applyFill="1" applyBorder="1" applyAlignment="1">
      <alignment vertical="center" wrapText="1"/>
    </xf>
    <xf numFmtId="0" fontId="34" fillId="0" borderId="20" xfId="0" applyFont="1" applyBorder="1" applyAlignment="1">
      <alignment horizontal="left" vertical="center" wrapText="1"/>
    </xf>
    <xf numFmtId="0" fontId="11" fillId="0" borderId="47" xfId="0" applyFont="1" applyBorder="1" applyAlignment="1">
      <alignment vertical="center" wrapText="1"/>
    </xf>
    <xf numFmtId="0" fontId="11" fillId="0" borderId="39" xfId="0" applyFont="1" applyBorder="1" applyAlignment="1">
      <alignment vertical="center" wrapText="1"/>
    </xf>
    <xf numFmtId="0" fontId="34" fillId="0" borderId="35" xfId="0" applyFont="1" applyBorder="1" applyAlignment="1">
      <alignment vertical="center" wrapText="1"/>
    </xf>
    <xf numFmtId="0" fontId="11" fillId="0" borderId="37" xfId="0" applyFont="1" applyBorder="1" applyAlignment="1">
      <alignment horizontal="left" vertical="center" wrapText="1"/>
    </xf>
    <xf numFmtId="0" fontId="11" fillId="0" borderId="57" xfId="0" applyFont="1" applyBorder="1" applyAlignment="1">
      <alignment vertical="center" wrapText="1"/>
    </xf>
    <xf numFmtId="0" fontId="26" fillId="0" borderId="0" xfId="0" applyFont="1" applyAlignment="1">
      <alignment horizontal="center" vertical="center"/>
    </xf>
    <xf numFmtId="0" fontId="9" fillId="0" borderId="47" xfId="0" applyFont="1" applyBorder="1" applyAlignment="1">
      <alignment horizontal="center" vertical="center"/>
    </xf>
    <xf numFmtId="0" fontId="32" fillId="0" borderId="10" xfId="0" applyFont="1" applyBorder="1" applyAlignment="1">
      <alignment horizontal="center" textRotation="90"/>
    </xf>
    <xf numFmtId="0" fontId="0" fillId="24" borderId="31" xfId="0" applyFill="1" applyBorder="1" applyAlignment="1">
      <alignment vertical="center"/>
    </xf>
    <xf numFmtId="0" fontId="0" fillId="24" borderId="29" xfId="0" applyFill="1" applyBorder="1" applyAlignment="1">
      <alignment vertical="center"/>
    </xf>
    <xf numFmtId="0" fontId="11" fillId="26" borderId="37" xfId="0" applyFont="1" applyFill="1" applyBorder="1" applyAlignment="1">
      <alignment horizontal="left" vertical="center" wrapText="1"/>
    </xf>
    <xf numFmtId="0" fontId="0" fillId="24" borderId="32" xfId="0" applyFill="1" applyBorder="1" applyAlignment="1">
      <alignment vertical="center"/>
    </xf>
    <xf numFmtId="0" fontId="0" fillId="24" borderId="33" xfId="0" applyFill="1" applyBorder="1" applyAlignment="1">
      <alignment vertical="center"/>
    </xf>
    <xf numFmtId="0" fontId="0" fillId="24" borderId="50" xfId="0" applyFill="1" applyBorder="1" applyAlignment="1">
      <alignment vertical="center"/>
    </xf>
    <xf numFmtId="0" fontId="4" fillId="0" borderId="57" xfId="0" applyFont="1" applyBorder="1" applyAlignment="1">
      <alignment horizontal="left" vertical="center"/>
    </xf>
    <xf numFmtId="0" fontId="11" fillId="26" borderId="36" xfId="0" applyFont="1" applyFill="1" applyBorder="1" applyAlignment="1">
      <alignment horizontal="left" vertical="center" wrapText="1"/>
    </xf>
    <xf numFmtId="0" fontId="11" fillId="27" borderId="37" xfId="0" applyFont="1" applyFill="1" applyBorder="1" applyAlignment="1">
      <alignment horizontal="left" vertical="center" wrapText="1"/>
    </xf>
    <xf numFmtId="0" fontId="20" fillId="24" borderId="31" xfId="0" applyFont="1" applyFill="1" applyBorder="1" applyAlignment="1">
      <alignment vertical="center"/>
    </xf>
    <xf numFmtId="0" fontId="12" fillId="24" borderId="66" xfId="0" applyFont="1" applyFill="1" applyBorder="1" applyAlignment="1">
      <alignment horizontal="center" vertical="center"/>
    </xf>
    <xf numFmtId="0" fontId="20" fillId="24" borderId="33" xfId="0" applyFont="1" applyFill="1" applyBorder="1" applyAlignment="1">
      <alignment vertical="center"/>
    </xf>
    <xf numFmtId="0" fontId="34" fillId="0" borderId="35" xfId="0" applyFont="1" applyBorder="1" applyAlignment="1">
      <alignment horizontal="left" vertical="center" wrapText="1"/>
    </xf>
    <xf numFmtId="0" fontId="34" fillId="0" borderId="50" xfId="0" applyFont="1" applyBorder="1" applyAlignment="1">
      <alignment horizontal="left" vertical="center" wrapText="1"/>
    </xf>
    <xf numFmtId="0" fontId="12" fillId="24" borderId="31" xfId="0" applyFont="1" applyFill="1" applyBorder="1" applyAlignment="1">
      <alignment vertical="center"/>
    </xf>
    <xf numFmtId="0" fontId="12" fillId="24" borderId="33" xfId="0" applyFont="1" applyFill="1" applyBorder="1" applyAlignment="1">
      <alignment vertical="center"/>
    </xf>
    <xf numFmtId="0" fontId="12" fillId="24" borderId="29" xfId="0" applyFont="1" applyFill="1" applyBorder="1" applyAlignment="1">
      <alignment vertical="center"/>
    </xf>
    <xf numFmtId="0" fontId="12" fillId="24" borderId="32" xfId="0" applyFont="1" applyFill="1" applyBorder="1" applyAlignment="1">
      <alignment vertical="center"/>
    </xf>
    <xf numFmtId="0" fontId="16" fillId="24" borderId="34" xfId="0" applyFont="1" applyFill="1" applyBorder="1" applyAlignment="1">
      <alignment vertical="center"/>
    </xf>
    <xf numFmtId="0" fontId="4" fillId="24" borderId="40" xfId="0" applyFont="1" applyFill="1" applyBorder="1" applyAlignment="1" applyProtection="1">
      <alignment horizontal="center" vertical="center"/>
      <protection locked="0"/>
    </xf>
    <xf numFmtId="0" fontId="4" fillId="24" borderId="40" xfId="0" applyFont="1" applyFill="1" applyBorder="1" applyAlignment="1">
      <alignment horizontal="center" vertical="center"/>
    </xf>
    <xf numFmtId="0" fontId="34" fillId="0" borderId="23" xfId="0" applyFont="1" applyBorder="1" applyAlignment="1">
      <alignment horizontal="left" vertical="center" wrapText="1"/>
    </xf>
    <xf numFmtId="0" fontId="12" fillId="24" borderId="66" xfId="0" applyFont="1" applyFill="1" applyBorder="1" applyAlignment="1">
      <alignment vertical="center"/>
    </xf>
    <xf numFmtId="0" fontId="35" fillId="26" borderId="0" xfId="0" applyFont="1" applyFill="1" applyAlignment="1">
      <alignment vertical="center"/>
    </xf>
    <xf numFmtId="0" fontId="9" fillId="26" borderId="0" xfId="0" applyFont="1" applyFill="1" applyAlignment="1">
      <alignment vertical="center"/>
    </xf>
    <xf numFmtId="0" fontId="12" fillId="26" borderId="0" xfId="0" applyFont="1" applyFill="1" applyAlignment="1">
      <alignment vertical="center"/>
    </xf>
    <xf numFmtId="0" fontId="0" fillId="26" borderId="0" xfId="0" applyFill="1" applyAlignment="1">
      <alignment horizontal="center" vertical="center"/>
    </xf>
    <xf numFmtId="0" fontId="8" fillId="26" borderId="0" xfId="0" applyFont="1" applyFill="1" applyAlignment="1">
      <alignment horizontal="center" vertical="center"/>
    </xf>
    <xf numFmtId="0" fontId="34" fillId="26" borderId="0" xfId="0" applyFont="1" applyFill="1" applyAlignment="1">
      <alignment horizontal="center" vertical="center"/>
    </xf>
    <xf numFmtId="0" fontId="12" fillId="24" borderId="25" xfId="0" applyFont="1" applyFill="1" applyBorder="1" applyAlignment="1">
      <alignment horizontal="center" vertical="center"/>
    </xf>
    <xf numFmtId="0" fontId="0" fillId="28" borderId="25" xfId="0" applyFill="1" applyBorder="1" applyAlignment="1">
      <alignment vertical="center"/>
    </xf>
    <xf numFmtId="0" fontId="0" fillId="29" borderId="25" xfId="0" applyFill="1" applyBorder="1" applyAlignment="1">
      <alignment vertical="center"/>
    </xf>
    <xf numFmtId="0" fontId="14" fillId="25" borderId="25" xfId="0" applyFont="1" applyFill="1" applyBorder="1" applyAlignment="1">
      <alignment horizontal="center" vertical="center"/>
    </xf>
    <xf numFmtId="0" fontId="0" fillId="30" borderId="25" xfId="0" applyFill="1" applyBorder="1" applyAlignment="1">
      <alignment vertical="center"/>
    </xf>
    <xf numFmtId="0" fontId="33" fillId="26" borderId="0" xfId="0" applyFont="1" applyFill="1"/>
    <xf numFmtId="0" fontId="14" fillId="31" borderId="25" xfId="0" applyFont="1" applyFill="1" applyBorder="1" applyAlignment="1">
      <alignment horizontal="center" vertical="center"/>
    </xf>
    <xf numFmtId="0" fontId="0" fillId="27" borderId="25" xfId="0" applyFill="1" applyBorder="1" applyAlignment="1">
      <alignment vertical="center"/>
    </xf>
    <xf numFmtId="0" fontId="0" fillId="26" borderId="19" xfId="0" applyFill="1" applyBorder="1" applyAlignment="1">
      <alignment vertical="center"/>
    </xf>
    <xf numFmtId="49" fontId="4" fillId="0" borderId="37" xfId="0" applyNumberFormat="1" applyFont="1" applyBorder="1" applyAlignment="1">
      <alignment horizontal="left" vertical="center"/>
    </xf>
    <xf numFmtId="49" fontId="4" fillId="0" borderId="42"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50" xfId="0" applyNumberFormat="1" applyFont="1" applyBorder="1" applyAlignment="1">
      <alignment horizontal="left" vertical="center"/>
    </xf>
    <xf numFmtId="49" fontId="4" fillId="0" borderId="44" xfId="0" applyNumberFormat="1" applyFont="1" applyBorder="1" applyAlignment="1">
      <alignment horizontal="left" vertical="center"/>
    </xf>
    <xf numFmtId="49" fontId="4" fillId="0" borderId="36" xfId="0" applyNumberFormat="1" applyFont="1" applyBorder="1" applyAlignment="1">
      <alignment horizontal="left" vertical="center"/>
    </xf>
    <xf numFmtId="49" fontId="4" fillId="0" borderId="35" xfId="0" applyNumberFormat="1" applyFont="1" applyBorder="1" applyAlignment="1">
      <alignment horizontal="left" vertical="center"/>
    </xf>
    <xf numFmtId="49" fontId="4" fillId="0" borderId="39" xfId="0" applyNumberFormat="1" applyFont="1" applyBorder="1" applyAlignment="1">
      <alignment horizontal="left" vertical="center"/>
    </xf>
    <xf numFmtId="49" fontId="4" fillId="0" borderId="20" xfId="0" applyNumberFormat="1" applyFont="1" applyBorder="1" applyAlignment="1">
      <alignment horizontal="left" vertical="center"/>
    </xf>
    <xf numFmtId="49" fontId="10" fillId="0" borderId="20" xfId="0" applyNumberFormat="1" applyFont="1" applyBorder="1" applyAlignment="1">
      <alignment horizontal="left" vertical="center"/>
    </xf>
    <xf numFmtId="49" fontId="4" fillId="0" borderId="23" xfId="0" applyNumberFormat="1" applyFont="1" applyBorder="1" applyAlignment="1">
      <alignment horizontal="left" vertical="center" wrapText="1"/>
    </xf>
    <xf numFmtId="49" fontId="4" fillId="0" borderId="27" xfId="0" applyNumberFormat="1" applyFont="1" applyBorder="1" applyAlignment="1">
      <alignment horizontal="left" vertical="center"/>
    </xf>
    <xf numFmtId="49" fontId="4" fillId="0" borderId="47" xfId="0" applyNumberFormat="1" applyFont="1" applyBorder="1" applyAlignment="1">
      <alignment horizontal="left" vertical="center"/>
    </xf>
    <xf numFmtId="49" fontId="4" fillId="25" borderId="42" xfId="0" applyNumberFormat="1" applyFont="1" applyFill="1" applyBorder="1" applyAlignment="1">
      <alignment horizontal="left" vertical="center"/>
    </xf>
    <xf numFmtId="49" fontId="10" fillId="0" borderId="56" xfId="0" applyNumberFormat="1" applyFont="1" applyBorder="1" applyAlignment="1">
      <alignment horizontal="left" vertical="center"/>
    </xf>
    <xf numFmtId="49" fontId="4" fillId="0" borderId="21" xfId="0" applyNumberFormat="1" applyFont="1" applyBorder="1" applyAlignment="1">
      <alignment horizontal="left" vertical="center"/>
    </xf>
    <xf numFmtId="49" fontId="4" fillId="25" borderId="57" xfId="0" applyNumberFormat="1" applyFont="1" applyFill="1" applyBorder="1" applyAlignment="1">
      <alignment horizontal="left" vertical="center"/>
    </xf>
    <xf numFmtId="49" fontId="10" fillId="0" borderId="36" xfId="0" applyNumberFormat="1" applyFont="1" applyBorder="1" applyAlignment="1">
      <alignment horizontal="left" vertical="center"/>
    </xf>
    <xf numFmtId="49" fontId="4" fillId="0" borderId="20"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35" xfId="0" applyNumberFormat="1" applyFont="1" applyBorder="1" applyAlignment="1">
      <alignment horizontal="left" vertical="center" wrapText="1"/>
    </xf>
    <xf numFmtId="49" fontId="4" fillId="0" borderId="67" xfId="0" applyNumberFormat="1" applyFont="1" applyBorder="1" applyAlignment="1">
      <alignment horizontal="left" vertical="center"/>
    </xf>
    <xf numFmtId="49" fontId="4" fillId="0" borderId="47" xfId="0" applyNumberFormat="1" applyFont="1" applyBorder="1" applyAlignment="1">
      <alignment horizontal="left" vertical="center" wrapText="1"/>
    </xf>
    <xf numFmtId="49" fontId="10" fillId="0" borderId="35" xfId="0" applyNumberFormat="1" applyFont="1" applyBorder="1" applyAlignment="1">
      <alignment horizontal="left" vertical="center"/>
    </xf>
    <xf numFmtId="0" fontId="50" fillId="26" borderId="0" xfId="0" applyFont="1" applyFill="1" applyAlignment="1">
      <alignment vertical="center"/>
    </xf>
    <xf numFmtId="0" fontId="0" fillId="26" borderId="0" xfId="0" applyFill="1" applyAlignment="1">
      <alignment vertical="center" wrapText="1"/>
    </xf>
    <xf numFmtId="0" fontId="5" fillId="25" borderId="0" xfId="0" applyFont="1" applyFill="1" applyAlignment="1">
      <alignment vertical="center" textRotation="90" wrapText="1"/>
    </xf>
    <xf numFmtId="0" fontId="47" fillId="25" borderId="0" xfId="0" applyFont="1" applyFill="1" applyAlignment="1">
      <alignment vertical="center"/>
    </xf>
    <xf numFmtId="0" fontId="9" fillId="25" borderId="0" xfId="0" applyFont="1" applyFill="1" applyAlignment="1">
      <alignment vertical="center"/>
    </xf>
    <xf numFmtId="0" fontId="0" fillId="25" borderId="0" xfId="0" applyFill="1"/>
    <xf numFmtId="0" fontId="48" fillId="25" borderId="0" xfId="0" applyFont="1" applyFill="1" applyAlignment="1">
      <alignment vertical="center"/>
    </xf>
    <xf numFmtId="0" fontId="0" fillId="25" borderId="0" xfId="0" applyFill="1" applyAlignment="1">
      <alignment horizontal="center" vertical="center"/>
    </xf>
    <xf numFmtId="0" fontId="0" fillId="25" borderId="0" xfId="0" applyFill="1" applyAlignment="1">
      <alignment vertical="center" wrapText="1"/>
    </xf>
    <xf numFmtId="0" fontId="8" fillId="25" borderId="0" xfId="0" applyFont="1" applyFill="1" applyAlignment="1">
      <alignment horizontal="center" vertical="center"/>
    </xf>
    <xf numFmtId="0" fontId="33" fillId="25" borderId="0" xfId="0" applyFont="1" applyFill="1"/>
    <xf numFmtId="0" fontId="2" fillId="26" borderId="0" xfId="0" applyFont="1" applyFill="1" applyAlignment="1">
      <alignment vertical="center"/>
    </xf>
    <xf numFmtId="0" fontId="2" fillId="25" borderId="0" xfId="0" applyFont="1" applyFill="1" applyAlignment="1">
      <alignment vertical="center"/>
    </xf>
    <xf numFmtId="0" fontId="2" fillId="0" borderId="0" xfId="0" applyFont="1" applyAlignment="1">
      <alignment vertical="center"/>
    </xf>
    <xf numFmtId="0" fontId="2" fillId="24" borderId="10" xfId="0" applyFont="1" applyFill="1" applyBorder="1" applyAlignment="1">
      <alignment vertical="center"/>
    </xf>
    <xf numFmtId="0" fontId="2" fillId="24" borderId="14" xfId="0" applyFont="1" applyFill="1" applyBorder="1" applyAlignment="1">
      <alignment vertical="center"/>
    </xf>
    <xf numFmtId="0" fontId="2" fillId="24" borderId="15" xfId="0" applyFont="1" applyFill="1" applyBorder="1" applyAlignment="1">
      <alignment vertical="center"/>
    </xf>
    <xf numFmtId="0" fontId="2" fillId="24" borderId="16" xfId="0" applyFont="1" applyFill="1" applyBorder="1" applyAlignment="1">
      <alignment vertical="center"/>
    </xf>
    <xf numFmtId="0" fontId="2" fillId="24" borderId="17" xfId="0" applyFont="1" applyFill="1" applyBorder="1" applyAlignment="1">
      <alignment vertical="center"/>
    </xf>
    <xf numFmtId="0" fontId="2" fillId="24" borderId="23" xfId="0" applyFont="1" applyFill="1" applyBorder="1" applyAlignment="1">
      <alignment vertical="center"/>
    </xf>
    <xf numFmtId="0" fontId="2" fillId="0" borderId="40" xfId="0" applyFont="1" applyBorder="1" applyAlignment="1">
      <alignment horizontal="center"/>
    </xf>
    <xf numFmtId="49" fontId="4" fillId="0" borderId="57" xfId="0" applyNumberFormat="1" applyFont="1" applyBorder="1" applyAlignment="1">
      <alignment horizontal="left" vertical="center"/>
    </xf>
    <xf numFmtId="0" fontId="2" fillId="0" borderId="19" xfId="0" applyFont="1" applyBorder="1" applyAlignment="1">
      <alignment vertical="center"/>
    </xf>
    <xf numFmtId="0" fontId="0" fillId="0" borderId="0" xfId="0" applyAlignment="1">
      <alignment horizontal="center"/>
    </xf>
    <xf numFmtId="0" fontId="14" fillId="0" borderId="67" xfId="0" applyFont="1" applyBorder="1" applyAlignment="1">
      <alignment horizontal="center" vertical="center"/>
    </xf>
    <xf numFmtId="0" fontId="34" fillId="0" borderId="13" xfId="0" applyFont="1" applyBorder="1" applyAlignment="1">
      <alignment horizontal="left" vertical="center" wrapText="1"/>
    </xf>
    <xf numFmtId="0" fontId="12" fillId="24" borderId="35" xfId="0" applyFont="1" applyFill="1" applyBorder="1" applyAlignment="1">
      <alignment horizontal="left" vertical="center"/>
    </xf>
    <xf numFmtId="0" fontId="0" fillId="24" borderId="35" xfId="0" applyFill="1" applyBorder="1" applyAlignment="1">
      <alignment horizontal="left" vertical="center"/>
    </xf>
    <xf numFmtId="0" fontId="0" fillId="24" borderId="35" xfId="0" applyFill="1" applyBorder="1" applyAlignment="1">
      <alignment vertical="center"/>
    </xf>
    <xf numFmtId="0" fontId="15" fillId="24" borderId="29" xfId="0" applyFont="1" applyFill="1" applyBorder="1" applyAlignment="1">
      <alignment horizontal="center" vertical="center"/>
    </xf>
    <xf numFmtId="0" fontId="15" fillId="24" borderId="31" xfId="0" applyFont="1" applyFill="1" applyBorder="1" applyAlignment="1">
      <alignment horizontal="center" vertical="center"/>
    </xf>
    <xf numFmtId="49" fontId="4" fillId="26" borderId="37" xfId="0" applyNumberFormat="1" applyFont="1" applyFill="1" applyBorder="1" applyAlignment="1">
      <alignment vertical="center"/>
    </xf>
    <xf numFmtId="0" fontId="30" fillId="26" borderId="0" xfId="0" applyFont="1" applyFill="1" applyAlignment="1">
      <alignment vertical="center"/>
    </xf>
    <xf numFmtId="0" fontId="30" fillId="25" borderId="0" xfId="0" applyFont="1" applyFill="1" applyAlignment="1">
      <alignment vertical="center"/>
    </xf>
    <xf numFmtId="0" fontId="30" fillId="0" borderId="0" xfId="0" applyFont="1" applyAlignment="1">
      <alignment vertical="center"/>
    </xf>
    <xf numFmtId="0" fontId="12" fillId="24" borderId="32" xfId="0" applyFont="1" applyFill="1" applyBorder="1" applyAlignment="1">
      <alignment horizontal="center" vertical="center"/>
    </xf>
    <xf numFmtId="0" fontId="0" fillId="32" borderId="25" xfId="0" applyFill="1" applyBorder="1" applyAlignment="1">
      <alignment vertical="center"/>
    </xf>
    <xf numFmtId="0" fontId="40" fillId="0" borderId="37" xfId="0" applyFont="1" applyBorder="1" applyAlignment="1">
      <alignment horizontal="left" vertical="center" wrapText="1"/>
    </xf>
    <xf numFmtId="0" fontId="11" fillId="0" borderId="59" xfId="0" applyFont="1" applyBorder="1" applyAlignment="1">
      <alignment vertical="center" wrapText="1"/>
    </xf>
    <xf numFmtId="49" fontId="4" fillId="25" borderId="20" xfId="0" applyNumberFormat="1" applyFont="1" applyFill="1" applyBorder="1" applyAlignment="1">
      <alignment horizontal="left" vertical="center"/>
    </xf>
    <xf numFmtId="0" fontId="14" fillId="26" borderId="45" xfId="0" applyFont="1" applyFill="1" applyBorder="1" applyAlignment="1">
      <alignment horizontal="center" vertical="center"/>
    </xf>
    <xf numFmtId="0" fontId="68" fillId="26" borderId="0" xfId="0" applyFont="1" applyFill="1" applyAlignment="1">
      <alignment horizontal="left" vertical="center"/>
    </xf>
    <xf numFmtId="0" fontId="68" fillId="26" borderId="0" xfId="0" applyFont="1" applyFill="1" applyAlignment="1">
      <alignment vertical="center"/>
    </xf>
    <xf numFmtId="0" fontId="68" fillId="26" borderId="0" xfId="0" applyFont="1" applyFill="1" applyAlignment="1">
      <alignment horizontal="center" vertical="center"/>
    </xf>
    <xf numFmtId="0" fontId="68" fillId="26" borderId="0" xfId="0" applyFont="1" applyFill="1" applyAlignment="1">
      <alignment horizontal="right" vertical="center"/>
    </xf>
    <xf numFmtId="0" fontId="68" fillId="26" borderId="0" xfId="0" applyFont="1" applyFill="1" applyAlignment="1" applyProtection="1">
      <alignment vertical="center"/>
      <protection locked="0"/>
    </xf>
    <xf numFmtId="0" fontId="68" fillId="26" borderId="0" xfId="0" applyFont="1" applyFill="1" applyAlignment="1" applyProtection="1">
      <alignment horizontal="left" vertical="center"/>
      <protection locked="0"/>
    </xf>
    <xf numFmtId="0" fontId="68" fillId="26" borderId="0" xfId="0" applyFont="1" applyFill="1" applyAlignment="1" applyProtection="1">
      <alignment horizontal="center" vertical="center"/>
      <protection locked="0"/>
    </xf>
    <xf numFmtId="0" fontId="68" fillId="26" borderId="0" xfId="0" applyFont="1" applyFill="1" applyAlignment="1" applyProtection="1">
      <alignment horizontal="right" vertical="center"/>
      <protection locked="0"/>
    </xf>
    <xf numFmtId="0" fontId="12" fillId="24" borderId="35" xfId="0" applyFont="1" applyFill="1" applyBorder="1" applyAlignment="1">
      <alignment vertical="center"/>
    </xf>
    <xf numFmtId="0" fontId="4" fillId="0" borderId="35" xfId="0" applyFont="1" applyBorder="1" applyAlignment="1">
      <alignment horizontal="left" vertical="center"/>
    </xf>
    <xf numFmtId="49" fontId="4" fillId="26" borderId="20" xfId="0" applyNumberFormat="1" applyFont="1" applyFill="1" applyBorder="1" applyAlignment="1">
      <alignment horizontal="left" vertical="center" wrapText="1"/>
    </xf>
    <xf numFmtId="0" fontId="34" fillId="0" borderId="50" xfId="0" applyFont="1" applyBorder="1" applyAlignment="1">
      <alignment vertical="center" wrapText="1"/>
    </xf>
    <xf numFmtId="0" fontId="20" fillId="24" borderId="66" xfId="0" applyFont="1" applyFill="1" applyBorder="1" applyAlignment="1">
      <alignment vertical="center"/>
    </xf>
    <xf numFmtId="0" fontId="20" fillId="24" borderId="29" xfId="0" applyFont="1" applyFill="1" applyBorder="1" applyAlignment="1">
      <alignment vertical="center"/>
    </xf>
    <xf numFmtId="0" fontId="19" fillId="24" borderId="50" xfId="0" applyFont="1" applyFill="1" applyBorder="1" applyAlignment="1">
      <alignment horizontal="center" vertical="center"/>
    </xf>
    <xf numFmtId="0" fontId="5" fillId="0" borderId="57" xfId="0" applyFont="1" applyBorder="1" applyAlignment="1">
      <alignment horizontal="center" vertical="center"/>
    </xf>
    <xf numFmtId="0" fontId="11" fillId="0" borderId="50" xfId="0" applyFont="1" applyBorder="1" applyAlignment="1">
      <alignment vertical="center" wrapText="1"/>
    </xf>
    <xf numFmtId="0" fontId="9" fillId="0" borderId="57" xfId="0" applyFont="1" applyBorder="1" applyAlignment="1">
      <alignment vertical="center" wrapText="1"/>
    </xf>
    <xf numFmtId="0" fontId="42" fillId="0" borderId="55" xfId="0" applyFont="1" applyBorder="1" applyAlignment="1">
      <alignment vertical="center" wrapText="1"/>
    </xf>
    <xf numFmtId="0" fontId="4" fillId="0" borderId="57" xfId="0" applyFont="1" applyBorder="1" applyAlignment="1">
      <alignment horizontal="center" vertical="center"/>
    </xf>
    <xf numFmtId="0" fontId="44" fillId="0" borderId="57" xfId="0" applyFont="1" applyBorder="1" applyAlignment="1">
      <alignment vertical="center" wrapText="1"/>
    </xf>
    <xf numFmtId="0" fontId="15" fillId="24" borderId="29" xfId="0" applyFont="1" applyFill="1" applyBorder="1" applyAlignment="1">
      <alignment horizontal="left" vertical="center"/>
    </xf>
    <xf numFmtId="0" fontId="15" fillId="24" borderId="31" xfId="0" applyFont="1" applyFill="1" applyBorder="1" applyAlignment="1">
      <alignment horizontal="left" vertical="center"/>
    </xf>
    <xf numFmtId="0" fontId="0" fillId="24" borderId="50" xfId="0" applyFill="1" applyBorder="1" applyAlignment="1">
      <alignment horizontal="left" vertical="center"/>
    </xf>
    <xf numFmtId="0" fontId="0" fillId="24" borderId="66" xfId="0" applyFill="1" applyBorder="1" applyAlignment="1">
      <alignment vertical="center"/>
    </xf>
    <xf numFmtId="0" fontId="2" fillId="24" borderId="29" xfId="0" applyFont="1" applyFill="1" applyBorder="1" applyAlignment="1">
      <alignment vertical="center"/>
    </xf>
    <xf numFmtId="0" fontId="2" fillId="24" borderId="31" xfId="0" applyFont="1" applyFill="1" applyBorder="1" applyAlignment="1">
      <alignment vertical="center"/>
    </xf>
    <xf numFmtId="0" fontId="2" fillId="24" borderId="32" xfId="0" applyFont="1" applyFill="1" applyBorder="1" applyAlignment="1">
      <alignment vertical="center"/>
    </xf>
    <xf numFmtId="0" fontId="2" fillId="24" borderId="33" xfId="0" applyFont="1" applyFill="1" applyBorder="1" applyAlignment="1">
      <alignment vertical="center"/>
    </xf>
    <xf numFmtId="0" fontId="2" fillId="24" borderId="66" xfId="0" applyFont="1" applyFill="1" applyBorder="1" applyAlignment="1">
      <alignment vertical="center"/>
    </xf>
    <xf numFmtId="0" fontId="2" fillId="24" borderId="50" xfId="0" applyFont="1" applyFill="1" applyBorder="1" applyAlignment="1">
      <alignment vertical="center"/>
    </xf>
    <xf numFmtId="0" fontId="4" fillId="26" borderId="40" xfId="0" applyFont="1" applyFill="1" applyBorder="1" applyAlignment="1">
      <alignment horizontal="center" vertical="center"/>
    </xf>
    <xf numFmtId="0" fontId="11" fillId="25" borderId="37" xfId="0" applyFont="1" applyFill="1" applyBorder="1" applyAlignment="1">
      <alignment vertical="center" wrapText="1"/>
    </xf>
    <xf numFmtId="0" fontId="0" fillId="24" borderId="13" xfId="0" applyFill="1" applyBorder="1" applyAlignment="1">
      <alignment vertical="center"/>
    </xf>
    <xf numFmtId="0" fontId="0" fillId="26" borderId="0" xfId="0" applyFill="1" applyAlignment="1">
      <alignment horizontal="right"/>
    </xf>
    <xf numFmtId="0" fontId="0" fillId="29" borderId="0" xfId="0" applyFill="1" applyAlignment="1">
      <alignment vertical="center" wrapText="1"/>
    </xf>
    <xf numFmtId="0" fontId="0" fillId="29" borderId="0" xfId="0" applyFill="1" applyAlignment="1">
      <alignment vertical="center"/>
    </xf>
    <xf numFmtId="0" fontId="8" fillId="29" borderId="0" xfId="0" applyFont="1" applyFill="1" applyAlignment="1">
      <alignment horizontal="center" vertical="center"/>
    </xf>
    <xf numFmtId="0" fontId="70" fillId="29" borderId="0" xfId="0" applyFont="1" applyFill="1" applyAlignment="1">
      <alignment vertical="center"/>
    </xf>
    <xf numFmtId="0" fontId="4" fillId="24" borderId="0" xfId="0" applyFont="1" applyFill="1" applyAlignment="1" applyProtection="1">
      <alignment horizontal="center" vertical="center"/>
      <protection locked="0"/>
    </xf>
    <xf numFmtId="0" fontId="45" fillId="0" borderId="39" xfId="0" applyFont="1" applyBorder="1" applyAlignment="1">
      <alignment horizontal="left" vertical="center"/>
    </xf>
    <xf numFmtId="0" fontId="4" fillId="0" borderId="40" xfId="0" applyFont="1" applyBorder="1" applyAlignment="1">
      <alignment horizontal="center" vertical="center"/>
    </xf>
    <xf numFmtId="49" fontId="10" fillId="0" borderId="50" xfId="0" applyNumberFormat="1" applyFont="1" applyBorder="1" applyAlignment="1">
      <alignment horizontal="left" vertical="center"/>
    </xf>
    <xf numFmtId="0" fontId="0" fillId="24" borderId="29" xfId="0" applyFill="1" applyBorder="1"/>
    <xf numFmtId="0" fontId="0" fillId="24" borderId="31" xfId="0" applyFill="1" applyBorder="1"/>
    <xf numFmtId="0" fontId="0" fillId="24" borderId="33" xfId="0" applyFill="1" applyBorder="1"/>
    <xf numFmtId="0" fontId="0" fillId="24" borderId="32" xfId="0" applyFill="1" applyBorder="1"/>
    <xf numFmtId="0" fontId="38" fillId="0" borderId="21" xfId="0" applyFont="1" applyBorder="1"/>
    <xf numFmtId="0" fontId="0" fillId="24" borderId="20" xfId="0" applyFill="1" applyBorder="1" applyAlignment="1">
      <alignment horizontal="center"/>
    </xf>
    <xf numFmtId="0" fontId="26" fillId="0" borderId="37" xfId="0" applyFont="1" applyBorder="1" applyAlignment="1">
      <alignment horizontal="center" vertical="center"/>
    </xf>
    <xf numFmtId="0" fontId="37" fillId="0" borderId="27" xfId="0" applyFont="1" applyBorder="1" applyAlignment="1">
      <alignment horizontal="center" vertical="center"/>
    </xf>
    <xf numFmtId="0" fontId="31" fillId="24" borderId="20" xfId="0" applyFont="1" applyFill="1" applyBorder="1"/>
    <xf numFmtId="0" fontId="37" fillId="0" borderId="37" xfId="0" applyFont="1" applyBorder="1" applyAlignment="1">
      <alignment horizontal="center"/>
    </xf>
    <xf numFmtId="0" fontId="26" fillId="0" borderId="36" xfId="0" applyFont="1" applyBorder="1" applyAlignment="1">
      <alignment horizontal="center" vertical="center"/>
    </xf>
    <xf numFmtId="0" fontId="4" fillId="24" borderId="27" xfId="0" applyFont="1" applyFill="1" applyBorder="1" applyAlignment="1">
      <alignment horizontal="center" vertical="center"/>
    </xf>
    <xf numFmtId="0" fontId="37" fillId="0" borderId="37" xfId="0" applyFont="1" applyBorder="1" applyAlignment="1">
      <alignment horizontal="center" vertical="center"/>
    </xf>
    <xf numFmtId="0" fontId="37" fillId="0" borderId="47" xfId="0" applyFont="1" applyBorder="1" applyAlignment="1">
      <alignment horizontal="center" vertical="center"/>
    </xf>
    <xf numFmtId="0" fontId="26" fillId="0" borderId="47" xfId="0" applyFont="1" applyBorder="1" applyAlignment="1">
      <alignment horizontal="center" vertical="center"/>
    </xf>
    <xf numFmtId="0" fontId="37" fillId="0" borderId="37" xfId="0" applyFont="1" applyBorder="1"/>
    <xf numFmtId="0" fontId="11" fillId="0" borderId="59" xfId="0" applyFont="1" applyBorder="1" applyAlignment="1">
      <alignment horizontal="left" vertical="center"/>
    </xf>
    <xf numFmtId="0" fontId="26" fillId="0" borderId="35" xfId="0" applyFont="1" applyBorder="1" applyAlignment="1">
      <alignment horizontal="center" vertical="center"/>
    </xf>
    <xf numFmtId="0" fontId="4" fillId="0" borderId="20" xfId="0" applyFont="1" applyBorder="1" applyAlignment="1">
      <alignment horizontal="center" vertical="center" textRotation="90"/>
    </xf>
    <xf numFmtId="0" fontId="6" fillId="0" borderId="17" xfId="0" applyFont="1" applyBorder="1" applyAlignment="1">
      <alignment horizontal="center" textRotation="90"/>
    </xf>
    <xf numFmtId="0" fontId="5" fillId="0" borderId="17" xfId="0" applyFont="1" applyBorder="1" applyAlignment="1">
      <alignment horizontal="right" textRotation="90"/>
    </xf>
    <xf numFmtId="0" fontId="32" fillId="0" borderId="20" xfId="0" applyFont="1" applyBorder="1" applyAlignment="1">
      <alignment horizontal="center" textRotation="90"/>
    </xf>
    <xf numFmtId="0" fontId="26" fillId="0" borderId="39" xfId="0" applyFont="1" applyBorder="1" applyAlignment="1">
      <alignment horizontal="center" vertical="center"/>
    </xf>
    <xf numFmtId="0" fontId="8" fillId="24" borderId="35" xfId="0" applyFont="1" applyFill="1" applyBorder="1" applyAlignment="1">
      <alignment horizontal="center" vertical="center"/>
    </xf>
    <xf numFmtId="0" fontId="15" fillId="26" borderId="37" xfId="0" applyFont="1" applyFill="1" applyBorder="1" applyAlignment="1">
      <alignment horizontal="center" vertical="center"/>
    </xf>
    <xf numFmtId="0" fontId="15" fillId="0" borderId="12" xfId="0" applyFont="1" applyBorder="1" applyAlignment="1">
      <alignment horizontal="center" vertical="center"/>
    </xf>
    <xf numFmtId="0" fontId="8" fillId="24" borderId="20" xfId="0" applyFont="1" applyFill="1" applyBorder="1" applyAlignment="1">
      <alignment horizontal="center" vertical="center"/>
    </xf>
    <xf numFmtId="0" fontId="15" fillId="0" borderId="37" xfId="0" applyFont="1" applyBorder="1" applyAlignment="1">
      <alignment horizontal="center" vertical="center"/>
    </xf>
    <xf numFmtId="0" fontId="15" fillId="0" borderId="27" xfId="0" applyFont="1" applyBorder="1" applyAlignment="1">
      <alignment horizontal="center" vertical="center"/>
    </xf>
    <xf numFmtId="0" fontId="15" fillId="0" borderId="11" xfId="0" applyFont="1" applyBorder="1" applyAlignment="1">
      <alignment horizontal="center" vertical="center"/>
    </xf>
    <xf numFmtId="0" fontId="17" fillId="24" borderId="20" xfId="0" applyFont="1" applyFill="1" applyBorder="1" applyAlignment="1">
      <alignment horizontal="center" vertical="center"/>
    </xf>
    <xf numFmtId="0" fontId="15" fillId="0" borderId="36" xfId="0" applyFont="1" applyBorder="1" applyAlignment="1">
      <alignment horizontal="center" vertical="center"/>
    </xf>
    <xf numFmtId="0" fontId="26" fillId="0" borderId="42" xfId="0" applyFont="1" applyBorder="1" applyAlignment="1">
      <alignment horizontal="center" vertical="center"/>
    </xf>
    <xf numFmtId="0" fontId="15" fillId="0" borderId="39" xfId="0" applyFont="1" applyBorder="1" applyAlignment="1">
      <alignment horizontal="center" vertical="center"/>
    </xf>
    <xf numFmtId="0" fontId="9" fillId="0" borderId="36" xfId="0" applyFont="1" applyBorder="1" applyAlignment="1">
      <alignment horizontal="center" vertical="center"/>
    </xf>
    <xf numFmtId="0" fontId="17" fillId="24" borderId="35" xfId="0" applyFont="1" applyFill="1" applyBorder="1" applyAlignment="1">
      <alignment horizontal="center" vertical="center"/>
    </xf>
    <xf numFmtId="0" fontId="15" fillId="0" borderId="38" xfId="0" applyFont="1" applyBorder="1" applyAlignment="1">
      <alignment horizontal="center" vertical="center"/>
    </xf>
    <xf numFmtId="0" fontId="26" fillId="0" borderId="27" xfId="0" applyFont="1" applyBorder="1" applyAlignment="1">
      <alignment horizontal="center" vertical="center"/>
    </xf>
    <xf numFmtId="0" fontId="27" fillId="0" borderId="14" xfId="0" applyFont="1" applyBorder="1" applyAlignment="1">
      <alignment horizontal="center" textRotation="90"/>
    </xf>
    <xf numFmtId="49" fontId="4" fillId="0" borderId="34" xfId="0" applyNumberFormat="1" applyFont="1" applyBorder="1" applyAlignment="1">
      <alignment horizontal="left" vertical="center"/>
    </xf>
    <xf numFmtId="49" fontId="4" fillId="0" borderId="50" xfId="0" applyNumberFormat="1" applyFont="1" applyBorder="1" applyAlignment="1">
      <alignment horizontal="left" vertical="center" wrapText="1"/>
    </xf>
    <xf numFmtId="0" fontId="17" fillId="0" borderId="37" xfId="0" applyFont="1" applyBorder="1" applyAlignment="1">
      <alignment horizontal="center" vertical="center"/>
    </xf>
    <xf numFmtId="0" fontId="38" fillId="0" borderId="37" xfId="0" applyFont="1" applyBorder="1" applyAlignment="1">
      <alignment horizontal="center" vertical="center"/>
    </xf>
    <xf numFmtId="0" fontId="10" fillId="0" borderId="57" xfId="0" applyFont="1" applyBorder="1" applyAlignment="1">
      <alignment vertical="center" wrapText="1"/>
    </xf>
    <xf numFmtId="0" fontId="11" fillId="0" borderId="59" xfId="0" applyFont="1" applyBorder="1" applyAlignment="1">
      <alignment horizontal="left" vertical="center" wrapText="1"/>
    </xf>
    <xf numFmtId="0" fontId="26" fillId="26" borderId="37" xfId="0" applyFont="1" applyFill="1" applyBorder="1" applyAlignment="1">
      <alignment horizontal="center" vertical="center"/>
    </xf>
    <xf numFmtId="0" fontId="9" fillId="0" borderId="0" xfId="0" applyFont="1" applyAlignment="1">
      <alignment horizontal="center" vertical="center" textRotation="90"/>
    </xf>
    <xf numFmtId="0" fontId="26" fillId="0" borderId="0" xfId="0" applyFont="1" applyAlignment="1">
      <alignment horizontal="center" vertical="center" wrapText="1"/>
    </xf>
    <xf numFmtId="0" fontId="9" fillId="0" borderId="20" xfId="0" applyFont="1" applyBorder="1" applyAlignment="1">
      <alignment vertical="center"/>
    </xf>
    <xf numFmtId="49" fontId="10" fillId="0" borderId="20" xfId="0" applyNumberFormat="1" applyFont="1" applyBorder="1" applyAlignment="1">
      <alignment horizontal="center" vertical="center"/>
    </xf>
    <xf numFmtId="49" fontId="34" fillId="0" borderId="18" xfId="0" applyNumberFormat="1" applyFont="1" applyBorder="1" applyAlignment="1">
      <alignment horizontal="center" vertical="center"/>
    </xf>
    <xf numFmtId="0" fontId="35" fillId="26" borderId="23" xfId="0" applyFont="1" applyFill="1" applyBorder="1" applyAlignment="1">
      <alignment vertical="center"/>
    </xf>
    <xf numFmtId="0" fontId="9" fillId="26" borderId="30" xfId="0" applyFont="1" applyFill="1" applyBorder="1" applyAlignment="1">
      <alignment vertical="center"/>
    </xf>
    <xf numFmtId="0" fontId="0" fillId="0" borderId="37" xfId="0" applyBorder="1" applyAlignment="1">
      <alignment horizontal="center"/>
    </xf>
    <xf numFmtId="49" fontId="34" fillId="0" borderId="35" xfId="0" applyNumberFormat="1" applyFont="1" applyBorder="1" applyAlignment="1">
      <alignment horizontal="center" vertical="center"/>
    </xf>
    <xf numFmtId="0" fontId="0" fillId="0" borderId="39" xfId="0" applyBorder="1" applyAlignment="1">
      <alignment horizontal="center"/>
    </xf>
    <xf numFmtId="49" fontId="4" fillId="0" borderId="39" xfId="0" applyNumberFormat="1" applyFont="1" applyBorder="1" applyAlignment="1">
      <alignment horizontal="left" vertical="center" wrapText="1"/>
    </xf>
    <xf numFmtId="0" fontId="11" fillId="0" borderId="72" xfId="0" applyFont="1" applyBorder="1" applyAlignment="1">
      <alignment horizontal="left" vertical="center" wrapText="1"/>
    </xf>
    <xf numFmtId="0" fontId="33" fillId="26" borderId="37" xfId="0" applyFont="1" applyFill="1" applyBorder="1" applyAlignment="1">
      <alignment vertical="center"/>
    </xf>
    <xf numFmtId="0" fontId="11" fillId="0" borderId="13" xfId="0" applyFont="1" applyBorder="1" applyAlignment="1">
      <alignment horizontal="left" vertical="center" wrapText="1"/>
    </xf>
    <xf numFmtId="0" fontId="9" fillId="29" borderId="0" xfId="0" applyFont="1" applyFill="1" applyAlignment="1">
      <alignment vertical="center"/>
    </xf>
    <xf numFmtId="0" fontId="0" fillId="34" borderId="0" xfId="0" applyFill="1"/>
    <xf numFmtId="0" fontId="9" fillId="34" borderId="0" xfId="0" applyFont="1" applyFill="1" applyAlignment="1">
      <alignment vertical="center"/>
    </xf>
    <xf numFmtId="0" fontId="0" fillId="34" borderId="0" xfId="0" applyFill="1" applyAlignment="1">
      <alignment vertical="center"/>
    </xf>
    <xf numFmtId="0" fontId="9" fillId="34" borderId="0" xfId="0" applyFont="1" applyFill="1"/>
    <xf numFmtId="0" fontId="33" fillId="34" borderId="0" xfId="0" applyFont="1" applyFill="1" applyAlignment="1">
      <alignment vertical="center"/>
    </xf>
    <xf numFmtId="0" fontId="12" fillId="34" borderId="0" xfId="0" applyFont="1" applyFill="1" applyAlignment="1">
      <alignment vertical="center"/>
    </xf>
    <xf numFmtId="0" fontId="2" fillId="34" borderId="0" xfId="0" applyFont="1" applyFill="1" applyAlignment="1">
      <alignment vertical="center"/>
    </xf>
    <xf numFmtId="0" fontId="30" fillId="34" borderId="0" xfId="0" applyFont="1" applyFill="1" applyAlignment="1">
      <alignment vertical="center"/>
    </xf>
    <xf numFmtId="0" fontId="9" fillId="0" borderId="47" xfId="0" applyFont="1" applyBorder="1" applyAlignment="1">
      <alignment vertical="center" wrapText="1"/>
    </xf>
    <xf numFmtId="0" fontId="0" fillId="35" borderId="0" xfId="0" applyFill="1"/>
    <xf numFmtId="0" fontId="0" fillId="35" borderId="0" xfId="0" applyFill="1" applyAlignment="1">
      <alignment vertical="center"/>
    </xf>
    <xf numFmtId="0" fontId="48" fillId="35" borderId="0" xfId="0" applyFont="1" applyFill="1" applyAlignment="1">
      <alignment vertical="center"/>
    </xf>
    <xf numFmtId="0" fontId="9" fillId="35" borderId="0" xfId="0" applyFont="1" applyFill="1" applyAlignment="1">
      <alignment vertical="center"/>
    </xf>
    <xf numFmtId="0" fontId="2" fillId="35" borderId="0" xfId="0" applyFont="1" applyFill="1" applyAlignment="1">
      <alignment vertical="center"/>
    </xf>
    <xf numFmtId="0" fontId="30" fillId="35" borderId="0" xfId="0" applyFont="1" applyFill="1" applyAlignment="1">
      <alignment vertical="center"/>
    </xf>
    <xf numFmtId="0" fontId="49" fillId="25" borderId="0" xfId="0" applyFont="1" applyFill="1" applyAlignment="1">
      <alignment vertical="center"/>
    </xf>
    <xf numFmtId="0" fontId="11" fillId="25" borderId="64" xfId="0" applyFont="1" applyFill="1" applyBorder="1" applyAlignment="1">
      <alignment horizontal="center" vertical="center"/>
    </xf>
    <xf numFmtId="200" fontId="11" fillId="25" borderId="70" xfId="38" applyNumberFormat="1" applyFont="1" applyFill="1" applyBorder="1" applyAlignment="1" applyProtection="1">
      <alignment horizontal="center" vertical="center"/>
    </xf>
    <xf numFmtId="0" fontId="4" fillId="24" borderId="37" xfId="0" applyFont="1" applyFill="1" applyBorder="1" applyAlignment="1" applyProtection="1">
      <alignment horizontal="center" vertical="center"/>
      <protection locked="0"/>
    </xf>
    <xf numFmtId="0" fontId="9" fillId="0" borderId="50" xfId="0" applyFont="1" applyBorder="1" applyAlignment="1">
      <alignment vertical="center" wrapText="1"/>
    </xf>
    <xf numFmtId="49" fontId="34" fillId="0" borderId="37" xfId="0" applyNumberFormat="1" applyFont="1" applyBorder="1" applyAlignment="1">
      <alignment horizontal="center" vertical="center"/>
    </xf>
    <xf numFmtId="49" fontId="10" fillId="0" borderId="35" xfId="0" applyNumberFormat="1" applyFont="1" applyBorder="1" applyAlignment="1">
      <alignment horizontal="center" vertical="center"/>
    </xf>
    <xf numFmtId="0" fontId="72" fillId="0" borderId="23" xfId="0" applyFont="1" applyBorder="1" applyAlignment="1">
      <alignment horizontal="left" vertical="center" wrapText="1"/>
    </xf>
    <xf numFmtId="0" fontId="14" fillId="0" borderId="36" xfId="0" applyFont="1" applyBorder="1" applyAlignment="1">
      <alignment horizontal="center" vertical="center"/>
    </xf>
    <xf numFmtId="0" fontId="4" fillId="0" borderId="37" xfId="0" applyFont="1" applyBorder="1" applyAlignment="1">
      <alignment horizontal="center" vertical="center"/>
    </xf>
    <xf numFmtId="0" fontId="13" fillId="24" borderId="29" xfId="0" applyFont="1" applyFill="1" applyBorder="1" applyAlignment="1">
      <alignment horizontal="center" vertical="center"/>
    </xf>
    <xf numFmtId="0" fontId="4" fillId="26" borderId="0" xfId="0" applyFont="1" applyFill="1" applyAlignment="1">
      <alignment vertical="center"/>
    </xf>
    <xf numFmtId="0" fontId="4" fillId="0" borderId="47" xfId="0" applyFont="1" applyBorder="1" applyAlignment="1">
      <alignment horizontal="center" vertical="center"/>
    </xf>
    <xf numFmtId="0" fontId="34" fillId="0" borderId="39" xfId="0" applyFont="1" applyBorder="1" applyAlignment="1">
      <alignment vertical="center" wrapText="1"/>
    </xf>
    <xf numFmtId="0" fontId="4" fillId="0" borderId="36" xfId="0" applyFont="1" applyBorder="1" applyAlignment="1">
      <alignment vertical="center"/>
    </xf>
    <xf numFmtId="0" fontId="11" fillId="25" borderId="0" xfId="0" applyFont="1" applyFill="1" applyAlignment="1">
      <alignment vertical="center"/>
    </xf>
    <xf numFmtId="0" fontId="4" fillId="0" borderId="35" xfId="0" applyFont="1" applyBorder="1" applyAlignment="1" applyProtection="1">
      <alignment horizontal="center" vertical="center"/>
      <protection locked="0"/>
    </xf>
    <xf numFmtId="0" fontId="34" fillId="0" borderId="13" xfId="0" applyFont="1" applyBorder="1" applyAlignment="1">
      <alignment vertical="center" wrapText="1"/>
    </xf>
    <xf numFmtId="0" fontId="71" fillId="25" borderId="0" xfId="0" applyFont="1" applyFill="1"/>
    <xf numFmtId="0" fontId="75" fillId="0" borderId="20" xfId="0" applyFont="1" applyBorder="1" applyAlignment="1">
      <alignment vertical="center" wrapText="1"/>
    </xf>
    <xf numFmtId="0" fontId="14" fillId="26" borderId="11" xfId="0" applyFont="1" applyFill="1" applyBorder="1" applyAlignment="1">
      <alignment horizontal="center" vertical="center"/>
    </xf>
    <xf numFmtId="0" fontId="15" fillId="26" borderId="12" xfId="0" applyFont="1" applyFill="1" applyBorder="1" applyAlignment="1">
      <alignment horizontal="center" vertical="center"/>
    </xf>
    <xf numFmtId="0" fontId="9" fillId="0" borderId="55" xfId="0" applyFont="1" applyBorder="1" applyAlignment="1">
      <alignment vertical="center" wrapText="1"/>
    </xf>
    <xf numFmtId="0" fontId="26" fillId="34" borderId="37" xfId="0" applyFont="1" applyFill="1" applyBorder="1" applyAlignment="1">
      <alignment horizontal="center" vertical="center"/>
    </xf>
    <xf numFmtId="0" fontId="75" fillId="26" borderId="20" xfId="0" applyFont="1" applyFill="1" applyBorder="1" applyAlignment="1">
      <alignment vertical="center" wrapText="1"/>
    </xf>
    <xf numFmtId="49" fontId="4" fillId="34" borderId="37" xfId="0" applyNumberFormat="1" applyFont="1" applyFill="1" applyBorder="1" applyAlignment="1">
      <alignment horizontal="left" vertical="center"/>
    </xf>
    <xf numFmtId="0" fontId="11" fillId="34" borderId="95" xfId="0" applyFont="1" applyFill="1" applyBorder="1" applyAlignment="1">
      <alignment vertical="center" wrapText="1"/>
    </xf>
    <xf numFmtId="0" fontId="11" fillId="34" borderId="37" xfId="0" applyFont="1" applyFill="1" applyBorder="1" applyAlignment="1">
      <alignment vertical="center" wrapText="1"/>
    </xf>
    <xf numFmtId="0" fontId="26" fillId="0" borderId="96" xfId="0" applyFont="1" applyBorder="1" applyAlignment="1">
      <alignment horizontal="center" vertical="center"/>
    </xf>
    <xf numFmtId="49" fontId="4" fillId="0" borderId="96" xfId="0" applyNumberFormat="1" applyFont="1" applyBorder="1" applyAlignment="1">
      <alignment horizontal="left" vertical="center"/>
    </xf>
    <xf numFmtId="0" fontId="11" fillId="0" borderId="96" xfId="0" applyFont="1" applyBorder="1" applyAlignment="1">
      <alignment vertical="center" wrapText="1"/>
    </xf>
    <xf numFmtId="0" fontId="12" fillId="24" borderId="35" xfId="0" applyFont="1" applyFill="1" applyBorder="1" applyAlignment="1">
      <alignment horizontal="center" vertical="center"/>
    </xf>
    <xf numFmtId="0" fontId="11" fillId="0" borderId="95" xfId="0" applyFont="1" applyBorder="1" applyAlignment="1">
      <alignment vertical="center" wrapText="1"/>
    </xf>
    <xf numFmtId="0" fontId="34" fillId="0" borderId="67" xfId="0" applyFont="1" applyBorder="1" applyAlignment="1">
      <alignment vertical="center" wrapText="1"/>
    </xf>
    <xf numFmtId="0" fontId="11" fillId="0" borderId="36" xfId="0" applyFont="1" applyBorder="1" applyAlignment="1">
      <alignment horizontal="left" vertical="center" wrapText="1"/>
    </xf>
    <xf numFmtId="0" fontId="15" fillId="26" borderId="36" xfId="0" applyFont="1" applyFill="1" applyBorder="1" applyAlignment="1">
      <alignment horizontal="center" vertical="center"/>
    </xf>
    <xf numFmtId="0" fontId="4" fillId="24" borderId="36" xfId="0" applyFont="1" applyFill="1" applyBorder="1" applyAlignment="1">
      <alignment horizontal="center" vertical="center"/>
    </xf>
    <xf numFmtId="0" fontId="4" fillId="24" borderId="96" xfId="0" applyFont="1" applyFill="1" applyBorder="1" applyAlignment="1">
      <alignment horizontal="center" vertical="center"/>
    </xf>
    <xf numFmtId="0" fontId="4" fillId="24" borderId="96" xfId="0" applyFont="1" applyFill="1" applyBorder="1" applyAlignment="1" applyProtection="1">
      <alignment horizontal="center" vertical="center"/>
      <protection locked="0"/>
    </xf>
    <xf numFmtId="0" fontId="4" fillId="24" borderId="37" xfId="0" applyFont="1" applyFill="1" applyBorder="1" applyAlignment="1">
      <alignment horizontal="center" vertical="center"/>
    </xf>
    <xf numFmtId="49" fontId="4" fillId="25" borderId="96" xfId="0" applyNumberFormat="1" applyFont="1" applyFill="1" applyBorder="1" applyAlignment="1">
      <alignment horizontal="left" vertical="center"/>
    </xf>
    <xf numFmtId="0" fontId="4" fillId="37" borderId="37" xfId="0" applyFont="1" applyFill="1" applyBorder="1" applyAlignment="1" applyProtection="1">
      <alignment horizontal="center" vertical="center"/>
      <protection locked="0"/>
    </xf>
    <xf numFmtId="0" fontId="34" fillId="0" borderId="39" xfId="0" applyFont="1" applyBorder="1" applyAlignment="1">
      <alignment horizontal="left" vertical="center" wrapText="1"/>
    </xf>
    <xf numFmtId="0" fontId="4" fillId="37" borderId="36" xfId="0" applyFont="1" applyFill="1" applyBorder="1" applyAlignment="1" applyProtection="1">
      <alignment horizontal="center" vertical="center"/>
      <protection locked="0"/>
    </xf>
    <xf numFmtId="0" fontId="4" fillId="37" borderId="36" xfId="0" applyFont="1" applyFill="1" applyBorder="1" applyAlignment="1">
      <alignment horizontal="center" vertical="center"/>
    </xf>
    <xf numFmtId="0" fontId="4" fillId="37" borderId="37" xfId="0" applyFont="1" applyFill="1" applyBorder="1" applyAlignment="1">
      <alignment horizontal="center" vertical="center"/>
    </xf>
    <xf numFmtId="0" fontId="4" fillId="37" borderId="36" xfId="0" applyFont="1" applyFill="1" applyBorder="1" applyAlignment="1" applyProtection="1">
      <alignment vertical="center"/>
      <protection locked="0"/>
    </xf>
    <xf numFmtId="0" fontId="11" fillId="0" borderId="36" xfId="35" applyFont="1" applyBorder="1" applyAlignment="1">
      <alignment vertical="center" wrapText="1"/>
    </xf>
    <xf numFmtId="0" fontId="11" fillId="0" borderId="37" xfId="35" applyFont="1" applyBorder="1" applyAlignment="1">
      <alignment vertical="center" wrapText="1"/>
    </xf>
    <xf numFmtId="0" fontId="78" fillId="0" borderId="39" xfId="0" applyFont="1" applyBorder="1" applyAlignment="1">
      <alignment vertical="center"/>
    </xf>
    <xf numFmtId="0" fontId="34" fillId="0" borderId="36" xfId="0" applyFont="1" applyBorder="1" applyAlignment="1">
      <alignment vertical="center" wrapText="1"/>
    </xf>
    <xf numFmtId="0" fontId="15" fillId="24" borderId="97" xfId="0" applyFont="1" applyFill="1" applyBorder="1" applyAlignment="1">
      <alignment horizontal="center" vertical="center"/>
    </xf>
    <xf numFmtId="0" fontId="15" fillId="24" borderId="102" xfId="0" applyFont="1" applyFill="1" applyBorder="1" applyAlignment="1">
      <alignment horizontal="center" vertical="center"/>
    </xf>
    <xf numFmtId="0" fontId="0" fillId="24" borderId="36" xfId="0" applyFill="1" applyBorder="1" applyAlignment="1">
      <alignment vertical="center"/>
    </xf>
    <xf numFmtId="0" fontId="8" fillId="24" borderId="36" xfId="0" applyFont="1" applyFill="1" applyBorder="1" applyAlignment="1">
      <alignment horizontal="center" vertical="center"/>
    </xf>
    <xf numFmtId="49" fontId="4" fillId="0" borderId="37" xfId="0" applyNumberFormat="1" applyFont="1" applyBorder="1" applyAlignment="1">
      <alignment vertical="center"/>
    </xf>
    <xf numFmtId="0" fontId="4" fillId="37" borderId="37" xfId="0" applyFont="1" applyFill="1" applyBorder="1" applyAlignment="1" applyProtection="1">
      <alignment vertical="center"/>
      <protection locked="0"/>
    </xf>
    <xf numFmtId="49" fontId="4" fillId="26" borderId="27" xfId="0" applyNumberFormat="1" applyFont="1" applyFill="1" applyBorder="1" applyAlignment="1">
      <alignment vertical="center"/>
    </xf>
    <xf numFmtId="0" fontId="11" fillId="35" borderId="47" xfId="0" applyFont="1" applyFill="1" applyBorder="1" applyAlignment="1">
      <alignment vertical="center" wrapText="1"/>
    </xf>
    <xf numFmtId="0" fontId="4" fillId="37" borderId="35" xfId="0" applyFont="1" applyFill="1" applyBorder="1" applyAlignment="1">
      <alignment vertical="center"/>
    </xf>
    <xf numFmtId="0" fontId="14" fillId="25" borderId="47" xfId="0" applyFont="1" applyFill="1" applyBorder="1" applyAlignment="1">
      <alignment horizontal="center" vertical="center"/>
    </xf>
    <xf numFmtId="0" fontId="15" fillId="0" borderId="47" xfId="0" applyFont="1" applyBorder="1" applyAlignment="1">
      <alignment horizontal="center" vertical="center"/>
    </xf>
    <xf numFmtId="0" fontId="34" fillId="0" borderId="37" xfId="0" applyFont="1" applyBorder="1" applyAlignment="1">
      <alignment horizontal="left" vertical="center" wrapText="1"/>
    </xf>
    <xf numFmtId="0" fontId="11" fillId="0" borderId="59" xfId="0" applyFont="1" applyBorder="1" applyAlignment="1">
      <alignment horizontal="right" vertical="center" wrapText="1"/>
    </xf>
    <xf numFmtId="0" fontId="11" fillId="0" borderId="95" xfId="0" applyFont="1" applyBorder="1" applyAlignment="1">
      <alignment horizontal="left" vertical="center" wrapText="1"/>
    </xf>
    <xf numFmtId="0" fontId="11" fillId="26" borderId="37" xfId="0" applyFont="1" applyFill="1" applyBorder="1" applyAlignment="1">
      <alignment horizontal="left" vertical="center" wrapText="1" readingOrder="1"/>
    </xf>
    <xf numFmtId="0" fontId="11" fillId="26" borderId="27" xfId="0" applyFont="1" applyFill="1" applyBorder="1" applyAlignment="1">
      <alignment horizontal="left" vertical="center" wrapText="1" readingOrder="1"/>
    </xf>
    <xf numFmtId="0" fontId="5" fillId="0" borderId="47" xfId="0" applyFont="1" applyBorder="1" applyAlignment="1">
      <alignment horizontal="left" vertical="center"/>
    </xf>
    <xf numFmtId="0" fontId="44" fillId="0" borderId="47" xfId="0" applyFont="1" applyBorder="1" applyAlignment="1">
      <alignment vertical="center" wrapText="1"/>
    </xf>
    <xf numFmtId="0" fontId="26" fillId="26" borderId="27" xfId="0" applyFont="1" applyFill="1" applyBorder="1" applyAlignment="1">
      <alignment horizontal="center" vertical="center"/>
    </xf>
    <xf numFmtId="0" fontId="0" fillId="0" borderId="44" xfId="0" applyBorder="1" applyAlignment="1">
      <alignment vertical="center" wrapText="1"/>
    </xf>
    <xf numFmtId="0" fontId="0" fillId="24" borderId="23" xfId="0" applyFill="1" applyBorder="1" applyAlignment="1">
      <alignment horizontal="left" vertical="center"/>
    </xf>
    <xf numFmtId="0" fontId="17" fillId="26" borderId="0" xfId="0" applyFont="1" applyFill="1" applyAlignment="1">
      <alignment horizontal="center" vertical="center"/>
    </xf>
    <xf numFmtId="0" fontId="9" fillId="26" borderId="0" xfId="0" applyFont="1" applyFill="1" applyAlignment="1">
      <alignment horizontal="left" vertical="center"/>
    </xf>
    <xf numFmtId="0" fontId="37" fillId="0" borderId="96" xfId="0" applyFont="1" applyBorder="1" applyAlignment="1">
      <alignment horizontal="center" vertical="center"/>
    </xf>
    <xf numFmtId="49" fontId="4" fillId="0" borderId="96" xfId="0" applyNumberFormat="1" applyFont="1" applyBorder="1" applyAlignment="1">
      <alignment horizontal="left" vertical="center" wrapText="1"/>
    </xf>
    <xf numFmtId="0" fontId="37" fillId="0" borderId="39" xfId="0" applyFont="1" applyBorder="1" applyAlignment="1">
      <alignment horizontal="center" vertical="center"/>
    </xf>
    <xf numFmtId="0" fontId="11" fillId="0" borderId="95" xfId="0" applyFont="1" applyBorder="1" applyAlignment="1">
      <alignment vertical="center"/>
    </xf>
    <xf numFmtId="0" fontId="11" fillId="0" borderId="95" xfId="0" applyFont="1" applyBorder="1" applyAlignment="1">
      <alignment horizontal="left" vertical="center"/>
    </xf>
    <xf numFmtId="0" fontId="9" fillId="0" borderId="13" xfId="0" applyFont="1" applyBorder="1" applyAlignment="1">
      <alignment vertical="center" wrapText="1"/>
    </xf>
    <xf numFmtId="0" fontId="14" fillId="0" borderId="95" xfId="0" applyFont="1" applyBorder="1" applyAlignment="1">
      <alignment horizontal="center" vertical="center"/>
    </xf>
    <xf numFmtId="49" fontId="10" fillId="0" borderId="23" xfId="0" applyNumberFormat="1" applyFont="1" applyBorder="1" applyAlignment="1">
      <alignment horizontal="left" vertical="center"/>
    </xf>
    <xf numFmtId="0" fontId="79" fillId="34" borderId="0" xfId="44" applyFill="1" applyProtection="1">
      <protection locked="0"/>
    </xf>
    <xf numFmtId="0" fontId="79" fillId="34" borderId="0" xfId="44" applyFill="1"/>
    <xf numFmtId="0" fontId="81" fillId="34" borderId="0" xfId="44" applyFont="1" applyFill="1"/>
    <xf numFmtId="0" fontId="82" fillId="34" borderId="0" xfId="45" applyFill="1"/>
    <xf numFmtId="0" fontId="83" fillId="34" borderId="0" xfId="44" applyFont="1" applyFill="1"/>
    <xf numFmtId="0" fontId="79" fillId="34" borderId="10" xfId="44" applyFill="1" applyBorder="1"/>
    <xf numFmtId="0" fontId="79" fillId="34" borderId="17" xfId="44" applyFill="1" applyBorder="1"/>
    <xf numFmtId="0" fontId="79" fillId="34" borderId="14" xfId="44" applyFill="1" applyBorder="1"/>
    <xf numFmtId="0" fontId="79" fillId="34" borderId="51" xfId="44" applyFill="1" applyBorder="1"/>
    <xf numFmtId="0" fontId="79" fillId="34" borderId="97" xfId="44" applyFill="1" applyBorder="1"/>
    <xf numFmtId="0" fontId="79" fillId="34" borderId="98" xfId="44" applyFill="1" applyBorder="1"/>
    <xf numFmtId="0" fontId="79" fillId="34" borderId="102" xfId="44" applyFill="1" applyBorder="1"/>
    <xf numFmtId="0" fontId="84" fillId="34" borderId="39" xfId="44" applyFont="1" applyFill="1" applyBorder="1" applyAlignment="1" applyProtection="1">
      <alignment wrapText="1"/>
      <protection locked="0"/>
    </xf>
    <xf numFmtId="0" fontId="85" fillId="34" borderId="61" xfId="46" applyFill="1" applyBorder="1" applyAlignment="1">
      <alignment vertical="center" wrapText="1"/>
    </xf>
    <xf numFmtId="0" fontId="79" fillId="34" borderId="106" xfId="44" applyFill="1" applyBorder="1" applyAlignment="1">
      <alignment vertical="center" wrapText="1"/>
    </xf>
    <xf numFmtId="0" fontId="79" fillId="34" borderId="107" xfId="44" applyFill="1" applyBorder="1" applyAlignment="1">
      <alignment vertical="center" wrapText="1"/>
    </xf>
    <xf numFmtId="0" fontId="79" fillId="34" borderId="0" xfId="44" applyFill="1" applyAlignment="1" applyProtection="1">
      <alignment wrapText="1"/>
      <protection locked="0"/>
    </xf>
    <xf numFmtId="0" fontId="79" fillId="34" borderId="0" xfId="44" applyFill="1" applyAlignment="1">
      <alignment wrapText="1"/>
    </xf>
    <xf numFmtId="0" fontId="84" fillId="34" borderId="96" xfId="44" applyFont="1" applyFill="1" applyBorder="1" applyAlignment="1" applyProtection="1">
      <alignment wrapText="1"/>
      <protection locked="0"/>
    </xf>
    <xf numFmtId="0" fontId="85" fillId="34" borderId="62" xfId="46" applyFill="1" applyBorder="1" applyAlignment="1">
      <alignment horizontal="left" vertical="center" wrapText="1"/>
    </xf>
    <xf numFmtId="0" fontId="86" fillId="34" borderId="25" xfId="44" applyFont="1" applyFill="1" applyBorder="1" applyAlignment="1">
      <alignment horizontal="left" vertical="center" wrapText="1"/>
    </xf>
    <xf numFmtId="0" fontId="86" fillId="34" borderId="69" xfId="44" applyFont="1" applyFill="1" applyBorder="1" applyAlignment="1">
      <alignment horizontal="left" vertical="center" wrapText="1"/>
    </xf>
    <xf numFmtId="0" fontId="84" fillId="34" borderId="47" xfId="44" applyFont="1" applyFill="1" applyBorder="1" applyAlignment="1" applyProtection="1">
      <alignment wrapText="1"/>
      <protection locked="0"/>
    </xf>
    <xf numFmtId="0" fontId="85" fillId="34" borderId="64" xfId="46" applyFill="1" applyBorder="1" applyAlignment="1">
      <alignment horizontal="left" vertical="center" wrapText="1"/>
    </xf>
    <xf numFmtId="0" fontId="86" fillId="34" borderId="26" xfId="44" applyFont="1" applyFill="1" applyBorder="1" applyAlignment="1">
      <alignment horizontal="left" vertical="center" wrapText="1"/>
    </xf>
    <xf numFmtId="0" fontId="86" fillId="34" borderId="70" xfId="44" applyFont="1" applyFill="1" applyBorder="1" applyAlignment="1">
      <alignment horizontal="left" vertical="center" wrapText="1"/>
    </xf>
    <xf numFmtId="0" fontId="79" fillId="34" borderId="0" xfId="44" applyFill="1" applyAlignment="1">
      <alignment vertical="center"/>
    </xf>
    <xf numFmtId="0" fontId="83" fillId="34" borderId="0" xfId="44" applyFont="1" applyFill="1" applyAlignment="1">
      <alignment vertical="center"/>
    </xf>
    <xf numFmtId="0" fontId="79" fillId="34" borderId="20" xfId="44" applyFill="1" applyBorder="1"/>
    <xf numFmtId="0" fontId="79" fillId="34" borderId="10" xfId="44" applyFill="1" applyBorder="1" applyAlignment="1">
      <alignment vertical="center"/>
    </xf>
    <xf numFmtId="0" fontId="79" fillId="34" borderId="17" xfId="44" applyFill="1" applyBorder="1" applyAlignment="1">
      <alignment vertical="center"/>
    </xf>
    <xf numFmtId="0" fontId="79" fillId="34" borderId="14" xfId="44" applyFill="1" applyBorder="1" applyAlignment="1">
      <alignment vertical="center"/>
    </xf>
    <xf numFmtId="0" fontId="79" fillId="34" borderId="56" xfId="44" applyFill="1" applyBorder="1"/>
    <xf numFmtId="0" fontId="79" fillId="34" borderId="65" xfId="44" applyFill="1" applyBorder="1" applyAlignment="1">
      <alignment vertical="center"/>
    </xf>
    <xf numFmtId="0" fontId="79" fillId="34" borderId="108" xfId="44" applyFill="1" applyBorder="1" applyAlignment="1">
      <alignment vertical="center"/>
    </xf>
    <xf numFmtId="0" fontId="79" fillId="34" borderId="109" xfId="44" applyFill="1" applyBorder="1" applyAlignment="1">
      <alignment vertical="center"/>
    </xf>
    <xf numFmtId="0" fontId="85" fillId="34" borderId="60" xfId="46" applyFill="1" applyBorder="1" applyAlignment="1">
      <alignment horizontal="left" vertical="center" wrapText="1"/>
    </xf>
    <xf numFmtId="0" fontId="86" fillId="34" borderId="24" xfId="44" applyFont="1" applyFill="1" applyBorder="1" applyAlignment="1">
      <alignment horizontal="left" vertical="center" wrapText="1"/>
    </xf>
    <xf numFmtId="0" fontId="86" fillId="34" borderId="68" xfId="44" applyFont="1" applyFill="1" applyBorder="1" applyAlignment="1">
      <alignment horizontal="left" vertical="center" wrapText="1"/>
    </xf>
    <xf numFmtId="0" fontId="87" fillId="34" borderId="0" xfId="44" applyFont="1" applyFill="1"/>
    <xf numFmtId="0" fontId="86" fillId="34" borderId="0" xfId="44" applyFont="1" applyFill="1" applyAlignment="1">
      <alignment horizontal="left" vertical="center" wrapText="1"/>
    </xf>
    <xf numFmtId="0" fontId="86" fillId="34" borderId="0" xfId="44" applyFont="1" applyFill="1" applyAlignment="1">
      <alignment horizontal="left" vertical="top" wrapText="1"/>
    </xf>
    <xf numFmtId="0" fontId="85" fillId="34" borderId="0" xfId="46" applyFill="1"/>
    <xf numFmtId="0" fontId="79" fillId="0" borderId="0" xfId="44" applyProtection="1">
      <protection locked="0"/>
    </xf>
    <xf numFmtId="0" fontId="79" fillId="0" borderId="0" xfId="44"/>
    <xf numFmtId="0" fontId="9" fillId="0" borderId="0" xfId="0" applyFont="1"/>
    <xf numFmtId="0" fontId="19" fillId="24" borderId="13" xfId="0" applyFont="1" applyFill="1" applyBorder="1" applyAlignment="1">
      <alignment vertical="center"/>
    </xf>
    <xf numFmtId="0" fontId="4" fillId="24" borderId="0" xfId="0" applyFont="1" applyFill="1" applyAlignment="1">
      <alignment horizontal="center" vertical="center"/>
    </xf>
    <xf numFmtId="0" fontId="0" fillId="0" borderId="36" xfId="0" applyBorder="1" applyAlignment="1">
      <alignment horizontal="center"/>
    </xf>
    <xf numFmtId="0" fontId="0" fillId="0" borderId="27" xfId="0" applyBorder="1" applyAlignment="1">
      <alignment horizontal="center"/>
    </xf>
    <xf numFmtId="0" fontId="26" fillId="0" borderId="110" xfId="0" applyFont="1" applyBorder="1" applyAlignment="1">
      <alignment horizontal="center" vertical="center"/>
    </xf>
    <xf numFmtId="49" fontId="4" fillId="0" borderId="110" xfId="0" applyNumberFormat="1" applyFont="1" applyBorder="1" applyAlignment="1">
      <alignment horizontal="left" vertical="center"/>
    </xf>
    <xf numFmtId="0" fontId="4" fillId="24" borderId="39" xfId="0" applyFont="1" applyFill="1" applyBorder="1" applyAlignment="1" applyProtection="1">
      <alignment horizontal="center" vertical="center"/>
      <protection locked="0"/>
    </xf>
    <xf numFmtId="0" fontId="11" fillId="0" borderId="110" xfId="0" applyFont="1" applyBorder="1" applyAlignment="1">
      <alignment vertical="center" wrapText="1"/>
    </xf>
    <xf numFmtId="0" fontId="4" fillId="24" borderId="110" xfId="0" applyFont="1" applyFill="1" applyBorder="1" applyAlignment="1">
      <alignment horizontal="center" vertical="center"/>
    </xf>
    <xf numFmtId="0" fontId="14" fillId="0" borderId="111" xfId="0" applyFont="1" applyBorder="1" applyAlignment="1">
      <alignment horizontal="center" vertical="center"/>
    </xf>
    <xf numFmtId="0" fontId="15" fillId="0" borderId="110" xfId="0" applyFont="1" applyBorder="1" applyAlignment="1">
      <alignment horizontal="center" vertical="center"/>
    </xf>
    <xf numFmtId="49" fontId="4" fillId="0" borderId="111" xfId="0" applyNumberFormat="1" applyFont="1" applyBorder="1" applyAlignment="1">
      <alignment horizontal="left" vertical="center"/>
    </xf>
    <xf numFmtId="0" fontId="34" fillId="0" borderId="37" xfId="0" applyFont="1" applyBorder="1" applyAlignment="1">
      <alignment vertical="center" wrapText="1"/>
    </xf>
    <xf numFmtId="0" fontId="4" fillId="24" borderId="110" xfId="0" applyFont="1" applyFill="1" applyBorder="1" applyAlignment="1" applyProtection="1">
      <alignment horizontal="center" vertical="center"/>
      <protection locked="0"/>
    </xf>
    <xf numFmtId="0" fontId="11" fillId="0" borderId="110" xfId="0" applyFont="1" applyBorder="1" applyAlignment="1">
      <alignment horizontal="left" vertical="center" wrapText="1"/>
    </xf>
    <xf numFmtId="0" fontId="14" fillId="0" borderId="110" xfId="0" applyFont="1" applyBorder="1" applyAlignment="1">
      <alignment horizontal="center" vertical="center"/>
    </xf>
    <xf numFmtId="0" fontId="34" fillId="0" borderId="110" xfId="0" applyFont="1" applyBorder="1" applyAlignment="1">
      <alignment horizontal="left" vertical="center" wrapText="1"/>
    </xf>
    <xf numFmtId="0" fontId="45" fillId="0" borderId="67" xfId="0" applyFont="1" applyBorder="1" applyAlignment="1">
      <alignment horizontal="left" vertical="center"/>
    </xf>
    <xf numFmtId="0" fontId="11" fillId="0" borderId="112" xfId="0" applyFont="1" applyBorder="1" applyAlignment="1">
      <alignment vertical="center" wrapText="1"/>
    </xf>
    <xf numFmtId="0" fontId="9" fillId="0" borderId="110" xfId="0" applyFont="1" applyBorder="1" applyAlignment="1">
      <alignment horizontal="center" vertical="center"/>
    </xf>
    <xf numFmtId="0" fontId="4" fillId="0" borderId="110" xfId="0" applyFont="1" applyBorder="1" applyAlignment="1">
      <alignment horizontal="left" vertical="center"/>
    </xf>
    <xf numFmtId="0" fontId="26" fillId="26" borderId="110" xfId="0" applyFont="1" applyFill="1" applyBorder="1" applyAlignment="1">
      <alignment horizontal="center" vertical="center"/>
    </xf>
    <xf numFmtId="0" fontId="9" fillId="0" borderId="110" xfId="0" applyFont="1" applyBorder="1" applyAlignment="1">
      <alignment vertical="center" wrapText="1"/>
    </xf>
    <xf numFmtId="0" fontId="0" fillId="0" borderId="110" xfId="0" applyBorder="1" applyAlignment="1">
      <alignment horizontal="center"/>
    </xf>
    <xf numFmtId="0" fontId="45" fillId="0" borderId="110" xfId="0" applyFont="1" applyBorder="1" applyAlignment="1">
      <alignment horizontal="left" vertical="center"/>
    </xf>
    <xf numFmtId="0" fontId="4" fillId="0" borderId="111" xfId="0" applyFont="1" applyBorder="1" applyAlignment="1">
      <alignment horizontal="left" vertical="center"/>
    </xf>
    <xf numFmtId="49" fontId="4" fillId="35" borderId="111" xfId="0" applyNumberFormat="1" applyFont="1" applyFill="1" applyBorder="1" applyAlignment="1">
      <alignment horizontal="left" vertical="center"/>
    </xf>
    <xf numFmtId="0" fontId="11" fillId="35" borderId="110" xfId="0" applyFont="1" applyFill="1" applyBorder="1" applyAlignment="1">
      <alignment vertical="center" wrapText="1"/>
    </xf>
    <xf numFmtId="0" fontId="11" fillId="26" borderId="110" xfId="0" applyFont="1" applyFill="1" applyBorder="1" applyAlignment="1">
      <alignment horizontal="left" vertical="center" wrapText="1" readingOrder="1"/>
    </xf>
    <xf numFmtId="0" fontId="5" fillId="0" borderId="110" xfId="0" applyFont="1" applyBorder="1" applyAlignment="1">
      <alignment horizontal="left" vertical="center"/>
    </xf>
    <xf numFmtId="0" fontId="40" fillId="25" borderId="110" xfId="0" applyFont="1" applyFill="1" applyBorder="1" applyAlignment="1">
      <alignment horizontal="left" vertical="center" wrapText="1"/>
    </xf>
    <xf numFmtId="49" fontId="4" fillId="25" borderId="111" xfId="0" applyNumberFormat="1" applyFont="1" applyFill="1" applyBorder="1" applyAlignment="1">
      <alignment horizontal="left" vertical="center"/>
    </xf>
    <xf numFmtId="0" fontId="11" fillId="25" borderId="110" xfId="0" applyFont="1" applyFill="1" applyBorder="1" applyAlignment="1">
      <alignment vertical="center" wrapText="1"/>
    </xf>
    <xf numFmtId="49" fontId="4" fillId="26" borderId="111" xfId="0" applyNumberFormat="1" applyFont="1" applyFill="1" applyBorder="1" applyAlignment="1">
      <alignment horizontal="left" vertical="center"/>
    </xf>
    <xf numFmtId="49" fontId="4" fillId="25" borderId="110" xfId="0" applyNumberFormat="1" applyFont="1" applyFill="1" applyBorder="1" applyAlignment="1">
      <alignment horizontal="left" vertical="center"/>
    </xf>
    <xf numFmtId="0" fontId="40" fillId="25" borderId="112" xfId="0" applyFont="1" applyFill="1" applyBorder="1" applyAlignment="1">
      <alignment vertical="center" wrapText="1"/>
    </xf>
    <xf numFmtId="0" fontId="40" fillId="0" borderId="110" xfId="0" applyFont="1" applyBorder="1" applyAlignment="1">
      <alignment vertical="center" wrapText="1"/>
    </xf>
    <xf numFmtId="0" fontId="11" fillId="0" borderId="113" xfId="0" applyFont="1" applyBorder="1" applyAlignment="1">
      <alignment vertical="center" wrapText="1"/>
    </xf>
    <xf numFmtId="0" fontId="11" fillId="0" borderId="110" xfId="0" applyFont="1" applyBorder="1" applyAlignment="1">
      <alignment vertical="center"/>
    </xf>
    <xf numFmtId="0" fontId="11" fillId="0" borderId="112" xfId="0" applyFont="1" applyBorder="1" applyAlignment="1">
      <alignment horizontal="left" vertical="center" wrapText="1"/>
    </xf>
    <xf numFmtId="0" fontId="26" fillId="0" borderId="110" xfId="0" applyFont="1" applyBorder="1" applyAlignment="1">
      <alignment horizontal="center" vertical="center" wrapText="1"/>
    </xf>
    <xf numFmtId="49" fontId="4" fillId="35" borderId="110" xfId="0" applyNumberFormat="1" applyFont="1" applyFill="1" applyBorder="1" applyAlignment="1">
      <alignment horizontal="left" vertical="center"/>
    </xf>
    <xf numFmtId="0" fontId="11" fillId="35" borderId="110" xfId="0" applyFont="1" applyFill="1" applyBorder="1" applyAlignment="1">
      <alignment horizontal="left" vertical="center" wrapText="1"/>
    </xf>
    <xf numFmtId="0" fontId="14" fillId="35" borderId="111" xfId="0" applyFont="1" applyFill="1" applyBorder="1" applyAlignment="1">
      <alignment horizontal="center" vertical="center"/>
    </xf>
    <xf numFmtId="0" fontId="14" fillId="25" borderId="110" xfId="0" applyFont="1" applyFill="1" applyBorder="1" applyAlignment="1">
      <alignment horizontal="center" vertical="center"/>
    </xf>
    <xf numFmtId="0" fontId="15" fillId="26" borderId="110" xfId="0" applyFont="1" applyFill="1" applyBorder="1" applyAlignment="1">
      <alignment horizontal="center" vertical="center"/>
    </xf>
    <xf numFmtId="0" fontId="14" fillId="25" borderId="111" xfId="0" applyFont="1" applyFill="1" applyBorder="1" applyAlignment="1">
      <alignment horizontal="center" vertical="center"/>
    </xf>
    <xf numFmtId="49" fontId="4" fillId="26" borderId="110" xfId="0" applyNumberFormat="1" applyFont="1" applyFill="1" applyBorder="1" applyAlignment="1">
      <alignment vertical="center"/>
    </xf>
    <xf numFmtId="2" fontId="4" fillId="0" borderId="110" xfId="0" applyNumberFormat="1" applyFont="1" applyBorder="1" applyAlignment="1">
      <alignment horizontal="left" vertical="center"/>
    </xf>
    <xf numFmtId="0" fontId="34" fillId="0" borderId="110" xfId="0" applyFont="1" applyBorder="1" applyAlignment="1">
      <alignment vertical="center" wrapText="1"/>
    </xf>
    <xf numFmtId="2" fontId="4" fillId="0" borderId="111" xfId="0" applyNumberFormat="1" applyFont="1" applyBorder="1" applyAlignment="1">
      <alignment horizontal="left" vertical="center"/>
    </xf>
    <xf numFmtId="0" fontId="11" fillId="26" borderId="110" xfId="0" applyFont="1" applyFill="1" applyBorder="1" applyAlignment="1">
      <alignment horizontal="left" vertical="center" wrapText="1"/>
    </xf>
    <xf numFmtId="0" fontId="11" fillId="0" borderId="112" xfId="0" applyFont="1" applyBorder="1" applyAlignment="1">
      <alignment horizontal="right" vertical="center" wrapText="1"/>
    </xf>
    <xf numFmtId="0" fontId="4" fillId="0" borderId="110" xfId="0" applyFont="1" applyBorder="1" applyAlignment="1">
      <alignment vertical="center"/>
    </xf>
    <xf numFmtId="49" fontId="4" fillId="0" borderId="110" xfId="0" applyNumberFormat="1" applyFont="1" applyBorder="1" applyAlignment="1">
      <alignment vertical="center"/>
    </xf>
    <xf numFmtId="0" fontId="26" fillId="26" borderId="110" xfId="0" applyFont="1" applyFill="1" applyBorder="1" applyAlignment="1">
      <alignment horizontal="center" vertical="center" wrapText="1"/>
    </xf>
    <xf numFmtId="0" fontId="11" fillId="0" borderId="110" xfId="35" applyFont="1" applyBorder="1" applyAlignment="1">
      <alignment vertical="center" wrapText="1"/>
    </xf>
    <xf numFmtId="0" fontId="34" fillId="0" borderId="111" xfId="0" applyFont="1" applyBorder="1" applyAlignment="1">
      <alignment horizontal="left" vertical="center" wrapText="1"/>
    </xf>
    <xf numFmtId="0" fontId="9" fillId="0" borderId="113" xfId="0" applyFont="1" applyBorder="1" applyAlignment="1">
      <alignment vertical="center" wrapText="1"/>
    </xf>
    <xf numFmtId="0" fontId="11" fillId="0" borderId="111" xfId="0" applyFont="1" applyBorder="1" applyAlignment="1">
      <alignment vertical="center" wrapText="1"/>
    </xf>
    <xf numFmtId="0" fontId="11" fillId="27" borderId="111" xfId="0" applyFont="1" applyFill="1" applyBorder="1" applyAlignment="1">
      <alignment vertical="center" wrapText="1"/>
    </xf>
    <xf numFmtId="0" fontId="26" fillId="34" borderId="110" xfId="0" applyFont="1" applyFill="1" applyBorder="1" applyAlignment="1">
      <alignment horizontal="center" vertical="center"/>
    </xf>
    <xf numFmtId="49" fontId="4" fillId="34" borderId="110" xfId="0" applyNumberFormat="1" applyFont="1" applyFill="1" applyBorder="1" applyAlignment="1">
      <alignment horizontal="left" vertical="center"/>
    </xf>
    <xf numFmtId="0" fontId="11" fillId="34" borderId="110" xfId="0" applyFont="1" applyFill="1" applyBorder="1" applyAlignment="1">
      <alignment vertical="center" wrapText="1"/>
    </xf>
    <xf numFmtId="0" fontId="14" fillId="0" borderId="112" xfId="0" applyFont="1" applyBorder="1" applyAlignment="1">
      <alignment horizontal="center" vertical="center"/>
    </xf>
    <xf numFmtId="49" fontId="4" fillId="26" borderId="110" xfId="0" applyNumberFormat="1" applyFont="1" applyFill="1" applyBorder="1" applyAlignment="1">
      <alignment horizontal="left" vertical="center"/>
    </xf>
    <xf numFmtId="0" fontId="11" fillId="27" borderId="110" xfId="0" applyFont="1" applyFill="1" applyBorder="1" applyAlignment="1">
      <alignment horizontal="left" vertical="center" wrapText="1"/>
    </xf>
    <xf numFmtId="0" fontId="17" fillId="0" borderId="110" xfId="0" applyFont="1" applyBorder="1" applyAlignment="1">
      <alignment horizontal="center" vertical="center"/>
    </xf>
    <xf numFmtId="0" fontId="26" fillId="0" borderId="111" xfId="0" applyFont="1" applyBorder="1" applyAlignment="1">
      <alignment horizontal="center" vertical="center"/>
    </xf>
    <xf numFmtId="0" fontId="40" fillId="0" borderId="42" xfId="0" applyFont="1" applyBorder="1" applyAlignment="1">
      <alignment vertical="center" wrapText="1"/>
    </xf>
    <xf numFmtId="0" fontId="26" fillId="0" borderId="114" xfId="0" applyFont="1" applyBorder="1" applyAlignment="1">
      <alignment horizontal="center" vertical="center"/>
    </xf>
    <xf numFmtId="0" fontId="14" fillId="25" borderId="114" xfId="0" applyFont="1" applyFill="1" applyBorder="1" applyAlignment="1">
      <alignment horizontal="center" vertical="center"/>
    </xf>
    <xf numFmtId="0" fontId="15" fillId="0" borderId="114" xfId="0" applyFont="1" applyBorder="1" applyAlignment="1">
      <alignment horizontal="center" vertical="center"/>
    </xf>
    <xf numFmtId="49" fontId="4" fillId="0" borderId="114" xfId="0" applyNumberFormat="1" applyFont="1" applyBorder="1" applyAlignment="1">
      <alignment horizontal="left" vertical="center"/>
    </xf>
    <xf numFmtId="0" fontId="11" fillId="0" borderId="117" xfId="0" applyFont="1" applyBorder="1" applyAlignment="1">
      <alignment horizontal="left" vertical="center" wrapText="1"/>
    </xf>
    <xf numFmtId="0" fontId="14" fillId="0" borderId="114" xfId="0" applyFont="1" applyBorder="1" applyAlignment="1">
      <alignment horizontal="center" vertical="center"/>
    </xf>
    <xf numFmtId="49" fontId="4" fillId="25" borderId="114" xfId="0" applyNumberFormat="1" applyFont="1" applyFill="1" applyBorder="1" applyAlignment="1">
      <alignment horizontal="left" vertical="center"/>
    </xf>
    <xf numFmtId="0" fontId="40" fillId="25" borderId="118" xfId="0" applyFont="1" applyFill="1" applyBorder="1" applyAlignment="1">
      <alignment horizontal="left" vertical="center" wrapText="1"/>
    </xf>
    <xf numFmtId="0" fontId="26" fillId="0" borderId="119" xfId="0" applyFont="1" applyBorder="1" applyAlignment="1">
      <alignment horizontal="center" vertical="center"/>
    </xf>
    <xf numFmtId="49" fontId="4" fillId="0" borderId="119" xfId="0" applyNumberFormat="1" applyFont="1" applyBorder="1" applyAlignment="1">
      <alignment horizontal="left" vertical="center"/>
    </xf>
    <xf numFmtId="0" fontId="11" fillId="0" borderId="120" xfId="0" applyFont="1" applyBorder="1" applyAlignment="1">
      <alignment horizontal="left" vertical="center" wrapText="1"/>
    </xf>
    <xf numFmtId="0" fontId="14" fillId="0" borderId="121" xfId="0" applyFont="1" applyBorder="1" applyAlignment="1">
      <alignment horizontal="center" vertical="center"/>
    </xf>
    <xf numFmtId="0" fontId="15" fillId="0" borderId="119" xfId="0" applyFont="1" applyBorder="1" applyAlignment="1">
      <alignment horizontal="center" vertical="center"/>
    </xf>
    <xf numFmtId="0" fontId="47" fillId="0" borderId="43" xfId="0" applyFont="1" applyBorder="1" applyAlignment="1" applyProtection="1">
      <alignment horizontal="center"/>
      <protection locked="0"/>
    </xf>
    <xf numFmtId="0" fontId="47" fillId="0" borderId="41" xfId="0" applyFont="1" applyBorder="1" applyAlignment="1" applyProtection="1">
      <alignment horizontal="center"/>
      <protection locked="0"/>
    </xf>
    <xf numFmtId="0" fontId="47" fillId="0" borderId="44" xfId="0" applyFont="1" applyBorder="1" applyAlignment="1" applyProtection="1">
      <alignment horizontal="center"/>
      <protection locked="0"/>
    </xf>
    <xf numFmtId="0" fontId="47" fillId="0" borderId="58" xfId="0" applyFont="1" applyBorder="1" applyAlignment="1" applyProtection="1">
      <alignment horizontal="center"/>
      <protection locked="0"/>
    </xf>
    <xf numFmtId="0" fontId="47" fillId="0" borderId="46" xfId="0" applyFont="1" applyBorder="1" applyAlignment="1" applyProtection="1">
      <alignment horizontal="center"/>
      <protection locked="0"/>
    </xf>
    <xf numFmtId="0" fontId="47" fillId="0" borderId="50" xfId="0" applyFont="1" applyBorder="1" applyAlignment="1" applyProtection="1">
      <alignment horizontal="center"/>
      <protection locked="0"/>
    </xf>
    <xf numFmtId="0" fontId="47" fillId="0" borderId="34" xfId="0" applyFont="1" applyBorder="1" applyAlignment="1" applyProtection="1">
      <alignment horizontal="center"/>
      <protection locked="0"/>
    </xf>
    <xf numFmtId="0" fontId="47" fillId="0" borderId="13" xfId="0" applyFont="1" applyBorder="1" applyAlignment="1" applyProtection="1">
      <alignment horizontal="center"/>
      <protection locked="0"/>
    </xf>
    <xf numFmtId="0" fontId="47" fillId="0" borderId="40" xfId="0" applyFont="1" applyBorder="1" applyAlignment="1" applyProtection="1">
      <alignment horizontal="center"/>
      <protection locked="0"/>
    </xf>
    <xf numFmtId="0" fontId="47" fillId="0" borderId="42" xfId="0" applyFont="1" applyBorder="1" applyAlignment="1" applyProtection="1">
      <alignment horizontal="center"/>
      <protection locked="0"/>
    </xf>
    <xf numFmtId="0" fontId="47" fillId="0" borderId="54" xfId="0" applyFont="1" applyBorder="1" applyAlignment="1" applyProtection="1">
      <alignment horizontal="center"/>
      <protection locked="0"/>
    </xf>
    <xf numFmtId="0" fontId="47" fillId="0" borderId="23" xfId="0" applyFont="1" applyBorder="1" applyAlignment="1" applyProtection="1">
      <alignment horizontal="center"/>
      <protection locked="0"/>
    </xf>
    <xf numFmtId="0" fontId="47" fillId="0" borderId="30" xfId="0" applyFont="1" applyBorder="1" applyAlignment="1" applyProtection="1">
      <alignment horizontal="center"/>
      <protection locked="0"/>
    </xf>
    <xf numFmtId="0" fontId="0" fillId="25" borderId="43" xfId="0" applyFill="1" applyBorder="1" applyAlignment="1">
      <alignment horizontal="center"/>
    </xf>
    <xf numFmtId="0" fontId="0" fillId="0" borderId="46" xfId="0" applyBorder="1" applyAlignment="1">
      <alignment horizontal="center"/>
    </xf>
    <xf numFmtId="0" fontId="47" fillId="0" borderId="95" xfId="0" applyFont="1" applyBorder="1" applyAlignment="1" applyProtection="1">
      <alignment horizontal="center"/>
      <protection locked="0"/>
    </xf>
    <xf numFmtId="0" fontId="0" fillId="25" borderId="67" xfId="0" applyFill="1" applyBorder="1" applyAlignment="1">
      <alignment horizontal="center"/>
    </xf>
    <xf numFmtId="0" fontId="0" fillId="0" borderId="72" xfId="0" applyBorder="1" applyAlignment="1">
      <alignment horizontal="center"/>
    </xf>
    <xf numFmtId="0" fontId="47" fillId="0" borderId="57" xfId="0" applyFont="1" applyBorder="1" applyAlignment="1" applyProtection="1">
      <alignment horizontal="center"/>
      <protection locked="0"/>
    </xf>
    <xf numFmtId="0" fontId="47" fillId="0" borderId="55" xfId="0" applyFont="1" applyBorder="1" applyAlignment="1" applyProtection="1">
      <alignment horizontal="center"/>
      <protection locked="0"/>
    </xf>
    <xf numFmtId="0" fontId="47" fillId="0" borderId="67" xfId="0" applyFont="1" applyBorder="1" applyAlignment="1" applyProtection="1">
      <alignment horizontal="center"/>
      <protection locked="0"/>
    </xf>
    <xf numFmtId="0" fontId="47" fillId="0" borderId="72" xfId="0" applyFont="1" applyBorder="1" applyAlignment="1" applyProtection="1">
      <alignment horizontal="center"/>
      <protection locked="0"/>
    </xf>
    <xf numFmtId="0" fontId="47" fillId="0" borderId="73" xfId="0" applyFont="1" applyBorder="1" applyAlignment="1" applyProtection="1">
      <alignment horizontal="center"/>
      <protection locked="0"/>
    </xf>
    <xf numFmtId="0" fontId="10" fillId="0" borderId="50" xfId="0" applyFont="1" applyBorder="1" applyAlignment="1">
      <alignment horizontal="left" vertical="center"/>
    </xf>
    <xf numFmtId="0" fontId="11" fillId="0" borderId="13" xfId="0" applyFont="1" applyBorder="1" applyAlignment="1">
      <alignment horizontal="left"/>
    </xf>
    <xf numFmtId="0" fontId="0" fillId="0" borderId="34" xfId="0" applyBorder="1" applyAlignment="1">
      <alignment horizontal="left"/>
    </xf>
    <xf numFmtId="0" fontId="47" fillId="0" borderId="19" xfId="0" applyFont="1" applyBorder="1" applyAlignment="1" applyProtection="1">
      <alignment horizontal="center"/>
      <protection locked="0"/>
    </xf>
    <xf numFmtId="0" fontId="47" fillId="0" borderId="59" xfId="0" applyFont="1" applyBorder="1" applyAlignment="1" applyProtection="1">
      <alignment horizontal="center"/>
      <protection locked="0"/>
    </xf>
    <xf numFmtId="0" fontId="47" fillId="0" borderId="51" xfId="0" applyFont="1" applyBorder="1" applyAlignment="1" applyProtection="1">
      <alignment horizontal="center"/>
      <protection locked="0"/>
    </xf>
    <xf numFmtId="0" fontId="47" fillId="0" borderId="53" xfId="0" applyFont="1" applyBorder="1" applyAlignment="1" applyProtection="1">
      <alignment horizontal="center"/>
      <protection locked="0"/>
    </xf>
    <xf numFmtId="0" fontId="47" fillId="0" borderId="49" xfId="0" applyFont="1" applyBorder="1" applyAlignment="1" applyProtection="1">
      <alignment horizontal="center"/>
      <protection locked="0"/>
    </xf>
    <xf numFmtId="0" fontId="10" fillId="0" borderId="23" xfId="0" applyFont="1" applyBorder="1" applyAlignment="1">
      <alignment horizontal="left" vertical="center"/>
    </xf>
    <xf numFmtId="0" fontId="11" fillId="0" borderId="19" xfId="0" applyFont="1" applyBorder="1" applyAlignment="1">
      <alignment horizontal="left"/>
    </xf>
    <xf numFmtId="0" fontId="0" fillId="0" borderId="30" xfId="0" applyBorder="1" applyAlignment="1">
      <alignment horizontal="left"/>
    </xf>
    <xf numFmtId="0" fontId="3" fillId="33" borderId="23" xfId="0" applyFont="1" applyFill="1" applyBorder="1" applyAlignment="1">
      <alignment horizontal="center" vertical="center"/>
    </xf>
    <xf numFmtId="0" fontId="3" fillId="33" borderId="19" xfId="0" applyFont="1" applyFill="1" applyBorder="1" applyAlignment="1">
      <alignment horizontal="center" vertical="center"/>
    </xf>
    <xf numFmtId="0" fontId="30" fillId="33" borderId="30" xfId="0" applyFont="1" applyFill="1" applyBorder="1" applyAlignment="1">
      <alignment horizontal="center" vertical="center"/>
    </xf>
    <xf numFmtId="0" fontId="11" fillId="0" borderId="23" xfId="0" applyFont="1" applyBorder="1" applyAlignment="1">
      <alignment horizontal="left"/>
    </xf>
    <xf numFmtId="0" fontId="0" fillId="0" borderId="19" xfId="0" applyBorder="1" applyAlignment="1">
      <alignment horizontal="left"/>
    </xf>
    <xf numFmtId="0" fontId="47" fillId="0" borderId="115" xfId="0" applyFont="1" applyBorder="1" applyAlignment="1" applyProtection="1">
      <alignment horizontal="center" vertical="center"/>
      <protection locked="0"/>
    </xf>
    <xf numFmtId="0" fontId="47" fillId="0" borderId="116" xfId="0" applyFont="1" applyBorder="1" applyAlignment="1" applyProtection="1">
      <alignment horizontal="center" vertical="center"/>
      <protection locked="0"/>
    </xf>
    <xf numFmtId="0" fontId="45" fillId="0" borderId="67" xfId="0" applyFont="1" applyBorder="1" applyAlignment="1">
      <alignment horizontal="left" vertical="center"/>
    </xf>
    <xf numFmtId="0" fontId="45" fillId="0" borderId="72" xfId="0" applyFont="1" applyBorder="1" applyAlignment="1">
      <alignment horizontal="left" vertical="center"/>
    </xf>
    <xf numFmtId="0" fontId="45" fillId="0" borderId="73" xfId="0" applyFont="1" applyBorder="1" applyAlignment="1">
      <alignment horizontal="left" vertical="center"/>
    </xf>
    <xf numFmtId="0" fontId="2" fillId="0" borderId="111" xfId="0" applyFont="1"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45" fillId="0" borderId="111" xfId="0" applyFont="1" applyBorder="1" applyAlignment="1">
      <alignment horizontal="left" vertical="center"/>
    </xf>
    <xf numFmtId="0" fontId="45" fillId="0" borderId="112" xfId="0" applyFont="1" applyBorder="1" applyAlignment="1">
      <alignment horizontal="left" vertical="center"/>
    </xf>
    <xf numFmtId="0" fontId="45" fillId="0" borderId="113" xfId="0" applyFont="1" applyBorder="1" applyAlignment="1">
      <alignment horizontal="left" vertical="center"/>
    </xf>
    <xf numFmtId="0" fontId="0" fillId="0" borderId="21"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23"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47" fillId="0" borderId="67" xfId="0" applyFont="1" applyBorder="1" applyAlignment="1" applyProtection="1">
      <alignment horizontal="center" vertical="center"/>
      <protection locked="0"/>
    </xf>
    <xf numFmtId="0" fontId="47" fillId="0" borderId="73" xfId="0" applyFont="1" applyBorder="1" applyAlignment="1" applyProtection="1">
      <alignment horizontal="center" vertical="center"/>
      <protection locked="0"/>
    </xf>
    <xf numFmtId="0" fontId="47" fillId="0" borderId="111" xfId="0" applyFont="1" applyBorder="1" applyAlignment="1" applyProtection="1">
      <alignment horizontal="center" vertical="center"/>
      <protection locked="0"/>
    </xf>
    <xf numFmtId="0" fontId="47" fillId="0" borderId="113" xfId="0" applyFont="1" applyBorder="1" applyAlignment="1" applyProtection="1">
      <alignment horizontal="center" vertical="center"/>
      <protection locked="0"/>
    </xf>
    <xf numFmtId="0" fontId="47" fillId="0" borderId="111" xfId="0" applyFont="1" applyBorder="1" applyAlignment="1" applyProtection="1">
      <alignment horizontal="center"/>
      <protection locked="0"/>
    </xf>
    <xf numFmtId="0" fontId="47" fillId="0" borderId="113" xfId="0" applyFont="1" applyBorder="1" applyAlignment="1" applyProtection="1">
      <alignment horizontal="center"/>
      <protection locked="0"/>
    </xf>
    <xf numFmtId="0" fontId="0" fillId="0" borderId="74" xfId="0" applyBorder="1" applyAlignment="1">
      <alignment vertical="center"/>
    </xf>
    <xf numFmtId="0" fontId="0" fillId="0" borderId="75" xfId="0" applyBorder="1"/>
    <xf numFmtId="0" fontId="47" fillId="0" borderId="42" xfId="0" applyFont="1" applyBorder="1" applyAlignment="1" applyProtection="1">
      <alignment horizontal="center" vertical="center"/>
      <protection locked="0"/>
    </xf>
    <xf numFmtId="0" fontId="47" fillId="0" borderId="54" xfId="0" applyFont="1" applyBorder="1" applyAlignment="1" applyProtection="1">
      <alignment horizontal="center" vertical="center"/>
      <protection locked="0"/>
    </xf>
    <xf numFmtId="0" fontId="47" fillId="0" borderId="44" xfId="0" applyFont="1" applyBorder="1" applyAlignment="1" applyProtection="1">
      <alignment horizontal="center" vertical="center"/>
      <protection locked="0"/>
    </xf>
    <xf numFmtId="0" fontId="47" fillId="0" borderId="58" xfId="0" applyFont="1" applyBorder="1" applyAlignment="1" applyProtection="1">
      <alignment horizontal="center" vertical="center"/>
      <protection locked="0"/>
    </xf>
    <xf numFmtId="0" fontId="34" fillId="0" borderId="111" xfId="0" applyFont="1" applyBorder="1" applyAlignment="1" applyProtection="1">
      <alignment horizontal="left" vertical="center"/>
      <protection locked="0"/>
    </xf>
    <xf numFmtId="0" fontId="34" fillId="0" borderId="112" xfId="0" applyFont="1" applyBorder="1" applyAlignment="1" applyProtection="1">
      <alignment horizontal="left" vertical="center"/>
      <protection locked="0"/>
    </xf>
    <xf numFmtId="0" fontId="34" fillId="0" borderId="113" xfId="0" applyFont="1" applyBorder="1" applyAlignment="1" applyProtection="1">
      <alignment horizontal="left" vertical="center"/>
      <protection locked="0"/>
    </xf>
    <xf numFmtId="0" fontId="14" fillId="0" borderId="76" xfId="0" applyFont="1" applyBorder="1" applyAlignment="1">
      <alignment horizontal="center" vertical="center"/>
    </xf>
    <xf numFmtId="0" fontId="18" fillId="0" borderId="77" xfId="0" applyFont="1" applyBorder="1" applyAlignment="1">
      <alignment horizontal="center" vertical="center"/>
    </xf>
    <xf numFmtId="0" fontId="0" fillId="0" borderId="78" xfId="0" applyBorder="1" applyAlignment="1">
      <alignment vertical="center"/>
    </xf>
    <xf numFmtId="168" fontId="15" fillId="0" borderId="81" xfId="0" applyNumberFormat="1" applyFont="1"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11" fillId="0" borderId="111" xfId="0" applyFont="1" applyBorder="1" applyAlignment="1">
      <alignment horizontal="left" vertical="center"/>
    </xf>
    <xf numFmtId="0" fontId="11" fillId="0" borderId="112" xfId="0" applyFont="1" applyBorder="1" applyAlignment="1">
      <alignment horizontal="left" vertical="center"/>
    </xf>
    <xf numFmtId="0" fontId="11" fillId="0" borderId="113" xfId="0" applyFont="1" applyBorder="1" applyAlignment="1">
      <alignment horizontal="left" vertical="center"/>
    </xf>
    <xf numFmtId="0" fontId="34" fillId="0" borderId="111" xfId="0" applyFont="1" applyBorder="1" applyAlignment="1">
      <alignment horizontal="left" vertical="center"/>
    </xf>
    <xf numFmtId="0" fontId="34" fillId="0" borderId="112" xfId="0" applyFont="1" applyBorder="1" applyAlignment="1">
      <alignment horizontal="left" vertical="center"/>
    </xf>
    <xf numFmtId="0" fontId="34" fillId="0" borderId="113" xfId="0" applyFont="1" applyBorder="1" applyAlignment="1">
      <alignment horizontal="left" vertical="center"/>
    </xf>
    <xf numFmtId="0" fontId="47" fillId="0" borderId="112" xfId="0" applyFont="1" applyBorder="1" applyAlignment="1" applyProtection="1">
      <alignment horizontal="center" vertical="center"/>
      <protection locked="0"/>
    </xf>
    <xf numFmtId="0" fontId="49" fillId="0" borderId="111" xfId="0" applyFont="1" applyBorder="1" applyAlignment="1" applyProtection="1">
      <alignment horizontal="center" vertical="center"/>
      <protection locked="0"/>
    </xf>
    <xf numFmtId="0" fontId="49" fillId="0" borderId="113" xfId="0" applyFont="1" applyBorder="1" applyAlignment="1" applyProtection="1">
      <alignment horizontal="center" vertical="center"/>
      <protection locked="0"/>
    </xf>
    <xf numFmtId="221" fontId="15" fillId="0" borderId="81" xfId="0" applyNumberFormat="1" applyFont="1" applyBorder="1" applyAlignment="1">
      <alignment horizontal="left" vertical="center"/>
    </xf>
    <xf numFmtId="221" fontId="0" fillId="0" borderId="79" xfId="0" applyNumberFormat="1" applyBorder="1" applyAlignment="1">
      <alignment horizontal="left" vertical="center"/>
    </xf>
    <xf numFmtId="221" fontId="0" fillId="0" borderId="80" xfId="0" applyNumberFormat="1" applyBorder="1" applyAlignment="1">
      <alignment horizontal="left" vertical="center"/>
    </xf>
    <xf numFmtId="0" fontId="47" fillId="0" borderId="23" xfId="0" applyFont="1" applyBorder="1" applyAlignment="1" applyProtection="1">
      <alignment horizontal="center" vertical="center"/>
      <protection locked="0"/>
    </xf>
    <xf numFmtId="0" fontId="47" fillId="0" borderId="30" xfId="0" applyFont="1" applyBorder="1" applyAlignment="1" applyProtection="1">
      <alignment horizontal="center" vertical="center"/>
      <protection locked="0"/>
    </xf>
    <xf numFmtId="231" fontId="15" fillId="0" borderId="81" xfId="0" applyNumberFormat="1" applyFont="1" applyBorder="1" applyAlignment="1">
      <alignment horizontal="left" vertical="center"/>
    </xf>
    <xf numFmtId="231" fontId="0" fillId="0" borderId="79" xfId="0" applyNumberFormat="1" applyBorder="1" applyAlignment="1">
      <alignment horizontal="left" vertical="center"/>
    </xf>
    <xf numFmtId="231" fontId="0" fillId="0" borderId="80" xfId="0" applyNumberFormat="1" applyBorder="1" applyAlignment="1">
      <alignment horizontal="left" vertical="center"/>
    </xf>
    <xf numFmtId="192" fontId="15" fillId="0" borderId="81" xfId="0" applyNumberFormat="1" applyFont="1" applyBorder="1" applyAlignment="1">
      <alignment horizontal="left" vertical="center"/>
    </xf>
    <xf numFmtId="0" fontId="0" fillId="0" borderId="75" xfId="0" applyBorder="1" applyAlignment="1">
      <alignment vertical="center"/>
    </xf>
    <xf numFmtId="228" fontId="15" fillId="0" borderId="81" xfId="0" applyNumberFormat="1" applyFont="1" applyBorder="1" applyAlignment="1">
      <alignment horizontal="left" vertical="center"/>
    </xf>
    <xf numFmtId="0" fontId="10" fillId="0" borderId="13" xfId="0" applyFont="1" applyBorder="1" applyAlignment="1">
      <alignment horizontal="left" vertical="center"/>
    </xf>
    <xf numFmtId="0" fontId="10" fillId="0" borderId="34" xfId="0" applyFont="1" applyBorder="1" applyAlignment="1">
      <alignment horizontal="left" vertical="center"/>
    </xf>
    <xf numFmtId="0" fontId="14" fillId="0" borderId="77" xfId="0" applyFont="1" applyBorder="1" applyAlignment="1">
      <alignment horizontal="center" vertical="center"/>
    </xf>
    <xf numFmtId="0" fontId="0" fillId="0" borderId="78" xfId="0" applyBorder="1" applyAlignment="1">
      <alignment horizontal="center" vertical="center"/>
    </xf>
    <xf numFmtId="191" fontId="15" fillId="0" borderId="81" xfId="0" applyNumberFormat="1" applyFont="1" applyBorder="1" applyAlignment="1">
      <alignment horizontal="left" vertical="center"/>
    </xf>
    <xf numFmtId="190" fontId="15" fillId="0" borderId="81" xfId="0" applyNumberFormat="1" applyFont="1" applyBorder="1" applyAlignment="1">
      <alignment horizontal="left" vertical="center"/>
    </xf>
    <xf numFmtId="0" fontId="14" fillId="0" borderId="78" xfId="0" applyFont="1" applyBorder="1" applyAlignment="1">
      <alignment horizontal="center" vertical="center"/>
    </xf>
    <xf numFmtId="227" fontId="15" fillId="0" borderId="81" xfId="0" applyNumberFormat="1" applyFont="1" applyBorder="1" applyAlignment="1">
      <alignment horizontal="left" vertical="center"/>
    </xf>
    <xf numFmtId="227" fontId="0" fillId="0" borderId="79" xfId="0" applyNumberFormat="1" applyBorder="1" applyAlignment="1">
      <alignment horizontal="left" vertical="center"/>
    </xf>
    <xf numFmtId="227" fontId="0" fillId="0" borderId="80" xfId="0" applyNumberFormat="1" applyBorder="1" applyAlignment="1">
      <alignment horizontal="left" vertical="center"/>
    </xf>
    <xf numFmtId="0" fontId="47" fillId="0" borderId="57" xfId="0" applyFont="1" applyBorder="1" applyAlignment="1" applyProtection="1">
      <alignment horizontal="center" vertical="center"/>
      <protection locked="0"/>
    </xf>
    <xf numFmtId="0" fontId="47" fillId="0" borderId="55" xfId="0" applyFont="1" applyBorder="1" applyAlignment="1" applyProtection="1">
      <alignment horizontal="center" vertical="center"/>
      <protection locked="0"/>
    </xf>
    <xf numFmtId="171" fontId="15" fillId="0" borderId="81" xfId="0" applyNumberFormat="1" applyFont="1" applyBorder="1" applyAlignment="1">
      <alignment horizontal="left" vertical="center"/>
    </xf>
    <xf numFmtId="0" fontId="34" fillId="0" borderId="23" xfId="0" applyFont="1" applyBorder="1" applyAlignment="1">
      <alignment horizontal="left" vertical="center" wrapText="1"/>
    </xf>
    <xf numFmtId="0" fontId="2" fillId="0" borderId="78" xfId="0" applyFont="1" applyBorder="1" applyAlignment="1">
      <alignment vertical="center"/>
    </xf>
    <xf numFmtId="210" fontId="15" fillId="0" borderId="81" xfId="0" applyNumberFormat="1" applyFont="1" applyBorder="1" applyAlignment="1">
      <alignment horizontal="left" vertical="center"/>
    </xf>
    <xf numFmtId="210" fontId="0" fillId="0" borderId="79" xfId="0" applyNumberFormat="1" applyBorder="1" applyAlignment="1">
      <alignment horizontal="left" vertical="center"/>
    </xf>
    <xf numFmtId="210" fontId="0" fillId="0" borderId="80" xfId="0" applyNumberFormat="1" applyBorder="1" applyAlignment="1">
      <alignment horizontal="left" vertical="center"/>
    </xf>
    <xf numFmtId="0" fontId="0" fillId="25" borderId="111" xfId="0" applyFill="1" applyBorder="1" applyAlignment="1">
      <alignment horizontal="center" vertical="center"/>
    </xf>
    <xf numFmtId="0" fontId="0" fillId="25" borderId="112" xfId="0" applyFill="1" applyBorder="1" applyAlignment="1">
      <alignment horizontal="center" vertical="center"/>
    </xf>
    <xf numFmtId="0" fontId="0" fillId="0" borderId="112" xfId="0" applyBorder="1" applyAlignment="1">
      <alignment vertical="center"/>
    </xf>
    <xf numFmtId="0" fontId="0" fillId="0" borderId="113" xfId="0" applyBorder="1" applyAlignment="1">
      <alignment vertical="center"/>
    </xf>
    <xf numFmtId="209" fontId="15" fillId="0" borderId="81" xfId="0" applyNumberFormat="1" applyFont="1" applyBorder="1" applyAlignment="1">
      <alignment horizontal="left" vertical="center"/>
    </xf>
    <xf numFmtId="209" fontId="0" fillId="0" borderId="79" xfId="0" applyNumberFormat="1" applyBorder="1" applyAlignment="1">
      <alignment horizontal="left" vertical="center"/>
    </xf>
    <xf numFmtId="209" fontId="0" fillId="0" borderId="80" xfId="0" applyNumberFormat="1" applyBorder="1" applyAlignment="1">
      <alignment horizontal="left" vertical="center"/>
    </xf>
    <xf numFmtId="0" fontId="34" fillId="0" borderId="112" xfId="0" applyFont="1" applyBorder="1" applyAlignment="1">
      <alignment horizontal="left" vertical="center" wrapText="1"/>
    </xf>
    <xf numFmtId="0" fontId="34" fillId="0" borderId="113" xfId="0" applyFont="1" applyBorder="1" applyAlignment="1">
      <alignment horizontal="left" vertical="center" wrapText="1"/>
    </xf>
    <xf numFmtId="208" fontId="15" fillId="0" borderId="81" xfId="0" applyNumberFormat="1" applyFont="1" applyBorder="1" applyAlignment="1">
      <alignment horizontal="left" vertical="center"/>
    </xf>
    <xf numFmtId="208" fontId="0" fillId="0" borderId="79" xfId="0" applyNumberFormat="1" applyBorder="1" applyAlignment="1">
      <alignment horizontal="left" vertical="center"/>
    </xf>
    <xf numFmtId="208" fontId="0" fillId="0" borderId="80" xfId="0" applyNumberFormat="1" applyBorder="1" applyAlignment="1">
      <alignment horizontal="left" vertical="center"/>
    </xf>
    <xf numFmtId="202" fontId="15" fillId="0" borderId="81" xfId="0" applyNumberFormat="1" applyFont="1" applyBorder="1" applyAlignment="1">
      <alignment horizontal="left" vertical="center"/>
    </xf>
    <xf numFmtId="232" fontId="15" fillId="0" borderId="81" xfId="0" applyNumberFormat="1" applyFont="1" applyBorder="1" applyAlignment="1">
      <alignment horizontal="left" vertical="center"/>
    </xf>
    <xf numFmtId="232" fontId="0" fillId="0" borderId="79" xfId="0" applyNumberFormat="1" applyBorder="1"/>
    <xf numFmtId="232" fontId="0" fillId="0" borderId="80" xfId="0" applyNumberFormat="1" applyBorder="1"/>
    <xf numFmtId="226" fontId="15" fillId="0" borderId="81" xfId="0" applyNumberFormat="1" applyFont="1" applyBorder="1" applyAlignment="1">
      <alignment horizontal="left" vertical="center"/>
    </xf>
    <xf numFmtId="226" fontId="0" fillId="0" borderId="79" xfId="0" applyNumberFormat="1" applyBorder="1" applyAlignment="1">
      <alignment horizontal="left" vertical="center"/>
    </xf>
    <xf numFmtId="226" fontId="0" fillId="0" borderId="80" xfId="0" applyNumberFormat="1" applyBorder="1" applyAlignment="1">
      <alignment horizontal="left" vertical="center"/>
    </xf>
    <xf numFmtId="170" fontId="15" fillId="0" borderId="81" xfId="0" applyNumberFormat="1" applyFont="1" applyBorder="1" applyAlignment="1">
      <alignment horizontal="left" vertical="center"/>
    </xf>
    <xf numFmtId="0" fontId="0" fillId="0" borderId="92" xfId="0" applyBorder="1" applyAlignment="1">
      <alignment vertical="center"/>
    </xf>
    <xf numFmtId="0" fontId="0" fillId="0" borderId="93" xfId="0" applyBorder="1"/>
    <xf numFmtId="225" fontId="15" fillId="0" borderId="89" xfId="0" applyNumberFormat="1" applyFont="1" applyBorder="1" applyAlignment="1">
      <alignment horizontal="left" vertical="center"/>
    </xf>
    <xf numFmtId="225" fontId="0" fillId="0" borderId="90" xfId="0" applyNumberFormat="1" applyBorder="1" applyAlignment="1">
      <alignment horizontal="left" vertical="center"/>
    </xf>
    <xf numFmtId="225" fontId="0" fillId="0" borderId="91" xfId="0" applyNumberFormat="1" applyBorder="1" applyAlignment="1">
      <alignment horizontal="left" vertical="center"/>
    </xf>
    <xf numFmtId="0" fontId="11" fillId="0" borderId="42" xfId="0" applyFont="1" applyBorder="1" applyAlignment="1">
      <alignment horizontal="left" vertical="center"/>
    </xf>
    <xf numFmtId="0" fontId="11" fillId="0" borderId="95" xfId="0" applyFont="1" applyBorder="1" applyAlignment="1">
      <alignment horizontal="left" vertical="center"/>
    </xf>
    <xf numFmtId="0" fontId="47" fillId="0" borderId="95" xfId="0" applyFont="1" applyBorder="1" applyAlignment="1" applyProtection="1">
      <alignment horizontal="center" vertical="center"/>
      <protection locked="0"/>
    </xf>
    <xf numFmtId="0" fontId="14" fillId="0" borderId="103" xfId="0" applyFont="1" applyBorder="1" applyAlignment="1">
      <alignment horizontal="center"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xf>
    <xf numFmtId="0" fontId="14" fillId="0" borderId="101" xfId="0" applyFont="1" applyBorder="1" applyAlignment="1">
      <alignment horizontal="center" vertical="center"/>
    </xf>
    <xf numFmtId="0" fontId="47" fillId="0" borderId="40" xfId="0" applyFont="1" applyBorder="1" applyAlignment="1" applyProtection="1">
      <alignment horizontal="center" vertical="center"/>
      <protection locked="0"/>
    </xf>
    <xf numFmtId="0" fontId="47" fillId="0" borderId="21" xfId="0" applyFont="1" applyBorder="1" applyAlignment="1" applyProtection="1">
      <alignment horizontal="center" vertical="center"/>
      <protection locked="0"/>
    </xf>
    <xf numFmtId="0" fontId="47" fillId="0" borderId="71" xfId="0" applyFont="1" applyBorder="1" applyAlignment="1" applyProtection="1">
      <alignment horizontal="center" vertical="center"/>
      <protection locked="0"/>
    </xf>
    <xf numFmtId="0" fontId="34" fillId="0" borderId="57" xfId="0" applyFont="1" applyBorder="1" applyAlignment="1" applyProtection="1">
      <alignment horizontal="left" vertical="center"/>
      <protection locked="0"/>
    </xf>
    <xf numFmtId="0" fontId="34" fillId="0" borderId="59" xfId="0" applyFont="1" applyBorder="1" applyAlignment="1" applyProtection="1">
      <alignment horizontal="left" vertical="center"/>
      <protection locked="0"/>
    </xf>
    <xf numFmtId="0" fontId="11" fillId="0" borderId="54" xfId="0" applyFont="1" applyBorder="1" applyAlignment="1">
      <alignment horizontal="left"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77" fillId="0" borderId="39" xfId="0" applyFont="1" applyBorder="1" applyAlignment="1" applyProtection="1">
      <alignment horizontal="center" vertical="center"/>
      <protection locked="0"/>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2"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165" fontId="15" fillId="0" borderId="81" xfId="0" applyNumberFormat="1" applyFont="1" applyBorder="1" applyAlignment="1">
      <alignment horizontal="left" vertical="center"/>
    </xf>
    <xf numFmtId="164" fontId="15" fillId="0" borderId="81" xfId="0" applyNumberFormat="1" applyFont="1" applyBorder="1" applyAlignment="1">
      <alignment horizontal="left" vertical="center"/>
    </xf>
    <xf numFmtId="0" fontId="11" fillId="0" borderId="72" xfId="0" applyFont="1" applyBorder="1" applyAlignment="1">
      <alignment horizontal="left" vertical="center"/>
    </xf>
    <xf numFmtId="0" fontId="11" fillId="0" borderId="73" xfId="0" applyFont="1" applyBorder="1" applyAlignment="1">
      <alignment horizontal="left" vertical="center"/>
    </xf>
    <xf numFmtId="0" fontId="49" fillId="0" borderId="73" xfId="0" applyFont="1" applyBorder="1" applyAlignment="1" applyProtection="1">
      <alignment horizontal="center" vertical="center"/>
      <protection locked="0"/>
    </xf>
    <xf numFmtId="0" fontId="49" fillId="0" borderId="67" xfId="0" applyFont="1" applyBorder="1" applyAlignment="1" applyProtection="1">
      <alignment horizontal="center" vertical="center"/>
      <protection locked="0"/>
    </xf>
    <xf numFmtId="186" fontId="15" fillId="0" borderId="81" xfId="0" applyNumberFormat="1" applyFont="1" applyBorder="1" applyAlignment="1">
      <alignment horizontal="left" vertical="center"/>
    </xf>
    <xf numFmtId="0" fontId="30" fillId="0" borderId="78" xfId="0" applyFont="1" applyBorder="1" applyAlignment="1">
      <alignment vertical="center"/>
    </xf>
    <xf numFmtId="172" fontId="15" fillId="0" borderId="81" xfId="0" applyNumberFormat="1" applyFont="1" applyBorder="1" applyAlignment="1">
      <alignment horizontal="left" vertical="center"/>
    </xf>
    <xf numFmtId="0" fontId="47" fillId="0" borderId="51" xfId="0" applyFont="1" applyBorder="1" applyAlignment="1" applyProtection="1">
      <alignment horizontal="center" vertical="center"/>
      <protection locked="0"/>
    </xf>
    <xf numFmtId="0" fontId="47" fillId="0" borderId="53" xfId="0" applyFont="1" applyBorder="1" applyAlignment="1" applyProtection="1">
      <alignment horizontal="center" vertical="center"/>
      <protection locked="0"/>
    </xf>
    <xf numFmtId="0" fontId="10" fillId="0" borderId="50" xfId="0" applyFont="1" applyBorder="1" applyAlignment="1">
      <alignment horizontal="left" vertical="center" wrapText="1"/>
    </xf>
    <xf numFmtId="0" fontId="11" fillId="0" borderId="13" xfId="0" applyFont="1" applyBorder="1" applyAlignment="1">
      <alignment horizontal="left" vertical="center"/>
    </xf>
    <xf numFmtId="0" fontId="11" fillId="0" borderId="34" xfId="0" applyFont="1" applyBorder="1" applyAlignment="1">
      <alignment horizontal="left" vertical="center"/>
    </xf>
    <xf numFmtId="189" fontId="15" fillId="0" borderId="81" xfId="0" applyNumberFormat="1" applyFont="1" applyBorder="1" applyAlignment="1">
      <alignment horizontal="left" vertical="center"/>
    </xf>
    <xf numFmtId="211" fontId="15" fillId="0" borderId="81" xfId="0" applyNumberFormat="1" applyFont="1" applyBorder="1" applyAlignment="1">
      <alignment horizontal="left" vertical="center"/>
    </xf>
    <xf numFmtId="211" fontId="0" fillId="0" borderId="79" xfId="0" applyNumberFormat="1" applyBorder="1" applyAlignment="1">
      <alignment horizontal="left" vertical="center"/>
    </xf>
    <xf numFmtId="211" fontId="0" fillId="0" borderId="80" xfId="0" applyNumberFormat="1" applyBorder="1" applyAlignment="1">
      <alignment horizontal="left" vertical="center"/>
    </xf>
    <xf numFmtId="188" fontId="15" fillId="0" borderId="88" xfId="0" applyNumberFormat="1" applyFont="1" applyBorder="1" applyAlignment="1">
      <alignment horizontal="left" vertical="center"/>
    </xf>
    <xf numFmtId="0" fontId="0" fillId="0" borderId="13" xfId="0" applyBorder="1" applyAlignment="1">
      <alignment horizontal="left" vertical="center"/>
    </xf>
    <xf numFmtId="0" fontId="0" fillId="0" borderId="34" xfId="0" applyBorder="1" applyAlignment="1">
      <alignment horizontal="left" vertical="center"/>
    </xf>
    <xf numFmtId="203" fontId="15" fillId="0" borderId="81" xfId="0" applyNumberFormat="1" applyFont="1" applyBorder="1" applyAlignment="1">
      <alignment horizontal="left" vertical="center"/>
    </xf>
    <xf numFmtId="204" fontId="15" fillId="0" borderId="81" xfId="0" applyNumberFormat="1" applyFont="1" applyBorder="1" applyAlignment="1">
      <alignment horizontal="left" vertical="center"/>
    </xf>
    <xf numFmtId="0" fontId="34" fillId="0" borderId="50" xfId="0" applyFont="1" applyBorder="1" applyAlignment="1">
      <alignment vertical="center" wrapText="1"/>
    </xf>
    <xf numFmtId="0" fontId="0" fillId="0" borderId="13" xfId="0" applyBorder="1" applyAlignment="1">
      <alignment vertical="center"/>
    </xf>
    <xf numFmtId="0" fontId="0" fillId="0" borderId="34" xfId="0" applyBorder="1" applyAlignment="1">
      <alignment vertical="center"/>
    </xf>
    <xf numFmtId="169" fontId="15" fillId="0" borderId="81" xfId="0" applyNumberFormat="1" applyFont="1" applyBorder="1" applyAlignment="1">
      <alignment horizontal="left" vertical="center"/>
    </xf>
    <xf numFmtId="185" fontId="15" fillId="0" borderId="81" xfId="0" applyNumberFormat="1" applyFont="1" applyBorder="1" applyAlignment="1">
      <alignment horizontal="left" vertical="center"/>
    </xf>
    <xf numFmtId="212" fontId="15" fillId="0" borderId="81" xfId="0" applyNumberFormat="1" applyFont="1" applyBorder="1" applyAlignment="1">
      <alignment horizontal="left" vertical="center"/>
    </xf>
    <xf numFmtId="212" fontId="0" fillId="0" borderId="79" xfId="0" applyNumberFormat="1" applyBorder="1" applyAlignment="1">
      <alignment horizontal="left" vertical="center"/>
    </xf>
    <xf numFmtId="212" fontId="0" fillId="0" borderId="80" xfId="0" applyNumberFormat="1" applyBorder="1" applyAlignment="1">
      <alignment horizontal="left" vertical="center"/>
    </xf>
    <xf numFmtId="0" fontId="34" fillId="0" borderId="111" xfId="0" applyFont="1" applyBorder="1" applyAlignment="1">
      <alignment horizontal="left" vertical="center" wrapText="1"/>
    </xf>
    <xf numFmtId="0" fontId="3" fillId="33" borderId="51" xfId="0" applyFont="1" applyFill="1" applyBorder="1" applyAlignment="1">
      <alignment horizontal="center" vertical="center" wrapText="1"/>
    </xf>
    <xf numFmtId="0" fontId="3" fillId="33" borderId="49" xfId="0" applyFont="1" applyFill="1" applyBorder="1" applyAlignment="1">
      <alignment horizontal="center" vertical="center" wrapText="1"/>
    </xf>
    <xf numFmtId="0" fontId="3" fillId="33" borderId="53" xfId="0" applyFont="1" applyFill="1" applyBorder="1" applyAlignment="1">
      <alignment horizontal="center" vertical="center" wrapText="1"/>
    </xf>
    <xf numFmtId="0" fontId="10" fillId="0" borderId="23" xfId="0" applyFont="1" applyBorder="1" applyAlignment="1">
      <alignment horizontal="left" vertical="center" wrapText="1"/>
    </xf>
    <xf numFmtId="0" fontId="11" fillId="0" borderId="19" xfId="0" applyFont="1" applyBorder="1" applyAlignment="1">
      <alignment horizontal="left" vertical="center"/>
    </xf>
    <xf numFmtId="0" fontId="11" fillId="0" borderId="30" xfId="0" applyFont="1" applyBorder="1" applyAlignment="1">
      <alignment horizontal="left" vertical="center"/>
    </xf>
    <xf numFmtId="0" fontId="11" fillId="0" borderId="23" xfId="0" applyFont="1" applyBorder="1" applyAlignment="1">
      <alignment horizontal="left" vertical="center"/>
    </xf>
    <xf numFmtId="0" fontId="0" fillId="0" borderId="19" xfId="0" applyBorder="1" applyAlignment="1">
      <alignment horizontal="left" vertical="center"/>
    </xf>
    <xf numFmtId="0" fontId="0" fillId="0" borderId="30" xfId="0" applyBorder="1" applyAlignment="1">
      <alignment horizontal="left" vertical="center"/>
    </xf>
    <xf numFmtId="176" fontId="15" fillId="0" borderId="81" xfId="0" applyNumberFormat="1" applyFont="1" applyBorder="1" applyAlignment="1">
      <alignment horizontal="left" vertical="center"/>
    </xf>
    <xf numFmtId="194" fontId="15" fillId="0" borderId="81" xfId="0" applyNumberFormat="1" applyFont="1" applyBorder="1" applyAlignment="1">
      <alignment horizontal="left" vertical="center"/>
    </xf>
    <xf numFmtId="194" fontId="0" fillId="0" borderId="79" xfId="0" applyNumberFormat="1" applyBorder="1" applyAlignment="1">
      <alignment horizontal="left" vertical="center"/>
    </xf>
    <xf numFmtId="194" fontId="0" fillId="0" borderId="80" xfId="0" applyNumberFormat="1" applyBorder="1" applyAlignment="1">
      <alignment horizontal="left" vertical="center"/>
    </xf>
    <xf numFmtId="0" fontId="34" fillId="25" borderId="23" xfId="0" applyFont="1" applyFill="1" applyBorder="1" applyAlignment="1">
      <alignment vertical="center" wrapText="1"/>
    </xf>
    <xf numFmtId="166" fontId="15" fillId="0" borderId="81" xfId="0" applyNumberFormat="1" applyFont="1" applyBorder="1" applyAlignment="1">
      <alignment horizontal="left" vertical="center"/>
    </xf>
    <xf numFmtId="181" fontId="15" fillId="0" borderId="81" xfId="0" applyNumberFormat="1" applyFont="1" applyBorder="1" applyAlignment="1">
      <alignment horizontal="left" vertical="center"/>
    </xf>
    <xf numFmtId="174" fontId="15" fillId="0" borderId="81" xfId="0" applyNumberFormat="1" applyFont="1" applyBorder="1" applyAlignment="1">
      <alignment horizontal="left" vertical="center"/>
    </xf>
    <xf numFmtId="175" fontId="15" fillId="0" borderId="81" xfId="0" applyNumberFormat="1" applyFont="1" applyBorder="1" applyAlignment="1">
      <alignment horizontal="left" vertical="center"/>
    </xf>
    <xf numFmtId="0" fontId="0" fillId="0" borderId="79" xfId="0" applyBorder="1"/>
    <xf numFmtId="0" fontId="0" fillId="0" borderId="80" xfId="0" applyBorder="1"/>
    <xf numFmtId="177" fontId="15" fillId="0" borderId="81" xfId="0" applyNumberFormat="1" applyFont="1" applyBorder="1" applyAlignment="1">
      <alignment horizontal="left" vertical="center"/>
    </xf>
    <xf numFmtId="216" fontId="15" fillId="0" borderId="81" xfId="0" applyNumberFormat="1" applyFont="1" applyBorder="1" applyAlignment="1">
      <alignment horizontal="left" vertical="center"/>
    </xf>
    <xf numFmtId="216" fontId="0" fillId="0" borderId="79" xfId="0" applyNumberFormat="1" applyBorder="1" applyAlignment="1">
      <alignment horizontal="left" vertical="center"/>
    </xf>
    <xf numFmtId="216" fontId="0" fillId="0" borderId="80" xfId="0" applyNumberFormat="1" applyBorder="1" applyAlignment="1">
      <alignment horizontal="left" vertical="center"/>
    </xf>
    <xf numFmtId="195" fontId="15" fillId="0" borderId="79" xfId="0" applyNumberFormat="1" applyFont="1" applyBorder="1" applyAlignment="1">
      <alignment horizontal="left" vertical="center"/>
    </xf>
    <xf numFmtId="195" fontId="0" fillId="0" borderId="79" xfId="0" applyNumberFormat="1" applyBorder="1" applyAlignment="1">
      <alignment horizontal="left" vertical="center"/>
    </xf>
    <xf numFmtId="195" fontId="0" fillId="0" borderId="80" xfId="0" applyNumberFormat="1" applyBorder="1" applyAlignment="1">
      <alignment horizontal="left" vertical="center"/>
    </xf>
    <xf numFmtId="230" fontId="15" fillId="0" borderId="81" xfId="0" applyNumberFormat="1" applyFont="1" applyBorder="1" applyAlignment="1">
      <alignment horizontal="left" vertical="center"/>
    </xf>
    <xf numFmtId="230" fontId="0" fillId="0" borderId="79" xfId="0" applyNumberFormat="1" applyBorder="1" applyAlignment="1">
      <alignment horizontal="left" vertical="center"/>
    </xf>
    <xf numFmtId="230" fontId="0" fillId="0" borderId="80" xfId="0" applyNumberFormat="1" applyBorder="1" applyAlignment="1">
      <alignment horizontal="left" vertical="center"/>
    </xf>
    <xf numFmtId="167" fontId="15" fillId="0" borderId="81" xfId="0" applyNumberFormat="1" applyFont="1" applyBorder="1" applyAlignment="1">
      <alignment horizontal="left" vertical="center"/>
    </xf>
    <xf numFmtId="0" fontId="0" fillId="0" borderId="23" xfId="0" applyBorder="1" applyAlignment="1">
      <alignment horizontal="left" vertical="center"/>
    </xf>
    <xf numFmtId="182" fontId="15" fillId="0" borderId="81" xfId="0" applyNumberFormat="1" applyFont="1" applyBorder="1" applyAlignment="1">
      <alignment horizontal="left" vertical="center"/>
    </xf>
    <xf numFmtId="183" fontId="15" fillId="0" borderId="81" xfId="0" applyNumberFormat="1" applyFont="1" applyBorder="1" applyAlignment="1">
      <alignment horizontal="left" vertical="center"/>
    </xf>
    <xf numFmtId="183" fontId="0" fillId="0" borderId="79" xfId="0" applyNumberFormat="1" applyBorder="1" applyAlignment="1">
      <alignment horizontal="left" vertical="center"/>
    </xf>
    <xf numFmtId="183" fontId="0" fillId="0" borderId="80" xfId="0" applyNumberFormat="1" applyBorder="1" applyAlignment="1">
      <alignment horizontal="left" vertical="center"/>
    </xf>
    <xf numFmtId="233" fontId="15" fillId="0" borderId="81" xfId="0" applyNumberFormat="1" applyFont="1" applyBorder="1" applyAlignment="1">
      <alignment horizontal="left" vertical="center"/>
    </xf>
    <xf numFmtId="233" fontId="0" fillId="0" borderId="79" xfId="0" applyNumberFormat="1" applyBorder="1" applyAlignment="1">
      <alignment horizontal="left" vertical="center"/>
    </xf>
    <xf numFmtId="233" fontId="0" fillId="0" borderId="80" xfId="0" applyNumberFormat="1" applyBorder="1" applyAlignment="1">
      <alignment horizontal="left" vertical="center"/>
    </xf>
    <xf numFmtId="0" fontId="0" fillId="0" borderId="42" xfId="0" applyBorder="1" applyAlignment="1">
      <alignment horizontal="left" vertical="center"/>
    </xf>
    <xf numFmtId="0" fontId="0" fillId="0" borderId="95" xfId="0" applyBorder="1" applyAlignment="1">
      <alignment horizontal="left" vertical="center"/>
    </xf>
    <xf numFmtId="0" fontId="0" fillId="0" borderId="54" xfId="0" applyBorder="1" applyAlignment="1">
      <alignment horizontal="left" vertical="center"/>
    </xf>
    <xf numFmtId="0" fontId="49" fillId="0" borderId="54" xfId="0" applyFont="1" applyBorder="1" applyAlignment="1" applyProtection="1">
      <alignment horizontal="center" vertical="center"/>
      <protection locked="0"/>
    </xf>
    <xf numFmtId="187" fontId="15" fillId="0" borderId="81" xfId="0" applyNumberFormat="1" applyFont="1" applyBorder="1" applyAlignment="1">
      <alignment horizontal="left" vertical="center"/>
    </xf>
    <xf numFmtId="217" fontId="15" fillId="0" borderId="81" xfId="0" applyNumberFormat="1" applyFont="1" applyBorder="1" applyAlignment="1">
      <alignment horizontal="left" vertical="center"/>
    </xf>
    <xf numFmtId="217" fontId="0" fillId="0" borderId="79" xfId="0" applyNumberFormat="1" applyBorder="1" applyAlignment="1">
      <alignment horizontal="left" vertical="center"/>
    </xf>
    <xf numFmtId="217" fontId="0" fillId="0" borderId="80" xfId="0" applyNumberFormat="1" applyBorder="1" applyAlignment="1">
      <alignment horizontal="left" vertical="center"/>
    </xf>
    <xf numFmtId="178" fontId="15" fillId="0" borderId="81" xfId="0" applyNumberFormat="1" applyFont="1" applyBorder="1" applyAlignment="1">
      <alignment horizontal="left" vertical="center"/>
    </xf>
    <xf numFmtId="0" fontId="49" fillId="0" borderId="42" xfId="0" applyFont="1" applyBorder="1" applyAlignment="1" applyProtection="1">
      <alignment horizontal="center" vertical="center"/>
      <protection locked="0"/>
    </xf>
    <xf numFmtId="184" fontId="15" fillId="0" borderId="81" xfId="0" applyNumberFormat="1" applyFont="1" applyBorder="1" applyAlignment="1">
      <alignment horizontal="left" vertical="center"/>
    </xf>
    <xf numFmtId="184" fontId="0" fillId="0" borderId="79" xfId="0" applyNumberFormat="1" applyBorder="1" applyAlignment="1">
      <alignment horizontal="left" vertical="center"/>
    </xf>
    <xf numFmtId="184" fontId="0" fillId="0" borderId="80" xfId="0" applyNumberFormat="1" applyBorder="1" applyAlignment="1">
      <alignment horizontal="left" vertical="center"/>
    </xf>
    <xf numFmtId="0" fontId="11" fillId="0" borderId="67" xfId="0" applyFont="1"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49" fillId="0" borderId="58"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0" fillId="0" borderId="112" xfId="0" applyBorder="1" applyAlignment="1">
      <alignment horizontal="left" vertical="center"/>
    </xf>
    <xf numFmtId="0" fontId="0" fillId="0" borderId="113" xfId="0" applyBorder="1" applyAlignment="1">
      <alignment horizontal="left" vertical="center"/>
    </xf>
    <xf numFmtId="0" fontId="49" fillId="0" borderId="55" xfId="0" applyFont="1" applyBorder="1" applyAlignment="1" applyProtection="1">
      <alignment horizontal="center"/>
      <protection locked="0"/>
    </xf>
    <xf numFmtId="0" fontId="49" fillId="0" borderId="57" xfId="0" applyFont="1" applyBorder="1" applyAlignment="1" applyProtection="1">
      <alignment horizontal="center"/>
      <protection locked="0"/>
    </xf>
    <xf numFmtId="218" fontId="15" fillId="0" borderId="81" xfId="0" applyNumberFormat="1" applyFont="1" applyBorder="1" applyAlignment="1">
      <alignment horizontal="left" vertical="center"/>
    </xf>
    <xf numFmtId="218" fontId="0" fillId="0" borderId="79" xfId="0" applyNumberFormat="1" applyBorder="1" applyAlignment="1">
      <alignment horizontal="left" vertical="center"/>
    </xf>
    <xf numFmtId="218" fontId="0" fillId="0" borderId="80" xfId="0" applyNumberFormat="1" applyBorder="1" applyAlignment="1">
      <alignment horizontal="left" vertical="center"/>
    </xf>
    <xf numFmtId="0" fontId="26" fillId="0" borderId="27" xfId="0" applyFont="1" applyBorder="1" applyAlignment="1">
      <alignment horizontal="center" vertical="center"/>
    </xf>
    <xf numFmtId="0" fontId="0" fillId="0" borderId="37" xfId="0" applyBorder="1" applyAlignment="1">
      <alignment horizontal="center" vertical="center"/>
    </xf>
    <xf numFmtId="49" fontId="4" fillId="0" borderId="27" xfId="0" applyNumberFormat="1" applyFont="1" applyBorder="1" applyAlignment="1">
      <alignment horizontal="left" vertical="center"/>
    </xf>
    <xf numFmtId="0" fontId="0" fillId="0" borderId="37" xfId="0" applyBorder="1" applyAlignment="1">
      <alignment horizontal="left" vertical="center"/>
    </xf>
    <xf numFmtId="0" fontId="74" fillId="0" borderId="111" xfId="0" applyFont="1" applyBorder="1" applyAlignment="1" applyProtection="1">
      <alignment horizontal="left" vertical="center"/>
      <protection locked="0"/>
    </xf>
    <xf numFmtId="0" fontId="74" fillId="0" borderId="112" xfId="0" applyFont="1" applyBorder="1" applyAlignment="1" applyProtection="1">
      <alignment horizontal="left" vertical="center"/>
      <protection locked="0"/>
    </xf>
    <xf numFmtId="0" fontId="74" fillId="0" borderId="113" xfId="0" applyFont="1" applyBorder="1" applyAlignment="1" applyProtection="1">
      <alignment horizontal="left" vertical="center"/>
      <protection locked="0"/>
    </xf>
    <xf numFmtId="219" fontId="15" fillId="0" borderId="81" xfId="0" applyNumberFormat="1" applyFont="1" applyBorder="1" applyAlignment="1">
      <alignment horizontal="left" vertical="center"/>
    </xf>
    <xf numFmtId="219" fontId="0" fillId="0" borderId="79" xfId="0" applyNumberFormat="1" applyBorder="1" applyAlignment="1">
      <alignment horizontal="left" vertical="center"/>
    </xf>
    <xf numFmtId="219" fontId="0" fillId="0" borderId="80" xfId="0" applyNumberFormat="1" applyBorder="1" applyAlignment="1">
      <alignment horizontal="left" vertical="center"/>
    </xf>
    <xf numFmtId="0" fontId="49" fillId="0" borderId="50" xfId="0" applyFont="1" applyBorder="1" applyAlignment="1" applyProtection="1">
      <alignment horizontal="center"/>
      <protection locked="0"/>
    </xf>
    <xf numFmtId="0" fontId="49" fillId="0" borderId="34" xfId="0" applyFont="1" applyBorder="1" applyAlignment="1" applyProtection="1">
      <alignment horizontal="center"/>
      <protection locked="0"/>
    </xf>
    <xf numFmtId="220" fontId="15" fillId="0" borderId="81" xfId="0" applyNumberFormat="1" applyFont="1" applyBorder="1" applyAlignment="1">
      <alignment horizontal="left" vertical="center"/>
    </xf>
    <xf numFmtId="220" fontId="0" fillId="0" borderId="79" xfId="0" applyNumberFormat="1" applyBorder="1" applyAlignment="1">
      <alignment horizontal="left" vertical="center"/>
    </xf>
    <xf numFmtId="220" fontId="0" fillId="0" borderId="80" xfId="0" applyNumberFormat="1" applyBorder="1" applyAlignment="1">
      <alignment horizontal="left" vertical="center"/>
    </xf>
    <xf numFmtId="180" fontId="15" fillId="0" borderId="81" xfId="0" applyNumberFormat="1" applyFont="1" applyBorder="1" applyAlignment="1">
      <alignment horizontal="left" vertical="center"/>
    </xf>
    <xf numFmtId="0" fontId="0" fillId="0" borderId="67" xfId="0" applyBorder="1" applyAlignment="1">
      <alignment horizontal="center" vertical="center"/>
    </xf>
    <xf numFmtId="0" fontId="0" fillId="0" borderId="72" xfId="0" applyBorder="1" applyAlignment="1">
      <alignment horizontal="center" vertical="center"/>
    </xf>
    <xf numFmtId="0" fontId="0" fillId="0" borderId="72" xfId="0" applyBorder="1" applyAlignment="1">
      <alignment vertical="center"/>
    </xf>
    <xf numFmtId="0" fontId="0" fillId="0" borderId="73" xfId="0" applyBorder="1" applyAlignment="1">
      <alignment vertical="center"/>
    </xf>
    <xf numFmtId="179" fontId="15" fillId="0" borderId="81" xfId="0" applyNumberFormat="1" applyFont="1" applyBorder="1" applyAlignment="1">
      <alignment horizontal="left"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35" fillId="26" borderId="43" xfId="0" applyFont="1" applyFill="1" applyBorder="1" applyAlignment="1">
      <alignment vertical="center"/>
    </xf>
    <xf numFmtId="0" fontId="35" fillId="26" borderId="41" xfId="0" applyFont="1" applyFill="1" applyBorder="1" applyAlignment="1">
      <alignment vertical="center"/>
    </xf>
    <xf numFmtId="0" fontId="34" fillId="0" borderId="43" xfId="0" applyFont="1" applyBorder="1" applyAlignment="1">
      <alignment horizontal="left" vertical="center" wrapText="1"/>
    </xf>
    <xf numFmtId="0" fontId="34" fillId="0" borderId="46" xfId="0" applyFont="1" applyBorder="1" applyAlignment="1">
      <alignment horizontal="left" vertical="center" wrapText="1"/>
    </xf>
    <xf numFmtId="0" fontId="34" fillId="0" borderId="41" xfId="0" applyFont="1" applyBorder="1" applyAlignment="1">
      <alignment horizontal="left" vertical="center" wrapText="1"/>
    </xf>
    <xf numFmtId="0" fontId="14" fillId="0" borderId="43" xfId="0" applyFont="1" applyBorder="1" applyAlignment="1">
      <alignment horizontal="center" vertical="center"/>
    </xf>
    <xf numFmtId="0" fontId="14" fillId="0" borderId="46" xfId="0" applyFont="1" applyBorder="1" applyAlignment="1">
      <alignment horizontal="center" vertical="center"/>
    </xf>
    <xf numFmtId="0" fontId="14" fillId="0" borderId="41"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41" xfId="0" applyFont="1" applyBorder="1" applyAlignment="1">
      <alignment horizontal="center" vertical="center"/>
    </xf>
    <xf numFmtId="0" fontId="15" fillId="0" borderId="43" xfId="0" applyFont="1" applyBorder="1" applyAlignment="1">
      <alignment horizontal="center" vertical="center"/>
    </xf>
    <xf numFmtId="0" fontId="15" fillId="0" borderId="46" xfId="0" applyFont="1" applyBorder="1" applyAlignment="1">
      <alignment horizontal="center" vertical="center"/>
    </xf>
    <xf numFmtId="0" fontId="0" fillId="0" borderId="41" xfId="0" applyBorder="1" applyAlignment="1">
      <alignment vertical="center"/>
    </xf>
    <xf numFmtId="0" fontId="15" fillId="0" borderId="41" xfId="0" applyFont="1" applyBorder="1" applyAlignment="1">
      <alignment horizontal="center" vertical="center"/>
    </xf>
    <xf numFmtId="0" fontId="14" fillId="0" borderId="50" xfId="0" applyFont="1" applyBorder="1" applyAlignment="1">
      <alignment horizontal="center" vertical="center"/>
    </xf>
    <xf numFmtId="0" fontId="14" fillId="0" borderId="13" xfId="0" applyFont="1" applyBorder="1" applyAlignment="1">
      <alignment horizontal="center" vertical="center"/>
    </xf>
    <xf numFmtId="0" fontId="14" fillId="0" borderId="34" xfId="0" applyFont="1" applyBorder="1" applyAlignment="1">
      <alignment horizontal="center" vertical="center"/>
    </xf>
    <xf numFmtId="0" fontId="11" fillId="26" borderId="25" xfId="0" applyFont="1" applyFill="1" applyBorder="1" applyAlignment="1">
      <alignment vertical="center"/>
    </xf>
    <xf numFmtId="0" fontId="0" fillId="0" borderId="25" xfId="0" applyBorder="1" applyAlignment="1">
      <alignment vertical="center"/>
    </xf>
    <xf numFmtId="0" fontId="34" fillId="36" borderId="60" xfId="0" applyFont="1" applyFill="1" applyBorder="1" applyAlignment="1">
      <alignment horizontal="center" vertical="center"/>
    </xf>
    <xf numFmtId="0" fontId="0" fillId="36" borderId="68" xfId="0" applyFill="1" applyBorder="1" applyAlignment="1">
      <alignment horizontal="center" vertical="center"/>
    </xf>
    <xf numFmtId="0" fontId="34" fillId="26" borderId="0" xfId="0" applyFont="1" applyFill="1" applyAlignment="1">
      <alignment horizontal="center" vertical="center"/>
    </xf>
    <xf numFmtId="0" fontId="48" fillId="26" borderId="0" xfId="0" applyFont="1" applyFill="1" applyAlignment="1">
      <alignment vertical="center"/>
    </xf>
    <xf numFmtId="0" fontId="0" fillId="33" borderId="49" xfId="0" applyFill="1" applyBorder="1" applyAlignment="1">
      <alignment vertical="center"/>
    </xf>
    <xf numFmtId="0" fontId="0" fillId="33" borderId="53" xfId="0" applyFill="1" applyBorder="1" applyAlignment="1">
      <alignment vertical="center"/>
    </xf>
    <xf numFmtId="0" fontId="24" fillId="0" borderId="23" xfId="0" applyFont="1" applyBorder="1" applyAlignment="1">
      <alignment horizontal="center" vertical="center" wrapText="1"/>
    </xf>
    <xf numFmtId="0" fontId="25" fillId="0" borderId="19" xfId="0" applyFont="1" applyBorder="1" applyAlignment="1">
      <alignment horizontal="center" vertical="center"/>
    </xf>
    <xf numFmtId="0" fontId="25" fillId="0" borderId="30" xfId="0" applyFont="1" applyBorder="1" applyAlignment="1">
      <alignment horizontal="center" vertical="center"/>
    </xf>
    <xf numFmtId="0" fontId="14" fillId="0" borderId="23" xfId="0" applyFont="1" applyBorder="1" applyAlignment="1">
      <alignment horizontal="center" vertical="center" textRotation="90" wrapText="1"/>
    </xf>
    <xf numFmtId="0" fontId="14" fillId="0" borderId="19" xfId="0" applyFont="1" applyBorder="1" applyAlignment="1">
      <alignment horizontal="center" vertical="center" textRotation="90" wrapText="1"/>
    </xf>
    <xf numFmtId="0" fontId="14" fillId="0" borderId="30"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4" fillId="0" borderId="19" xfId="0" applyFont="1" applyBorder="1" applyAlignment="1">
      <alignment horizontal="center" vertical="center" textRotation="90" wrapText="1"/>
    </xf>
    <xf numFmtId="0" fontId="4" fillId="0" borderId="30" xfId="0" applyFont="1" applyBorder="1" applyAlignment="1">
      <alignment horizontal="center" vertical="center" textRotation="90" wrapText="1"/>
    </xf>
    <xf numFmtId="0" fontId="15" fillId="0" borderId="23" xfId="0" applyFont="1" applyBorder="1" applyAlignment="1">
      <alignment horizontal="center" vertical="center" textRotation="90" wrapText="1"/>
    </xf>
    <xf numFmtId="0" fontId="17" fillId="0" borderId="19" xfId="0" applyFont="1" applyBorder="1" applyAlignment="1">
      <alignment vertical="center" wrapText="1"/>
    </xf>
    <xf numFmtId="0" fontId="22" fillId="0" borderId="23" xfId="0" applyFont="1" applyBorder="1" applyAlignment="1">
      <alignment horizontal="center" vertical="center" textRotation="90" wrapText="1"/>
    </xf>
    <xf numFmtId="0" fontId="22" fillId="0" borderId="30" xfId="0" applyFont="1" applyBorder="1" applyAlignment="1">
      <alignment horizontal="center" vertical="center" textRotation="90" wrapText="1"/>
    </xf>
    <xf numFmtId="0" fontId="10" fillId="0" borderId="13" xfId="0" applyFont="1" applyBorder="1" applyAlignment="1">
      <alignment horizontal="left" vertical="center" wrapText="1"/>
    </xf>
    <xf numFmtId="0" fontId="10" fillId="0" borderId="19" xfId="0" applyFont="1" applyBorder="1" applyAlignment="1">
      <alignment horizontal="left" vertical="center" wrapText="1"/>
    </xf>
    <xf numFmtId="0" fontId="35" fillId="26" borderId="50" xfId="0" applyFont="1" applyFill="1" applyBorder="1" applyAlignment="1">
      <alignment vertical="center"/>
    </xf>
    <xf numFmtId="0" fontId="34" fillId="0" borderId="42" xfId="0" applyFont="1" applyBorder="1" applyAlignment="1">
      <alignment horizontal="left" vertical="center" wrapText="1"/>
    </xf>
    <xf numFmtId="0" fontId="34" fillId="0" borderId="22" xfId="0" applyFont="1" applyBorder="1" applyAlignment="1">
      <alignment horizontal="left" vertical="center" wrapText="1"/>
    </xf>
    <xf numFmtId="0" fontId="34" fillId="0" borderId="54" xfId="0" applyFont="1" applyBorder="1" applyAlignment="1">
      <alignment horizontal="left" vertical="center" wrapText="1"/>
    </xf>
    <xf numFmtId="0" fontId="14" fillId="0" borderId="42" xfId="0" applyFont="1" applyBorder="1" applyAlignment="1">
      <alignment horizontal="center" vertical="center"/>
    </xf>
    <xf numFmtId="0" fontId="14" fillId="0" borderId="22" xfId="0" applyFont="1" applyBorder="1" applyAlignment="1">
      <alignment horizontal="center" vertical="center"/>
    </xf>
    <xf numFmtId="0" fontId="14" fillId="0" borderId="54" xfId="0" applyFont="1" applyBorder="1" applyAlignment="1">
      <alignment horizontal="center" vertical="center"/>
    </xf>
    <xf numFmtId="0" fontId="4" fillId="0" borderId="42" xfId="0" applyFont="1" applyBorder="1" applyAlignment="1">
      <alignment horizontal="center" vertical="center"/>
    </xf>
    <xf numFmtId="0" fontId="4" fillId="0" borderId="22" xfId="0" applyFont="1" applyBorder="1" applyAlignment="1">
      <alignment horizontal="center" vertical="center"/>
    </xf>
    <xf numFmtId="0" fontId="4" fillId="0" borderId="54" xfId="0" applyFont="1" applyBorder="1" applyAlignment="1">
      <alignment horizontal="center" vertical="center"/>
    </xf>
    <xf numFmtId="0" fontId="15" fillId="0" borderId="42" xfId="0" applyFont="1" applyBorder="1" applyAlignment="1">
      <alignment horizontal="center" vertical="center"/>
    </xf>
    <xf numFmtId="0" fontId="15" fillId="0" borderId="22" xfId="0" applyFont="1" applyBorder="1" applyAlignment="1">
      <alignment horizontal="center" vertical="center"/>
    </xf>
    <xf numFmtId="0" fontId="35" fillId="26" borderId="42" xfId="0" applyFont="1" applyFill="1" applyBorder="1" applyAlignment="1">
      <alignment vertical="center"/>
    </xf>
    <xf numFmtId="0" fontId="0" fillId="0" borderId="54" xfId="0" applyBorder="1" applyAlignment="1">
      <alignment vertical="center"/>
    </xf>
    <xf numFmtId="0" fontId="34" fillId="0" borderId="50" xfId="0" applyFont="1" applyBorder="1" applyAlignment="1">
      <alignment horizontal="left" vertical="center" wrapText="1"/>
    </xf>
    <xf numFmtId="0" fontId="34" fillId="0" borderId="13" xfId="0" applyFont="1" applyBorder="1" applyAlignment="1">
      <alignment horizontal="left" vertical="center" wrapText="1"/>
    </xf>
    <xf numFmtId="0" fontId="34" fillId="0" borderId="34" xfId="0" applyFont="1" applyBorder="1" applyAlignment="1">
      <alignment horizontal="left" vertical="center" wrapText="1"/>
    </xf>
    <xf numFmtId="0" fontId="4" fillId="0" borderId="50"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15" fillId="0" borderId="50" xfId="0" applyFont="1" applyBorder="1" applyAlignment="1">
      <alignment horizontal="center" vertical="center"/>
    </xf>
    <xf numFmtId="0" fontId="15" fillId="0" borderId="13" xfId="0" applyFont="1" applyBorder="1" applyAlignment="1">
      <alignment horizontal="center"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4" fillId="0" borderId="30" xfId="0" applyFont="1" applyBorder="1" applyAlignment="1">
      <alignment horizontal="center" vertical="center"/>
    </xf>
    <xf numFmtId="1" fontId="15" fillId="0" borderId="23" xfId="0" applyNumberFormat="1" applyFont="1" applyBorder="1" applyAlignment="1">
      <alignment horizontal="center" vertical="center"/>
    </xf>
    <xf numFmtId="1" fontId="15" fillId="0" borderId="19" xfId="0" applyNumberFormat="1" applyFont="1" applyBorder="1" applyAlignment="1">
      <alignment horizontal="center" vertical="center"/>
    </xf>
    <xf numFmtId="1" fontId="15" fillId="0" borderId="30" xfId="0" applyNumberFormat="1" applyFont="1" applyBorder="1" applyAlignment="1">
      <alignment horizontal="center" vertical="center"/>
    </xf>
    <xf numFmtId="0" fontId="29" fillId="0" borderId="23" xfId="0" applyFont="1" applyBorder="1" applyAlignment="1">
      <alignment vertical="center"/>
    </xf>
    <xf numFmtId="0" fontId="29" fillId="0" borderId="19" xfId="0" applyFont="1" applyBorder="1" applyAlignment="1">
      <alignment vertical="center"/>
    </xf>
    <xf numFmtId="0" fontId="29" fillId="0" borderId="30" xfId="0" applyFont="1" applyBorder="1" applyAlignment="1">
      <alignment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14" fillId="0" borderId="44" xfId="0" applyFont="1" applyBorder="1" applyAlignment="1">
      <alignment horizontal="center" vertical="center"/>
    </xf>
    <xf numFmtId="0" fontId="14" fillId="0" borderId="40" xfId="0" applyFont="1" applyBorder="1" applyAlignment="1">
      <alignment horizontal="center" vertical="center"/>
    </xf>
    <xf numFmtId="0" fontId="14" fillId="0" borderId="58" xfId="0" applyFont="1" applyBorder="1" applyAlignment="1">
      <alignment horizontal="center" vertical="center"/>
    </xf>
    <xf numFmtId="0" fontId="79" fillId="34" borderId="0" xfId="44" applyFill="1" applyAlignment="1">
      <alignment wrapText="1"/>
    </xf>
    <xf numFmtId="0" fontId="79" fillId="34" borderId="0" xfId="44" applyFill="1"/>
    <xf numFmtId="0" fontId="79" fillId="34" borderId="13" xfId="44" applyFill="1" applyBorder="1" applyAlignment="1">
      <alignment vertical="top" wrapText="1"/>
    </xf>
    <xf numFmtId="0" fontId="79" fillId="34" borderId="13" xfId="44" applyFill="1" applyBorder="1"/>
    <xf numFmtId="0" fontId="86" fillId="34" borderId="0" xfId="44" applyFont="1" applyFill="1" applyAlignment="1">
      <alignment horizontal="left" vertical="center" wrapText="1"/>
    </xf>
    <xf numFmtId="0" fontId="86" fillId="34" borderId="0" xfId="44" applyFont="1" applyFill="1" applyAlignment="1">
      <alignment horizontal="left" vertical="top" wrapText="1"/>
    </xf>
    <xf numFmtId="0" fontId="79" fillId="34" borderId="0" xfId="44" applyFill="1" applyAlignment="1">
      <alignment vertical="top" wrapText="1"/>
    </xf>
    <xf numFmtId="0" fontId="80" fillId="36" borderId="63" xfId="44" applyFont="1" applyFill="1" applyBorder="1" applyAlignment="1">
      <alignment horizontal="center" vertical="center"/>
    </xf>
    <xf numFmtId="0" fontId="80" fillId="36" borderId="46" xfId="44" applyFont="1" applyFill="1" applyBorder="1" applyAlignment="1">
      <alignment horizontal="center" vertical="center"/>
    </xf>
    <xf numFmtId="0" fontId="80" fillId="36" borderId="94" xfId="44" applyFont="1" applyFill="1" applyBorder="1" applyAlignment="1">
      <alignment horizontal="center" vertical="center"/>
    </xf>
    <xf numFmtId="0" fontId="79" fillId="34" borderId="0" xfId="44" applyFill="1" applyAlignment="1">
      <alignment horizontal="left"/>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45"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35" xr:uid="{00000000-0005-0000-0000-000025000000}"/>
    <cellStyle name="Normal 2 2" xfId="47" xr:uid="{00000000-0005-0000-0000-000026000000}"/>
    <cellStyle name="Normal 3" xfId="48" xr:uid="{00000000-0005-0000-0000-000027000000}"/>
    <cellStyle name="Normal 3 2" xfId="50" xr:uid="{00000000-0005-0000-0000-000028000000}"/>
    <cellStyle name="Normal 3 2 2" xfId="52" xr:uid="{64A30F0A-8B64-4DCE-95D4-63871073B5CE}"/>
    <cellStyle name="Normal 4" xfId="44" xr:uid="{00000000-0005-0000-0000-000029000000}"/>
    <cellStyle name="Notitie" xfId="36" xr:uid="{00000000-0005-0000-0000-00002A000000}"/>
    <cellStyle name="Ongeldig" xfId="37" xr:uid="{00000000-0005-0000-0000-00002B000000}"/>
    <cellStyle name="Percent" xfId="38" builtinId="5"/>
    <cellStyle name="Percent 2" xfId="49" xr:uid="{00000000-0005-0000-0000-00002D000000}"/>
    <cellStyle name="Percent 2 2" xfId="51" xr:uid="{00000000-0005-0000-0000-00002E000000}"/>
    <cellStyle name="Percent 2 2 2" xfId="53" xr:uid="{18F3F69F-261F-43EB-817E-E90F5834875D}"/>
    <cellStyle name="Titel" xfId="39" xr:uid="{00000000-0005-0000-0000-00002F000000}"/>
    <cellStyle name="Totaal" xfId="40" xr:uid="{00000000-0005-0000-0000-000030000000}"/>
    <cellStyle name="Uitvoer" xfId="41" xr:uid="{00000000-0005-0000-0000-000031000000}"/>
    <cellStyle name="Verklarende tekst" xfId="42" xr:uid="{00000000-0005-0000-0000-000032000000}"/>
    <cellStyle name="Waarschuwingstekst" xfId="43" xr:uid="{00000000-0005-0000-0000-000033000000}"/>
  </cellStyles>
  <dxfs count="898">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4"/>
        </patternFill>
      </fill>
    </dxf>
    <dxf>
      <fill>
        <patternFill>
          <bgColor indexed="40"/>
        </patternFill>
      </fill>
    </dxf>
    <dxf>
      <fill>
        <patternFill>
          <bgColor indexed="13"/>
        </patternFill>
      </fill>
    </dxf>
    <dxf>
      <fill>
        <patternFill>
          <bgColor indexed="13"/>
        </patternFill>
      </fill>
    </dxf>
    <dxf>
      <fill>
        <patternFill patternType="none">
          <bgColor indexed="65"/>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rgb="FFC0C0C0"/>
        </patternFill>
      </fill>
    </dxf>
    <dxf>
      <fill>
        <patternFill>
          <bgColor theme="0"/>
        </patternFill>
      </fill>
    </dxf>
    <dxf>
      <fill>
        <patternFill>
          <bgColor indexed="40"/>
        </patternFill>
      </fill>
    </dxf>
    <dxf>
      <fill>
        <patternFill>
          <bgColor theme="0"/>
        </patternFill>
      </fill>
    </dxf>
    <dxf>
      <fill>
        <patternFill>
          <bgColor theme="0"/>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bgColor rgb="FF33CCFF"/>
        </patternFill>
      </fill>
    </dxf>
    <dxf>
      <fill>
        <patternFill>
          <bgColor rgb="FFC0C0C0"/>
        </patternFill>
      </fill>
    </dxf>
    <dxf>
      <fill>
        <patternFill>
          <bgColor rgb="FFC0C0C0"/>
        </patternFill>
      </fill>
    </dxf>
    <dxf>
      <fill>
        <patternFill>
          <bgColor indexed="40"/>
        </patternFill>
      </fill>
    </dxf>
    <dxf>
      <fill>
        <patternFill>
          <bgColor theme="0"/>
        </patternFill>
      </fill>
    </dxf>
    <dxf>
      <fill>
        <patternFill>
          <bgColor theme="0"/>
        </patternFill>
      </fill>
    </dxf>
    <dxf>
      <fill>
        <patternFill>
          <bgColor theme="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bgColor indexed="13"/>
        </patternFill>
      </fill>
    </dxf>
    <dxf>
      <font>
        <condense val="0"/>
        <extend val="0"/>
        <color indexed="13"/>
      </font>
      <fill>
        <patternFill>
          <bgColor indexed="13"/>
        </patternFill>
      </fill>
    </dxf>
    <dxf>
      <fill>
        <patternFill patternType="lightUp">
          <bgColor indexed="51"/>
        </patternFill>
      </fill>
    </dxf>
    <dxf>
      <fill>
        <patternFill>
          <bgColor rgb="FFC0C0C0"/>
        </patternFill>
      </fill>
    </dxf>
    <dxf>
      <fill>
        <patternFill>
          <bgColor rgb="FFC0C0C0"/>
        </patternFill>
      </fill>
    </dxf>
    <dxf>
      <fill>
        <patternFill>
          <bgColor rgb="FFC0C0C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ont>
        <condense val="0"/>
        <extend val="0"/>
        <color indexed="13"/>
      </font>
      <fill>
        <patternFill>
          <bgColor indexed="13"/>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b/>
        <i val="0"/>
      </font>
      <fill>
        <patternFill>
          <bgColor rgb="FFC0C0C0"/>
        </patternFill>
      </fill>
    </dxf>
    <dxf>
      <font>
        <b/>
        <i val="0"/>
      </font>
      <fill>
        <patternFill>
          <bgColor rgb="FFC0C0C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ill>
        <patternFill>
          <bgColor rgb="FF00CCFF"/>
        </patternFill>
      </fill>
    </dxf>
    <dxf>
      <fill>
        <patternFill>
          <bgColor theme="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14"/>
        </patternFill>
      </fill>
    </dxf>
    <dxf>
      <font>
        <condense val="0"/>
        <extend val="0"/>
        <color indexed="8"/>
      </font>
      <fill>
        <patternFill>
          <bgColor indexed="40"/>
        </patternFill>
      </fill>
    </dxf>
    <dxf>
      <fill>
        <patternFill>
          <bgColor indexed="8"/>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ont>
        <condense val="0"/>
        <extend val="0"/>
        <color indexed="13"/>
      </font>
      <fill>
        <patternFill>
          <bgColor indexed="13"/>
        </patternFill>
      </fill>
    </dxf>
    <dxf>
      <fill>
        <patternFill>
          <bgColor indexed="40"/>
        </patternFill>
      </fill>
    </dxf>
    <dxf>
      <fill>
        <patternFill patternType="solid">
          <bgColor indexed="9"/>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8"/>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FFCC00"/>
      <color rgb="FF00FF00"/>
      <color rgb="FF33CCFF"/>
      <color rgb="FF66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3733800</xdr:colOff>
      <xdr:row>2</xdr:row>
      <xdr:rowOff>447675</xdr:rowOff>
    </xdr:from>
    <xdr:to>
      <xdr:col>2</xdr:col>
      <xdr:colOff>7124700</xdr:colOff>
      <xdr:row>2</xdr:row>
      <xdr:rowOff>1657350</xdr:rowOff>
    </xdr:to>
    <xdr:sp macro="" textlink="">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5143500" y="1409700"/>
          <a:ext cx="3390900" cy="1209675"/>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endParaRPr lang="en-GB" sz="28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Container</a:t>
          </a:r>
        </a:p>
        <a:p>
          <a:pPr algn="ctr" rtl="0">
            <a:defRPr sz="1000"/>
          </a:pPr>
          <a:endParaRPr lang="en-GB" sz="2800" b="1" i="0" u="none" strike="noStrike" baseline="0">
            <a:solidFill>
              <a:srgbClr val="000000"/>
            </a:solidFill>
            <a:latin typeface="Arial"/>
            <a:cs typeface="Arial"/>
          </a:endParaRPr>
        </a:p>
        <a:p>
          <a:pPr algn="ctr" rtl="0">
            <a:defRPr sz="1000"/>
          </a:pPr>
          <a:endParaRPr lang="en-GB" sz="2800" b="1" i="0" u="none" strike="noStrike" baseline="0">
            <a:solidFill>
              <a:srgbClr val="000000"/>
            </a:solidFill>
            <a:latin typeface="Arial"/>
            <a:cs typeface="Arial"/>
          </a:endParaRPr>
        </a:p>
      </xdr:txBody>
    </xdr:sp>
    <xdr:clientData/>
  </xdr:twoCellAnchor>
  <xdr:twoCellAnchor>
    <xdr:from>
      <xdr:col>2</xdr:col>
      <xdr:colOff>66675</xdr:colOff>
      <xdr:row>2</xdr:row>
      <xdr:rowOff>114300</xdr:rowOff>
    </xdr:from>
    <xdr:to>
      <xdr:col>2</xdr:col>
      <xdr:colOff>2562225</xdr:colOff>
      <xdr:row>2</xdr:row>
      <xdr:rowOff>1990725</xdr:rowOff>
    </xdr:to>
    <xdr:pic>
      <xdr:nvPicPr>
        <xdr:cNvPr id="16537" name="Picture 11" descr="GA_logo">
          <a:extLst>
            <a:ext uri="{FF2B5EF4-FFF2-40B4-BE49-F238E27FC236}">
              <a16:creationId xmlns:a16="http://schemas.microsoft.com/office/drawing/2014/main" id="{00000000-0008-0000-0300-0000994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75" y="1076325"/>
          <a:ext cx="249555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3790950</xdr:colOff>
      <xdr:row>2</xdr:row>
      <xdr:rowOff>438150</xdr:rowOff>
    </xdr:from>
    <xdr:to>
      <xdr:col>2</xdr:col>
      <xdr:colOff>7419975</xdr:colOff>
      <xdr:row>2</xdr:row>
      <xdr:rowOff>1657350</xdr:rowOff>
    </xdr:to>
    <xdr:sp macro="" textlink="">
      <xdr:nvSpPr>
        <xdr:cNvPr id="1034" name="Text Box 10">
          <a:extLst>
            <a:ext uri="{FF2B5EF4-FFF2-40B4-BE49-F238E27FC236}">
              <a16:creationId xmlns:a16="http://schemas.microsoft.com/office/drawing/2014/main" id="{00000000-0008-0000-0500-00000A040000}"/>
            </a:ext>
          </a:extLst>
        </xdr:cNvPr>
        <xdr:cNvSpPr txBox="1">
          <a:spLocks noChangeArrowheads="1"/>
        </xdr:cNvSpPr>
      </xdr:nvSpPr>
      <xdr:spPr bwMode="auto">
        <a:xfrm>
          <a:off x="5429250" y="1409700"/>
          <a:ext cx="3629025"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Container</a:t>
          </a:r>
        </a:p>
      </xdr:txBody>
    </xdr:sp>
    <xdr:clientData/>
  </xdr:twoCellAnchor>
  <xdr:twoCellAnchor>
    <xdr:from>
      <xdr:col>2</xdr:col>
      <xdr:colOff>47625</xdr:colOff>
      <xdr:row>2</xdr:row>
      <xdr:rowOff>85725</xdr:rowOff>
    </xdr:from>
    <xdr:to>
      <xdr:col>2</xdr:col>
      <xdr:colOff>2562225</xdr:colOff>
      <xdr:row>2</xdr:row>
      <xdr:rowOff>1962150</xdr:rowOff>
    </xdr:to>
    <xdr:pic>
      <xdr:nvPicPr>
        <xdr:cNvPr id="1287" name="Picture 76" descr="GA_logo">
          <a:extLst>
            <a:ext uri="{FF2B5EF4-FFF2-40B4-BE49-F238E27FC236}">
              <a16:creationId xmlns:a16="http://schemas.microsoft.com/office/drawing/2014/main" id="{00000000-0008-0000-0500-00000705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925" y="1057275"/>
          <a:ext cx="25146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2</xdr:row>
      <xdr:rowOff>95250</xdr:rowOff>
    </xdr:from>
    <xdr:to>
      <xdr:col>2</xdr:col>
      <xdr:colOff>2543175</xdr:colOff>
      <xdr:row>2</xdr:row>
      <xdr:rowOff>1962150</xdr:rowOff>
    </xdr:to>
    <xdr:pic>
      <xdr:nvPicPr>
        <xdr:cNvPr id="31799" name="Picture 5" descr="GA_logo">
          <a:extLst>
            <a:ext uri="{FF2B5EF4-FFF2-40B4-BE49-F238E27FC236}">
              <a16:creationId xmlns:a16="http://schemas.microsoft.com/office/drawing/2014/main" id="{00000000-0008-0000-0600-0000377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1066800"/>
          <a:ext cx="24860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4.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08"/>
  <sheetViews>
    <sheetView tabSelected="1" zoomScale="50" zoomScaleNormal="50" zoomScaleSheetLayoutView="40" workbookViewId="0">
      <pane ySplit="3" topLeftCell="A4" activePane="bottomLeft" state="frozen"/>
      <selection pane="bottomLeft" activeCell="Z1" sqref="Z1"/>
    </sheetView>
  </sheetViews>
  <sheetFormatPr defaultColWidth="9.140625" defaultRowHeight="12.75" x14ac:dyDescent="0.2"/>
  <cols>
    <col min="1" max="1" width="9.7109375" customWidth="1"/>
    <col min="2" max="2" width="11.42578125" style="80" customWidth="1"/>
    <col min="3" max="3" width="123.42578125" style="3" customWidth="1"/>
    <col min="4" max="6" width="6.140625" customWidth="1"/>
    <col min="7" max="7" width="5.7109375" customWidth="1"/>
    <col min="8" max="24" width="6.140625" customWidth="1"/>
    <col min="25" max="25" width="2.28515625" style="39" hidden="1" customWidth="1"/>
    <col min="26" max="26" width="5.7109375" style="39" customWidth="1"/>
    <col min="27" max="51" width="9.140625" style="39"/>
  </cols>
  <sheetData>
    <row r="1" spans="1:51" ht="45" customHeight="1" thickBot="1" x14ac:dyDescent="0.25">
      <c r="A1" s="261" t="s">
        <v>167</v>
      </c>
      <c r="B1" s="262"/>
      <c r="C1" s="261"/>
      <c r="D1" s="263" t="s">
        <v>23</v>
      </c>
      <c r="E1" s="261"/>
      <c r="F1" s="261"/>
      <c r="G1" s="261"/>
      <c r="H1" s="261"/>
      <c r="I1" s="261"/>
      <c r="J1" s="261"/>
      <c r="K1" s="261"/>
      <c r="L1" s="261"/>
      <c r="M1" s="261"/>
      <c r="N1" s="261"/>
      <c r="O1" s="261"/>
      <c r="P1" s="261"/>
      <c r="Q1" s="261"/>
      <c r="R1" s="261"/>
      <c r="S1" s="261"/>
      <c r="T1" s="261"/>
      <c r="U1" s="261"/>
      <c r="V1" s="261"/>
      <c r="W1" s="261"/>
      <c r="X1" s="264" t="s">
        <v>24</v>
      </c>
    </row>
    <row r="2" spans="1:51" s="3" customFormat="1" ht="30.75" customHeight="1" thickBot="1" x14ac:dyDescent="0.25">
      <c r="A2" s="621" t="s">
        <v>1156</v>
      </c>
      <c r="B2" s="622"/>
      <c r="C2" s="622"/>
      <c r="D2" s="622"/>
      <c r="E2" s="622"/>
      <c r="F2" s="622"/>
      <c r="G2" s="622"/>
      <c r="H2" s="622"/>
      <c r="I2" s="622"/>
      <c r="J2" s="622"/>
      <c r="K2" s="622"/>
      <c r="L2" s="622"/>
      <c r="M2" s="622"/>
      <c r="N2" s="622"/>
      <c r="O2" s="622"/>
      <c r="P2" s="622"/>
      <c r="Q2" s="622"/>
      <c r="R2" s="622"/>
      <c r="S2" s="622"/>
      <c r="T2" s="622"/>
      <c r="U2" s="622"/>
      <c r="V2" s="622"/>
      <c r="W2" s="622"/>
      <c r="X2" s="623"/>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row>
    <row r="3" spans="1:51" ht="161.44999999999999" customHeight="1" thickBot="1" x14ac:dyDescent="0.25">
      <c r="A3" s="318" t="s">
        <v>422</v>
      </c>
      <c r="B3" s="55" t="s">
        <v>250</v>
      </c>
      <c r="C3" s="56" t="s">
        <v>168</v>
      </c>
      <c r="D3" s="5" t="s">
        <v>165</v>
      </c>
      <c r="E3" s="319" t="s">
        <v>169</v>
      </c>
      <c r="F3" s="8" t="s">
        <v>166</v>
      </c>
      <c r="G3" s="319" t="s">
        <v>169</v>
      </c>
      <c r="H3" s="8" t="s">
        <v>291</v>
      </c>
      <c r="I3" s="319" t="s">
        <v>169</v>
      </c>
      <c r="J3" s="8" t="s">
        <v>52</v>
      </c>
      <c r="K3" s="319" t="s">
        <v>169</v>
      </c>
      <c r="L3" s="8" t="s">
        <v>476</v>
      </c>
      <c r="M3" s="319" t="s">
        <v>169</v>
      </c>
      <c r="N3" s="8" t="s">
        <v>53</v>
      </c>
      <c r="O3" s="319" t="s">
        <v>169</v>
      </c>
      <c r="P3" s="8" t="s">
        <v>290</v>
      </c>
      <c r="Q3" s="319" t="s">
        <v>169</v>
      </c>
      <c r="R3" s="320" t="s">
        <v>54</v>
      </c>
      <c r="S3" s="319" t="s">
        <v>169</v>
      </c>
      <c r="T3" s="8" t="s">
        <v>475</v>
      </c>
      <c r="U3" s="319" t="s">
        <v>169</v>
      </c>
      <c r="V3" s="320" t="s">
        <v>509</v>
      </c>
      <c r="W3" s="6" t="s">
        <v>169</v>
      </c>
      <c r="X3" s="321" t="s">
        <v>322</v>
      </c>
    </row>
    <row r="4" spans="1:51" ht="33" customHeight="1" thickBot="1" x14ac:dyDescent="0.35">
      <c r="A4" s="452"/>
      <c r="B4" s="201">
        <v>100</v>
      </c>
      <c r="C4" s="618" t="s">
        <v>500</v>
      </c>
      <c r="D4" s="619"/>
      <c r="E4" s="619"/>
      <c r="F4" s="619"/>
      <c r="G4" s="619"/>
      <c r="H4" s="619"/>
      <c r="I4" s="619"/>
      <c r="J4" s="619"/>
      <c r="K4" s="619"/>
      <c r="L4" s="619"/>
      <c r="M4" s="619"/>
      <c r="N4" s="619"/>
      <c r="O4" s="619"/>
      <c r="P4" s="619"/>
      <c r="Q4" s="619"/>
      <c r="R4" s="619"/>
      <c r="S4" s="619"/>
      <c r="T4" s="619"/>
      <c r="U4" s="619"/>
      <c r="V4" s="619"/>
      <c r="W4" s="619"/>
      <c r="X4" s="620"/>
    </row>
    <row r="5" spans="1:51" ht="30" customHeight="1" thickBot="1" x14ac:dyDescent="0.5">
      <c r="A5" s="304"/>
      <c r="B5" s="200">
        <v>101</v>
      </c>
      <c r="C5" s="112" t="s">
        <v>366</v>
      </c>
      <c r="D5" s="36"/>
      <c r="E5" s="60"/>
      <c r="F5" s="36" t="s">
        <v>397</v>
      </c>
      <c r="G5" s="61"/>
      <c r="H5" s="37" t="s">
        <v>397</v>
      </c>
      <c r="I5" s="60"/>
      <c r="J5" s="36" t="s">
        <v>397</v>
      </c>
      <c r="K5" s="61"/>
      <c r="L5" s="37" t="s">
        <v>397</v>
      </c>
      <c r="M5" s="60"/>
      <c r="N5" s="36" t="s">
        <v>397</v>
      </c>
      <c r="O5" s="61"/>
      <c r="P5" s="37" t="s">
        <v>397</v>
      </c>
      <c r="Q5" s="60"/>
      <c r="R5" s="62"/>
      <c r="S5" s="61"/>
      <c r="T5" s="37" t="s">
        <v>397</v>
      </c>
      <c r="U5" s="60"/>
      <c r="V5" s="36" t="s">
        <v>397</v>
      </c>
      <c r="W5" s="60"/>
      <c r="X5" s="305"/>
    </row>
    <row r="6" spans="1:51" ht="27.95" customHeight="1" thickBot="1" x14ac:dyDescent="0.25">
      <c r="A6" s="450"/>
      <c r="B6" s="197" t="s">
        <v>480</v>
      </c>
      <c r="C6" s="111" t="s">
        <v>284</v>
      </c>
      <c r="D6" s="598"/>
      <c r="E6" s="599"/>
      <c r="F6" s="598"/>
      <c r="G6" s="599"/>
      <c r="H6" s="598"/>
      <c r="I6" s="599"/>
      <c r="J6" s="598"/>
      <c r="K6" s="599"/>
      <c r="L6" s="598"/>
      <c r="M6" s="599"/>
      <c r="N6" s="598"/>
      <c r="O6" s="599"/>
      <c r="P6" s="598"/>
      <c r="Q6" s="599"/>
      <c r="R6" s="598"/>
      <c r="S6" s="599"/>
      <c r="T6" s="598"/>
      <c r="U6" s="599"/>
      <c r="V6" s="598"/>
      <c r="W6" s="613"/>
      <c r="X6" s="306"/>
      <c r="Y6" s="39">
        <f>COUNTIF(D6:W6,"a")+COUNTIF(D6:W6,"s")</f>
        <v>0</v>
      </c>
      <c r="Z6" s="151"/>
    </row>
    <row r="7" spans="1:51" ht="30" customHeight="1" thickBot="1" x14ac:dyDescent="0.5">
      <c r="A7" s="450"/>
      <c r="B7" s="200">
        <v>102</v>
      </c>
      <c r="C7" s="113" t="s">
        <v>513</v>
      </c>
      <c r="D7" s="36"/>
      <c r="E7" s="61"/>
      <c r="F7" s="37" t="s">
        <v>397</v>
      </c>
      <c r="G7" s="60"/>
      <c r="H7" s="36" t="s">
        <v>397</v>
      </c>
      <c r="I7" s="61"/>
      <c r="J7" s="37" t="s">
        <v>397</v>
      </c>
      <c r="K7" s="60"/>
      <c r="L7" s="36" t="s">
        <v>397</v>
      </c>
      <c r="M7" s="63"/>
      <c r="N7" s="37" t="s">
        <v>397</v>
      </c>
      <c r="O7" s="64"/>
      <c r="P7" s="36" t="s">
        <v>397</v>
      </c>
      <c r="Q7" s="61"/>
      <c r="R7" s="37"/>
      <c r="S7" s="60"/>
      <c r="T7" s="62"/>
      <c r="U7" s="61"/>
      <c r="V7" s="64"/>
      <c r="W7" s="60"/>
      <c r="X7" s="305"/>
    </row>
    <row r="8" spans="1:51" ht="45" customHeight="1" x14ac:dyDescent="0.2">
      <c r="A8" s="450"/>
      <c r="B8" s="192" t="s">
        <v>481</v>
      </c>
      <c r="C8" s="440" t="s">
        <v>178</v>
      </c>
      <c r="D8" s="607"/>
      <c r="E8" s="609"/>
      <c r="F8" s="607"/>
      <c r="G8" s="609"/>
      <c r="H8" s="607"/>
      <c r="I8" s="609"/>
      <c r="J8" s="607"/>
      <c r="K8" s="609"/>
      <c r="L8" s="607"/>
      <c r="M8" s="609"/>
      <c r="N8" s="607"/>
      <c r="O8" s="609"/>
      <c r="P8" s="607"/>
      <c r="Q8" s="609"/>
      <c r="R8" s="607"/>
      <c r="S8" s="609"/>
      <c r="T8" s="607"/>
      <c r="U8" s="609"/>
      <c r="V8" s="607"/>
      <c r="W8" s="608"/>
      <c r="X8" s="306"/>
      <c r="Y8" s="39">
        <f>COUNTIF(D8:W8,"a")+COUNTIF(D8:W8,"s")</f>
        <v>0</v>
      </c>
      <c r="Z8" s="151"/>
    </row>
    <row r="9" spans="1:51" ht="27.95" customHeight="1" x14ac:dyDescent="0.2">
      <c r="A9" s="450"/>
      <c r="B9" s="192" t="s">
        <v>482</v>
      </c>
      <c r="C9" s="453" t="s">
        <v>471</v>
      </c>
      <c r="D9" s="587"/>
      <c r="E9" s="588"/>
      <c r="F9" s="587"/>
      <c r="G9" s="588"/>
      <c r="H9" s="587"/>
      <c r="I9" s="588"/>
      <c r="J9" s="587"/>
      <c r="K9" s="588"/>
      <c r="L9" s="587"/>
      <c r="M9" s="588"/>
      <c r="N9" s="587"/>
      <c r="O9" s="588"/>
      <c r="P9" s="587"/>
      <c r="Q9" s="588"/>
      <c r="R9" s="587"/>
      <c r="S9" s="588"/>
      <c r="T9" s="587"/>
      <c r="U9" s="588"/>
      <c r="V9" s="587"/>
      <c r="W9" s="591"/>
      <c r="X9" s="306"/>
      <c r="Y9" s="39">
        <f>COUNTIF(D9:W9,"a")+COUNTIF(D9:W9,"s")</f>
        <v>0</v>
      </c>
      <c r="Z9" s="151"/>
    </row>
    <row r="10" spans="1:51" ht="45" customHeight="1" thickBot="1" x14ac:dyDescent="0.25">
      <c r="A10" s="450"/>
      <c r="B10" s="203" t="s">
        <v>326</v>
      </c>
      <c r="C10" s="117" t="s">
        <v>465</v>
      </c>
      <c r="D10" s="605"/>
      <c r="E10" s="606"/>
      <c r="F10" s="605"/>
      <c r="G10" s="606"/>
      <c r="H10" s="605"/>
      <c r="I10" s="606"/>
      <c r="J10" s="605"/>
      <c r="K10" s="606"/>
      <c r="L10" s="605"/>
      <c r="M10" s="606"/>
      <c r="N10" s="605"/>
      <c r="O10" s="606"/>
      <c r="P10" s="605"/>
      <c r="Q10" s="606"/>
      <c r="R10" s="605"/>
      <c r="S10" s="606"/>
      <c r="T10" s="605"/>
      <c r="U10" s="606"/>
      <c r="V10" s="605"/>
      <c r="W10" s="614"/>
      <c r="X10" s="306"/>
      <c r="Y10" s="39">
        <f>COUNTIF(D10:W10,"a")+COUNTIF(D10:W10,"s")</f>
        <v>0</v>
      </c>
      <c r="Z10" s="151"/>
    </row>
    <row r="11" spans="1:51" ht="30" customHeight="1" thickBot="1" x14ac:dyDescent="0.5">
      <c r="A11" s="450"/>
      <c r="B11" s="200">
        <v>103</v>
      </c>
      <c r="C11" s="113" t="s">
        <v>77</v>
      </c>
      <c r="D11" s="36"/>
      <c r="E11" s="61"/>
      <c r="F11" s="37" t="s">
        <v>397</v>
      </c>
      <c r="G11" s="60"/>
      <c r="H11" s="36" t="s">
        <v>397</v>
      </c>
      <c r="I11" s="61"/>
      <c r="J11" s="37" t="s">
        <v>397</v>
      </c>
      <c r="K11" s="60"/>
      <c r="L11" s="36" t="s">
        <v>397</v>
      </c>
      <c r="M11" s="61"/>
      <c r="N11" s="37" t="s">
        <v>397</v>
      </c>
      <c r="O11" s="60"/>
      <c r="P11" s="36" t="s">
        <v>397</v>
      </c>
      <c r="Q11" s="61"/>
      <c r="R11" s="37"/>
      <c r="S11" s="60"/>
      <c r="T11" s="36" t="s">
        <v>397</v>
      </c>
      <c r="U11" s="61"/>
      <c r="V11" s="37" t="s">
        <v>397</v>
      </c>
      <c r="W11" s="60"/>
      <c r="X11" s="305"/>
    </row>
    <row r="12" spans="1:51" ht="27.95" customHeight="1" x14ac:dyDescent="0.2">
      <c r="A12" s="450"/>
      <c r="B12" s="192" t="s">
        <v>327</v>
      </c>
      <c r="C12" s="453" t="s">
        <v>325</v>
      </c>
      <c r="D12" s="607"/>
      <c r="E12" s="609"/>
      <c r="F12" s="607"/>
      <c r="G12" s="609"/>
      <c r="H12" s="607"/>
      <c r="I12" s="609"/>
      <c r="J12" s="607"/>
      <c r="K12" s="609"/>
      <c r="L12" s="607"/>
      <c r="M12" s="609"/>
      <c r="N12" s="607"/>
      <c r="O12" s="609"/>
      <c r="P12" s="607"/>
      <c r="Q12" s="609"/>
      <c r="R12" s="607"/>
      <c r="S12" s="609"/>
      <c r="T12" s="607"/>
      <c r="U12" s="609"/>
      <c r="V12" s="607"/>
      <c r="W12" s="608"/>
      <c r="X12" s="306"/>
      <c r="Y12" s="39">
        <f>COUNTIF(D12:W12,"a")+COUNTIF(D12:W12,"s")</f>
        <v>0</v>
      </c>
      <c r="Z12" s="151"/>
    </row>
    <row r="13" spans="1:51" ht="45" customHeight="1" x14ac:dyDescent="0.2">
      <c r="A13" s="450"/>
      <c r="B13" s="203" t="s">
        <v>328</v>
      </c>
      <c r="C13" s="115" t="s">
        <v>490</v>
      </c>
      <c r="D13" s="587"/>
      <c r="E13" s="588"/>
      <c r="F13" s="587"/>
      <c r="G13" s="588"/>
      <c r="H13" s="587"/>
      <c r="I13" s="588"/>
      <c r="J13" s="587"/>
      <c r="K13" s="588"/>
      <c r="L13" s="587"/>
      <c r="M13" s="588"/>
      <c r="N13" s="587"/>
      <c r="O13" s="588"/>
      <c r="P13" s="587"/>
      <c r="Q13" s="588"/>
      <c r="R13" s="587"/>
      <c r="S13" s="588"/>
      <c r="T13" s="587"/>
      <c r="U13" s="588"/>
      <c r="V13" s="587"/>
      <c r="W13" s="591"/>
      <c r="X13" s="306"/>
      <c r="Y13" s="39">
        <f>COUNTIF(D13:W13,"a")+COUNTIF(D13:W13,"s")</f>
        <v>0</v>
      </c>
      <c r="Z13" s="151"/>
    </row>
    <row r="14" spans="1:51" ht="27.95" customHeight="1" x14ac:dyDescent="0.2">
      <c r="A14" s="450"/>
      <c r="B14" s="405" t="s">
        <v>33</v>
      </c>
      <c r="C14" s="116" t="s">
        <v>514</v>
      </c>
      <c r="D14" s="587"/>
      <c r="E14" s="588"/>
      <c r="F14" s="587"/>
      <c r="G14" s="588"/>
      <c r="H14" s="587"/>
      <c r="I14" s="588"/>
      <c r="J14" s="587"/>
      <c r="K14" s="588"/>
      <c r="L14" s="587"/>
      <c r="M14" s="588"/>
      <c r="N14" s="587"/>
      <c r="O14" s="588"/>
      <c r="P14" s="587"/>
      <c r="Q14" s="588"/>
      <c r="R14" s="587"/>
      <c r="S14" s="588"/>
      <c r="T14" s="587"/>
      <c r="U14" s="588"/>
      <c r="V14" s="587"/>
      <c r="W14" s="591"/>
      <c r="X14" s="306"/>
      <c r="Y14" s="39">
        <f>COUNTIF(D14:W14,"a")+COUNTIF(D14:W14,"s")</f>
        <v>0</v>
      </c>
      <c r="Z14" s="151"/>
    </row>
    <row r="15" spans="1:51" ht="27.95" customHeight="1" thickBot="1" x14ac:dyDescent="0.25">
      <c r="A15" s="450"/>
      <c r="B15" s="203" t="s">
        <v>34</v>
      </c>
      <c r="C15" s="114" t="s">
        <v>515</v>
      </c>
      <c r="D15" s="605"/>
      <c r="E15" s="606"/>
      <c r="F15" s="605"/>
      <c r="G15" s="606"/>
      <c r="H15" s="605"/>
      <c r="I15" s="606"/>
      <c r="J15" s="605"/>
      <c r="K15" s="606"/>
      <c r="L15" s="605"/>
      <c r="M15" s="606"/>
      <c r="N15" s="605"/>
      <c r="O15" s="606"/>
      <c r="P15" s="605"/>
      <c r="Q15" s="606"/>
      <c r="R15" s="605"/>
      <c r="S15" s="606"/>
      <c r="T15" s="605"/>
      <c r="U15" s="606"/>
      <c r="V15" s="605"/>
      <c r="W15" s="614"/>
      <c r="X15" s="306"/>
      <c r="Y15" s="39">
        <f>COUNTIF(D15:W15,"a")+COUNTIF(D15:W15,"s")</f>
        <v>0</v>
      </c>
      <c r="Z15" s="151"/>
    </row>
    <row r="16" spans="1:51" ht="30" customHeight="1" thickBot="1" x14ac:dyDescent="0.5">
      <c r="A16" s="450"/>
      <c r="B16" s="200">
        <v>104</v>
      </c>
      <c r="C16" s="113" t="s">
        <v>259</v>
      </c>
      <c r="D16" s="36" t="s">
        <v>397</v>
      </c>
      <c r="E16" s="61"/>
      <c r="F16" s="37" t="s">
        <v>397</v>
      </c>
      <c r="G16" s="60"/>
      <c r="H16" s="62"/>
      <c r="I16" s="61"/>
      <c r="J16" s="65"/>
      <c r="K16" s="60"/>
      <c r="L16" s="62"/>
      <c r="M16" s="61"/>
      <c r="N16" s="65"/>
      <c r="O16" s="60"/>
      <c r="P16" s="62"/>
      <c r="Q16" s="61"/>
      <c r="R16" s="65"/>
      <c r="S16" s="60"/>
      <c r="T16" s="62"/>
      <c r="U16" s="61"/>
      <c r="V16" s="64"/>
      <c r="W16" s="60"/>
      <c r="X16" s="305"/>
    </row>
    <row r="17" spans="1:26" ht="27.95" customHeight="1" x14ac:dyDescent="0.2">
      <c r="A17" s="450"/>
      <c r="B17" s="192" t="s">
        <v>35</v>
      </c>
      <c r="C17" s="453" t="s">
        <v>298</v>
      </c>
      <c r="D17" s="607"/>
      <c r="E17" s="609"/>
      <c r="F17" s="607"/>
      <c r="G17" s="609"/>
      <c r="H17" s="607"/>
      <c r="I17" s="609"/>
      <c r="J17" s="607"/>
      <c r="K17" s="609"/>
      <c r="L17" s="607"/>
      <c r="M17" s="609"/>
      <c r="N17" s="607"/>
      <c r="O17" s="609"/>
      <c r="P17" s="607"/>
      <c r="Q17" s="609"/>
      <c r="R17" s="607"/>
      <c r="S17" s="609"/>
      <c r="T17" s="607"/>
      <c r="U17" s="609"/>
      <c r="V17" s="607"/>
      <c r="W17" s="608"/>
      <c r="X17" s="306"/>
      <c r="Y17" s="39">
        <f>COUNTIF(D17:W17,"a")+COUNTIF(D17:W17,"s")</f>
        <v>0</v>
      </c>
      <c r="Z17" s="151"/>
    </row>
    <row r="18" spans="1:26" ht="67.7" customHeight="1" thickBot="1" x14ac:dyDescent="0.25">
      <c r="A18" s="450"/>
      <c r="B18" s="203" t="s">
        <v>299</v>
      </c>
      <c r="C18" s="117" t="s">
        <v>75</v>
      </c>
      <c r="D18" s="605"/>
      <c r="E18" s="606"/>
      <c r="F18" s="605"/>
      <c r="G18" s="606"/>
      <c r="H18" s="605"/>
      <c r="I18" s="606"/>
      <c r="J18" s="605"/>
      <c r="K18" s="606"/>
      <c r="L18" s="605"/>
      <c r="M18" s="606"/>
      <c r="N18" s="605"/>
      <c r="O18" s="606"/>
      <c r="P18" s="605"/>
      <c r="Q18" s="606"/>
      <c r="R18" s="605"/>
      <c r="S18" s="606"/>
      <c r="T18" s="605"/>
      <c r="U18" s="606"/>
      <c r="V18" s="605"/>
      <c r="W18" s="614"/>
      <c r="X18" s="306"/>
      <c r="Y18" s="39">
        <f>COUNTIF(D18:W18,"a")+COUNTIF(D18:W18,"s")</f>
        <v>0</v>
      </c>
      <c r="Z18" s="151"/>
    </row>
    <row r="19" spans="1:26" ht="30" customHeight="1" thickBot="1" x14ac:dyDescent="0.5">
      <c r="A19" s="450"/>
      <c r="B19" s="200">
        <v>105</v>
      </c>
      <c r="C19" s="112" t="s">
        <v>40</v>
      </c>
      <c r="D19" s="36"/>
      <c r="E19" s="66"/>
      <c r="F19" s="37" t="s">
        <v>397</v>
      </c>
      <c r="G19" s="67"/>
      <c r="H19" s="36" t="s">
        <v>397</v>
      </c>
      <c r="I19" s="66"/>
      <c r="J19" s="37" t="s">
        <v>397</v>
      </c>
      <c r="K19" s="67"/>
      <c r="L19" s="36" t="s">
        <v>397</v>
      </c>
      <c r="M19" s="66"/>
      <c r="N19" s="37" t="s">
        <v>397</v>
      </c>
      <c r="O19" s="67"/>
      <c r="P19" s="36" t="s">
        <v>397</v>
      </c>
      <c r="Q19" s="66"/>
      <c r="R19" s="37"/>
      <c r="S19" s="67"/>
      <c r="T19" s="36"/>
      <c r="U19" s="66"/>
      <c r="V19" s="37" t="s">
        <v>397</v>
      </c>
      <c r="W19" s="60"/>
      <c r="X19" s="305"/>
    </row>
    <row r="20" spans="1:26" ht="27.95" customHeight="1" x14ac:dyDescent="0.2">
      <c r="A20" s="450"/>
      <c r="B20" s="192" t="s">
        <v>300</v>
      </c>
      <c r="C20" s="454" t="s">
        <v>362</v>
      </c>
      <c r="D20" s="607"/>
      <c r="E20" s="609"/>
      <c r="F20" s="607"/>
      <c r="G20" s="609"/>
      <c r="H20" s="607"/>
      <c r="I20" s="609"/>
      <c r="J20" s="607"/>
      <c r="K20" s="609"/>
      <c r="L20" s="607"/>
      <c r="M20" s="609"/>
      <c r="N20" s="607"/>
      <c r="O20" s="609"/>
      <c r="P20" s="607"/>
      <c r="Q20" s="609"/>
      <c r="R20" s="607"/>
      <c r="S20" s="609"/>
      <c r="T20" s="607"/>
      <c r="U20" s="609"/>
      <c r="V20" s="607"/>
      <c r="W20" s="608"/>
      <c r="X20" s="306"/>
      <c r="Y20" s="39">
        <f>COUNTIF(D20:W20,"a")+COUNTIF(D20:W20,"s")</f>
        <v>0</v>
      </c>
      <c r="Z20" s="151"/>
    </row>
    <row r="21" spans="1:26" ht="45" customHeight="1" x14ac:dyDescent="0.2">
      <c r="A21" s="450"/>
      <c r="B21" s="405" t="s">
        <v>301</v>
      </c>
      <c r="C21" s="118" t="s">
        <v>260</v>
      </c>
      <c r="D21" s="587"/>
      <c r="E21" s="588"/>
      <c r="F21" s="587"/>
      <c r="G21" s="588"/>
      <c r="H21" s="587"/>
      <c r="I21" s="588"/>
      <c r="J21" s="587"/>
      <c r="K21" s="588"/>
      <c r="L21" s="587"/>
      <c r="M21" s="588"/>
      <c r="N21" s="587"/>
      <c r="O21" s="588"/>
      <c r="P21" s="587"/>
      <c r="Q21" s="588"/>
      <c r="R21" s="587"/>
      <c r="S21" s="588"/>
      <c r="T21" s="587"/>
      <c r="U21" s="588"/>
      <c r="V21" s="587"/>
      <c r="W21" s="591"/>
      <c r="X21" s="306"/>
      <c r="Y21" s="39">
        <f>COUNTIF(D21:W21,"a")+COUNTIF(D21:W21,"s")</f>
        <v>0</v>
      </c>
      <c r="Z21" s="151"/>
    </row>
    <row r="22" spans="1:26" ht="27.95" customHeight="1" thickBot="1" x14ac:dyDescent="0.25">
      <c r="A22" s="313"/>
      <c r="B22" s="204" t="s">
        <v>213</v>
      </c>
      <c r="C22" s="316" t="s">
        <v>214</v>
      </c>
      <c r="D22" s="605"/>
      <c r="E22" s="606"/>
      <c r="F22" s="605"/>
      <c r="G22" s="606"/>
      <c r="H22" s="605"/>
      <c r="I22" s="606"/>
      <c r="J22" s="605"/>
      <c r="K22" s="606"/>
      <c r="L22" s="605"/>
      <c r="M22" s="606"/>
      <c r="N22" s="605"/>
      <c r="O22" s="606"/>
      <c r="P22" s="605"/>
      <c r="Q22" s="606"/>
      <c r="R22" s="605"/>
      <c r="S22" s="606"/>
      <c r="T22" s="605"/>
      <c r="U22" s="606"/>
      <c r="V22" s="605"/>
      <c r="W22" s="614"/>
      <c r="X22" s="314"/>
      <c r="Y22" s="39">
        <f>COUNTIF(D22:W22,"a")+COUNTIF(D22:W22,"s")</f>
        <v>0</v>
      </c>
      <c r="Z22" s="151"/>
    </row>
    <row r="23" spans="1:26" ht="33" customHeight="1" thickBot="1" x14ac:dyDescent="0.35">
      <c r="A23" s="315"/>
      <c r="B23" s="209">
        <v>100</v>
      </c>
      <c r="C23" s="610" t="s">
        <v>236</v>
      </c>
      <c r="D23" s="611"/>
      <c r="E23" s="611"/>
      <c r="F23" s="611"/>
      <c r="G23" s="611"/>
      <c r="H23" s="611"/>
      <c r="I23" s="611"/>
      <c r="J23" s="611"/>
      <c r="K23" s="611"/>
      <c r="L23" s="611"/>
      <c r="M23" s="611"/>
      <c r="N23" s="611"/>
      <c r="O23" s="611"/>
      <c r="P23" s="611"/>
      <c r="Q23" s="611"/>
      <c r="R23" s="611"/>
      <c r="S23" s="611"/>
      <c r="T23" s="611"/>
      <c r="U23" s="611"/>
      <c r="V23" s="611"/>
      <c r="W23" s="611"/>
      <c r="X23" s="612"/>
    </row>
    <row r="24" spans="1:26" ht="30" customHeight="1" thickBot="1" x14ac:dyDescent="0.5">
      <c r="A24" s="450"/>
      <c r="B24" s="194">
        <v>106</v>
      </c>
      <c r="C24" s="119" t="s">
        <v>76</v>
      </c>
      <c r="D24" s="68"/>
      <c r="E24" s="66"/>
      <c r="F24" s="57" t="s">
        <v>397</v>
      </c>
      <c r="G24" s="69"/>
      <c r="H24" s="68"/>
      <c r="I24" s="66"/>
      <c r="J24" s="69"/>
      <c r="K24" s="69"/>
      <c r="L24" s="36" t="s">
        <v>397</v>
      </c>
      <c r="M24" s="66"/>
      <c r="N24" s="69"/>
      <c r="O24" s="69"/>
      <c r="P24" s="68"/>
      <c r="Q24" s="66"/>
      <c r="R24" s="69"/>
      <c r="S24" s="69"/>
      <c r="T24" s="68"/>
      <c r="U24" s="66"/>
      <c r="V24" s="69"/>
      <c r="W24" s="60"/>
      <c r="X24" s="305"/>
    </row>
    <row r="25" spans="1:26" ht="45" customHeight="1" x14ac:dyDescent="0.2">
      <c r="A25" s="450"/>
      <c r="B25" s="192" t="s">
        <v>215</v>
      </c>
      <c r="C25" s="120" t="s">
        <v>357</v>
      </c>
      <c r="D25" s="607"/>
      <c r="E25" s="609"/>
      <c r="F25" s="607"/>
      <c r="G25" s="609"/>
      <c r="H25" s="607"/>
      <c r="I25" s="609"/>
      <c r="J25" s="607"/>
      <c r="K25" s="609"/>
      <c r="L25" s="607"/>
      <c r="M25" s="609"/>
      <c r="N25" s="607"/>
      <c r="O25" s="609"/>
      <c r="P25" s="607"/>
      <c r="Q25" s="609"/>
      <c r="R25" s="607"/>
      <c r="S25" s="609"/>
      <c r="T25" s="607"/>
      <c r="U25" s="609"/>
      <c r="V25" s="607"/>
      <c r="W25" s="608"/>
      <c r="X25" s="306"/>
      <c r="Y25" s="39">
        <f t="shared" ref="Y25:Y39" si="0">COUNTIF(D25:W25,"a")+COUNTIF(D25:W25,"s")</f>
        <v>0</v>
      </c>
      <c r="Z25" s="151"/>
    </row>
    <row r="26" spans="1:26" ht="45" customHeight="1" x14ac:dyDescent="0.2">
      <c r="A26" s="450"/>
      <c r="B26" s="405" t="s">
        <v>216</v>
      </c>
      <c r="C26" s="406" t="s">
        <v>353</v>
      </c>
      <c r="D26" s="587"/>
      <c r="E26" s="588"/>
      <c r="F26" s="587"/>
      <c r="G26" s="588"/>
      <c r="H26" s="587"/>
      <c r="I26" s="588"/>
      <c r="J26" s="587"/>
      <c r="K26" s="588"/>
      <c r="L26" s="587"/>
      <c r="M26" s="588"/>
      <c r="N26" s="587"/>
      <c r="O26" s="588"/>
      <c r="P26" s="587"/>
      <c r="Q26" s="588"/>
      <c r="R26" s="587"/>
      <c r="S26" s="588"/>
      <c r="T26" s="587"/>
      <c r="U26" s="588"/>
      <c r="V26" s="587"/>
      <c r="W26" s="591"/>
      <c r="X26" s="306"/>
      <c r="Y26" s="39">
        <f t="shared" si="0"/>
        <v>0</v>
      </c>
      <c r="Z26" s="151"/>
    </row>
    <row r="27" spans="1:26" ht="45" customHeight="1" x14ac:dyDescent="0.2">
      <c r="A27" s="450"/>
      <c r="B27" s="405" t="s">
        <v>217</v>
      </c>
      <c r="C27" s="406" t="s">
        <v>356</v>
      </c>
      <c r="D27" s="587"/>
      <c r="E27" s="588"/>
      <c r="F27" s="587"/>
      <c r="G27" s="588"/>
      <c r="H27" s="587"/>
      <c r="I27" s="588"/>
      <c r="J27" s="587"/>
      <c r="K27" s="588"/>
      <c r="L27" s="587"/>
      <c r="M27" s="588"/>
      <c r="N27" s="587"/>
      <c r="O27" s="588"/>
      <c r="P27" s="587"/>
      <c r="Q27" s="588"/>
      <c r="R27" s="587"/>
      <c r="S27" s="588"/>
      <c r="T27" s="587"/>
      <c r="U27" s="588"/>
      <c r="V27" s="587"/>
      <c r="W27" s="591"/>
      <c r="X27" s="306"/>
      <c r="Y27" s="39">
        <f t="shared" si="0"/>
        <v>0</v>
      </c>
      <c r="Z27" s="151"/>
    </row>
    <row r="28" spans="1:26" ht="45" customHeight="1" x14ac:dyDescent="0.2">
      <c r="A28" s="450"/>
      <c r="B28" s="405" t="s">
        <v>218</v>
      </c>
      <c r="C28" s="406" t="s">
        <v>499</v>
      </c>
      <c r="D28" s="587"/>
      <c r="E28" s="588"/>
      <c r="F28" s="587"/>
      <c r="G28" s="588"/>
      <c r="H28" s="587"/>
      <c r="I28" s="588"/>
      <c r="J28" s="587"/>
      <c r="K28" s="588"/>
      <c r="L28" s="587"/>
      <c r="M28" s="588"/>
      <c r="N28" s="587"/>
      <c r="O28" s="588"/>
      <c r="P28" s="587"/>
      <c r="Q28" s="588"/>
      <c r="R28" s="587"/>
      <c r="S28" s="588"/>
      <c r="T28" s="587"/>
      <c r="U28" s="588"/>
      <c r="V28" s="587"/>
      <c r="W28" s="591"/>
      <c r="X28" s="306"/>
      <c r="Y28" s="39">
        <f t="shared" si="0"/>
        <v>0</v>
      </c>
      <c r="Z28" s="151"/>
    </row>
    <row r="29" spans="1:26" ht="45" customHeight="1" x14ac:dyDescent="0.2">
      <c r="A29" s="450"/>
      <c r="B29" s="405" t="s">
        <v>251</v>
      </c>
      <c r="C29" s="406" t="s">
        <v>516</v>
      </c>
      <c r="D29" s="587"/>
      <c r="E29" s="588"/>
      <c r="F29" s="587"/>
      <c r="G29" s="588"/>
      <c r="H29" s="587"/>
      <c r="I29" s="588"/>
      <c r="J29" s="587"/>
      <c r="K29" s="588"/>
      <c r="L29" s="587"/>
      <c r="M29" s="588"/>
      <c r="N29" s="587"/>
      <c r="O29" s="588"/>
      <c r="P29" s="587"/>
      <c r="Q29" s="588"/>
      <c r="R29" s="587"/>
      <c r="S29" s="588"/>
      <c r="T29" s="587"/>
      <c r="U29" s="588"/>
      <c r="V29" s="587"/>
      <c r="W29" s="591"/>
      <c r="X29" s="306"/>
      <c r="Y29" s="39">
        <f t="shared" si="0"/>
        <v>0</v>
      </c>
      <c r="Z29" s="151"/>
    </row>
    <row r="30" spans="1:26" ht="45" customHeight="1" x14ac:dyDescent="0.2">
      <c r="A30" s="450"/>
      <c r="B30" s="405" t="s">
        <v>252</v>
      </c>
      <c r="C30" s="406" t="s">
        <v>305</v>
      </c>
      <c r="D30" s="587"/>
      <c r="E30" s="588"/>
      <c r="F30" s="587"/>
      <c r="G30" s="588"/>
      <c r="H30" s="587"/>
      <c r="I30" s="588"/>
      <c r="J30" s="587"/>
      <c r="K30" s="588"/>
      <c r="L30" s="587"/>
      <c r="M30" s="588"/>
      <c r="N30" s="587"/>
      <c r="O30" s="588"/>
      <c r="P30" s="587"/>
      <c r="Q30" s="588"/>
      <c r="R30" s="587"/>
      <c r="S30" s="588"/>
      <c r="T30" s="587"/>
      <c r="U30" s="588"/>
      <c r="V30" s="587"/>
      <c r="W30" s="591"/>
      <c r="X30" s="306"/>
      <c r="Y30" s="39">
        <f t="shared" si="0"/>
        <v>0</v>
      </c>
      <c r="Z30" s="151"/>
    </row>
    <row r="31" spans="1:26" ht="27.95" customHeight="1" x14ac:dyDescent="0.2">
      <c r="A31" s="450"/>
      <c r="B31" s="405" t="s">
        <v>253</v>
      </c>
      <c r="C31" s="406" t="s">
        <v>517</v>
      </c>
      <c r="D31" s="587"/>
      <c r="E31" s="588"/>
      <c r="F31" s="587"/>
      <c r="G31" s="588"/>
      <c r="H31" s="587"/>
      <c r="I31" s="588"/>
      <c r="J31" s="587"/>
      <c r="K31" s="588"/>
      <c r="L31" s="587"/>
      <c r="M31" s="588"/>
      <c r="N31" s="587"/>
      <c r="O31" s="588"/>
      <c r="P31" s="587"/>
      <c r="Q31" s="588"/>
      <c r="R31" s="587"/>
      <c r="S31" s="588"/>
      <c r="T31" s="587"/>
      <c r="U31" s="588"/>
      <c r="V31" s="587"/>
      <c r="W31" s="591"/>
      <c r="X31" s="306"/>
      <c r="Y31" s="39">
        <f t="shared" si="0"/>
        <v>0</v>
      </c>
      <c r="Z31" s="151"/>
    </row>
    <row r="32" spans="1:26" ht="27.95" customHeight="1" x14ac:dyDescent="0.2">
      <c r="A32" s="450"/>
      <c r="B32" s="405" t="s">
        <v>254</v>
      </c>
      <c r="C32" s="406" t="s">
        <v>309</v>
      </c>
      <c r="D32" s="587"/>
      <c r="E32" s="588"/>
      <c r="F32" s="587"/>
      <c r="G32" s="588"/>
      <c r="H32" s="587"/>
      <c r="I32" s="588"/>
      <c r="J32" s="587"/>
      <c r="K32" s="588"/>
      <c r="L32" s="587"/>
      <c r="M32" s="588"/>
      <c r="N32" s="587"/>
      <c r="O32" s="588"/>
      <c r="P32" s="587"/>
      <c r="Q32" s="588"/>
      <c r="R32" s="587"/>
      <c r="S32" s="588"/>
      <c r="T32" s="587"/>
      <c r="U32" s="588"/>
      <c r="V32" s="587"/>
      <c r="W32" s="591"/>
      <c r="X32" s="306"/>
      <c r="Y32" s="39">
        <f t="shared" si="0"/>
        <v>0</v>
      </c>
      <c r="Z32" s="151"/>
    </row>
    <row r="33" spans="1:51" ht="27.95" customHeight="1" x14ac:dyDescent="0.2">
      <c r="A33" s="450"/>
      <c r="B33" s="405" t="s">
        <v>310</v>
      </c>
      <c r="C33" s="406" t="s">
        <v>311</v>
      </c>
      <c r="D33" s="587"/>
      <c r="E33" s="588"/>
      <c r="F33" s="587"/>
      <c r="G33" s="588"/>
      <c r="H33" s="587"/>
      <c r="I33" s="588"/>
      <c r="J33" s="587"/>
      <c r="K33" s="588"/>
      <c r="L33" s="587"/>
      <c r="M33" s="588"/>
      <c r="N33" s="587"/>
      <c r="O33" s="588"/>
      <c r="P33" s="587"/>
      <c r="Q33" s="588"/>
      <c r="R33" s="587"/>
      <c r="S33" s="588"/>
      <c r="T33" s="587"/>
      <c r="U33" s="588"/>
      <c r="V33" s="587"/>
      <c r="W33" s="591"/>
      <c r="X33" s="306"/>
      <c r="Y33" s="39">
        <f t="shared" si="0"/>
        <v>0</v>
      </c>
      <c r="Z33" s="151"/>
    </row>
    <row r="34" spans="1:51" ht="27.95" customHeight="1" x14ac:dyDescent="0.2">
      <c r="A34" s="450"/>
      <c r="B34" s="405" t="s">
        <v>312</v>
      </c>
      <c r="C34" s="406" t="s">
        <v>361</v>
      </c>
      <c r="D34" s="587"/>
      <c r="E34" s="588"/>
      <c r="F34" s="587"/>
      <c r="G34" s="588"/>
      <c r="H34" s="587"/>
      <c r="I34" s="588"/>
      <c r="J34" s="587"/>
      <c r="K34" s="588"/>
      <c r="L34" s="587"/>
      <c r="M34" s="588"/>
      <c r="N34" s="587"/>
      <c r="O34" s="588"/>
      <c r="P34" s="587"/>
      <c r="Q34" s="588"/>
      <c r="R34" s="587"/>
      <c r="S34" s="588"/>
      <c r="T34" s="587"/>
      <c r="U34" s="588"/>
      <c r="V34" s="587"/>
      <c r="W34" s="591"/>
      <c r="X34" s="306"/>
      <c r="Y34" s="39">
        <f t="shared" si="0"/>
        <v>0</v>
      </c>
      <c r="Z34" s="151"/>
    </row>
    <row r="35" spans="1:51" ht="27.95" customHeight="1" x14ac:dyDescent="0.2">
      <c r="A35" s="450"/>
      <c r="B35" s="405" t="s">
        <v>321</v>
      </c>
      <c r="C35" s="406" t="s">
        <v>350</v>
      </c>
      <c r="D35" s="587"/>
      <c r="E35" s="588"/>
      <c r="F35" s="587"/>
      <c r="G35" s="588"/>
      <c r="H35" s="587"/>
      <c r="I35" s="588"/>
      <c r="J35" s="587"/>
      <c r="K35" s="588"/>
      <c r="L35" s="587"/>
      <c r="M35" s="588"/>
      <c r="N35" s="587"/>
      <c r="O35" s="588"/>
      <c r="P35" s="587"/>
      <c r="Q35" s="588"/>
      <c r="R35" s="587"/>
      <c r="S35" s="588"/>
      <c r="T35" s="587"/>
      <c r="U35" s="588"/>
      <c r="V35" s="587"/>
      <c r="W35" s="591"/>
      <c r="X35" s="306"/>
      <c r="Y35" s="39">
        <f t="shared" si="0"/>
        <v>0</v>
      </c>
      <c r="Z35" s="151"/>
    </row>
    <row r="36" spans="1:51" s="3" customFormat="1" ht="45" customHeight="1" x14ac:dyDescent="0.2">
      <c r="A36" s="450"/>
      <c r="B36" s="405" t="s">
        <v>31</v>
      </c>
      <c r="C36" s="406" t="s">
        <v>292</v>
      </c>
      <c r="D36" s="587"/>
      <c r="E36" s="588"/>
      <c r="F36" s="587"/>
      <c r="G36" s="588"/>
      <c r="H36" s="587"/>
      <c r="I36" s="588"/>
      <c r="J36" s="587"/>
      <c r="K36" s="588"/>
      <c r="L36" s="587"/>
      <c r="M36" s="588"/>
      <c r="N36" s="587"/>
      <c r="O36" s="588"/>
      <c r="P36" s="587"/>
      <c r="Q36" s="588"/>
      <c r="R36" s="587"/>
      <c r="S36" s="588"/>
      <c r="T36" s="587"/>
      <c r="U36" s="588"/>
      <c r="V36" s="587"/>
      <c r="W36" s="591"/>
      <c r="X36" s="306"/>
      <c r="Y36" s="39">
        <f t="shared" si="0"/>
        <v>0</v>
      </c>
      <c r="Z36" s="151"/>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row>
    <row r="37" spans="1:51" ht="45" customHeight="1" x14ac:dyDescent="0.2">
      <c r="A37" s="450"/>
      <c r="B37" s="405" t="s">
        <v>293</v>
      </c>
      <c r="C37" s="406" t="s">
        <v>197</v>
      </c>
      <c r="D37" s="587"/>
      <c r="E37" s="588"/>
      <c r="F37" s="587"/>
      <c r="G37" s="588"/>
      <c r="H37" s="587"/>
      <c r="I37" s="588"/>
      <c r="J37" s="587"/>
      <c r="K37" s="588"/>
      <c r="L37" s="587"/>
      <c r="M37" s="588"/>
      <c r="N37" s="587"/>
      <c r="O37" s="588"/>
      <c r="P37" s="587"/>
      <c r="Q37" s="588"/>
      <c r="R37" s="587"/>
      <c r="S37" s="588"/>
      <c r="T37" s="587"/>
      <c r="U37" s="588"/>
      <c r="V37" s="587"/>
      <c r="W37" s="591"/>
      <c r="X37" s="306"/>
      <c r="Y37" s="39">
        <f t="shared" si="0"/>
        <v>0</v>
      </c>
      <c r="Z37" s="151"/>
    </row>
    <row r="38" spans="1:51" ht="45" customHeight="1" x14ac:dyDescent="0.2">
      <c r="A38" s="307"/>
      <c r="B38" s="203" t="s">
        <v>198</v>
      </c>
      <c r="C38" s="406" t="s">
        <v>496</v>
      </c>
      <c r="D38" s="587"/>
      <c r="E38" s="588"/>
      <c r="F38" s="587"/>
      <c r="G38" s="588"/>
      <c r="H38" s="587"/>
      <c r="I38" s="588"/>
      <c r="J38" s="587"/>
      <c r="K38" s="588"/>
      <c r="L38" s="587"/>
      <c r="M38" s="588"/>
      <c r="N38" s="587"/>
      <c r="O38" s="588"/>
      <c r="P38" s="587"/>
      <c r="Q38" s="588"/>
      <c r="R38" s="587"/>
      <c r="S38" s="588"/>
      <c r="T38" s="587"/>
      <c r="U38" s="588"/>
      <c r="V38" s="587"/>
      <c r="W38" s="591"/>
      <c r="X38" s="306"/>
      <c r="Y38" s="39">
        <f t="shared" si="0"/>
        <v>0</v>
      </c>
      <c r="Z38" s="151"/>
    </row>
    <row r="39" spans="1:51" ht="27.95" customHeight="1" thickBot="1" x14ac:dyDescent="0.25">
      <c r="A39" s="307"/>
      <c r="B39" s="203" t="s">
        <v>199</v>
      </c>
      <c r="C39" s="121" t="s">
        <v>304</v>
      </c>
      <c r="D39" s="589"/>
      <c r="E39" s="590"/>
      <c r="F39" s="589"/>
      <c r="G39" s="590"/>
      <c r="H39" s="589"/>
      <c r="I39" s="590"/>
      <c r="J39" s="589"/>
      <c r="K39" s="590"/>
      <c r="L39" s="589"/>
      <c r="M39" s="590"/>
      <c r="N39" s="589"/>
      <c r="O39" s="590"/>
      <c r="P39" s="589"/>
      <c r="Q39" s="590"/>
      <c r="R39" s="589"/>
      <c r="S39" s="590"/>
      <c r="T39" s="589"/>
      <c r="U39" s="590"/>
      <c r="V39" s="589"/>
      <c r="W39" s="595"/>
      <c r="X39" s="337"/>
      <c r="Y39" s="39">
        <f t="shared" si="0"/>
        <v>0</v>
      </c>
      <c r="Z39" s="151"/>
    </row>
    <row r="40" spans="1:51" s="3" customFormat="1" ht="30" customHeight="1" thickBot="1" x14ac:dyDescent="0.25">
      <c r="A40" s="450"/>
      <c r="B40" s="200">
        <v>107</v>
      </c>
      <c r="C40" s="122" t="s">
        <v>127</v>
      </c>
      <c r="D40" s="16"/>
      <c r="E40" s="11"/>
      <c r="F40" s="28" t="s">
        <v>397</v>
      </c>
      <c r="G40" s="13"/>
      <c r="H40" s="16" t="s">
        <v>397</v>
      </c>
      <c r="I40" s="11"/>
      <c r="J40" s="28" t="s">
        <v>397</v>
      </c>
      <c r="K40" s="13"/>
      <c r="L40" s="16" t="s">
        <v>397</v>
      </c>
      <c r="M40" s="11"/>
      <c r="N40" s="28" t="s">
        <v>397</v>
      </c>
      <c r="O40" s="13"/>
      <c r="P40" s="16" t="s">
        <v>397</v>
      </c>
      <c r="Q40" s="11"/>
      <c r="R40" s="12"/>
      <c r="S40" s="13"/>
      <c r="T40" s="10"/>
      <c r="U40" s="11"/>
      <c r="V40" s="28" t="s">
        <v>397</v>
      </c>
      <c r="W40" s="13"/>
      <c r="X40" s="27"/>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row>
    <row r="41" spans="1:51" ht="45" customHeight="1" x14ac:dyDescent="0.2">
      <c r="A41" s="450"/>
      <c r="B41" s="192" t="s">
        <v>200</v>
      </c>
      <c r="C41" s="408" t="s">
        <v>41</v>
      </c>
      <c r="D41" s="607"/>
      <c r="E41" s="609"/>
      <c r="F41" s="607"/>
      <c r="G41" s="609"/>
      <c r="H41" s="607"/>
      <c r="I41" s="609"/>
      <c r="J41" s="607"/>
      <c r="K41" s="609"/>
      <c r="L41" s="607"/>
      <c r="M41" s="609"/>
      <c r="N41" s="607"/>
      <c r="O41" s="609"/>
      <c r="P41" s="607"/>
      <c r="Q41" s="609"/>
      <c r="R41" s="607"/>
      <c r="S41" s="609"/>
      <c r="T41" s="607"/>
      <c r="U41" s="609"/>
      <c r="V41" s="607"/>
      <c r="W41" s="608"/>
      <c r="X41" s="306"/>
      <c r="Y41" s="39">
        <f>COUNTIF(D41:W41,"a")+COUNTIF(D41:W41,"s")</f>
        <v>0</v>
      </c>
      <c r="Z41" s="151"/>
    </row>
    <row r="42" spans="1:51" ht="45" customHeight="1" thickBot="1" x14ac:dyDescent="0.25">
      <c r="A42" s="450"/>
      <c r="B42" s="203" t="s">
        <v>201</v>
      </c>
      <c r="C42" s="117" t="s">
        <v>451</v>
      </c>
      <c r="D42" s="605"/>
      <c r="E42" s="606"/>
      <c r="F42" s="605"/>
      <c r="G42" s="606"/>
      <c r="H42" s="605"/>
      <c r="I42" s="606"/>
      <c r="J42" s="605"/>
      <c r="K42" s="606"/>
      <c r="L42" s="605"/>
      <c r="M42" s="606"/>
      <c r="N42" s="605"/>
      <c r="O42" s="606"/>
      <c r="P42" s="605"/>
      <c r="Q42" s="606"/>
      <c r="R42" s="605"/>
      <c r="S42" s="606"/>
      <c r="T42" s="605"/>
      <c r="U42" s="606"/>
      <c r="V42" s="605"/>
      <c r="W42" s="614"/>
      <c r="X42" s="306"/>
      <c r="Y42" s="39">
        <f>COUNTIF(D42:W42,"a")+COUNTIF(D42:W42,"s")</f>
        <v>0</v>
      </c>
      <c r="Z42" s="151"/>
    </row>
    <row r="43" spans="1:51" ht="30" customHeight="1" thickBot="1" x14ac:dyDescent="0.5">
      <c r="A43" s="450"/>
      <c r="B43" s="200">
        <v>108</v>
      </c>
      <c r="C43" s="113" t="s">
        <v>128</v>
      </c>
      <c r="D43" s="36" t="s">
        <v>397</v>
      </c>
      <c r="E43" s="70"/>
      <c r="F43" s="37" t="s">
        <v>397</v>
      </c>
      <c r="G43" s="71"/>
      <c r="H43" s="36" t="s">
        <v>397</v>
      </c>
      <c r="I43" s="70"/>
      <c r="J43" s="37" t="s">
        <v>397</v>
      </c>
      <c r="K43" s="71"/>
      <c r="L43" s="36" t="s">
        <v>397</v>
      </c>
      <c r="M43" s="70"/>
      <c r="N43" s="37" t="s">
        <v>397</v>
      </c>
      <c r="O43" s="71"/>
      <c r="P43" s="36" t="s">
        <v>397</v>
      </c>
      <c r="Q43" s="70"/>
      <c r="R43" s="72"/>
      <c r="S43" s="71"/>
      <c r="T43" s="36" t="s">
        <v>397</v>
      </c>
      <c r="U43" s="70"/>
      <c r="V43" s="37" t="s">
        <v>397</v>
      </c>
      <c r="W43" s="71"/>
      <c r="X43" s="38"/>
    </row>
    <row r="44" spans="1:51" ht="45" customHeight="1" x14ac:dyDescent="0.2">
      <c r="A44" s="450"/>
      <c r="B44" s="192" t="s">
        <v>202</v>
      </c>
      <c r="C44" s="408" t="s">
        <v>116</v>
      </c>
      <c r="D44" s="607"/>
      <c r="E44" s="609"/>
      <c r="F44" s="607"/>
      <c r="G44" s="609"/>
      <c r="H44" s="607"/>
      <c r="I44" s="609"/>
      <c r="J44" s="607"/>
      <c r="K44" s="609"/>
      <c r="L44" s="607"/>
      <c r="M44" s="609"/>
      <c r="N44" s="607"/>
      <c r="O44" s="609"/>
      <c r="P44" s="607"/>
      <c r="Q44" s="609"/>
      <c r="R44" s="607"/>
      <c r="S44" s="609"/>
      <c r="T44" s="607"/>
      <c r="U44" s="609"/>
      <c r="V44" s="607"/>
      <c r="W44" s="608"/>
      <c r="X44" s="306"/>
      <c r="Y44" s="39">
        <f>COUNTIF(D44:W44,"a")+COUNTIF(D44:W44,"s")</f>
        <v>0</v>
      </c>
      <c r="Z44" s="151"/>
    </row>
    <row r="45" spans="1:51" ht="45" customHeight="1" x14ac:dyDescent="0.2">
      <c r="A45" s="450"/>
      <c r="B45" s="405" t="s">
        <v>203</v>
      </c>
      <c r="C45" s="123" t="s">
        <v>243</v>
      </c>
      <c r="D45" s="587"/>
      <c r="E45" s="588"/>
      <c r="F45" s="587"/>
      <c r="G45" s="588"/>
      <c r="H45" s="587"/>
      <c r="I45" s="588"/>
      <c r="J45" s="587"/>
      <c r="K45" s="588"/>
      <c r="L45" s="587"/>
      <c r="M45" s="588"/>
      <c r="N45" s="587"/>
      <c r="O45" s="588"/>
      <c r="P45" s="587"/>
      <c r="Q45" s="588"/>
      <c r="R45" s="587"/>
      <c r="S45" s="588"/>
      <c r="T45" s="587"/>
      <c r="U45" s="588"/>
      <c r="V45" s="587"/>
      <c r="W45" s="591"/>
      <c r="X45" s="306"/>
      <c r="Y45" s="39">
        <f>COUNTIF(D45:W45,"a")+COUNTIF(D45:W45,"s")</f>
        <v>0</v>
      </c>
      <c r="Z45" s="151"/>
    </row>
    <row r="46" spans="1:51" ht="27.95" customHeight="1" x14ac:dyDescent="0.2">
      <c r="A46" s="450"/>
      <c r="B46" s="405" t="s">
        <v>204</v>
      </c>
      <c r="C46" s="123" t="s">
        <v>489</v>
      </c>
      <c r="D46" s="587"/>
      <c r="E46" s="588"/>
      <c r="F46" s="587"/>
      <c r="G46" s="588"/>
      <c r="H46" s="587"/>
      <c r="I46" s="588"/>
      <c r="J46" s="587"/>
      <c r="K46" s="588"/>
      <c r="L46" s="587"/>
      <c r="M46" s="588"/>
      <c r="N46" s="587"/>
      <c r="O46" s="588"/>
      <c r="P46" s="587"/>
      <c r="Q46" s="588"/>
      <c r="R46" s="587"/>
      <c r="S46" s="588"/>
      <c r="T46" s="587"/>
      <c r="U46" s="588"/>
      <c r="V46" s="587"/>
      <c r="W46" s="591"/>
      <c r="X46" s="306"/>
      <c r="Y46" s="39">
        <f>COUNTIF(D46:W46,"a")+COUNTIF(D46:W46,"s")</f>
        <v>0</v>
      </c>
      <c r="Z46" s="151"/>
    </row>
    <row r="47" spans="1:51" ht="27.95" customHeight="1" thickBot="1" x14ac:dyDescent="0.25">
      <c r="A47" s="313"/>
      <c r="B47" s="204" t="s">
        <v>205</v>
      </c>
      <c r="C47" s="254" t="s">
        <v>2</v>
      </c>
      <c r="D47" s="605"/>
      <c r="E47" s="606"/>
      <c r="F47" s="605"/>
      <c r="G47" s="606"/>
      <c r="H47" s="605"/>
      <c r="I47" s="606"/>
      <c r="J47" s="605"/>
      <c r="K47" s="606"/>
      <c r="L47" s="605"/>
      <c r="M47" s="606"/>
      <c r="N47" s="605"/>
      <c r="O47" s="606"/>
      <c r="P47" s="605"/>
      <c r="Q47" s="606"/>
      <c r="R47" s="605"/>
      <c r="S47" s="606"/>
      <c r="T47" s="605"/>
      <c r="U47" s="606"/>
      <c r="V47" s="605"/>
      <c r="W47" s="614"/>
      <c r="X47" s="314"/>
      <c r="Y47" s="39">
        <f>COUNTIF(D47:W47,"a")+COUNTIF(D47:W47,"s")</f>
        <v>0</v>
      </c>
      <c r="Z47" s="151"/>
    </row>
    <row r="48" spans="1:51" ht="33" customHeight="1" thickBot="1" x14ac:dyDescent="0.35">
      <c r="A48" s="315"/>
      <c r="B48" s="215">
        <v>100</v>
      </c>
      <c r="C48" s="610" t="s">
        <v>236</v>
      </c>
      <c r="D48" s="611"/>
      <c r="E48" s="611"/>
      <c r="F48" s="611"/>
      <c r="G48" s="611"/>
      <c r="H48" s="611"/>
      <c r="I48" s="611"/>
      <c r="J48" s="611"/>
      <c r="K48" s="611"/>
      <c r="L48" s="611"/>
      <c r="M48" s="611"/>
      <c r="N48" s="611"/>
      <c r="O48" s="611"/>
      <c r="P48" s="611"/>
      <c r="Q48" s="611"/>
      <c r="R48" s="611"/>
      <c r="S48" s="611"/>
      <c r="T48" s="611"/>
      <c r="U48" s="611"/>
      <c r="V48" s="611"/>
      <c r="W48" s="611"/>
      <c r="X48" s="612"/>
    </row>
    <row r="49" spans="1:26" ht="48" customHeight="1" thickBot="1" x14ac:dyDescent="0.5">
      <c r="A49" s="450"/>
      <c r="B49" s="200">
        <v>109</v>
      </c>
      <c r="C49" s="122" t="s">
        <v>307</v>
      </c>
      <c r="D49" s="36"/>
      <c r="E49" s="70"/>
      <c r="F49" s="37" t="s">
        <v>397</v>
      </c>
      <c r="G49" s="71"/>
      <c r="H49" s="36" t="s">
        <v>397</v>
      </c>
      <c r="I49" s="70"/>
      <c r="J49" s="37" t="s">
        <v>397</v>
      </c>
      <c r="K49" s="71"/>
      <c r="L49" s="36" t="s">
        <v>397</v>
      </c>
      <c r="M49" s="70"/>
      <c r="N49" s="37" t="s">
        <v>397</v>
      </c>
      <c r="O49" s="71"/>
      <c r="P49" s="36" t="s">
        <v>397</v>
      </c>
      <c r="Q49" s="70"/>
      <c r="R49" s="37"/>
      <c r="S49" s="71"/>
      <c r="T49" s="36"/>
      <c r="U49" s="70"/>
      <c r="V49" s="37" t="s">
        <v>397</v>
      </c>
      <c r="W49" s="71"/>
      <c r="X49" s="38"/>
    </row>
    <row r="50" spans="1:26" ht="27.95" customHeight="1" x14ac:dyDescent="0.2">
      <c r="A50" s="450"/>
      <c r="B50" s="192" t="s">
        <v>3</v>
      </c>
      <c r="C50" s="408" t="s">
        <v>4</v>
      </c>
      <c r="D50" s="607"/>
      <c r="E50" s="609"/>
      <c r="F50" s="607"/>
      <c r="G50" s="609"/>
      <c r="H50" s="607"/>
      <c r="I50" s="609"/>
      <c r="J50" s="607"/>
      <c r="K50" s="609"/>
      <c r="L50" s="607"/>
      <c r="M50" s="609"/>
      <c r="N50" s="607"/>
      <c r="O50" s="609"/>
      <c r="P50" s="607"/>
      <c r="Q50" s="609"/>
      <c r="R50" s="607"/>
      <c r="S50" s="609"/>
      <c r="T50" s="607"/>
      <c r="U50" s="609"/>
      <c r="V50" s="607"/>
      <c r="W50" s="608"/>
      <c r="X50" s="306"/>
      <c r="Y50" s="39">
        <f>COUNTIF(D50:W50,"a")+COUNTIF(D50:W50,"s")</f>
        <v>0</v>
      </c>
      <c r="Z50" s="151"/>
    </row>
    <row r="51" spans="1:26" ht="45" customHeight="1" x14ac:dyDescent="0.2">
      <c r="A51" s="450"/>
      <c r="B51" s="405" t="s">
        <v>5</v>
      </c>
      <c r="C51" s="123" t="s">
        <v>388</v>
      </c>
      <c r="D51" s="587"/>
      <c r="E51" s="588"/>
      <c r="F51" s="587"/>
      <c r="G51" s="588"/>
      <c r="H51" s="587"/>
      <c r="I51" s="588"/>
      <c r="J51" s="587"/>
      <c r="K51" s="588"/>
      <c r="L51" s="587"/>
      <c r="M51" s="588"/>
      <c r="N51" s="587"/>
      <c r="O51" s="588"/>
      <c r="P51" s="587"/>
      <c r="Q51" s="588"/>
      <c r="R51" s="587"/>
      <c r="S51" s="588"/>
      <c r="T51" s="587"/>
      <c r="U51" s="588"/>
      <c r="V51" s="587"/>
      <c r="W51" s="591"/>
      <c r="X51" s="306"/>
      <c r="Y51" s="39">
        <f>COUNTIF(D51:W51,"a")+COUNTIF(D51:W51,"s")</f>
        <v>0</v>
      </c>
      <c r="Z51" s="151"/>
    </row>
    <row r="52" spans="1:26" ht="27.95" customHeight="1" x14ac:dyDescent="0.2">
      <c r="A52" s="450"/>
      <c r="B52" s="405" t="s">
        <v>518</v>
      </c>
      <c r="C52" s="123" t="s">
        <v>1111</v>
      </c>
      <c r="D52" s="587"/>
      <c r="E52" s="588"/>
      <c r="F52" s="587"/>
      <c r="G52" s="588"/>
      <c r="H52" s="587"/>
      <c r="I52" s="588"/>
      <c r="J52" s="587"/>
      <c r="K52" s="588"/>
      <c r="L52" s="587"/>
      <c r="M52" s="588"/>
      <c r="N52" s="587"/>
      <c r="O52" s="588"/>
      <c r="P52" s="587"/>
      <c r="Q52" s="588"/>
      <c r="R52" s="587"/>
      <c r="S52" s="588"/>
      <c r="T52" s="587"/>
      <c r="U52" s="588"/>
      <c r="V52" s="587"/>
      <c r="W52" s="591"/>
      <c r="X52" s="306"/>
      <c r="Y52" s="39">
        <f>COUNTIF(D52:W52,"a")+COUNTIF(D52:W52,"s")</f>
        <v>0</v>
      </c>
      <c r="Z52" s="151"/>
    </row>
    <row r="53" spans="1:26" ht="27.95" customHeight="1" x14ac:dyDescent="0.2">
      <c r="A53" s="450"/>
      <c r="B53" s="405" t="s">
        <v>330</v>
      </c>
      <c r="C53" s="116" t="s">
        <v>244</v>
      </c>
      <c r="D53" s="587"/>
      <c r="E53" s="588"/>
      <c r="F53" s="587"/>
      <c r="G53" s="588"/>
      <c r="H53" s="587"/>
      <c r="I53" s="588"/>
      <c r="J53" s="587"/>
      <c r="K53" s="588"/>
      <c r="L53" s="587"/>
      <c r="M53" s="588"/>
      <c r="N53" s="587"/>
      <c r="O53" s="588"/>
      <c r="P53" s="587"/>
      <c r="Q53" s="588"/>
      <c r="R53" s="587"/>
      <c r="S53" s="588"/>
      <c r="T53" s="587"/>
      <c r="U53" s="588"/>
      <c r="V53" s="587"/>
      <c r="W53" s="591"/>
      <c r="X53" s="306"/>
      <c r="Y53" s="39">
        <f>COUNTIF(D53:W53,"a")+COUNTIF(D53:W53,"s")</f>
        <v>0</v>
      </c>
      <c r="Z53" s="151"/>
    </row>
    <row r="54" spans="1:26" ht="45" customHeight="1" thickBot="1" x14ac:dyDescent="0.25">
      <c r="A54" s="450"/>
      <c r="B54" s="203" t="s">
        <v>331</v>
      </c>
      <c r="C54" s="117" t="s">
        <v>344</v>
      </c>
      <c r="D54" s="605"/>
      <c r="E54" s="606"/>
      <c r="F54" s="605"/>
      <c r="G54" s="606"/>
      <c r="H54" s="605"/>
      <c r="I54" s="606"/>
      <c r="J54" s="605"/>
      <c r="K54" s="606"/>
      <c r="L54" s="605"/>
      <c r="M54" s="606"/>
      <c r="N54" s="605"/>
      <c r="O54" s="606"/>
      <c r="P54" s="605"/>
      <c r="Q54" s="606"/>
      <c r="R54" s="605"/>
      <c r="S54" s="606"/>
      <c r="T54" s="605"/>
      <c r="U54" s="606"/>
      <c r="V54" s="605"/>
      <c r="W54" s="614"/>
      <c r="X54" s="306"/>
      <c r="Y54" s="39">
        <f>COUNTIF(D54:W54,"a")+COUNTIF(D54:W54,"s")</f>
        <v>0</v>
      </c>
      <c r="Z54" s="151"/>
    </row>
    <row r="55" spans="1:26" ht="30" customHeight="1" thickBot="1" x14ac:dyDescent="0.5">
      <c r="A55" s="450"/>
      <c r="B55" s="200">
        <v>110</v>
      </c>
      <c r="C55" s="124" t="s">
        <v>453</v>
      </c>
      <c r="D55" s="36"/>
      <c r="E55" s="70"/>
      <c r="F55" s="37" t="s">
        <v>397</v>
      </c>
      <c r="G55" s="71"/>
      <c r="H55" s="36" t="s">
        <v>397</v>
      </c>
      <c r="I55" s="70"/>
      <c r="J55" s="37" t="s">
        <v>397</v>
      </c>
      <c r="K55" s="71"/>
      <c r="L55" s="36"/>
      <c r="M55" s="73"/>
      <c r="N55" s="37"/>
      <c r="O55" s="74"/>
      <c r="P55" s="36"/>
      <c r="Q55" s="73"/>
      <c r="R55" s="75"/>
      <c r="S55" s="74"/>
      <c r="T55" s="76"/>
      <c r="U55" s="73"/>
      <c r="V55" s="37"/>
      <c r="W55" s="74"/>
      <c r="X55" s="308"/>
      <c r="Y55" s="77"/>
    </row>
    <row r="56" spans="1:26" ht="27.95" customHeight="1" x14ac:dyDescent="0.2">
      <c r="A56" s="450"/>
      <c r="B56" s="192" t="s">
        <v>332</v>
      </c>
      <c r="C56" s="408" t="s">
        <v>155</v>
      </c>
      <c r="D56" s="607"/>
      <c r="E56" s="609"/>
      <c r="F56" s="607"/>
      <c r="G56" s="609"/>
      <c r="H56" s="607"/>
      <c r="I56" s="609"/>
      <c r="J56" s="607"/>
      <c r="K56" s="609"/>
      <c r="L56" s="607"/>
      <c r="M56" s="609"/>
      <c r="N56" s="607"/>
      <c r="O56" s="609"/>
      <c r="P56" s="607"/>
      <c r="Q56" s="609"/>
      <c r="R56" s="607"/>
      <c r="S56" s="609"/>
      <c r="T56" s="607"/>
      <c r="U56" s="609"/>
      <c r="V56" s="607"/>
      <c r="W56" s="608"/>
      <c r="X56" s="306"/>
      <c r="Y56" s="39">
        <f t="shared" ref="Y56:Y61" si="1">COUNTIF(D56:W56,"a")+COUNTIF(D56:W56,"s")</f>
        <v>0</v>
      </c>
      <c r="Z56" s="151"/>
    </row>
    <row r="57" spans="1:26" ht="27.95" customHeight="1" x14ac:dyDescent="0.2">
      <c r="A57" s="450"/>
      <c r="B57" s="405" t="s">
        <v>457</v>
      </c>
      <c r="C57" s="123" t="s">
        <v>452</v>
      </c>
      <c r="D57" s="587"/>
      <c r="E57" s="588"/>
      <c r="F57" s="587"/>
      <c r="G57" s="588"/>
      <c r="H57" s="587"/>
      <c r="I57" s="588"/>
      <c r="J57" s="587"/>
      <c r="K57" s="588"/>
      <c r="L57" s="587"/>
      <c r="M57" s="588"/>
      <c r="N57" s="587"/>
      <c r="O57" s="588"/>
      <c r="P57" s="587"/>
      <c r="Q57" s="588"/>
      <c r="R57" s="587"/>
      <c r="S57" s="588"/>
      <c r="T57" s="587"/>
      <c r="U57" s="588"/>
      <c r="V57" s="587"/>
      <c r="W57" s="591"/>
      <c r="X57" s="306"/>
      <c r="Y57" s="39">
        <f t="shared" si="1"/>
        <v>0</v>
      </c>
      <c r="Z57" s="151"/>
    </row>
    <row r="58" spans="1:26" ht="27.95" customHeight="1" x14ac:dyDescent="0.2">
      <c r="A58" s="450"/>
      <c r="B58" s="405" t="s">
        <v>458</v>
      </c>
      <c r="C58" s="116" t="s">
        <v>459</v>
      </c>
      <c r="D58" s="587"/>
      <c r="E58" s="588"/>
      <c r="F58" s="587"/>
      <c r="G58" s="588"/>
      <c r="H58" s="587"/>
      <c r="I58" s="588"/>
      <c r="J58" s="587"/>
      <c r="K58" s="588"/>
      <c r="L58" s="587"/>
      <c r="M58" s="588"/>
      <c r="N58" s="587"/>
      <c r="O58" s="588"/>
      <c r="P58" s="587"/>
      <c r="Q58" s="588"/>
      <c r="R58" s="587"/>
      <c r="S58" s="588"/>
      <c r="T58" s="587"/>
      <c r="U58" s="588"/>
      <c r="V58" s="587"/>
      <c r="W58" s="591"/>
      <c r="X58" s="306"/>
      <c r="Y58" s="39">
        <f t="shared" si="1"/>
        <v>0</v>
      </c>
      <c r="Z58" s="151"/>
    </row>
    <row r="59" spans="1:26" ht="27.95" customHeight="1" x14ac:dyDescent="0.2">
      <c r="A59" s="450"/>
      <c r="B59" s="203" t="s">
        <v>460</v>
      </c>
      <c r="C59" s="117" t="s">
        <v>461</v>
      </c>
      <c r="D59" s="587"/>
      <c r="E59" s="588"/>
      <c r="F59" s="587"/>
      <c r="G59" s="588"/>
      <c r="H59" s="587"/>
      <c r="I59" s="588"/>
      <c r="J59" s="587"/>
      <c r="K59" s="588"/>
      <c r="L59" s="587"/>
      <c r="M59" s="588"/>
      <c r="N59" s="587"/>
      <c r="O59" s="588"/>
      <c r="P59" s="587"/>
      <c r="Q59" s="588"/>
      <c r="R59" s="587"/>
      <c r="S59" s="588"/>
      <c r="T59" s="587"/>
      <c r="U59" s="588"/>
      <c r="V59" s="587"/>
      <c r="W59" s="591"/>
      <c r="X59" s="306"/>
      <c r="Y59" s="39">
        <f t="shared" si="1"/>
        <v>0</v>
      </c>
      <c r="Z59" s="151"/>
    </row>
    <row r="60" spans="1:26" ht="27.95" customHeight="1" x14ac:dyDescent="0.2">
      <c r="A60" s="450"/>
      <c r="B60" s="203" t="s">
        <v>462</v>
      </c>
      <c r="C60" s="117" t="s">
        <v>245</v>
      </c>
      <c r="D60" s="587"/>
      <c r="E60" s="588"/>
      <c r="F60" s="587"/>
      <c r="G60" s="588"/>
      <c r="H60" s="587"/>
      <c r="I60" s="588"/>
      <c r="J60" s="587"/>
      <c r="K60" s="588"/>
      <c r="L60" s="587"/>
      <c r="M60" s="588"/>
      <c r="N60" s="587"/>
      <c r="O60" s="588"/>
      <c r="P60" s="587"/>
      <c r="Q60" s="588"/>
      <c r="R60" s="587"/>
      <c r="S60" s="588"/>
      <c r="T60" s="587"/>
      <c r="U60" s="588"/>
      <c r="V60" s="587"/>
      <c r="W60" s="591"/>
      <c r="X60" s="306"/>
      <c r="Y60" s="39">
        <f t="shared" si="1"/>
        <v>0</v>
      </c>
      <c r="Z60" s="151"/>
    </row>
    <row r="61" spans="1:26" ht="45" customHeight="1" thickBot="1" x14ac:dyDescent="0.25">
      <c r="A61" s="450"/>
      <c r="B61" s="203" t="s">
        <v>463</v>
      </c>
      <c r="C61" s="117" t="s">
        <v>173</v>
      </c>
      <c r="D61" s="605"/>
      <c r="E61" s="606"/>
      <c r="F61" s="605"/>
      <c r="G61" s="606"/>
      <c r="H61" s="605"/>
      <c r="I61" s="606"/>
      <c r="J61" s="605"/>
      <c r="K61" s="606"/>
      <c r="L61" s="605"/>
      <c r="M61" s="606"/>
      <c r="N61" s="605"/>
      <c r="O61" s="606"/>
      <c r="P61" s="605"/>
      <c r="Q61" s="606"/>
      <c r="R61" s="605"/>
      <c r="S61" s="606"/>
      <c r="T61" s="605"/>
      <c r="U61" s="606"/>
      <c r="V61" s="605"/>
      <c r="W61" s="614"/>
      <c r="X61" s="306"/>
      <c r="Y61" s="39">
        <f t="shared" si="1"/>
        <v>0</v>
      </c>
      <c r="Z61" s="151"/>
    </row>
    <row r="62" spans="1:26" ht="30" customHeight="1" thickBot="1" x14ac:dyDescent="0.5">
      <c r="A62" s="450"/>
      <c r="B62" s="200">
        <v>111</v>
      </c>
      <c r="C62" s="113" t="s">
        <v>454</v>
      </c>
      <c r="D62" s="36"/>
      <c r="E62" s="70"/>
      <c r="F62" s="37" t="s">
        <v>397</v>
      </c>
      <c r="G62" s="71"/>
      <c r="H62" s="36"/>
      <c r="I62" s="70"/>
      <c r="J62" s="37"/>
      <c r="K62" s="71"/>
      <c r="L62" s="36"/>
      <c r="M62" s="70"/>
      <c r="N62" s="37"/>
      <c r="O62" s="71"/>
      <c r="P62" s="36"/>
      <c r="Q62" s="70"/>
      <c r="R62" s="37"/>
      <c r="S62" s="71"/>
      <c r="T62" s="36"/>
      <c r="U62" s="70"/>
      <c r="V62" s="37"/>
      <c r="W62" s="71"/>
      <c r="X62" s="38"/>
    </row>
    <row r="63" spans="1:26" ht="45" customHeight="1" x14ac:dyDescent="0.2">
      <c r="A63" s="450"/>
      <c r="B63" s="192" t="s">
        <v>256</v>
      </c>
      <c r="C63" s="126" t="s">
        <v>73</v>
      </c>
      <c r="D63" s="607"/>
      <c r="E63" s="609"/>
      <c r="F63" s="607"/>
      <c r="G63" s="609"/>
      <c r="H63" s="607"/>
      <c r="I63" s="609"/>
      <c r="J63" s="607"/>
      <c r="K63" s="609"/>
      <c r="L63" s="607"/>
      <c r="M63" s="609"/>
      <c r="N63" s="607"/>
      <c r="O63" s="609"/>
      <c r="P63" s="607"/>
      <c r="Q63" s="609"/>
      <c r="R63" s="607"/>
      <c r="S63" s="609"/>
      <c r="T63" s="607"/>
      <c r="U63" s="609"/>
      <c r="V63" s="607"/>
      <c r="W63" s="608"/>
      <c r="X63" s="306"/>
      <c r="Y63" s="39">
        <f>COUNTIF(D63:W63,"a")+COUNTIF(D63:W63,"s")</f>
        <v>0</v>
      </c>
      <c r="Z63" s="151"/>
    </row>
    <row r="64" spans="1:26" ht="27.95" customHeight="1" x14ac:dyDescent="0.2">
      <c r="A64" s="450"/>
      <c r="B64" s="405" t="s">
        <v>257</v>
      </c>
      <c r="C64" s="114" t="s">
        <v>281</v>
      </c>
      <c r="D64" s="587"/>
      <c r="E64" s="588"/>
      <c r="F64" s="587"/>
      <c r="G64" s="588"/>
      <c r="H64" s="587"/>
      <c r="I64" s="588"/>
      <c r="J64" s="587"/>
      <c r="K64" s="588"/>
      <c r="L64" s="587"/>
      <c r="M64" s="588"/>
      <c r="N64" s="587"/>
      <c r="O64" s="588"/>
      <c r="P64" s="587"/>
      <c r="Q64" s="588"/>
      <c r="R64" s="587"/>
      <c r="S64" s="588"/>
      <c r="T64" s="587"/>
      <c r="U64" s="588"/>
      <c r="V64" s="587"/>
      <c r="W64" s="591"/>
      <c r="X64" s="306"/>
      <c r="Y64" s="39">
        <f>COUNTIF(D64:W64,"a")+COUNTIF(D64:W64,"s")</f>
        <v>0</v>
      </c>
      <c r="Z64" s="151"/>
    </row>
    <row r="65" spans="1:26" ht="27.95" customHeight="1" x14ac:dyDescent="0.2">
      <c r="A65" s="450"/>
      <c r="B65" s="405" t="s">
        <v>282</v>
      </c>
      <c r="C65" s="117" t="s">
        <v>283</v>
      </c>
      <c r="D65" s="587"/>
      <c r="E65" s="588"/>
      <c r="F65" s="587"/>
      <c r="G65" s="588"/>
      <c r="H65" s="587"/>
      <c r="I65" s="588"/>
      <c r="J65" s="587"/>
      <c r="K65" s="588"/>
      <c r="L65" s="587"/>
      <c r="M65" s="588"/>
      <c r="N65" s="587"/>
      <c r="O65" s="588"/>
      <c r="P65" s="587"/>
      <c r="Q65" s="588"/>
      <c r="R65" s="587"/>
      <c r="S65" s="588"/>
      <c r="T65" s="587"/>
      <c r="U65" s="588"/>
      <c r="V65" s="587"/>
      <c r="W65" s="591"/>
      <c r="X65" s="306"/>
      <c r="Y65" s="39">
        <f>COUNTIF(D65:W65,"a")+COUNTIF(D65:W65,"s")</f>
        <v>0</v>
      </c>
      <c r="Z65" s="151"/>
    </row>
    <row r="66" spans="1:26" ht="27.95" customHeight="1" thickBot="1" x14ac:dyDescent="0.25">
      <c r="A66" s="450"/>
      <c r="B66" s="203" t="s">
        <v>527</v>
      </c>
      <c r="C66" s="114" t="s">
        <v>385</v>
      </c>
      <c r="D66" s="605"/>
      <c r="E66" s="606"/>
      <c r="F66" s="605"/>
      <c r="G66" s="606"/>
      <c r="H66" s="605"/>
      <c r="I66" s="606"/>
      <c r="J66" s="605"/>
      <c r="K66" s="606"/>
      <c r="L66" s="605"/>
      <c r="M66" s="606"/>
      <c r="N66" s="605"/>
      <c r="O66" s="606"/>
      <c r="P66" s="605"/>
      <c r="Q66" s="606"/>
      <c r="R66" s="605"/>
      <c r="S66" s="606"/>
      <c r="T66" s="605"/>
      <c r="U66" s="606"/>
      <c r="V66" s="605"/>
      <c r="W66" s="614"/>
      <c r="X66" s="306"/>
      <c r="Y66" s="39">
        <f>COUNTIF(D66:W66,"a")+COUNTIF(D66:W66,"s")</f>
        <v>0</v>
      </c>
      <c r="Z66" s="151"/>
    </row>
    <row r="67" spans="1:26" ht="30" customHeight="1" thickBot="1" x14ac:dyDescent="0.5">
      <c r="A67" s="450"/>
      <c r="B67" s="200">
        <v>112</v>
      </c>
      <c r="C67" s="113" t="s">
        <v>455</v>
      </c>
      <c r="D67" s="36" t="s">
        <v>397</v>
      </c>
      <c r="E67" s="70"/>
      <c r="F67" s="37" t="s">
        <v>397</v>
      </c>
      <c r="G67" s="71"/>
      <c r="H67" s="36" t="s">
        <v>397</v>
      </c>
      <c r="I67" s="70"/>
      <c r="J67" s="37" t="s">
        <v>397</v>
      </c>
      <c r="K67" s="71"/>
      <c r="L67" s="36" t="s">
        <v>397</v>
      </c>
      <c r="M67" s="70"/>
      <c r="N67" s="37" t="s">
        <v>397</v>
      </c>
      <c r="O67" s="71"/>
      <c r="P67" s="36" t="s">
        <v>397</v>
      </c>
      <c r="Q67" s="70"/>
      <c r="R67" s="37" t="s">
        <v>397</v>
      </c>
      <c r="S67" s="71"/>
      <c r="T67" s="36" t="s">
        <v>397</v>
      </c>
      <c r="U67" s="70"/>
      <c r="V67" s="37" t="s">
        <v>397</v>
      </c>
      <c r="W67" s="71"/>
      <c r="X67" s="38"/>
    </row>
    <row r="68" spans="1:26" ht="45" customHeight="1" x14ac:dyDescent="0.2">
      <c r="A68" s="450"/>
      <c r="B68" s="192" t="s">
        <v>528</v>
      </c>
      <c r="C68" s="408" t="s">
        <v>105</v>
      </c>
      <c r="D68" s="607"/>
      <c r="E68" s="609"/>
      <c r="F68" s="607"/>
      <c r="G68" s="609"/>
      <c r="H68" s="607"/>
      <c r="I68" s="609"/>
      <c r="J68" s="607"/>
      <c r="K68" s="609"/>
      <c r="L68" s="607"/>
      <c r="M68" s="609"/>
      <c r="N68" s="607"/>
      <c r="O68" s="609"/>
      <c r="P68" s="607"/>
      <c r="Q68" s="609"/>
      <c r="R68" s="607"/>
      <c r="S68" s="609"/>
      <c r="T68" s="607"/>
      <c r="U68" s="609"/>
      <c r="V68" s="607"/>
      <c r="W68" s="608"/>
      <c r="X68" s="306"/>
      <c r="Y68" s="39">
        <f>COUNTIF(D68:W68,"a")+COUNTIF(D68:W68,"s")</f>
        <v>0</v>
      </c>
      <c r="Z68" s="151"/>
    </row>
    <row r="69" spans="1:26" ht="45" customHeight="1" x14ac:dyDescent="0.2">
      <c r="A69" s="450"/>
      <c r="B69" s="405" t="s">
        <v>529</v>
      </c>
      <c r="C69" s="123" t="s">
        <v>14</v>
      </c>
      <c r="D69" s="587"/>
      <c r="E69" s="588"/>
      <c r="F69" s="587"/>
      <c r="G69" s="588"/>
      <c r="H69" s="587"/>
      <c r="I69" s="588"/>
      <c r="J69" s="587"/>
      <c r="K69" s="588"/>
      <c r="L69" s="587"/>
      <c r="M69" s="588"/>
      <c r="N69" s="587"/>
      <c r="O69" s="588"/>
      <c r="P69" s="587"/>
      <c r="Q69" s="588"/>
      <c r="R69" s="587"/>
      <c r="S69" s="588"/>
      <c r="T69" s="587"/>
      <c r="U69" s="588"/>
      <c r="V69" s="587"/>
      <c r="W69" s="591"/>
      <c r="X69" s="306"/>
      <c r="Y69" s="39">
        <f>COUNTIF(D69:W69,"a")+COUNTIF(D69:W69,"s")</f>
        <v>0</v>
      </c>
      <c r="Z69" s="151"/>
    </row>
    <row r="70" spans="1:26" ht="27.95" customHeight="1" x14ac:dyDescent="0.2">
      <c r="A70" s="307"/>
      <c r="B70" s="405" t="s">
        <v>530</v>
      </c>
      <c r="C70" s="125" t="s">
        <v>104</v>
      </c>
      <c r="D70" s="587"/>
      <c r="E70" s="588"/>
      <c r="F70" s="587"/>
      <c r="G70" s="588"/>
      <c r="H70" s="587"/>
      <c r="I70" s="588"/>
      <c r="J70" s="587"/>
      <c r="K70" s="588"/>
      <c r="L70" s="587"/>
      <c r="M70" s="588"/>
      <c r="N70" s="587"/>
      <c r="O70" s="588"/>
      <c r="P70" s="587"/>
      <c r="Q70" s="588"/>
      <c r="R70" s="587"/>
      <c r="S70" s="588"/>
      <c r="T70" s="587"/>
      <c r="U70" s="588"/>
      <c r="V70" s="587"/>
      <c r="W70" s="591"/>
      <c r="X70" s="306"/>
      <c r="Y70" s="39">
        <f>COUNTIF(D70:W70,"a")+COUNTIF(D70:W70,"s")</f>
        <v>0</v>
      </c>
      <c r="Z70" s="151"/>
    </row>
    <row r="71" spans="1:26" ht="45" customHeight="1" x14ac:dyDescent="0.2">
      <c r="A71" s="307"/>
      <c r="B71" s="197" t="s">
        <v>531</v>
      </c>
      <c r="C71" s="126" t="s">
        <v>276</v>
      </c>
      <c r="D71" s="587"/>
      <c r="E71" s="588"/>
      <c r="F71" s="587"/>
      <c r="G71" s="588"/>
      <c r="H71" s="587"/>
      <c r="I71" s="588"/>
      <c r="J71" s="587"/>
      <c r="K71" s="588"/>
      <c r="L71" s="587"/>
      <c r="M71" s="588"/>
      <c r="N71" s="587"/>
      <c r="O71" s="588"/>
      <c r="P71" s="587"/>
      <c r="Q71" s="588"/>
      <c r="R71" s="587"/>
      <c r="S71" s="588"/>
      <c r="T71" s="587"/>
      <c r="U71" s="588"/>
      <c r="V71" s="587"/>
      <c r="W71" s="591"/>
      <c r="X71" s="306"/>
      <c r="Y71" s="39">
        <f>COUNTIF(D71:W71,"a")+COUNTIF(D71:W71,"s")</f>
        <v>0</v>
      </c>
      <c r="Z71" s="151"/>
    </row>
    <row r="72" spans="1:26" ht="45" customHeight="1" thickBot="1" x14ac:dyDescent="0.25">
      <c r="A72" s="313"/>
      <c r="B72" s="204" t="s">
        <v>277</v>
      </c>
      <c r="C72" s="254" t="s">
        <v>477</v>
      </c>
      <c r="D72" s="605"/>
      <c r="E72" s="606"/>
      <c r="F72" s="605"/>
      <c r="G72" s="606"/>
      <c r="H72" s="605"/>
      <c r="I72" s="606"/>
      <c r="J72" s="605"/>
      <c r="K72" s="606"/>
      <c r="L72" s="605"/>
      <c r="M72" s="606"/>
      <c r="N72" s="605"/>
      <c r="O72" s="606"/>
      <c r="P72" s="605"/>
      <c r="Q72" s="606"/>
      <c r="R72" s="605"/>
      <c r="S72" s="606"/>
      <c r="T72" s="605"/>
      <c r="U72" s="606"/>
      <c r="V72" s="605"/>
      <c r="W72" s="614"/>
      <c r="X72" s="314"/>
      <c r="Y72" s="39">
        <f>COUNTIF(D72:W72,"a")+COUNTIF(D72:W72,"s")</f>
        <v>0</v>
      </c>
      <c r="Z72" s="151"/>
    </row>
    <row r="73" spans="1:26" ht="33" customHeight="1" thickBot="1" x14ac:dyDescent="0.35">
      <c r="A73" s="309"/>
      <c r="B73" s="299"/>
      <c r="C73" s="610" t="s">
        <v>456</v>
      </c>
      <c r="D73" s="611"/>
      <c r="E73" s="611"/>
      <c r="F73" s="611"/>
      <c r="G73" s="611"/>
      <c r="H73" s="611"/>
      <c r="I73" s="611"/>
      <c r="J73" s="611"/>
      <c r="K73" s="611"/>
      <c r="L73" s="611"/>
      <c r="M73" s="611"/>
      <c r="N73" s="611"/>
      <c r="O73" s="611"/>
      <c r="P73" s="611"/>
      <c r="Q73" s="611"/>
      <c r="R73" s="611"/>
      <c r="S73" s="611"/>
      <c r="T73" s="611"/>
      <c r="U73" s="611"/>
      <c r="V73" s="611"/>
      <c r="W73" s="611"/>
      <c r="X73" s="612"/>
    </row>
    <row r="74" spans="1:26" ht="33" customHeight="1" thickBot="1" x14ac:dyDescent="0.35">
      <c r="A74" s="309"/>
      <c r="B74" s="206">
        <v>200</v>
      </c>
      <c r="C74" s="618" t="s">
        <v>285</v>
      </c>
      <c r="D74" s="619"/>
      <c r="E74" s="619"/>
      <c r="F74" s="619"/>
      <c r="G74" s="619"/>
      <c r="H74" s="619"/>
      <c r="I74" s="619"/>
      <c r="J74" s="619"/>
      <c r="K74" s="619"/>
      <c r="L74" s="619"/>
      <c r="M74" s="619"/>
      <c r="N74" s="619"/>
      <c r="O74" s="619"/>
      <c r="P74" s="619"/>
      <c r="Q74" s="619"/>
      <c r="R74" s="619"/>
      <c r="S74" s="619"/>
      <c r="T74" s="619"/>
      <c r="U74" s="619"/>
      <c r="V74" s="619"/>
      <c r="W74" s="619"/>
      <c r="X74" s="620"/>
    </row>
    <row r="75" spans="1:26" ht="30" customHeight="1" thickBot="1" x14ac:dyDescent="0.5">
      <c r="A75" s="450"/>
      <c r="B75" s="210">
        <v>201</v>
      </c>
      <c r="C75" s="127" t="s">
        <v>464</v>
      </c>
      <c r="D75" s="78"/>
      <c r="E75" s="70"/>
      <c r="F75" s="72"/>
      <c r="G75" s="71"/>
      <c r="H75" s="36" t="s">
        <v>397</v>
      </c>
      <c r="I75" s="70"/>
      <c r="J75" s="37" t="s">
        <v>397</v>
      </c>
      <c r="K75" s="71"/>
      <c r="L75" s="36"/>
      <c r="M75" s="70"/>
      <c r="N75" s="37"/>
      <c r="O75" s="71"/>
      <c r="P75" s="78"/>
      <c r="Q75" s="70"/>
      <c r="R75" s="72"/>
      <c r="S75" s="71"/>
      <c r="T75" s="78"/>
      <c r="U75" s="70"/>
      <c r="V75" s="72"/>
      <c r="W75" s="71"/>
      <c r="X75" s="38"/>
    </row>
    <row r="76" spans="1:26" ht="27.95" customHeight="1" x14ac:dyDescent="0.2">
      <c r="A76" s="450"/>
      <c r="B76" s="356" t="s">
        <v>235</v>
      </c>
      <c r="C76" s="357" t="s">
        <v>32</v>
      </c>
      <c r="D76" s="607"/>
      <c r="E76" s="609"/>
      <c r="F76" s="607"/>
      <c r="G76" s="609"/>
      <c r="H76" s="607"/>
      <c r="I76" s="609"/>
      <c r="J76" s="607"/>
      <c r="K76" s="609"/>
      <c r="L76" s="607"/>
      <c r="M76" s="609"/>
      <c r="N76" s="607"/>
      <c r="O76" s="609"/>
      <c r="P76" s="607"/>
      <c r="Q76" s="609"/>
      <c r="R76" s="607"/>
      <c r="S76" s="609"/>
      <c r="T76" s="607"/>
      <c r="U76" s="609"/>
      <c r="V76" s="607"/>
      <c r="W76" s="608"/>
      <c r="X76" s="322"/>
      <c r="Y76" s="39">
        <f>COUNTIF(D76:W76,"a")+COUNTIF(D76:W76,"s")</f>
        <v>0</v>
      </c>
      <c r="Z76" s="151"/>
    </row>
    <row r="77" spans="1:26" ht="27.95" customHeight="1" x14ac:dyDescent="0.2">
      <c r="A77" s="450"/>
      <c r="B77" s="451" t="s">
        <v>142</v>
      </c>
      <c r="C77" s="118" t="s">
        <v>144</v>
      </c>
      <c r="D77" s="587"/>
      <c r="E77" s="588"/>
      <c r="F77" s="587"/>
      <c r="G77" s="588"/>
      <c r="H77" s="587"/>
      <c r="I77" s="588"/>
      <c r="J77" s="587"/>
      <c r="K77" s="588"/>
      <c r="L77" s="587"/>
      <c r="M77" s="588"/>
      <c r="N77" s="587"/>
      <c r="O77" s="588"/>
      <c r="P77" s="587"/>
      <c r="Q77" s="588"/>
      <c r="R77" s="587"/>
      <c r="S77" s="588"/>
      <c r="T77" s="587"/>
      <c r="U77" s="588"/>
      <c r="V77" s="587"/>
      <c r="W77" s="591"/>
      <c r="X77" s="404"/>
      <c r="Y77" s="39">
        <f>COUNTIF(D77:W77,"a")+COUNTIF(D77:W77,"s")</f>
        <v>0</v>
      </c>
      <c r="Z77" s="151"/>
    </row>
    <row r="78" spans="1:26" ht="27.95" customHeight="1" thickBot="1" x14ac:dyDescent="0.25">
      <c r="A78" s="450"/>
      <c r="B78" s="212" t="s">
        <v>143</v>
      </c>
      <c r="C78" s="359" t="s">
        <v>145</v>
      </c>
      <c r="D78" s="592"/>
      <c r="E78" s="593"/>
      <c r="F78" s="592"/>
      <c r="G78" s="593"/>
      <c r="H78" s="592"/>
      <c r="I78" s="593"/>
      <c r="J78" s="592"/>
      <c r="K78" s="593"/>
      <c r="L78" s="592"/>
      <c r="M78" s="593"/>
      <c r="N78" s="592"/>
      <c r="O78" s="593"/>
      <c r="P78" s="592"/>
      <c r="Q78" s="593"/>
      <c r="R78" s="592"/>
      <c r="S78" s="593"/>
      <c r="T78" s="592"/>
      <c r="U78" s="593"/>
      <c r="V78" s="592"/>
      <c r="W78" s="594"/>
      <c r="X78" s="306"/>
      <c r="Y78" s="39">
        <f>COUNTIF(D78:W78,"a")+COUNTIF(D78:W78,"s")</f>
        <v>0</v>
      </c>
      <c r="Z78" s="151"/>
    </row>
    <row r="79" spans="1:26" ht="30" customHeight="1" thickBot="1" x14ac:dyDescent="0.5">
      <c r="A79" s="450"/>
      <c r="B79" s="210">
        <v>212</v>
      </c>
      <c r="C79" s="175" t="s">
        <v>286</v>
      </c>
      <c r="D79" s="78"/>
      <c r="E79" s="70"/>
      <c r="F79" s="72"/>
      <c r="G79" s="71"/>
      <c r="H79" s="36" t="s">
        <v>397</v>
      </c>
      <c r="I79" s="70"/>
      <c r="J79" s="37" t="s">
        <v>397</v>
      </c>
      <c r="K79" s="71"/>
      <c r="L79" s="36"/>
      <c r="M79" s="70"/>
      <c r="N79" s="37"/>
      <c r="O79" s="71"/>
      <c r="P79" s="78"/>
      <c r="Q79" s="70"/>
      <c r="R79" s="72"/>
      <c r="S79" s="71"/>
      <c r="T79" s="78"/>
      <c r="U79" s="70"/>
      <c r="V79" s="72"/>
      <c r="W79" s="71"/>
      <c r="X79" s="38"/>
    </row>
    <row r="80" spans="1:26" ht="27.95" customHeight="1" thickBot="1" x14ac:dyDescent="0.25">
      <c r="A80" s="307"/>
      <c r="B80" s="211" t="s">
        <v>278</v>
      </c>
      <c r="C80" s="129" t="s">
        <v>359</v>
      </c>
      <c r="D80" s="615"/>
      <c r="E80" s="616"/>
      <c r="F80" s="615"/>
      <c r="G80" s="616"/>
      <c r="H80" s="615"/>
      <c r="I80" s="616"/>
      <c r="J80" s="615"/>
      <c r="K80" s="616"/>
      <c r="L80" s="615"/>
      <c r="M80" s="616"/>
      <c r="N80" s="615"/>
      <c r="O80" s="616"/>
      <c r="P80" s="615"/>
      <c r="Q80" s="616"/>
      <c r="R80" s="615"/>
      <c r="S80" s="616"/>
      <c r="T80" s="615"/>
      <c r="U80" s="616"/>
      <c r="V80" s="615"/>
      <c r="W80" s="617"/>
      <c r="X80" s="310"/>
      <c r="Y80" s="39">
        <f>COUNTIF(D80:W80,"a")+COUNTIF(D80:W80,"s")</f>
        <v>0</v>
      </c>
      <c r="Z80" s="151"/>
    </row>
    <row r="81" spans="1:26" ht="30" customHeight="1" thickBot="1" x14ac:dyDescent="0.5">
      <c r="A81" s="450"/>
      <c r="B81" s="200" t="s">
        <v>83</v>
      </c>
      <c r="C81" s="122" t="s">
        <v>355</v>
      </c>
      <c r="D81" s="78"/>
      <c r="E81" s="70"/>
      <c r="F81" s="78"/>
      <c r="G81" s="71"/>
      <c r="H81" s="36"/>
      <c r="I81" s="70"/>
      <c r="J81" s="36" t="s">
        <v>397</v>
      </c>
      <c r="K81" s="71"/>
      <c r="L81" s="78"/>
      <c r="M81" s="70"/>
      <c r="N81" s="36" t="s">
        <v>397</v>
      </c>
      <c r="O81" s="71"/>
      <c r="P81" s="78"/>
      <c r="Q81" s="70"/>
      <c r="R81" s="72"/>
      <c r="S81" s="71"/>
      <c r="T81" s="78"/>
      <c r="U81" s="70"/>
      <c r="V81" s="72"/>
      <c r="W81" s="71"/>
      <c r="X81" s="38"/>
    </row>
    <row r="82" spans="1:26" ht="30" customHeight="1" x14ac:dyDescent="0.2">
      <c r="A82" s="450"/>
      <c r="B82" s="416"/>
      <c r="C82" s="132" t="s">
        <v>237</v>
      </c>
      <c r="D82" s="603"/>
      <c r="E82" s="604"/>
      <c r="F82" s="604"/>
      <c r="G82" s="604"/>
      <c r="H82" s="604"/>
      <c r="I82" s="604"/>
      <c r="J82" s="604"/>
      <c r="K82" s="604"/>
      <c r="L82" s="604"/>
      <c r="M82" s="604"/>
      <c r="N82" s="604"/>
      <c r="O82" s="604"/>
      <c r="P82" s="604"/>
      <c r="Q82" s="604"/>
      <c r="R82" s="604"/>
      <c r="S82" s="604"/>
      <c r="T82" s="604"/>
      <c r="U82" s="604"/>
      <c r="V82" s="604"/>
      <c r="W82" s="604"/>
      <c r="X82" s="355"/>
      <c r="Y82" s="110"/>
    </row>
    <row r="83" spans="1:26" ht="45" customHeight="1" x14ac:dyDescent="0.2">
      <c r="A83" s="450"/>
      <c r="B83" s="192" t="s">
        <v>78</v>
      </c>
      <c r="C83" s="408" t="s">
        <v>534</v>
      </c>
      <c r="D83" s="596"/>
      <c r="E83" s="597"/>
      <c r="F83" s="596"/>
      <c r="G83" s="597"/>
      <c r="H83" s="596"/>
      <c r="I83" s="597"/>
      <c r="J83" s="596"/>
      <c r="K83" s="597"/>
      <c r="L83" s="596"/>
      <c r="M83" s="597"/>
      <c r="N83" s="596"/>
      <c r="O83" s="597"/>
      <c r="P83" s="596"/>
      <c r="Q83" s="597"/>
      <c r="R83" s="596"/>
      <c r="S83" s="597"/>
      <c r="T83" s="596"/>
      <c r="U83" s="597"/>
      <c r="V83" s="596"/>
      <c r="W83" s="602"/>
      <c r="X83" s="414"/>
      <c r="Y83" s="39">
        <f>COUNTIF(D83:W83,"a")+COUNTIF(D83:W83,"s")+COUNTIF(X83,"NA")</f>
        <v>0</v>
      </c>
      <c r="Z83" s="151"/>
    </row>
    <row r="84" spans="1:26" ht="88.5" customHeight="1" x14ac:dyDescent="0.2">
      <c r="A84" s="450"/>
      <c r="B84" s="405" t="s">
        <v>79</v>
      </c>
      <c r="C84" s="123" t="s">
        <v>29</v>
      </c>
      <c r="D84" s="587"/>
      <c r="E84" s="588"/>
      <c r="F84" s="587"/>
      <c r="G84" s="588"/>
      <c r="H84" s="587"/>
      <c r="I84" s="588"/>
      <c r="J84" s="587"/>
      <c r="K84" s="588"/>
      <c r="L84" s="587"/>
      <c r="M84" s="588"/>
      <c r="N84" s="587"/>
      <c r="O84" s="588"/>
      <c r="P84" s="587"/>
      <c r="Q84" s="588"/>
      <c r="R84" s="587"/>
      <c r="S84" s="588"/>
      <c r="T84" s="587"/>
      <c r="U84" s="588"/>
      <c r="V84" s="587"/>
      <c r="W84" s="591"/>
      <c r="X84" s="413" t="str">
        <f>IF($X$83="na","na","")</f>
        <v/>
      </c>
      <c r="Y84" s="39">
        <f>COUNTIF(D84:W84,"a")+COUNTIF(D84:W84,"s")+COUNTIF(X84,"NA")</f>
        <v>0</v>
      </c>
      <c r="Z84" s="151"/>
    </row>
    <row r="85" spans="1:26" ht="30" customHeight="1" x14ac:dyDescent="0.2">
      <c r="A85" s="450"/>
      <c r="B85" s="416"/>
      <c r="C85" s="132" t="s">
        <v>535</v>
      </c>
      <c r="D85" s="600"/>
      <c r="E85" s="601"/>
      <c r="F85" s="601"/>
      <c r="G85" s="601"/>
      <c r="H85" s="601"/>
      <c r="I85" s="601"/>
      <c r="J85" s="601"/>
      <c r="K85" s="601"/>
      <c r="L85" s="601"/>
      <c r="M85" s="601"/>
      <c r="N85" s="601"/>
      <c r="O85" s="601"/>
      <c r="P85" s="601"/>
      <c r="Q85" s="601"/>
      <c r="R85" s="601"/>
      <c r="S85" s="601"/>
      <c r="T85" s="601"/>
      <c r="U85" s="601"/>
      <c r="V85" s="601"/>
      <c r="W85" s="601"/>
      <c r="X85" s="353"/>
      <c r="Y85" s="110"/>
    </row>
    <row r="86" spans="1:26" ht="45" customHeight="1" x14ac:dyDescent="0.2">
      <c r="A86" s="450"/>
      <c r="B86" s="405" t="s">
        <v>80</v>
      </c>
      <c r="C86" s="123" t="s">
        <v>1005</v>
      </c>
      <c r="D86" s="587"/>
      <c r="E86" s="588"/>
      <c r="F86" s="587"/>
      <c r="G86" s="588"/>
      <c r="H86" s="587"/>
      <c r="I86" s="588"/>
      <c r="J86" s="587"/>
      <c r="K86" s="588"/>
      <c r="L86" s="587"/>
      <c r="M86" s="588"/>
      <c r="N86" s="587"/>
      <c r="O86" s="588"/>
      <c r="P86" s="587"/>
      <c r="Q86" s="588"/>
      <c r="R86" s="587"/>
      <c r="S86" s="588"/>
      <c r="T86" s="587"/>
      <c r="U86" s="588"/>
      <c r="V86" s="587"/>
      <c r="W86" s="591"/>
      <c r="X86" s="413" t="str">
        <f>IF($X$83="na","na","")</f>
        <v/>
      </c>
      <c r="Y86" s="39">
        <f>COUNTIF(D86:W86,"a")+COUNTIF(D86:W86,"s")+COUNTIF(X86,"NA")</f>
        <v>0</v>
      </c>
      <c r="Z86" s="151"/>
    </row>
    <row r="87" spans="1:26" ht="67.7" customHeight="1" x14ac:dyDescent="0.2">
      <c r="A87" s="450"/>
      <c r="B87" s="405" t="s">
        <v>81</v>
      </c>
      <c r="C87" s="123" t="s">
        <v>71</v>
      </c>
      <c r="D87" s="587"/>
      <c r="E87" s="588"/>
      <c r="F87" s="587"/>
      <c r="G87" s="588"/>
      <c r="H87" s="587"/>
      <c r="I87" s="588"/>
      <c r="J87" s="587"/>
      <c r="K87" s="588"/>
      <c r="L87" s="587"/>
      <c r="M87" s="588"/>
      <c r="N87" s="587"/>
      <c r="O87" s="588"/>
      <c r="P87" s="587"/>
      <c r="Q87" s="588"/>
      <c r="R87" s="587"/>
      <c r="S87" s="588"/>
      <c r="T87" s="587"/>
      <c r="U87" s="588"/>
      <c r="V87" s="587"/>
      <c r="W87" s="591"/>
      <c r="X87" s="413" t="str">
        <f>IF($X$83="na","na","")</f>
        <v/>
      </c>
      <c r="Y87" s="39">
        <f>COUNTIF(D87:W87,"a")+COUNTIF(D87:W87,"s")+COUNTIF(X87,"NA")</f>
        <v>0</v>
      </c>
      <c r="Z87" s="151"/>
    </row>
    <row r="88" spans="1:26" ht="45" customHeight="1" thickBot="1" x14ac:dyDescent="0.25">
      <c r="A88" s="450"/>
      <c r="B88" s="203" t="s">
        <v>82</v>
      </c>
      <c r="C88" s="135" t="s">
        <v>22</v>
      </c>
      <c r="D88" s="589"/>
      <c r="E88" s="590"/>
      <c r="F88" s="589"/>
      <c r="G88" s="590"/>
      <c r="H88" s="589"/>
      <c r="I88" s="590"/>
      <c r="J88" s="589"/>
      <c r="K88" s="590"/>
      <c r="L88" s="589"/>
      <c r="M88" s="590"/>
      <c r="N88" s="589"/>
      <c r="O88" s="590"/>
      <c r="P88" s="589"/>
      <c r="Q88" s="590"/>
      <c r="R88" s="589"/>
      <c r="S88" s="590"/>
      <c r="T88" s="589"/>
      <c r="U88" s="590"/>
      <c r="V88" s="589"/>
      <c r="W88" s="595"/>
      <c r="X88" s="311" t="str">
        <f>IF($X$83="na","na","")</f>
        <v/>
      </c>
      <c r="Y88" s="39">
        <f>COUNTIF(D88:W88,"a")+COUNTIF(D88:W88,"s")+COUNTIF(X88,"NA")</f>
        <v>0</v>
      </c>
      <c r="Z88" s="151"/>
    </row>
    <row r="89" spans="1:26" ht="30" customHeight="1" thickBot="1" x14ac:dyDescent="0.5">
      <c r="A89" s="450"/>
      <c r="B89" s="210" t="s">
        <v>536</v>
      </c>
      <c r="C89" s="127" t="s">
        <v>539</v>
      </c>
      <c r="D89" s="78"/>
      <c r="E89" s="70"/>
      <c r="F89" s="72"/>
      <c r="G89" s="71"/>
      <c r="H89" s="36"/>
      <c r="I89" s="70"/>
      <c r="J89" s="37"/>
      <c r="K89" s="71"/>
      <c r="L89" s="36"/>
      <c r="M89" s="70"/>
      <c r="N89" s="37"/>
      <c r="O89" s="71"/>
      <c r="P89" s="78"/>
      <c r="Q89" s="70"/>
      <c r="R89" s="72"/>
      <c r="S89" s="71"/>
      <c r="T89" s="78"/>
      <c r="U89" s="70"/>
      <c r="V89" s="72"/>
      <c r="W89" s="71"/>
      <c r="X89" s="38"/>
    </row>
    <row r="90" spans="1:26" ht="48" customHeight="1" thickBot="1" x14ac:dyDescent="0.35">
      <c r="A90" s="450"/>
      <c r="B90" s="201"/>
      <c r="C90" s="383" t="s">
        <v>542</v>
      </c>
      <c r="D90" s="624"/>
      <c r="E90" s="625"/>
      <c r="F90" s="625"/>
      <c r="G90" s="625"/>
      <c r="H90" s="625"/>
      <c r="I90" s="625"/>
      <c r="J90" s="625"/>
      <c r="K90" s="625"/>
      <c r="L90" s="625"/>
      <c r="M90" s="625"/>
      <c r="N90" s="625"/>
      <c r="O90" s="625"/>
      <c r="P90" s="625"/>
      <c r="Q90" s="625"/>
      <c r="R90" s="625"/>
      <c r="S90" s="625"/>
      <c r="T90" s="625"/>
      <c r="U90" s="625"/>
      <c r="V90" s="625"/>
      <c r="W90" s="625"/>
      <c r="X90" s="620"/>
    </row>
    <row r="91" spans="1:26" ht="45" customHeight="1" x14ac:dyDescent="0.2">
      <c r="A91" s="450"/>
      <c r="B91" s="356" t="s">
        <v>537</v>
      </c>
      <c r="C91" s="357" t="s">
        <v>540</v>
      </c>
      <c r="D91" s="607"/>
      <c r="E91" s="609"/>
      <c r="F91" s="607"/>
      <c r="G91" s="609"/>
      <c r="H91" s="607"/>
      <c r="I91" s="609"/>
      <c r="J91" s="607"/>
      <c r="K91" s="609"/>
      <c r="L91" s="607"/>
      <c r="M91" s="609"/>
      <c r="N91" s="607"/>
      <c r="O91" s="609"/>
      <c r="P91" s="607"/>
      <c r="Q91" s="609"/>
      <c r="R91" s="607"/>
      <c r="S91" s="609"/>
      <c r="T91" s="607"/>
      <c r="U91" s="609"/>
      <c r="V91" s="607"/>
      <c r="W91" s="608"/>
      <c r="X91" s="414"/>
      <c r="Y91" s="39">
        <f>COUNTIF(D91:W91,"a")+COUNTIF(D91:W91,"s")+COUNTIF(X91,"NA")</f>
        <v>0</v>
      </c>
      <c r="Z91" s="151"/>
    </row>
    <row r="92" spans="1:26" ht="45" customHeight="1" thickBot="1" x14ac:dyDescent="0.25">
      <c r="A92" s="313"/>
      <c r="B92" s="214" t="s">
        <v>538</v>
      </c>
      <c r="C92" s="344" t="s">
        <v>541</v>
      </c>
      <c r="D92" s="605"/>
      <c r="E92" s="606"/>
      <c r="F92" s="605"/>
      <c r="G92" s="606"/>
      <c r="H92" s="605"/>
      <c r="I92" s="606"/>
      <c r="J92" s="605"/>
      <c r="K92" s="606"/>
      <c r="L92" s="605"/>
      <c r="M92" s="606"/>
      <c r="N92" s="605"/>
      <c r="O92" s="606"/>
      <c r="P92" s="605"/>
      <c r="Q92" s="606"/>
      <c r="R92" s="605"/>
      <c r="S92" s="606"/>
      <c r="T92" s="605"/>
      <c r="U92" s="606"/>
      <c r="V92" s="605"/>
      <c r="W92" s="614"/>
      <c r="X92" s="314"/>
      <c r="Y92" s="39">
        <f>COUNTIF(D92:W92,"a")+COUNTIF(D92:W92,"s")</f>
        <v>0</v>
      </c>
      <c r="Z92" s="151"/>
    </row>
    <row r="93" spans="1:26" ht="33" customHeight="1" thickBot="1" x14ac:dyDescent="0.35">
      <c r="A93" s="312"/>
      <c r="B93" s="215">
        <v>300</v>
      </c>
      <c r="C93" s="610" t="s">
        <v>287</v>
      </c>
      <c r="D93" s="611"/>
      <c r="E93" s="611"/>
      <c r="F93" s="611"/>
      <c r="G93" s="611"/>
      <c r="H93" s="611"/>
      <c r="I93" s="611"/>
      <c r="J93" s="611"/>
      <c r="K93" s="611"/>
      <c r="L93" s="611"/>
      <c r="M93" s="611"/>
      <c r="N93" s="611"/>
      <c r="O93" s="611"/>
      <c r="P93" s="611"/>
      <c r="Q93" s="611"/>
      <c r="R93" s="611"/>
      <c r="S93" s="611"/>
      <c r="T93" s="611"/>
      <c r="U93" s="611"/>
      <c r="V93" s="611"/>
      <c r="W93" s="611"/>
      <c r="X93" s="612"/>
    </row>
    <row r="94" spans="1:26" ht="30" customHeight="1" thickBot="1" x14ac:dyDescent="0.5">
      <c r="A94" s="450"/>
      <c r="B94" s="200">
        <v>301</v>
      </c>
      <c r="C94" s="122" t="s">
        <v>306</v>
      </c>
      <c r="D94" s="78"/>
      <c r="E94" s="70"/>
      <c r="F94" s="37" t="s">
        <v>397</v>
      </c>
      <c r="G94" s="71"/>
      <c r="H94" s="36"/>
      <c r="I94" s="70"/>
      <c r="J94" s="37" t="s">
        <v>397</v>
      </c>
      <c r="K94" s="71"/>
      <c r="L94" s="36"/>
      <c r="M94" s="70"/>
      <c r="N94" s="37" t="s">
        <v>397</v>
      </c>
      <c r="O94" s="71"/>
      <c r="P94" s="78"/>
      <c r="Q94" s="70"/>
      <c r="R94" s="72"/>
      <c r="S94" s="71"/>
      <c r="T94" s="78"/>
      <c r="U94" s="70"/>
      <c r="V94" s="72"/>
      <c r="W94" s="71"/>
      <c r="X94" s="38"/>
    </row>
    <row r="95" spans="1:26" ht="67.7" customHeight="1" thickBot="1" x14ac:dyDescent="0.25">
      <c r="A95" s="313"/>
      <c r="B95" s="198" t="s">
        <v>279</v>
      </c>
      <c r="C95" s="273" t="s">
        <v>18</v>
      </c>
      <c r="D95" s="598"/>
      <c r="E95" s="599"/>
      <c r="F95" s="598"/>
      <c r="G95" s="599"/>
      <c r="H95" s="598"/>
      <c r="I95" s="599"/>
      <c r="J95" s="598"/>
      <c r="K95" s="599"/>
      <c r="L95" s="598"/>
      <c r="M95" s="599"/>
      <c r="N95" s="598"/>
      <c r="O95" s="599"/>
      <c r="P95" s="598"/>
      <c r="Q95" s="599"/>
      <c r="R95" s="598"/>
      <c r="S95" s="599"/>
      <c r="T95" s="598"/>
      <c r="U95" s="599"/>
      <c r="V95" s="598"/>
      <c r="W95" s="613"/>
      <c r="X95" s="317"/>
      <c r="Y95" s="39">
        <f>COUNTIF(D95:W95,"a")+COUNTIF(D95:W95,"s")</f>
        <v>0</v>
      </c>
      <c r="Z95" s="151"/>
    </row>
    <row r="96" spans="1:26" ht="30" customHeight="1" thickBot="1" x14ac:dyDescent="0.5">
      <c r="A96" s="312"/>
      <c r="B96" s="198">
        <v>310</v>
      </c>
      <c r="C96" s="268" t="s">
        <v>329</v>
      </c>
      <c r="D96" s="300"/>
      <c r="E96" s="301"/>
      <c r="F96" s="33" t="s">
        <v>397</v>
      </c>
      <c r="G96" s="302"/>
      <c r="H96" s="33"/>
      <c r="I96" s="301"/>
      <c r="J96" s="34" t="s">
        <v>397</v>
      </c>
      <c r="K96" s="302"/>
      <c r="L96" s="300"/>
      <c r="M96" s="301"/>
      <c r="N96" s="34" t="s">
        <v>397</v>
      </c>
      <c r="O96" s="302"/>
      <c r="P96" s="300"/>
      <c r="Q96" s="301"/>
      <c r="R96" s="303"/>
      <c r="S96" s="302"/>
      <c r="T96" s="300"/>
      <c r="U96" s="301"/>
      <c r="V96" s="303"/>
      <c r="W96" s="302"/>
      <c r="X96" s="35"/>
    </row>
    <row r="97" spans="1:26" ht="27.95" customHeight="1" x14ac:dyDescent="0.2">
      <c r="A97" s="450"/>
      <c r="B97" s="192" t="s">
        <v>280</v>
      </c>
      <c r="C97" s="408" t="s">
        <v>483</v>
      </c>
      <c r="D97" s="607"/>
      <c r="E97" s="609"/>
      <c r="F97" s="607"/>
      <c r="G97" s="609"/>
      <c r="H97" s="607"/>
      <c r="I97" s="609"/>
      <c r="J97" s="607"/>
      <c r="K97" s="609"/>
      <c r="L97" s="607"/>
      <c r="M97" s="609"/>
      <c r="N97" s="607"/>
      <c r="O97" s="609"/>
      <c r="P97" s="607"/>
      <c r="Q97" s="609"/>
      <c r="R97" s="607"/>
      <c r="S97" s="609"/>
      <c r="T97" s="607"/>
      <c r="U97" s="609"/>
      <c r="V97" s="607"/>
      <c r="W97" s="608"/>
      <c r="X97" s="306"/>
      <c r="Y97" s="39">
        <f t="shared" ref="Y97:Y102" si="2">COUNTIF(D97:W97,"a")+COUNTIF(D97:W97,"s")</f>
        <v>0</v>
      </c>
      <c r="Z97" s="151"/>
    </row>
    <row r="98" spans="1:26" ht="27.95" customHeight="1" x14ac:dyDescent="0.2">
      <c r="A98" s="450"/>
      <c r="B98" s="405" t="s">
        <v>484</v>
      </c>
      <c r="C98" s="123" t="s">
        <v>485</v>
      </c>
      <c r="D98" s="587"/>
      <c r="E98" s="588"/>
      <c r="F98" s="587"/>
      <c r="G98" s="588"/>
      <c r="H98" s="587"/>
      <c r="I98" s="588"/>
      <c r="J98" s="587"/>
      <c r="K98" s="588"/>
      <c r="L98" s="587"/>
      <c r="M98" s="588"/>
      <c r="N98" s="587"/>
      <c r="O98" s="588"/>
      <c r="P98" s="587"/>
      <c r="Q98" s="588"/>
      <c r="R98" s="587"/>
      <c r="S98" s="588"/>
      <c r="T98" s="587"/>
      <c r="U98" s="588"/>
      <c r="V98" s="587"/>
      <c r="W98" s="591"/>
      <c r="X98" s="306"/>
      <c r="Y98" s="39">
        <f t="shared" si="2"/>
        <v>0</v>
      </c>
      <c r="Z98" s="151"/>
    </row>
    <row r="99" spans="1:26" ht="27.95" customHeight="1" x14ac:dyDescent="0.2">
      <c r="A99" s="450"/>
      <c r="B99" s="405" t="s">
        <v>65</v>
      </c>
      <c r="C99" s="123" t="s">
        <v>66</v>
      </c>
      <c r="D99" s="587"/>
      <c r="E99" s="588"/>
      <c r="F99" s="587"/>
      <c r="G99" s="588"/>
      <c r="H99" s="587"/>
      <c r="I99" s="588"/>
      <c r="J99" s="587"/>
      <c r="K99" s="588"/>
      <c r="L99" s="587"/>
      <c r="M99" s="588"/>
      <c r="N99" s="587"/>
      <c r="O99" s="588"/>
      <c r="P99" s="587"/>
      <c r="Q99" s="588"/>
      <c r="R99" s="587"/>
      <c r="S99" s="588"/>
      <c r="T99" s="587"/>
      <c r="U99" s="588"/>
      <c r="V99" s="587"/>
      <c r="W99" s="591"/>
      <c r="X99" s="306"/>
      <c r="Y99" s="39">
        <f t="shared" si="2"/>
        <v>0</v>
      </c>
      <c r="Z99" s="151"/>
    </row>
    <row r="100" spans="1:26" ht="45" customHeight="1" x14ac:dyDescent="0.2">
      <c r="A100" s="450"/>
      <c r="B100" s="405" t="s">
        <v>67</v>
      </c>
      <c r="C100" s="123" t="s">
        <v>382</v>
      </c>
      <c r="D100" s="587"/>
      <c r="E100" s="588"/>
      <c r="F100" s="587"/>
      <c r="G100" s="588"/>
      <c r="H100" s="587"/>
      <c r="I100" s="588"/>
      <c r="J100" s="587"/>
      <c r="K100" s="588"/>
      <c r="L100" s="587"/>
      <c r="M100" s="588"/>
      <c r="N100" s="587"/>
      <c r="O100" s="588"/>
      <c r="P100" s="587"/>
      <c r="Q100" s="588"/>
      <c r="R100" s="587"/>
      <c r="S100" s="588"/>
      <c r="T100" s="587"/>
      <c r="U100" s="588"/>
      <c r="V100" s="587"/>
      <c r="W100" s="591"/>
      <c r="X100" s="306"/>
      <c r="Y100" s="39">
        <f t="shared" si="2"/>
        <v>0</v>
      </c>
      <c r="Z100" s="151"/>
    </row>
    <row r="101" spans="1:26" ht="27.95" customHeight="1" x14ac:dyDescent="0.2">
      <c r="A101" s="450"/>
      <c r="B101" s="405" t="s">
        <v>68</v>
      </c>
      <c r="C101" s="123" t="s">
        <v>69</v>
      </c>
      <c r="D101" s="587"/>
      <c r="E101" s="588"/>
      <c r="F101" s="587"/>
      <c r="G101" s="588"/>
      <c r="H101" s="587"/>
      <c r="I101" s="588"/>
      <c r="J101" s="587"/>
      <c r="K101" s="588"/>
      <c r="L101" s="587"/>
      <c r="M101" s="588"/>
      <c r="N101" s="587"/>
      <c r="O101" s="588"/>
      <c r="P101" s="587"/>
      <c r="Q101" s="588"/>
      <c r="R101" s="587"/>
      <c r="S101" s="588"/>
      <c r="T101" s="587"/>
      <c r="U101" s="588"/>
      <c r="V101" s="587"/>
      <c r="W101" s="591"/>
      <c r="X101" s="306"/>
      <c r="Y101" s="39">
        <f t="shared" si="2"/>
        <v>0</v>
      </c>
      <c r="Z101" s="151"/>
    </row>
    <row r="102" spans="1:26" ht="45" customHeight="1" thickBot="1" x14ac:dyDescent="0.25">
      <c r="A102" s="450"/>
      <c r="B102" s="405" t="s">
        <v>70</v>
      </c>
      <c r="C102" s="130" t="s">
        <v>126</v>
      </c>
      <c r="D102" s="587"/>
      <c r="E102" s="588"/>
      <c r="F102" s="587"/>
      <c r="G102" s="588"/>
      <c r="H102" s="587"/>
      <c r="I102" s="588"/>
      <c r="J102" s="587"/>
      <c r="K102" s="588"/>
      <c r="L102" s="587"/>
      <c r="M102" s="588"/>
      <c r="N102" s="587"/>
      <c r="O102" s="588"/>
      <c r="P102" s="587"/>
      <c r="Q102" s="588"/>
      <c r="R102" s="587"/>
      <c r="S102" s="588"/>
      <c r="T102" s="587"/>
      <c r="U102" s="588"/>
      <c r="V102" s="587"/>
      <c r="W102" s="591"/>
      <c r="X102" s="306"/>
      <c r="Y102" s="39">
        <f t="shared" si="2"/>
        <v>0</v>
      </c>
      <c r="Z102" s="151"/>
    </row>
    <row r="103" spans="1:26" ht="30" customHeight="1" thickBot="1" x14ac:dyDescent="0.5">
      <c r="A103" s="450"/>
      <c r="B103" s="200">
        <v>350</v>
      </c>
      <c r="C103" s="122" t="s">
        <v>288</v>
      </c>
      <c r="D103" s="78"/>
      <c r="E103" s="70"/>
      <c r="F103" s="37" t="s">
        <v>397</v>
      </c>
      <c r="G103" s="70"/>
      <c r="H103" s="37" t="s">
        <v>397</v>
      </c>
      <c r="I103" s="70"/>
      <c r="J103" s="37" t="s">
        <v>397</v>
      </c>
      <c r="K103" s="71"/>
      <c r="L103" s="78"/>
      <c r="M103" s="70"/>
      <c r="N103" s="72"/>
      <c r="O103" s="71"/>
      <c r="P103" s="78"/>
      <c r="Q103" s="70"/>
      <c r="R103" s="72"/>
      <c r="S103" s="71"/>
      <c r="T103" s="78"/>
      <c r="U103" s="70"/>
      <c r="V103" s="72"/>
      <c r="W103" s="71"/>
      <c r="X103" s="38"/>
    </row>
    <row r="104" spans="1:26" ht="45" customHeight="1" x14ac:dyDescent="0.2">
      <c r="A104" s="450"/>
      <c r="B104" s="192" t="s">
        <v>57</v>
      </c>
      <c r="C104" s="408" t="s">
        <v>1034</v>
      </c>
      <c r="D104" s="607"/>
      <c r="E104" s="609"/>
      <c r="F104" s="607"/>
      <c r="G104" s="609"/>
      <c r="H104" s="607"/>
      <c r="I104" s="609"/>
      <c r="J104" s="607"/>
      <c r="K104" s="609"/>
      <c r="L104" s="607"/>
      <c r="M104" s="609"/>
      <c r="N104" s="607"/>
      <c r="O104" s="609"/>
      <c r="P104" s="607"/>
      <c r="Q104" s="609"/>
      <c r="R104" s="607"/>
      <c r="S104" s="609"/>
      <c r="T104" s="607"/>
      <c r="U104" s="609"/>
      <c r="V104" s="607"/>
      <c r="W104" s="608"/>
      <c r="X104" s="306"/>
      <c r="Y104" s="39">
        <f>COUNTIF(D104:W104,"a")+COUNTIF(D104:W104,"s")</f>
        <v>0</v>
      </c>
      <c r="Z104" s="151"/>
    </row>
    <row r="105" spans="1:26" ht="45" customHeight="1" thickBot="1" x14ac:dyDescent="0.25">
      <c r="A105" s="313"/>
      <c r="B105" s="204" t="s">
        <v>543</v>
      </c>
      <c r="C105" s="254" t="s">
        <v>544</v>
      </c>
      <c r="D105" s="605"/>
      <c r="E105" s="606"/>
      <c r="F105" s="605"/>
      <c r="G105" s="606"/>
      <c r="H105" s="605"/>
      <c r="I105" s="606"/>
      <c r="J105" s="605"/>
      <c r="K105" s="606"/>
      <c r="L105" s="605"/>
      <c r="M105" s="606"/>
      <c r="N105" s="605"/>
      <c r="O105" s="606"/>
      <c r="P105" s="605"/>
      <c r="Q105" s="606"/>
      <c r="R105" s="605"/>
      <c r="S105" s="606"/>
      <c r="T105" s="605"/>
      <c r="U105" s="606"/>
      <c r="V105" s="605"/>
      <c r="W105" s="614"/>
      <c r="X105" s="314"/>
      <c r="Y105" s="39">
        <f>COUNTIF(D105:W105,"a")+COUNTIF(D105:W105,"s")</f>
        <v>0</v>
      </c>
      <c r="Z105" s="151"/>
    </row>
    <row r="106" spans="1:26" s="39" customFormat="1" x14ac:dyDescent="0.2">
      <c r="B106" s="79"/>
      <c r="C106" s="54"/>
    </row>
    <row r="107" spans="1:26" s="39" customFormat="1" x14ac:dyDescent="0.2">
      <c r="B107" s="79"/>
      <c r="C107" s="54"/>
    </row>
    <row r="108" spans="1:26" s="39" customFormat="1" x14ac:dyDescent="0.2">
      <c r="B108" s="79"/>
      <c r="C108" s="54"/>
    </row>
    <row r="109" spans="1:26" s="39" customFormat="1" x14ac:dyDescent="0.2">
      <c r="B109" s="79"/>
      <c r="C109" s="54"/>
    </row>
    <row r="110" spans="1:26" s="39" customFormat="1" x14ac:dyDescent="0.2">
      <c r="B110" s="79"/>
      <c r="C110" s="54"/>
    </row>
    <row r="111" spans="1:26" s="39" customFormat="1" x14ac:dyDescent="0.2">
      <c r="B111" s="79"/>
      <c r="C111" s="54"/>
    </row>
    <row r="112" spans="1:26" s="39" customFormat="1" x14ac:dyDescent="0.2">
      <c r="B112" s="79"/>
      <c r="C112" s="54"/>
    </row>
    <row r="113" spans="2:3" s="39" customFormat="1" x14ac:dyDescent="0.2">
      <c r="B113" s="79"/>
      <c r="C113" s="54"/>
    </row>
    <row r="114" spans="2:3" s="39" customFormat="1" x14ac:dyDescent="0.2">
      <c r="B114" s="79"/>
      <c r="C114" s="54"/>
    </row>
    <row r="115" spans="2:3" s="39" customFormat="1" x14ac:dyDescent="0.2">
      <c r="B115" s="79"/>
      <c r="C115" s="54"/>
    </row>
    <row r="116" spans="2:3" s="39" customFormat="1" x14ac:dyDescent="0.2">
      <c r="B116" s="79"/>
      <c r="C116" s="54"/>
    </row>
    <row r="117" spans="2:3" s="39" customFormat="1" x14ac:dyDescent="0.2">
      <c r="B117" s="79"/>
      <c r="C117" s="54"/>
    </row>
    <row r="118" spans="2:3" s="39" customFormat="1" x14ac:dyDescent="0.2">
      <c r="B118" s="79"/>
      <c r="C118" s="54"/>
    </row>
    <row r="119" spans="2:3" s="39" customFormat="1" x14ac:dyDescent="0.2">
      <c r="B119" s="79"/>
      <c r="C119" s="54"/>
    </row>
    <row r="120" spans="2:3" s="39" customFormat="1" x14ac:dyDescent="0.2">
      <c r="B120" s="79"/>
      <c r="C120" s="54"/>
    </row>
    <row r="121" spans="2:3" s="39" customFormat="1" x14ac:dyDescent="0.2">
      <c r="B121" s="79"/>
      <c r="C121" s="54"/>
    </row>
    <row r="122" spans="2:3" s="39" customFormat="1" x14ac:dyDescent="0.2">
      <c r="B122" s="79"/>
      <c r="C122" s="54"/>
    </row>
    <row r="123" spans="2:3" s="39" customFormat="1" x14ac:dyDescent="0.2">
      <c r="B123" s="79"/>
      <c r="C123" s="54"/>
    </row>
    <row r="124" spans="2:3" s="39" customFormat="1" x14ac:dyDescent="0.2">
      <c r="B124" s="79"/>
      <c r="C124" s="54"/>
    </row>
    <row r="125" spans="2:3" s="39" customFormat="1" x14ac:dyDescent="0.2">
      <c r="B125" s="79"/>
      <c r="C125" s="54"/>
    </row>
    <row r="126" spans="2:3" s="39" customFormat="1" x14ac:dyDescent="0.2">
      <c r="B126" s="79"/>
      <c r="C126" s="54"/>
    </row>
    <row r="127" spans="2:3" s="39" customFormat="1" x14ac:dyDescent="0.2">
      <c r="B127" s="79"/>
      <c r="C127" s="54"/>
    </row>
    <row r="128" spans="2:3" s="39" customFormat="1" x14ac:dyDescent="0.2">
      <c r="B128" s="79"/>
      <c r="C128" s="54"/>
    </row>
    <row r="129" spans="2:3" s="39" customFormat="1" x14ac:dyDescent="0.2">
      <c r="B129" s="79"/>
      <c r="C129" s="54"/>
    </row>
    <row r="130" spans="2:3" s="39" customFormat="1" x14ac:dyDescent="0.2">
      <c r="B130" s="79"/>
      <c r="C130" s="54"/>
    </row>
    <row r="131" spans="2:3" s="39" customFormat="1" x14ac:dyDescent="0.2">
      <c r="B131" s="79"/>
      <c r="C131" s="54"/>
    </row>
    <row r="132" spans="2:3" s="39" customFormat="1" x14ac:dyDescent="0.2">
      <c r="B132" s="79"/>
      <c r="C132" s="54"/>
    </row>
    <row r="133" spans="2:3" s="39" customFormat="1" x14ac:dyDescent="0.2">
      <c r="B133" s="79"/>
      <c r="C133" s="54"/>
    </row>
    <row r="134" spans="2:3" s="39" customFormat="1" x14ac:dyDescent="0.2">
      <c r="B134" s="79"/>
      <c r="C134" s="54"/>
    </row>
    <row r="135" spans="2:3" s="39" customFormat="1" x14ac:dyDescent="0.2">
      <c r="B135" s="79"/>
      <c r="C135" s="54"/>
    </row>
    <row r="136" spans="2:3" s="39" customFormat="1" x14ac:dyDescent="0.2">
      <c r="B136" s="79"/>
      <c r="C136" s="54"/>
    </row>
    <row r="137" spans="2:3" s="39" customFormat="1" x14ac:dyDescent="0.2">
      <c r="B137" s="79"/>
      <c r="C137" s="54"/>
    </row>
    <row r="138" spans="2:3" s="39" customFormat="1" x14ac:dyDescent="0.2">
      <c r="B138" s="79"/>
      <c r="C138" s="54"/>
    </row>
    <row r="139" spans="2:3" s="39" customFormat="1" x14ac:dyDescent="0.2">
      <c r="B139" s="79"/>
      <c r="C139" s="54"/>
    </row>
    <row r="140" spans="2:3" s="39" customFormat="1" x14ac:dyDescent="0.2">
      <c r="B140" s="79"/>
      <c r="C140" s="54"/>
    </row>
    <row r="141" spans="2:3" s="39" customFormat="1" x14ac:dyDescent="0.2">
      <c r="B141" s="79"/>
      <c r="C141" s="54"/>
    </row>
    <row r="142" spans="2:3" s="39" customFormat="1" x14ac:dyDescent="0.2">
      <c r="B142" s="79"/>
      <c r="C142" s="54"/>
    </row>
    <row r="143" spans="2:3" s="39" customFormat="1" x14ac:dyDescent="0.2">
      <c r="B143" s="79"/>
      <c r="C143" s="54"/>
    </row>
    <row r="144" spans="2:3" s="39" customFormat="1" x14ac:dyDescent="0.2">
      <c r="B144" s="79"/>
      <c r="C144" s="54"/>
    </row>
    <row r="145" spans="2:3" s="39" customFormat="1" x14ac:dyDescent="0.2">
      <c r="B145" s="79"/>
      <c r="C145" s="54"/>
    </row>
    <row r="146" spans="2:3" s="39" customFormat="1" x14ac:dyDescent="0.2">
      <c r="B146" s="79"/>
      <c r="C146" s="54"/>
    </row>
    <row r="147" spans="2:3" s="39" customFormat="1" x14ac:dyDescent="0.2">
      <c r="B147" s="79"/>
      <c r="C147" s="54"/>
    </row>
    <row r="148" spans="2:3" s="39" customFormat="1" x14ac:dyDescent="0.2">
      <c r="B148" s="79"/>
      <c r="C148" s="54"/>
    </row>
    <row r="149" spans="2:3" s="39" customFormat="1" x14ac:dyDescent="0.2">
      <c r="B149" s="79"/>
      <c r="C149" s="54"/>
    </row>
    <row r="150" spans="2:3" s="39" customFormat="1" x14ac:dyDescent="0.2">
      <c r="B150" s="79"/>
      <c r="C150" s="54"/>
    </row>
    <row r="151" spans="2:3" s="39" customFormat="1" x14ac:dyDescent="0.2">
      <c r="B151" s="79"/>
      <c r="C151" s="54"/>
    </row>
    <row r="152" spans="2:3" s="39" customFormat="1" x14ac:dyDescent="0.2">
      <c r="B152" s="79"/>
      <c r="C152" s="54"/>
    </row>
    <row r="153" spans="2:3" s="39" customFormat="1" x14ac:dyDescent="0.2">
      <c r="B153" s="79"/>
      <c r="C153" s="54"/>
    </row>
    <row r="154" spans="2:3" s="39" customFormat="1" x14ac:dyDescent="0.2">
      <c r="B154" s="79"/>
      <c r="C154" s="54"/>
    </row>
    <row r="155" spans="2:3" s="39" customFormat="1" x14ac:dyDescent="0.2">
      <c r="B155" s="79"/>
      <c r="C155" s="54"/>
    </row>
    <row r="156" spans="2:3" s="39" customFormat="1" x14ac:dyDescent="0.2">
      <c r="B156" s="79"/>
      <c r="C156" s="54"/>
    </row>
    <row r="157" spans="2:3" s="39" customFormat="1" x14ac:dyDescent="0.2">
      <c r="B157" s="79"/>
      <c r="C157" s="54"/>
    </row>
    <row r="158" spans="2:3" s="39" customFormat="1" x14ac:dyDescent="0.2">
      <c r="B158" s="79"/>
      <c r="C158" s="54"/>
    </row>
    <row r="159" spans="2:3" s="39" customFormat="1" x14ac:dyDescent="0.2">
      <c r="B159" s="79"/>
      <c r="C159" s="54"/>
    </row>
    <row r="160" spans="2:3" s="39" customFormat="1" x14ac:dyDescent="0.2">
      <c r="B160" s="79"/>
      <c r="C160" s="54"/>
    </row>
    <row r="161" spans="2:3" s="39" customFormat="1" x14ac:dyDescent="0.2">
      <c r="B161" s="79"/>
      <c r="C161" s="54"/>
    </row>
    <row r="162" spans="2:3" s="39" customFormat="1" x14ac:dyDescent="0.2">
      <c r="B162" s="79"/>
      <c r="C162" s="54"/>
    </row>
    <row r="163" spans="2:3" s="39" customFormat="1" x14ac:dyDescent="0.2">
      <c r="B163" s="79"/>
      <c r="C163" s="54"/>
    </row>
    <row r="164" spans="2:3" s="39" customFormat="1" x14ac:dyDescent="0.2">
      <c r="B164" s="79"/>
      <c r="C164" s="54"/>
    </row>
    <row r="165" spans="2:3" s="39" customFormat="1" x14ac:dyDescent="0.2">
      <c r="B165" s="79"/>
      <c r="C165" s="54"/>
    </row>
    <row r="166" spans="2:3" s="39" customFormat="1" x14ac:dyDescent="0.2">
      <c r="B166" s="79"/>
      <c r="C166" s="54"/>
    </row>
    <row r="167" spans="2:3" s="39" customFormat="1" x14ac:dyDescent="0.2">
      <c r="B167" s="79"/>
      <c r="C167" s="54"/>
    </row>
    <row r="168" spans="2:3" s="39" customFormat="1" x14ac:dyDescent="0.2">
      <c r="B168" s="79"/>
      <c r="C168" s="54"/>
    </row>
    <row r="169" spans="2:3" s="39" customFormat="1" x14ac:dyDescent="0.2">
      <c r="B169" s="79"/>
      <c r="C169" s="54"/>
    </row>
    <row r="170" spans="2:3" s="39" customFormat="1" x14ac:dyDescent="0.2">
      <c r="B170" s="79"/>
      <c r="C170" s="54"/>
    </row>
    <row r="171" spans="2:3" s="39" customFormat="1" x14ac:dyDescent="0.2">
      <c r="B171" s="79"/>
      <c r="C171" s="54"/>
    </row>
    <row r="172" spans="2:3" s="39" customFormat="1" x14ac:dyDescent="0.2">
      <c r="B172" s="79"/>
      <c r="C172" s="54"/>
    </row>
    <row r="173" spans="2:3" s="39" customFormat="1" x14ac:dyDescent="0.2">
      <c r="B173" s="79"/>
      <c r="C173" s="54"/>
    </row>
    <row r="174" spans="2:3" s="39" customFormat="1" x14ac:dyDescent="0.2">
      <c r="B174" s="79"/>
      <c r="C174" s="54"/>
    </row>
    <row r="175" spans="2:3" s="39" customFormat="1" x14ac:dyDescent="0.2">
      <c r="B175" s="79"/>
      <c r="C175" s="54"/>
    </row>
    <row r="176" spans="2:3" s="39" customFormat="1" x14ac:dyDescent="0.2">
      <c r="B176" s="79"/>
      <c r="C176" s="54"/>
    </row>
    <row r="177" spans="2:3" s="39" customFormat="1" x14ac:dyDescent="0.2">
      <c r="B177" s="79"/>
      <c r="C177" s="54"/>
    </row>
    <row r="178" spans="2:3" s="39" customFormat="1" x14ac:dyDescent="0.2">
      <c r="B178" s="79"/>
      <c r="C178" s="54"/>
    </row>
    <row r="179" spans="2:3" s="39" customFormat="1" x14ac:dyDescent="0.2">
      <c r="B179" s="79"/>
      <c r="C179" s="54"/>
    </row>
    <row r="180" spans="2:3" s="39" customFormat="1" x14ac:dyDescent="0.2">
      <c r="B180" s="79"/>
      <c r="C180" s="54"/>
    </row>
    <row r="181" spans="2:3" s="39" customFormat="1" x14ac:dyDescent="0.2">
      <c r="B181" s="79"/>
      <c r="C181" s="54"/>
    </row>
    <row r="182" spans="2:3" s="39" customFormat="1" x14ac:dyDescent="0.2">
      <c r="B182" s="79"/>
      <c r="C182" s="54"/>
    </row>
    <row r="183" spans="2:3" s="39" customFormat="1" x14ac:dyDescent="0.2">
      <c r="B183" s="79"/>
      <c r="C183" s="54"/>
    </row>
    <row r="184" spans="2:3" s="39" customFormat="1" x14ac:dyDescent="0.2">
      <c r="B184" s="79"/>
      <c r="C184" s="54"/>
    </row>
    <row r="185" spans="2:3" s="39" customFormat="1" x14ac:dyDescent="0.2">
      <c r="B185" s="79"/>
      <c r="C185" s="54"/>
    </row>
    <row r="186" spans="2:3" s="39" customFormat="1" x14ac:dyDescent="0.2">
      <c r="B186" s="79"/>
      <c r="C186" s="54"/>
    </row>
    <row r="187" spans="2:3" s="39" customFormat="1" x14ac:dyDescent="0.2">
      <c r="B187" s="79"/>
      <c r="C187" s="54"/>
    </row>
    <row r="188" spans="2:3" s="39" customFormat="1" x14ac:dyDescent="0.2">
      <c r="B188" s="79"/>
      <c r="C188" s="54"/>
    </row>
    <row r="189" spans="2:3" s="39" customFormat="1" x14ac:dyDescent="0.2">
      <c r="B189" s="79"/>
      <c r="C189" s="54"/>
    </row>
    <row r="190" spans="2:3" s="39" customFormat="1" x14ac:dyDescent="0.2">
      <c r="B190" s="79"/>
      <c r="C190" s="54"/>
    </row>
    <row r="191" spans="2:3" s="39" customFormat="1" x14ac:dyDescent="0.2">
      <c r="B191" s="79"/>
      <c r="C191" s="54"/>
    </row>
    <row r="192" spans="2:3" s="39" customFormat="1" x14ac:dyDescent="0.2">
      <c r="B192" s="79"/>
      <c r="C192" s="54"/>
    </row>
    <row r="193" spans="2:3" s="39" customFormat="1" x14ac:dyDescent="0.2">
      <c r="B193" s="79"/>
      <c r="C193" s="54"/>
    </row>
    <row r="194" spans="2:3" s="39" customFormat="1" x14ac:dyDescent="0.2">
      <c r="B194" s="79"/>
      <c r="C194" s="54"/>
    </row>
    <row r="195" spans="2:3" s="39" customFormat="1" x14ac:dyDescent="0.2">
      <c r="B195" s="79"/>
      <c r="C195" s="54"/>
    </row>
    <row r="196" spans="2:3" s="39" customFormat="1" x14ac:dyDescent="0.2">
      <c r="B196" s="79"/>
      <c r="C196" s="54"/>
    </row>
    <row r="197" spans="2:3" s="39" customFormat="1" x14ac:dyDescent="0.2">
      <c r="B197" s="79"/>
      <c r="C197" s="54"/>
    </row>
    <row r="198" spans="2:3" s="39" customFormat="1" x14ac:dyDescent="0.2">
      <c r="B198" s="79"/>
      <c r="C198" s="54"/>
    </row>
    <row r="199" spans="2:3" s="39" customFormat="1" x14ac:dyDescent="0.2">
      <c r="B199" s="79"/>
      <c r="C199" s="54"/>
    </row>
    <row r="200" spans="2:3" s="39" customFormat="1" x14ac:dyDescent="0.2">
      <c r="B200" s="79"/>
      <c r="C200" s="54"/>
    </row>
    <row r="201" spans="2:3" s="39" customFormat="1" x14ac:dyDescent="0.2">
      <c r="B201" s="79"/>
      <c r="C201" s="54"/>
    </row>
    <row r="202" spans="2:3" s="39" customFormat="1" x14ac:dyDescent="0.2">
      <c r="B202" s="79"/>
      <c r="C202" s="54"/>
    </row>
    <row r="203" spans="2:3" s="39" customFormat="1" x14ac:dyDescent="0.2">
      <c r="B203" s="79"/>
      <c r="C203" s="54"/>
    </row>
    <row r="204" spans="2:3" s="39" customFormat="1" x14ac:dyDescent="0.2">
      <c r="B204" s="79"/>
      <c r="C204" s="54"/>
    </row>
    <row r="205" spans="2:3" s="39" customFormat="1" x14ac:dyDescent="0.2">
      <c r="B205" s="79"/>
      <c r="C205" s="54"/>
    </row>
    <row r="206" spans="2:3" s="39" customFormat="1" x14ac:dyDescent="0.2">
      <c r="B206" s="79"/>
      <c r="C206" s="54"/>
    </row>
    <row r="207" spans="2:3" s="39" customFormat="1" x14ac:dyDescent="0.2">
      <c r="B207" s="79"/>
      <c r="C207" s="54"/>
    </row>
    <row r="208" spans="2:3" s="39" customFormat="1" x14ac:dyDescent="0.2">
      <c r="B208" s="79"/>
      <c r="C208" s="54"/>
    </row>
    <row r="209" spans="2:3" s="39" customFormat="1" x14ac:dyDescent="0.2">
      <c r="B209" s="79"/>
      <c r="C209" s="54"/>
    </row>
    <row r="210" spans="2:3" s="39" customFormat="1" x14ac:dyDescent="0.2">
      <c r="B210" s="79"/>
      <c r="C210" s="54"/>
    </row>
    <row r="211" spans="2:3" s="39" customFormat="1" x14ac:dyDescent="0.2">
      <c r="B211" s="79"/>
      <c r="C211" s="54"/>
    </row>
    <row r="212" spans="2:3" s="39" customFormat="1" x14ac:dyDescent="0.2">
      <c r="B212" s="79"/>
      <c r="C212" s="54"/>
    </row>
    <row r="213" spans="2:3" s="39" customFormat="1" x14ac:dyDescent="0.2">
      <c r="B213" s="79"/>
      <c r="C213" s="54"/>
    </row>
    <row r="214" spans="2:3" s="39" customFormat="1" x14ac:dyDescent="0.2">
      <c r="B214" s="79"/>
      <c r="C214" s="54"/>
    </row>
    <row r="215" spans="2:3" s="39" customFormat="1" x14ac:dyDescent="0.2">
      <c r="B215" s="79"/>
      <c r="C215" s="54"/>
    </row>
    <row r="216" spans="2:3" s="39" customFormat="1" x14ac:dyDescent="0.2">
      <c r="B216" s="79"/>
      <c r="C216" s="54"/>
    </row>
    <row r="217" spans="2:3" s="39" customFormat="1" x14ac:dyDescent="0.2">
      <c r="B217" s="79"/>
      <c r="C217" s="54"/>
    </row>
    <row r="218" spans="2:3" s="39" customFormat="1" x14ac:dyDescent="0.2">
      <c r="B218" s="79"/>
      <c r="C218" s="54"/>
    </row>
    <row r="219" spans="2:3" s="39" customFormat="1" x14ac:dyDescent="0.2">
      <c r="B219" s="79"/>
      <c r="C219" s="54"/>
    </row>
    <row r="220" spans="2:3" s="39" customFormat="1" x14ac:dyDescent="0.2">
      <c r="B220" s="79"/>
      <c r="C220" s="54"/>
    </row>
    <row r="221" spans="2:3" s="39" customFormat="1" x14ac:dyDescent="0.2">
      <c r="B221" s="79"/>
      <c r="C221" s="54"/>
    </row>
    <row r="222" spans="2:3" s="39" customFormat="1" x14ac:dyDescent="0.2">
      <c r="B222" s="79"/>
      <c r="C222" s="54"/>
    </row>
    <row r="223" spans="2:3" s="39" customFormat="1" x14ac:dyDescent="0.2">
      <c r="B223" s="79"/>
      <c r="C223" s="54"/>
    </row>
    <row r="224" spans="2:3" s="39" customFormat="1" x14ac:dyDescent="0.2">
      <c r="B224" s="79"/>
      <c r="C224" s="54"/>
    </row>
    <row r="225" spans="2:3" s="39" customFormat="1" x14ac:dyDescent="0.2">
      <c r="B225" s="79"/>
      <c r="C225" s="54"/>
    </row>
    <row r="226" spans="2:3" s="39" customFormat="1" x14ac:dyDescent="0.2">
      <c r="B226" s="79"/>
      <c r="C226" s="54"/>
    </row>
    <row r="227" spans="2:3" s="39" customFormat="1" x14ac:dyDescent="0.2">
      <c r="B227" s="79"/>
      <c r="C227" s="54"/>
    </row>
    <row r="228" spans="2:3" s="39" customFormat="1" x14ac:dyDescent="0.2">
      <c r="B228" s="79"/>
      <c r="C228" s="54"/>
    </row>
    <row r="229" spans="2:3" s="39" customFormat="1" x14ac:dyDescent="0.2">
      <c r="B229" s="79"/>
      <c r="C229" s="54"/>
    </row>
    <row r="230" spans="2:3" s="39" customFormat="1" x14ac:dyDescent="0.2">
      <c r="B230" s="79"/>
      <c r="C230" s="54"/>
    </row>
    <row r="231" spans="2:3" s="39" customFormat="1" x14ac:dyDescent="0.2">
      <c r="B231" s="79"/>
      <c r="C231" s="54"/>
    </row>
    <row r="232" spans="2:3" s="39" customFormat="1" x14ac:dyDescent="0.2">
      <c r="B232" s="79"/>
      <c r="C232" s="54"/>
    </row>
    <row r="233" spans="2:3" s="39" customFormat="1" x14ac:dyDescent="0.2">
      <c r="B233" s="79"/>
      <c r="C233" s="54"/>
    </row>
    <row r="234" spans="2:3" s="39" customFormat="1" x14ac:dyDescent="0.2">
      <c r="B234" s="79"/>
      <c r="C234" s="54"/>
    </row>
    <row r="235" spans="2:3" s="39" customFormat="1" x14ac:dyDescent="0.2">
      <c r="B235" s="79"/>
      <c r="C235" s="54"/>
    </row>
    <row r="236" spans="2:3" s="39" customFormat="1" x14ac:dyDescent="0.2">
      <c r="B236" s="79"/>
      <c r="C236" s="54"/>
    </row>
    <row r="237" spans="2:3" s="39" customFormat="1" x14ac:dyDescent="0.2">
      <c r="B237" s="79"/>
      <c r="C237" s="54"/>
    </row>
    <row r="238" spans="2:3" s="39" customFormat="1" x14ac:dyDescent="0.2">
      <c r="B238" s="79"/>
      <c r="C238" s="54"/>
    </row>
    <row r="239" spans="2:3" s="39" customFormat="1" x14ac:dyDescent="0.2">
      <c r="B239" s="79"/>
      <c r="C239" s="54"/>
    </row>
    <row r="240" spans="2:3" s="39" customFormat="1" x14ac:dyDescent="0.2">
      <c r="B240" s="79"/>
      <c r="C240" s="54"/>
    </row>
    <row r="241" spans="2:3" s="39" customFormat="1" x14ac:dyDescent="0.2">
      <c r="B241" s="79"/>
      <c r="C241" s="54"/>
    </row>
    <row r="242" spans="2:3" s="39" customFormat="1" x14ac:dyDescent="0.2">
      <c r="B242" s="79"/>
      <c r="C242" s="54"/>
    </row>
    <row r="243" spans="2:3" s="39" customFormat="1" x14ac:dyDescent="0.2">
      <c r="B243" s="79"/>
      <c r="C243" s="54"/>
    </row>
    <row r="244" spans="2:3" s="39" customFormat="1" x14ac:dyDescent="0.2">
      <c r="B244" s="79"/>
      <c r="C244" s="54"/>
    </row>
    <row r="245" spans="2:3" s="39" customFormat="1" x14ac:dyDescent="0.2">
      <c r="B245" s="79"/>
      <c r="C245" s="54"/>
    </row>
    <row r="246" spans="2:3" s="39" customFormat="1" x14ac:dyDescent="0.2">
      <c r="B246" s="79"/>
      <c r="C246" s="54"/>
    </row>
    <row r="247" spans="2:3" s="39" customFormat="1" x14ac:dyDescent="0.2">
      <c r="B247" s="79"/>
      <c r="C247" s="54"/>
    </row>
    <row r="248" spans="2:3" s="39" customFormat="1" x14ac:dyDescent="0.2">
      <c r="B248" s="79"/>
      <c r="C248" s="54"/>
    </row>
    <row r="249" spans="2:3" s="39" customFormat="1" x14ac:dyDescent="0.2">
      <c r="B249" s="79"/>
      <c r="C249" s="54"/>
    </row>
    <row r="250" spans="2:3" s="39" customFormat="1" x14ac:dyDescent="0.2">
      <c r="B250" s="79"/>
      <c r="C250" s="54"/>
    </row>
    <row r="251" spans="2:3" s="39" customFormat="1" x14ac:dyDescent="0.2">
      <c r="B251" s="79"/>
      <c r="C251" s="54"/>
    </row>
    <row r="252" spans="2:3" s="39" customFormat="1" x14ac:dyDescent="0.2">
      <c r="B252" s="79"/>
      <c r="C252" s="54"/>
    </row>
    <row r="253" spans="2:3" s="39" customFormat="1" x14ac:dyDescent="0.2">
      <c r="B253" s="79"/>
      <c r="C253" s="54"/>
    </row>
    <row r="254" spans="2:3" s="39" customFormat="1" x14ac:dyDescent="0.2">
      <c r="B254" s="79"/>
      <c r="C254" s="54"/>
    </row>
    <row r="255" spans="2:3" s="39" customFormat="1" x14ac:dyDescent="0.2">
      <c r="B255" s="79"/>
      <c r="C255" s="54"/>
    </row>
    <row r="256" spans="2:3" s="39" customFormat="1" x14ac:dyDescent="0.2">
      <c r="B256" s="79"/>
      <c r="C256" s="54"/>
    </row>
    <row r="257" spans="2:3" s="39" customFormat="1" x14ac:dyDescent="0.2">
      <c r="B257" s="79"/>
      <c r="C257" s="54"/>
    </row>
    <row r="258" spans="2:3" s="39" customFormat="1" x14ac:dyDescent="0.2">
      <c r="B258" s="79"/>
      <c r="C258" s="54"/>
    </row>
    <row r="259" spans="2:3" s="39" customFormat="1" x14ac:dyDescent="0.2">
      <c r="B259" s="79"/>
      <c r="C259" s="54"/>
    </row>
    <row r="260" spans="2:3" s="39" customFormat="1" x14ac:dyDescent="0.2">
      <c r="B260" s="79"/>
      <c r="C260" s="54"/>
    </row>
    <row r="261" spans="2:3" s="39" customFormat="1" x14ac:dyDescent="0.2">
      <c r="B261" s="79"/>
      <c r="C261" s="54"/>
    </row>
    <row r="262" spans="2:3" s="39" customFormat="1" x14ac:dyDescent="0.2">
      <c r="B262" s="79"/>
      <c r="C262" s="54"/>
    </row>
    <row r="263" spans="2:3" s="39" customFormat="1" x14ac:dyDescent="0.2">
      <c r="B263" s="79"/>
      <c r="C263" s="54"/>
    </row>
    <row r="264" spans="2:3" s="39" customFormat="1" x14ac:dyDescent="0.2">
      <c r="B264" s="79"/>
      <c r="C264" s="54"/>
    </row>
    <row r="265" spans="2:3" s="39" customFormat="1" x14ac:dyDescent="0.2">
      <c r="B265" s="79"/>
      <c r="C265" s="54"/>
    </row>
    <row r="266" spans="2:3" s="39" customFormat="1" x14ac:dyDescent="0.2">
      <c r="B266" s="79"/>
      <c r="C266" s="54"/>
    </row>
    <row r="267" spans="2:3" s="39" customFormat="1" x14ac:dyDescent="0.2">
      <c r="B267" s="79"/>
      <c r="C267" s="54"/>
    </row>
    <row r="268" spans="2:3" s="39" customFormat="1" x14ac:dyDescent="0.2">
      <c r="B268" s="79"/>
      <c r="C268" s="54"/>
    </row>
    <row r="269" spans="2:3" s="39" customFormat="1" x14ac:dyDescent="0.2">
      <c r="B269" s="79"/>
      <c r="C269" s="54"/>
    </row>
    <row r="270" spans="2:3" s="39" customFormat="1" x14ac:dyDescent="0.2">
      <c r="B270" s="79"/>
      <c r="C270" s="54"/>
    </row>
    <row r="271" spans="2:3" s="39" customFormat="1" x14ac:dyDescent="0.2">
      <c r="B271" s="79"/>
      <c r="C271" s="54"/>
    </row>
    <row r="272" spans="2:3" s="39" customFormat="1" x14ac:dyDescent="0.2">
      <c r="B272" s="79"/>
      <c r="C272" s="54"/>
    </row>
    <row r="273" spans="1:24" s="39" customFormat="1" x14ac:dyDescent="0.2">
      <c r="B273" s="79"/>
      <c r="C273" s="54"/>
    </row>
    <row r="274" spans="1:24" s="39" customFormat="1" x14ac:dyDescent="0.2">
      <c r="B274" s="79"/>
      <c r="C274" s="54"/>
    </row>
    <row r="275" spans="1:24" s="39" customFormat="1" x14ac:dyDescent="0.2">
      <c r="B275" s="79"/>
      <c r="C275" s="54"/>
    </row>
    <row r="276" spans="1:24" s="39" customFormat="1" x14ac:dyDescent="0.2">
      <c r="B276" s="79"/>
      <c r="C276" s="54"/>
    </row>
    <row r="277" spans="1:24" s="39" customFormat="1" x14ac:dyDescent="0.2">
      <c r="B277" s="79"/>
      <c r="C277" s="54"/>
    </row>
    <row r="278" spans="1:24" s="39" customFormat="1" x14ac:dyDescent="0.2">
      <c r="B278" s="79"/>
      <c r="C278" s="54"/>
    </row>
    <row r="279" spans="1:24" s="39" customFormat="1" x14ac:dyDescent="0.2">
      <c r="B279" s="79"/>
      <c r="C279" s="54"/>
    </row>
    <row r="280" spans="1:24" s="39" customFormat="1" x14ac:dyDescent="0.2">
      <c r="B280" s="79"/>
      <c r="C280" s="54"/>
    </row>
    <row r="281" spans="1:24" s="39" customFormat="1" x14ac:dyDescent="0.2">
      <c r="B281" s="79"/>
      <c r="C281" s="54"/>
    </row>
    <row r="282" spans="1:24" s="39" customFormat="1" x14ac:dyDescent="0.2">
      <c r="B282" s="79"/>
      <c r="C282" s="54"/>
    </row>
    <row r="283" spans="1:24" x14ac:dyDescent="0.2">
      <c r="A283" s="39"/>
      <c r="B283" s="79"/>
      <c r="C283" s="54"/>
      <c r="D283" s="39"/>
      <c r="E283" s="39"/>
      <c r="F283" s="39"/>
      <c r="G283" s="39"/>
      <c r="H283" s="39"/>
      <c r="I283" s="39"/>
      <c r="J283" s="39"/>
      <c r="K283" s="39"/>
      <c r="L283" s="39"/>
      <c r="M283" s="39"/>
      <c r="N283" s="39"/>
      <c r="O283" s="39"/>
      <c r="P283" s="39"/>
      <c r="Q283" s="39"/>
      <c r="R283" s="39"/>
      <c r="S283" s="39"/>
      <c r="T283" s="39"/>
      <c r="U283" s="39"/>
      <c r="V283" s="39"/>
      <c r="W283" s="39"/>
      <c r="X283" s="39"/>
    </row>
    <row r="284" spans="1:24" x14ac:dyDescent="0.2">
      <c r="A284" s="39"/>
      <c r="B284" s="79"/>
      <c r="C284" s="54"/>
      <c r="D284" s="39"/>
      <c r="E284" s="39"/>
      <c r="F284" s="39"/>
      <c r="G284" s="39"/>
      <c r="H284" s="39"/>
      <c r="I284" s="39"/>
      <c r="J284" s="39"/>
      <c r="K284" s="39"/>
      <c r="L284" s="39"/>
      <c r="M284" s="39"/>
      <c r="N284" s="39"/>
      <c r="O284" s="39"/>
      <c r="P284" s="39"/>
      <c r="Q284" s="39"/>
      <c r="R284" s="39"/>
      <c r="S284" s="39"/>
      <c r="T284" s="39"/>
      <c r="U284" s="39"/>
      <c r="V284" s="39"/>
      <c r="W284" s="39"/>
      <c r="X284" s="39"/>
    </row>
    <row r="285" spans="1:24" x14ac:dyDescent="0.2">
      <c r="A285" s="39"/>
      <c r="B285" s="79"/>
      <c r="C285" s="54"/>
      <c r="D285" s="39"/>
      <c r="E285" s="39"/>
      <c r="F285" s="39"/>
      <c r="G285" s="39"/>
      <c r="H285" s="39"/>
      <c r="I285" s="39"/>
      <c r="J285" s="39"/>
      <c r="K285" s="39"/>
      <c r="L285" s="39"/>
      <c r="M285" s="39"/>
      <c r="N285" s="39"/>
      <c r="O285" s="39"/>
      <c r="P285" s="39"/>
      <c r="Q285" s="39"/>
      <c r="R285" s="39"/>
      <c r="S285" s="39"/>
      <c r="T285" s="39"/>
      <c r="U285" s="39"/>
      <c r="V285" s="39"/>
      <c r="W285" s="39"/>
      <c r="X285" s="39"/>
    </row>
    <row r="286" spans="1:24" x14ac:dyDescent="0.2">
      <c r="A286" s="39"/>
      <c r="B286" s="79"/>
      <c r="C286" s="54"/>
      <c r="D286" s="39"/>
      <c r="E286" s="39"/>
      <c r="F286" s="39"/>
      <c r="G286" s="39"/>
      <c r="H286" s="39"/>
      <c r="I286" s="39"/>
      <c r="J286" s="39"/>
      <c r="K286" s="39"/>
      <c r="L286" s="39"/>
      <c r="M286" s="39"/>
      <c r="N286" s="39"/>
      <c r="O286" s="39"/>
      <c r="P286" s="39"/>
      <c r="Q286" s="39"/>
      <c r="R286" s="39"/>
      <c r="S286" s="39"/>
      <c r="T286" s="39"/>
      <c r="U286" s="39"/>
      <c r="V286" s="39"/>
      <c r="W286" s="39"/>
      <c r="X286" s="39"/>
    </row>
    <row r="287" spans="1:24" x14ac:dyDescent="0.2">
      <c r="A287" s="39"/>
      <c r="B287" s="79"/>
      <c r="C287" s="54"/>
      <c r="D287" s="39"/>
      <c r="E287" s="39"/>
      <c r="F287" s="39"/>
      <c r="G287" s="39"/>
      <c r="H287" s="39"/>
      <c r="I287" s="39"/>
      <c r="J287" s="39"/>
      <c r="K287" s="39"/>
      <c r="L287" s="39"/>
      <c r="M287" s="39"/>
      <c r="N287" s="39"/>
      <c r="O287" s="39"/>
      <c r="P287" s="39"/>
      <c r="Q287" s="39"/>
      <c r="R287" s="39"/>
      <c r="S287" s="39"/>
      <c r="T287" s="39"/>
      <c r="U287" s="39"/>
      <c r="V287" s="39"/>
      <c r="W287" s="39"/>
      <c r="X287" s="39"/>
    </row>
    <row r="288" spans="1:24" x14ac:dyDescent="0.2">
      <c r="A288" s="39"/>
      <c r="B288" s="79"/>
      <c r="C288" s="54"/>
      <c r="D288" s="39"/>
      <c r="E288" s="39"/>
      <c r="F288" s="39"/>
      <c r="G288" s="39"/>
      <c r="H288" s="39"/>
      <c r="I288" s="39"/>
      <c r="J288" s="39"/>
      <c r="K288" s="39"/>
      <c r="L288" s="39"/>
      <c r="M288" s="39"/>
      <c r="N288" s="39"/>
      <c r="O288" s="39"/>
      <c r="P288" s="39"/>
      <c r="Q288" s="39"/>
      <c r="R288" s="39"/>
      <c r="S288" s="39"/>
      <c r="T288" s="39"/>
      <c r="U288" s="39"/>
      <c r="V288" s="39"/>
      <c r="W288" s="39"/>
      <c r="X288" s="39"/>
    </row>
    <row r="289" spans="1:24" x14ac:dyDescent="0.2">
      <c r="A289" s="39"/>
      <c r="B289" s="79"/>
      <c r="C289" s="54"/>
      <c r="D289" s="39"/>
      <c r="E289" s="39"/>
      <c r="F289" s="39"/>
      <c r="G289" s="39"/>
      <c r="H289" s="39"/>
      <c r="I289" s="39"/>
      <c r="J289" s="39"/>
      <c r="K289" s="39"/>
      <c r="L289" s="39"/>
      <c r="M289" s="39"/>
      <c r="N289" s="39"/>
      <c r="O289" s="39"/>
      <c r="P289" s="39"/>
      <c r="Q289" s="39"/>
      <c r="R289" s="39"/>
      <c r="S289" s="39"/>
      <c r="T289" s="39"/>
      <c r="U289" s="39"/>
      <c r="V289" s="39"/>
      <c r="W289" s="39"/>
      <c r="X289" s="39"/>
    </row>
    <row r="290" spans="1:24" x14ac:dyDescent="0.2">
      <c r="A290" s="39"/>
      <c r="B290" s="79"/>
      <c r="C290" s="54"/>
      <c r="D290" s="39"/>
      <c r="E290" s="39"/>
      <c r="F290" s="39"/>
      <c r="G290" s="39"/>
      <c r="H290" s="39"/>
      <c r="I290" s="39"/>
      <c r="J290" s="39"/>
      <c r="K290" s="39"/>
      <c r="L290" s="39"/>
      <c r="M290" s="39"/>
      <c r="N290" s="39"/>
      <c r="O290" s="39"/>
      <c r="P290" s="39"/>
      <c r="Q290" s="39"/>
      <c r="R290" s="39"/>
      <c r="S290" s="39"/>
      <c r="T290" s="39"/>
      <c r="U290" s="39"/>
      <c r="V290" s="39"/>
      <c r="W290" s="39"/>
      <c r="X290" s="39"/>
    </row>
    <row r="291" spans="1:24" x14ac:dyDescent="0.2">
      <c r="A291" s="39"/>
      <c r="B291" s="79"/>
      <c r="C291" s="54"/>
      <c r="D291" s="39"/>
      <c r="E291" s="39"/>
      <c r="F291" s="39"/>
      <c r="G291" s="39"/>
      <c r="H291" s="39"/>
      <c r="I291" s="39"/>
      <c r="J291" s="39"/>
      <c r="K291" s="39"/>
      <c r="L291" s="39"/>
      <c r="M291" s="39"/>
      <c r="N291" s="39"/>
      <c r="O291" s="39"/>
      <c r="P291" s="39"/>
      <c r="Q291" s="39"/>
      <c r="R291" s="39"/>
      <c r="S291" s="39"/>
      <c r="T291" s="39"/>
      <c r="U291" s="39"/>
      <c r="V291" s="39"/>
      <c r="W291" s="39"/>
      <c r="X291" s="39"/>
    </row>
    <row r="292" spans="1:24" x14ac:dyDescent="0.2">
      <c r="A292" s="39"/>
      <c r="B292" s="79"/>
      <c r="C292" s="54"/>
      <c r="D292" s="39"/>
      <c r="E292" s="39"/>
      <c r="F292" s="39"/>
      <c r="G292" s="39"/>
      <c r="H292" s="39"/>
      <c r="I292" s="39"/>
      <c r="J292" s="39"/>
      <c r="K292" s="39"/>
      <c r="L292" s="39"/>
      <c r="M292" s="39"/>
      <c r="N292" s="39"/>
      <c r="O292" s="39"/>
      <c r="P292" s="39"/>
      <c r="Q292" s="39"/>
      <c r="R292" s="39"/>
      <c r="S292" s="39"/>
      <c r="T292" s="39"/>
      <c r="U292" s="39"/>
      <c r="V292" s="39"/>
      <c r="W292" s="39"/>
      <c r="X292" s="39"/>
    </row>
    <row r="293" spans="1:24" x14ac:dyDescent="0.2">
      <c r="A293" s="39"/>
      <c r="B293" s="79"/>
      <c r="C293" s="54"/>
      <c r="D293" s="39"/>
      <c r="E293" s="39"/>
      <c r="F293" s="39"/>
      <c r="G293" s="39"/>
      <c r="H293" s="39"/>
      <c r="I293" s="39"/>
      <c r="J293" s="39"/>
      <c r="K293" s="39"/>
      <c r="L293" s="39"/>
      <c r="M293" s="39"/>
      <c r="N293" s="39"/>
      <c r="O293" s="39"/>
      <c r="P293" s="39"/>
      <c r="Q293" s="39"/>
      <c r="R293" s="39"/>
      <c r="S293" s="39"/>
      <c r="T293" s="39"/>
      <c r="U293" s="39"/>
      <c r="V293" s="39"/>
      <c r="W293" s="39"/>
      <c r="X293" s="39"/>
    </row>
    <row r="294" spans="1:24" x14ac:dyDescent="0.2">
      <c r="A294" s="39"/>
      <c r="B294" s="79"/>
      <c r="C294" s="54"/>
      <c r="D294" s="39"/>
      <c r="E294" s="39"/>
      <c r="F294" s="39"/>
      <c r="G294" s="39"/>
      <c r="H294" s="39"/>
      <c r="I294" s="39"/>
      <c r="J294" s="39"/>
      <c r="K294" s="39"/>
      <c r="L294" s="39"/>
      <c r="M294" s="39"/>
      <c r="N294" s="39"/>
      <c r="O294" s="39"/>
      <c r="P294" s="39"/>
      <c r="Q294" s="39"/>
      <c r="R294" s="39"/>
      <c r="S294" s="39"/>
      <c r="T294" s="39"/>
      <c r="U294" s="39"/>
      <c r="V294" s="39"/>
      <c r="W294" s="39"/>
      <c r="X294" s="39"/>
    </row>
    <row r="295" spans="1:24" x14ac:dyDescent="0.2">
      <c r="A295" s="39"/>
      <c r="B295" s="79"/>
      <c r="C295" s="54"/>
      <c r="D295" s="39"/>
      <c r="E295" s="39"/>
      <c r="F295" s="39"/>
      <c r="G295" s="39"/>
      <c r="H295" s="39"/>
      <c r="I295" s="39"/>
      <c r="J295" s="39"/>
      <c r="K295" s="39"/>
      <c r="L295" s="39"/>
      <c r="M295" s="39"/>
      <c r="N295" s="39"/>
      <c r="O295" s="39"/>
      <c r="P295" s="39"/>
      <c r="Q295" s="39"/>
      <c r="R295" s="39"/>
      <c r="S295" s="39"/>
      <c r="T295" s="39"/>
      <c r="U295" s="39"/>
      <c r="V295" s="39"/>
      <c r="W295" s="39"/>
      <c r="X295" s="39"/>
    </row>
    <row r="296" spans="1:24" x14ac:dyDescent="0.2">
      <c r="A296" s="39"/>
      <c r="B296" s="79"/>
      <c r="C296" s="54"/>
      <c r="D296" s="39"/>
      <c r="E296" s="39"/>
      <c r="F296" s="39"/>
      <c r="G296" s="39"/>
      <c r="H296" s="39"/>
      <c r="I296" s="39"/>
      <c r="J296" s="39"/>
      <c r="K296" s="39"/>
      <c r="L296" s="39"/>
      <c r="M296" s="39"/>
      <c r="N296" s="39"/>
      <c r="O296" s="39"/>
      <c r="P296" s="39"/>
      <c r="Q296" s="39"/>
      <c r="R296" s="39"/>
      <c r="S296" s="39"/>
      <c r="T296" s="39"/>
      <c r="U296" s="39"/>
      <c r="V296" s="39"/>
      <c r="W296" s="39"/>
      <c r="X296" s="39"/>
    </row>
    <row r="297" spans="1:24" x14ac:dyDescent="0.2">
      <c r="A297" s="39"/>
      <c r="B297" s="79"/>
      <c r="C297" s="54"/>
      <c r="D297" s="39"/>
      <c r="E297" s="39"/>
      <c r="F297" s="39"/>
      <c r="G297" s="39"/>
      <c r="H297" s="39"/>
      <c r="I297" s="39"/>
      <c r="J297" s="39"/>
      <c r="K297" s="39"/>
      <c r="L297" s="39"/>
      <c r="M297" s="39"/>
      <c r="N297" s="39"/>
      <c r="O297" s="39"/>
      <c r="P297" s="39"/>
      <c r="Q297" s="39"/>
      <c r="R297" s="39"/>
      <c r="S297" s="39"/>
      <c r="T297" s="39"/>
      <c r="U297" s="39"/>
      <c r="V297" s="39"/>
      <c r="W297" s="39"/>
      <c r="X297" s="39"/>
    </row>
    <row r="298" spans="1:24" x14ac:dyDescent="0.2">
      <c r="A298" s="39"/>
      <c r="B298" s="79"/>
      <c r="C298" s="54"/>
      <c r="D298" s="39"/>
      <c r="E298" s="39"/>
      <c r="F298" s="39"/>
      <c r="G298" s="39"/>
      <c r="H298" s="39"/>
      <c r="I298" s="39"/>
      <c r="J298" s="39"/>
      <c r="K298" s="39"/>
      <c r="L298" s="39"/>
      <c r="M298" s="39"/>
      <c r="N298" s="39"/>
      <c r="O298" s="39"/>
      <c r="P298" s="39"/>
      <c r="Q298" s="39"/>
      <c r="R298" s="39"/>
      <c r="S298" s="39"/>
      <c r="T298" s="39"/>
      <c r="U298" s="39"/>
      <c r="V298" s="39"/>
      <c r="W298" s="39"/>
      <c r="X298" s="39"/>
    </row>
    <row r="299" spans="1:24" x14ac:dyDescent="0.2">
      <c r="A299" s="39"/>
      <c r="B299" s="79"/>
      <c r="C299" s="54"/>
      <c r="D299" s="39"/>
      <c r="E299" s="39"/>
      <c r="F299" s="39"/>
      <c r="G299" s="39"/>
      <c r="H299" s="39"/>
      <c r="I299" s="39"/>
      <c r="J299" s="39"/>
      <c r="K299" s="39"/>
      <c r="L299" s="39"/>
      <c r="M299" s="39"/>
      <c r="N299" s="39"/>
      <c r="O299" s="39"/>
      <c r="P299" s="39"/>
      <c r="Q299" s="39"/>
      <c r="R299" s="39"/>
      <c r="S299" s="39"/>
      <c r="T299" s="39"/>
      <c r="U299" s="39"/>
      <c r="V299" s="39"/>
      <c r="W299" s="39"/>
      <c r="X299" s="39"/>
    </row>
    <row r="300" spans="1:24" x14ac:dyDescent="0.2">
      <c r="A300" s="39"/>
      <c r="B300" s="79"/>
      <c r="C300" s="54"/>
      <c r="D300" s="39"/>
      <c r="E300" s="39"/>
      <c r="F300" s="39"/>
      <c r="G300" s="39"/>
      <c r="H300" s="39"/>
      <c r="I300" s="39"/>
      <c r="J300" s="39"/>
      <c r="K300" s="39"/>
      <c r="L300" s="39"/>
      <c r="M300" s="39"/>
      <c r="N300" s="39"/>
      <c r="O300" s="39"/>
      <c r="P300" s="39"/>
      <c r="Q300" s="39"/>
      <c r="R300" s="39"/>
      <c r="S300" s="39"/>
      <c r="T300" s="39"/>
      <c r="U300" s="39"/>
      <c r="V300" s="39"/>
      <c r="W300" s="39"/>
      <c r="X300" s="39"/>
    </row>
    <row r="301" spans="1:24" x14ac:dyDescent="0.2">
      <c r="A301" s="39"/>
      <c r="B301" s="79"/>
      <c r="C301" s="54"/>
      <c r="D301" s="39"/>
      <c r="E301" s="39"/>
      <c r="F301" s="39"/>
      <c r="G301" s="39"/>
      <c r="H301" s="39"/>
      <c r="I301" s="39"/>
      <c r="J301" s="39"/>
      <c r="K301" s="39"/>
      <c r="L301" s="39"/>
      <c r="M301" s="39"/>
      <c r="N301" s="39"/>
      <c r="O301" s="39"/>
      <c r="P301" s="39"/>
      <c r="Q301" s="39"/>
      <c r="R301" s="39"/>
      <c r="S301" s="39"/>
      <c r="T301" s="39"/>
      <c r="U301" s="39"/>
      <c r="V301" s="39"/>
      <c r="W301" s="39"/>
      <c r="X301" s="39"/>
    </row>
    <row r="302" spans="1:24" x14ac:dyDescent="0.2">
      <c r="A302" s="39"/>
      <c r="B302" s="79"/>
      <c r="C302" s="54"/>
      <c r="D302" s="39"/>
      <c r="E302" s="39"/>
      <c r="F302" s="39"/>
      <c r="G302" s="39"/>
      <c r="H302" s="39"/>
      <c r="I302" s="39"/>
      <c r="J302" s="39"/>
      <c r="K302" s="39"/>
      <c r="L302" s="39"/>
      <c r="M302" s="39"/>
      <c r="N302" s="39"/>
      <c r="O302" s="39"/>
      <c r="P302" s="39"/>
      <c r="Q302" s="39"/>
      <c r="R302" s="39"/>
      <c r="S302" s="39"/>
      <c r="T302" s="39"/>
      <c r="U302" s="39"/>
      <c r="V302" s="39"/>
      <c r="W302" s="39"/>
      <c r="X302" s="39"/>
    </row>
    <row r="303" spans="1:24" x14ac:dyDescent="0.2">
      <c r="A303" s="39"/>
      <c r="B303" s="79"/>
      <c r="C303" s="54"/>
      <c r="D303" s="39"/>
      <c r="E303" s="39"/>
      <c r="F303" s="39"/>
      <c r="G303" s="39"/>
      <c r="H303" s="39"/>
      <c r="I303" s="39"/>
      <c r="J303" s="39"/>
      <c r="K303" s="39"/>
      <c r="L303" s="39"/>
      <c r="M303" s="39"/>
      <c r="N303" s="39"/>
      <c r="O303" s="39"/>
      <c r="P303" s="39"/>
      <c r="Q303" s="39"/>
      <c r="R303" s="39"/>
      <c r="S303" s="39"/>
      <c r="T303" s="39"/>
      <c r="U303" s="39"/>
      <c r="V303" s="39"/>
      <c r="W303" s="39"/>
      <c r="X303" s="39"/>
    </row>
    <row r="304" spans="1:24" x14ac:dyDescent="0.2">
      <c r="A304" s="39"/>
      <c r="B304" s="79"/>
      <c r="C304" s="54"/>
      <c r="D304" s="39"/>
      <c r="E304" s="39"/>
      <c r="F304" s="39"/>
      <c r="G304" s="39"/>
      <c r="H304" s="39"/>
      <c r="I304" s="39"/>
      <c r="J304" s="39"/>
      <c r="K304" s="39"/>
      <c r="L304" s="39"/>
      <c r="M304" s="39"/>
      <c r="N304" s="39"/>
      <c r="O304" s="39"/>
      <c r="P304" s="39"/>
      <c r="Q304" s="39"/>
      <c r="R304" s="39"/>
      <c r="S304" s="39"/>
      <c r="T304" s="39"/>
      <c r="U304" s="39"/>
      <c r="V304" s="39"/>
      <c r="W304" s="39"/>
      <c r="X304" s="39"/>
    </row>
    <row r="305" spans="1:24" x14ac:dyDescent="0.2">
      <c r="A305" s="39"/>
      <c r="B305" s="79"/>
      <c r="C305" s="54"/>
      <c r="D305" s="39"/>
      <c r="E305" s="39"/>
      <c r="F305" s="39"/>
      <c r="G305" s="39"/>
      <c r="H305" s="39"/>
      <c r="I305" s="39"/>
      <c r="J305" s="39"/>
      <c r="K305" s="39"/>
      <c r="L305" s="39"/>
      <c r="M305" s="39"/>
      <c r="N305" s="39"/>
      <c r="O305" s="39"/>
      <c r="P305" s="39"/>
      <c r="Q305" s="39"/>
      <c r="R305" s="39"/>
      <c r="S305" s="39"/>
      <c r="T305" s="39"/>
      <c r="U305" s="39"/>
      <c r="V305" s="39"/>
      <c r="W305" s="39"/>
      <c r="X305" s="39"/>
    </row>
    <row r="306" spans="1:24" x14ac:dyDescent="0.2">
      <c r="A306" s="39"/>
      <c r="B306" s="79"/>
      <c r="C306" s="54"/>
      <c r="D306" s="39"/>
      <c r="E306" s="39"/>
      <c r="F306" s="39"/>
      <c r="G306" s="39"/>
      <c r="H306" s="39"/>
      <c r="I306" s="39"/>
      <c r="J306" s="39"/>
      <c r="K306" s="39"/>
      <c r="L306" s="39"/>
      <c r="M306" s="39"/>
      <c r="N306" s="39"/>
      <c r="O306" s="39"/>
      <c r="P306" s="39"/>
      <c r="Q306" s="39"/>
      <c r="R306" s="39"/>
      <c r="S306" s="39"/>
      <c r="T306" s="39"/>
      <c r="U306" s="39"/>
      <c r="V306" s="39"/>
      <c r="W306" s="39"/>
      <c r="X306" s="39"/>
    </row>
    <row r="307" spans="1:24" x14ac:dyDescent="0.2">
      <c r="A307" s="39"/>
      <c r="B307" s="79"/>
      <c r="C307" s="54"/>
      <c r="D307" s="39"/>
      <c r="E307" s="39"/>
      <c r="F307" s="39"/>
      <c r="G307" s="39"/>
      <c r="H307" s="39"/>
      <c r="I307" s="39"/>
      <c r="J307" s="39"/>
      <c r="K307" s="39"/>
      <c r="L307" s="39"/>
      <c r="M307" s="39"/>
      <c r="N307" s="39"/>
      <c r="O307" s="39"/>
      <c r="P307" s="39"/>
      <c r="Q307" s="39"/>
      <c r="R307" s="39"/>
      <c r="S307" s="39"/>
      <c r="T307" s="39"/>
      <c r="U307" s="39"/>
      <c r="V307" s="39"/>
      <c r="W307" s="39"/>
      <c r="X307" s="39"/>
    </row>
    <row r="308" spans="1:24" x14ac:dyDescent="0.2">
      <c r="A308" s="39"/>
      <c r="B308" s="79"/>
      <c r="C308" s="54"/>
      <c r="D308" s="39"/>
      <c r="E308" s="39"/>
      <c r="F308" s="39"/>
      <c r="G308" s="39"/>
      <c r="H308" s="39"/>
      <c r="I308" s="39"/>
      <c r="J308" s="39"/>
      <c r="K308" s="39"/>
      <c r="L308" s="39"/>
      <c r="M308" s="39"/>
      <c r="N308" s="39"/>
      <c r="O308" s="39"/>
      <c r="P308" s="39"/>
      <c r="Q308" s="39"/>
      <c r="R308" s="39"/>
      <c r="S308" s="39"/>
      <c r="T308" s="39"/>
      <c r="U308" s="39"/>
      <c r="V308" s="39"/>
      <c r="W308" s="39"/>
      <c r="X308" s="39"/>
    </row>
  </sheetData>
  <sheetProtection algorithmName="SHA-512" hashValue="86UYlaVLk7xTgqQN00Zwxz48Q2kzExBHCoT0zZiNR/eF29BhaZyNCTkA8NjYJJLBrUDjDmUZ6MvjIcAm4hgLcg==" saltValue="HUVQNp2qBgZRpI2ZRpGjSw==" spinCount="100000" sheet="1" objects="1" scenarios="1"/>
  <mergeCells count="750">
    <mergeCell ref="D90:X90"/>
    <mergeCell ref="V91:W91"/>
    <mergeCell ref="D92:E92"/>
    <mergeCell ref="F92:G92"/>
    <mergeCell ref="H92:I92"/>
    <mergeCell ref="J92:K92"/>
    <mergeCell ref="L92:M92"/>
    <mergeCell ref="N92:O92"/>
    <mergeCell ref="P92:Q92"/>
    <mergeCell ref="R92:S92"/>
    <mergeCell ref="T92:U92"/>
    <mergeCell ref="V92:W92"/>
    <mergeCell ref="D91:E91"/>
    <mergeCell ref="F91:G91"/>
    <mergeCell ref="H91:I91"/>
    <mergeCell ref="J91:K91"/>
    <mergeCell ref="L91:M91"/>
    <mergeCell ref="N91:O91"/>
    <mergeCell ref="P91:Q91"/>
    <mergeCell ref="R91:S91"/>
    <mergeCell ref="T91:U91"/>
    <mergeCell ref="A2:X2"/>
    <mergeCell ref="C4:X4"/>
    <mergeCell ref="C48:X48"/>
    <mergeCell ref="D6:E6"/>
    <mergeCell ref="F6:G6"/>
    <mergeCell ref="P6:Q6"/>
    <mergeCell ref="R6:S6"/>
    <mergeCell ref="T6:U6"/>
    <mergeCell ref="V6:W6"/>
    <mergeCell ref="H6:I6"/>
    <mergeCell ref="J6:K6"/>
    <mergeCell ref="L6:M6"/>
    <mergeCell ref="N6:O6"/>
    <mergeCell ref="R21:S21"/>
    <mergeCell ref="T21:U21"/>
    <mergeCell ref="T22:U22"/>
    <mergeCell ref="H8:I8"/>
    <mergeCell ref="J8:K8"/>
    <mergeCell ref="L8:M8"/>
    <mergeCell ref="N8:O8"/>
    <mergeCell ref="J9:K9"/>
    <mergeCell ref="V44:W44"/>
    <mergeCell ref="H9:I9"/>
    <mergeCell ref="D10:E10"/>
    <mergeCell ref="D50:E50"/>
    <mergeCell ref="F50:G50"/>
    <mergeCell ref="H50:I50"/>
    <mergeCell ref="J50:K50"/>
    <mergeCell ref="L50:M50"/>
    <mergeCell ref="N50:O50"/>
    <mergeCell ref="P50:Q50"/>
    <mergeCell ref="R50:S50"/>
    <mergeCell ref="T50:U50"/>
    <mergeCell ref="V50:W50"/>
    <mergeCell ref="T80:U80"/>
    <mergeCell ref="D80:E80"/>
    <mergeCell ref="F80:G80"/>
    <mergeCell ref="H80:I80"/>
    <mergeCell ref="J80:K80"/>
    <mergeCell ref="R26:S26"/>
    <mergeCell ref="T26:U26"/>
    <mergeCell ref="N44:O44"/>
    <mergeCell ref="P44:Q44"/>
    <mergeCell ref="R44:S44"/>
    <mergeCell ref="T44:U44"/>
    <mergeCell ref="C73:X73"/>
    <mergeCell ref="C74:X74"/>
    <mergeCell ref="T76:U76"/>
    <mergeCell ref="V61:W61"/>
    <mergeCell ref="L66:M66"/>
    <mergeCell ref="N66:O66"/>
    <mergeCell ref="P66:Q66"/>
    <mergeCell ref="R66:S66"/>
    <mergeCell ref="V66:W66"/>
    <mergeCell ref="V63:W63"/>
    <mergeCell ref="T63:U63"/>
    <mergeCell ref="D56:E56"/>
    <mergeCell ref="F8:G8"/>
    <mergeCell ref="F9:G9"/>
    <mergeCell ref="T20:U20"/>
    <mergeCell ref="T15:U15"/>
    <mergeCell ref="D8:E8"/>
    <mergeCell ref="D9:E9"/>
    <mergeCell ref="L9:M9"/>
    <mergeCell ref="N9:O9"/>
    <mergeCell ref="P8:Q8"/>
    <mergeCell ref="R8:S8"/>
    <mergeCell ref="T8:U8"/>
    <mergeCell ref="T10:U10"/>
    <mergeCell ref="P9:Q9"/>
    <mergeCell ref="R9:S9"/>
    <mergeCell ref="R10:S10"/>
    <mergeCell ref="R12:S12"/>
    <mergeCell ref="T12:U12"/>
    <mergeCell ref="T13:U13"/>
    <mergeCell ref="R13:S13"/>
    <mergeCell ref="N17:O17"/>
    <mergeCell ref="J18:K18"/>
    <mergeCell ref="L17:M17"/>
    <mergeCell ref="R20:S20"/>
    <mergeCell ref="J10:K10"/>
    <mergeCell ref="P14:Q14"/>
    <mergeCell ref="R14:S14"/>
    <mergeCell ref="V13:W13"/>
    <mergeCell ref="L14:M14"/>
    <mergeCell ref="P12:Q12"/>
    <mergeCell ref="D12:E12"/>
    <mergeCell ref="F14:G14"/>
    <mergeCell ref="H14:I14"/>
    <mergeCell ref="J14:K14"/>
    <mergeCell ref="N14:O14"/>
    <mergeCell ref="D13:E13"/>
    <mergeCell ref="D14:E14"/>
    <mergeCell ref="N12:O12"/>
    <mergeCell ref="L12:M12"/>
    <mergeCell ref="N13:O13"/>
    <mergeCell ref="P13:Q13"/>
    <mergeCell ref="L13:M13"/>
    <mergeCell ref="V8:W8"/>
    <mergeCell ref="V9:W9"/>
    <mergeCell ref="V10:W10"/>
    <mergeCell ref="V12:W12"/>
    <mergeCell ref="T9:U9"/>
    <mergeCell ref="V20:W20"/>
    <mergeCell ref="R17:S17"/>
    <mergeCell ref="T17:U17"/>
    <mergeCell ref="V17:W17"/>
    <mergeCell ref="R18:S18"/>
    <mergeCell ref="T18:U18"/>
    <mergeCell ref="R15:S15"/>
    <mergeCell ref="V18:W18"/>
    <mergeCell ref="V14:W14"/>
    <mergeCell ref="T14:U14"/>
    <mergeCell ref="F10:G10"/>
    <mergeCell ref="H10:I10"/>
    <mergeCell ref="P10:Q10"/>
    <mergeCell ref="P21:Q21"/>
    <mergeCell ref="L10:M10"/>
    <mergeCell ref="F20:G20"/>
    <mergeCell ref="H20:I20"/>
    <mergeCell ref="J20:K20"/>
    <mergeCell ref="L20:M20"/>
    <mergeCell ref="F12:G12"/>
    <mergeCell ref="H12:I12"/>
    <mergeCell ref="J12:K12"/>
    <mergeCell ref="P17:Q17"/>
    <mergeCell ref="N20:O20"/>
    <mergeCell ref="J21:K21"/>
    <mergeCell ref="L21:M21"/>
    <mergeCell ref="N21:O21"/>
    <mergeCell ref="L15:M15"/>
    <mergeCell ref="N15:O15"/>
    <mergeCell ref="P15:Q15"/>
    <mergeCell ref="F13:G13"/>
    <mergeCell ref="H13:I13"/>
    <mergeCell ref="J13:K13"/>
    <mergeCell ref="N10:O10"/>
    <mergeCell ref="V21:W21"/>
    <mergeCell ref="D22:E22"/>
    <mergeCell ref="F22:G22"/>
    <mergeCell ref="H22:I22"/>
    <mergeCell ref="J22:K22"/>
    <mergeCell ref="L22:M22"/>
    <mergeCell ref="N22:O22"/>
    <mergeCell ref="P22:Q22"/>
    <mergeCell ref="D104:E104"/>
    <mergeCell ref="F104:G104"/>
    <mergeCell ref="H104:I104"/>
    <mergeCell ref="J104:K104"/>
    <mergeCell ref="V22:W22"/>
    <mergeCell ref="R22:S22"/>
    <mergeCell ref="D21:E21"/>
    <mergeCell ref="F21:G21"/>
    <mergeCell ref="H21:I21"/>
    <mergeCell ref="D44:E44"/>
    <mergeCell ref="F44:G44"/>
    <mergeCell ref="H44:I44"/>
    <mergeCell ref="J44:K44"/>
    <mergeCell ref="L44:M44"/>
    <mergeCell ref="C23:X23"/>
    <mergeCell ref="R80:S80"/>
    <mergeCell ref="D105:E105"/>
    <mergeCell ref="F105:G105"/>
    <mergeCell ref="H105:I105"/>
    <mergeCell ref="J105:K105"/>
    <mergeCell ref="V105:W105"/>
    <mergeCell ref="V104:W104"/>
    <mergeCell ref="L105:M105"/>
    <mergeCell ref="N105:O105"/>
    <mergeCell ref="P105:Q105"/>
    <mergeCell ref="R105:S105"/>
    <mergeCell ref="T105:U105"/>
    <mergeCell ref="L104:M104"/>
    <mergeCell ref="N104:O104"/>
    <mergeCell ref="P104:Q104"/>
    <mergeCell ref="R104:S104"/>
    <mergeCell ref="T104:U104"/>
    <mergeCell ref="T25:U25"/>
    <mergeCell ref="V25:W25"/>
    <mergeCell ref="D41:E41"/>
    <mergeCell ref="F41:G41"/>
    <mergeCell ref="H41:I41"/>
    <mergeCell ref="J41:K41"/>
    <mergeCell ref="L41:M41"/>
    <mergeCell ref="N41:O41"/>
    <mergeCell ref="D25:E25"/>
    <mergeCell ref="F25:G25"/>
    <mergeCell ref="P41:Q41"/>
    <mergeCell ref="R41:S41"/>
    <mergeCell ref="T41:U41"/>
    <mergeCell ref="V41:W41"/>
    <mergeCell ref="T27:U27"/>
    <mergeCell ref="V27:W27"/>
    <mergeCell ref="P28:Q28"/>
    <mergeCell ref="R28:S28"/>
    <mergeCell ref="T28:U28"/>
    <mergeCell ref="V28:W28"/>
    <mergeCell ref="N39:O39"/>
    <mergeCell ref="P39:Q39"/>
    <mergeCell ref="R39:S39"/>
    <mergeCell ref="P25:Q25"/>
    <mergeCell ref="N63:O63"/>
    <mergeCell ref="P63:Q63"/>
    <mergeCell ref="R63:S63"/>
    <mergeCell ref="J57:K57"/>
    <mergeCell ref="L57:M57"/>
    <mergeCell ref="N57:O57"/>
    <mergeCell ref="P57:Q57"/>
    <mergeCell ref="R57:S57"/>
    <mergeCell ref="T57:U57"/>
    <mergeCell ref="T68:U68"/>
    <mergeCell ref="R61:S61"/>
    <mergeCell ref="T61:U61"/>
    <mergeCell ref="F66:G66"/>
    <mergeCell ref="H66:I66"/>
    <mergeCell ref="J66:K66"/>
    <mergeCell ref="D97:E97"/>
    <mergeCell ref="F97:G97"/>
    <mergeCell ref="H97:I97"/>
    <mergeCell ref="J97:K97"/>
    <mergeCell ref="D68:E68"/>
    <mergeCell ref="F68:G68"/>
    <mergeCell ref="D66:E66"/>
    <mergeCell ref="D71:E71"/>
    <mergeCell ref="F71:G71"/>
    <mergeCell ref="H71:I71"/>
    <mergeCell ref="D65:E65"/>
    <mergeCell ref="F65:G65"/>
    <mergeCell ref="H65:I65"/>
    <mergeCell ref="J65:K65"/>
    <mergeCell ref="P65:Q65"/>
    <mergeCell ref="T65:U65"/>
    <mergeCell ref="R65:S65"/>
    <mergeCell ref="T66:U66"/>
    <mergeCell ref="D47:E47"/>
    <mergeCell ref="F47:G47"/>
    <mergeCell ref="H47:I47"/>
    <mergeCell ref="J47:K47"/>
    <mergeCell ref="L47:M47"/>
    <mergeCell ref="N47:O47"/>
    <mergeCell ref="P47:Q47"/>
    <mergeCell ref="D61:E61"/>
    <mergeCell ref="F61:G61"/>
    <mergeCell ref="H61:I61"/>
    <mergeCell ref="J61:K61"/>
    <mergeCell ref="L61:M61"/>
    <mergeCell ref="N61:O61"/>
    <mergeCell ref="P61:Q61"/>
    <mergeCell ref="D54:E54"/>
    <mergeCell ref="F54:G54"/>
    <mergeCell ref="H54:I54"/>
    <mergeCell ref="J54:K54"/>
    <mergeCell ref="L54:M54"/>
    <mergeCell ref="N54:O54"/>
    <mergeCell ref="P54:Q54"/>
    <mergeCell ref="D57:E57"/>
    <mergeCell ref="F57:G57"/>
    <mergeCell ref="H57:I57"/>
    <mergeCell ref="R25:S25"/>
    <mergeCell ref="L25:M25"/>
    <mergeCell ref="D15:E15"/>
    <mergeCell ref="F15:G15"/>
    <mergeCell ref="H15:I15"/>
    <mergeCell ref="J15:K15"/>
    <mergeCell ref="F27:G27"/>
    <mergeCell ref="H27:I27"/>
    <mergeCell ref="J27:K27"/>
    <mergeCell ref="L27:M27"/>
    <mergeCell ref="N27:O27"/>
    <mergeCell ref="P27:Q27"/>
    <mergeCell ref="R27:S27"/>
    <mergeCell ref="P20:Q20"/>
    <mergeCell ref="D28:E28"/>
    <mergeCell ref="F28:G28"/>
    <mergeCell ref="H28:I28"/>
    <mergeCell ref="J28:K28"/>
    <mergeCell ref="L28:M28"/>
    <mergeCell ref="N28:O28"/>
    <mergeCell ref="V15:W15"/>
    <mergeCell ref="D39:E39"/>
    <mergeCell ref="F39:G39"/>
    <mergeCell ref="H39:I39"/>
    <mergeCell ref="J39:K39"/>
    <mergeCell ref="L39:M39"/>
    <mergeCell ref="T39:U39"/>
    <mergeCell ref="V39:W39"/>
    <mergeCell ref="D18:E18"/>
    <mergeCell ref="F18:G18"/>
    <mergeCell ref="D17:E17"/>
    <mergeCell ref="F17:G17"/>
    <mergeCell ref="H17:I17"/>
    <mergeCell ref="H18:I18"/>
    <mergeCell ref="J17:K17"/>
    <mergeCell ref="D20:E20"/>
    <mergeCell ref="R30:S30"/>
    <mergeCell ref="T30:U30"/>
    <mergeCell ref="D42:E42"/>
    <mergeCell ref="F42:G42"/>
    <mergeCell ref="H42:I42"/>
    <mergeCell ref="J42:K42"/>
    <mergeCell ref="L42:M42"/>
    <mergeCell ref="N42:O42"/>
    <mergeCell ref="P42:Q42"/>
    <mergeCell ref="R42:S42"/>
    <mergeCell ref="T42:U42"/>
    <mergeCell ref="V42:W42"/>
    <mergeCell ref="L26:M26"/>
    <mergeCell ref="N26:O26"/>
    <mergeCell ref="N25:O25"/>
    <mergeCell ref="P26:Q26"/>
    <mergeCell ref="V26:W26"/>
    <mergeCell ref="D27:E27"/>
    <mergeCell ref="R47:S47"/>
    <mergeCell ref="T47:U47"/>
    <mergeCell ref="V47:W47"/>
    <mergeCell ref="D26:E26"/>
    <mergeCell ref="F26:G26"/>
    <mergeCell ref="H26:I26"/>
    <mergeCell ref="J26:K26"/>
    <mergeCell ref="H25:I25"/>
    <mergeCell ref="J25:K25"/>
    <mergeCell ref="V29:W29"/>
    <mergeCell ref="D30:E30"/>
    <mergeCell ref="F30:G30"/>
    <mergeCell ref="H30:I30"/>
    <mergeCell ref="J30:K30"/>
    <mergeCell ref="L30:M30"/>
    <mergeCell ref="N30:O30"/>
    <mergeCell ref="P30:Q30"/>
    <mergeCell ref="V51:W51"/>
    <mergeCell ref="D52:E52"/>
    <mergeCell ref="F52:G52"/>
    <mergeCell ref="H52:I52"/>
    <mergeCell ref="J52:K52"/>
    <mergeCell ref="L52:M52"/>
    <mergeCell ref="N52:O52"/>
    <mergeCell ref="P52:Q52"/>
    <mergeCell ref="R52:S52"/>
    <mergeCell ref="T52:U52"/>
    <mergeCell ref="V52:W52"/>
    <mergeCell ref="D51:E51"/>
    <mergeCell ref="F51:G51"/>
    <mergeCell ref="H51:I51"/>
    <mergeCell ref="J51:K51"/>
    <mergeCell ref="L51:M51"/>
    <mergeCell ref="N51:O51"/>
    <mergeCell ref="P51:Q51"/>
    <mergeCell ref="R51:S51"/>
    <mergeCell ref="T51:U51"/>
    <mergeCell ref="V72:W72"/>
    <mergeCell ref="T64:U64"/>
    <mergeCell ref="V65:W65"/>
    <mergeCell ref="R69:S69"/>
    <mergeCell ref="L69:M69"/>
    <mergeCell ref="T97:U97"/>
    <mergeCell ref="F72:G72"/>
    <mergeCell ref="H72:I72"/>
    <mergeCell ref="J72:K72"/>
    <mergeCell ref="V97:W97"/>
    <mergeCell ref="L80:M80"/>
    <mergeCell ref="N80:O80"/>
    <mergeCell ref="P80:Q80"/>
    <mergeCell ref="R72:S72"/>
    <mergeCell ref="L72:M72"/>
    <mergeCell ref="N70:O70"/>
    <mergeCell ref="P70:Q70"/>
    <mergeCell ref="J71:K71"/>
    <mergeCell ref="P97:Q97"/>
    <mergeCell ref="R97:S97"/>
    <mergeCell ref="F87:G87"/>
    <mergeCell ref="F77:G77"/>
    <mergeCell ref="V68:W68"/>
    <mergeCell ref="V80:W80"/>
    <mergeCell ref="V30:W30"/>
    <mergeCell ref="D29:E29"/>
    <mergeCell ref="F29:G29"/>
    <mergeCell ref="H29:I29"/>
    <mergeCell ref="J29:K29"/>
    <mergeCell ref="L29:M29"/>
    <mergeCell ref="N29:O29"/>
    <mergeCell ref="P29:Q29"/>
    <mergeCell ref="R29:S29"/>
    <mergeCell ref="T29:U29"/>
    <mergeCell ref="V31:W31"/>
    <mergeCell ref="D32:E32"/>
    <mergeCell ref="F32:G32"/>
    <mergeCell ref="H32:I32"/>
    <mergeCell ref="J32:K32"/>
    <mergeCell ref="L32:M32"/>
    <mergeCell ref="N32:O32"/>
    <mergeCell ref="P32:Q32"/>
    <mergeCell ref="R32:S32"/>
    <mergeCell ref="T32:U32"/>
    <mergeCell ref="V32:W32"/>
    <mergeCell ref="D31:E31"/>
    <mergeCell ref="F31:G31"/>
    <mergeCell ref="H31:I31"/>
    <mergeCell ref="J31:K31"/>
    <mergeCell ref="L31:M31"/>
    <mergeCell ref="N31:O31"/>
    <mergeCell ref="P31:Q31"/>
    <mergeCell ref="R31:S31"/>
    <mergeCell ref="T31:U31"/>
    <mergeCell ref="V33:W33"/>
    <mergeCell ref="D34:E34"/>
    <mergeCell ref="F34:G34"/>
    <mergeCell ref="H34:I34"/>
    <mergeCell ref="J34:K34"/>
    <mergeCell ref="L34:M34"/>
    <mergeCell ref="N34:O34"/>
    <mergeCell ref="P34:Q34"/>
    <mergeCell ref="R34:S34"/>
    <mergeCell ref="T34:U34"/>
    <mergeCell ref="V34:W34"/>
    <mergeCell ref="D33:E33"/>
    <mergeCell ref="F33:G33"/>
    <mergeCell ref="H33:I33"/>
    <mergeCell ref="J33:K33"/>
    <mergeCell ref="L33:M33"/>
    <mergeCell ref="N33:O33"/>
    <mergeCell ref="P33:Q33"/>
    <mergeCell ref="R33:S33"/>
    <mergeCell ref="T33:U33"/>
    <mergeCell ref="V35:W35"/>
    <mergeCell ref="D36:E36"/>
    <mergeCell ref="F36:G36"/>
    <mergeCell ref="H36:I36"/>
    <mergeCell ref="J36:K36"/>
    <mergeCell ref="L36:M36"/>
    <mergeCell ref="N36:O36"/>
    <mergeCell ref="P36:Q36"/>
    <mergeCell ref="R36:S36"/>
    <mergeCell ref="T36:U36"/>
    <mergeCell ref="V36:W36"/>
    <mergeCell ref="D35:E35"/>
    <mergeCell ref="F35:G35"/>
    <mergeCell ref="H35:I35"/>
    <mergeCell ref="J35:K35"/>
    <mergeCell ref="L35:M35"/>
    <mergeCell ref="N35:O35"/>
    <mergeCell ref="P35:Q35"/>
    <mergeCell ref="R35:S35"/>
    <mergeCell ref="T35:U35"/>
    <mergeCell ref="V37:W37"/>
    <mergeCell ref="D38:E38"/>
    <mergeCell ref="F38:G38"/>
    <mergeCell ref="H38:I38"/>
    <mergeCell ref="J38:K38"/>
    <mergeCell ref="L38:M38"/>
    <mergeCell ref="N38:O38"/>
    <mergeCell ref="P38:Q38"/>
    <mergeCell ref="R38:S38"/>
    <mergeCell ref="T38:U38"/>
    <mergeCell ref="V38:W38"/>
    <mergeCell ref="D37:E37"/>
    <mergeCell ref="F37:G37"/>
    <mergeCell ref="H37:I37"/>
    <mergeCell ref="J37:K37"/>
    <mergeCell ref="L37:M37"/>
    <mergeCell ref="N37:O37"/>
    <mergeCell ref="P37:Q37"/>
    <mergeCell ref="R37:S37"/>
    <mergeCell ref="T37:U37"/>
    <mergeCell ref="V45:W45"/>
    <mergeCell ref="D46:E46"/>
    <mergeCell ref="F46:G46"/>
    <mergeCell ref="H46:I46"/>
    <mergeCell ref="J46:K46"/>
    <mergeCell ref="L46:M46"/>
    <mergeCell ref="N46:O46"/>
    <mergeCell ref="P46:Q46"/>
    <mergeCell ref="R46:S46"/>
    <mergeCell ref="T46:U46"/>
    <mergeCell ref="V46:W46"/>
    <mergeCell ref="D45:E45"/>
    <mergeCell ref="F45:G45"/>
    <mergeCell ref="H45:I45"/>
    <mergeCell ref="J45:K45"/>
    <mergeCell ref="L45:M45"/>
    <mergeCell ref="N45:O45"/>
    <mergeCell ref="P45:Q45"/>
    <mergeCell ref="R45:S45"/>
    <mergeCell ref="T45:U45"/>
    <mergeCell ref="V57:W57"/>
    <mergeCell ref="D53:E53"/>
    <mergeCell ref="F53:G53"/>
    <mergeCell ref="H53:I53"/>
    <mergeCell ref="J53:K53"/>
    <mergeCell ref="L53:M53"/>
    <mergeCell ref="N53:O53"/>
    <mergeCell ref="P53:Q53"/>
    <mergeCell ref="R53:S53"/>
    <mergeCell ref="T53:U53"/>
    <mergeCell ref="V56:W56"/>
    <mergeCell ref="R54:S54"/>
    <mergeCell ref="T54:U54"/>
    <mergeCell ref="V54:W54"/>
    <mergeCell ref="V53:W53"/>
    <mergeCell ref="F56:G56"/>
    <mergeCell ref="H56:I56"/>
    <mergeCell ref="J56:K56"/>
    <mergeCell ref="L56:M56"/>
    <mergeCell ref="N56:O56"/>
    <mergeCell ref="P56:Q56"/>
    <mergeCell ref="R56:S56"/>
    <mergeCell ref="T56:U56"/>
    <mergeCell ref="V58:W58"/>
    <mergeCell ref="D59:E59"/>
    <mergeCell ref="F59:G59"/>
    <mergeCell ref="H59:I59"/>
    <mergeCell ref="J59:K59"/>
    <mergeCell ref="L59:M59"/>
    <mergeCell ref="N59:O59"/>
    <mergeCell ref="P59:Q59"/>
    <mergeCell ref="R59:S59"/>
    <mergeCell ref="T59:U59"/>
    <mergeCell ref="V59:W59"/>
    <mergeCell ref="D58:E58"/>
    <mergeCell ref="F58:G58"/>
    <mergeCell ref="H58:I58"/>
    <mergeCell ref="J58:K58"/>
    <mergeCell ref="L58:M58"/>
    <mergeCell ref="N58:O58"/>
    <mergeCell ref="P58:Q58"/>
    <mergeCell ref="R58:S58"/>
    <mergeCell ref="T58:U58"/>
    <mergeCell ref="V60:W60"/>
    <mergeCell ref="D64:E64"/>
    <mergeCell ref="F64:G64"/>
    <mergeCell ref="H64:I64"/>
    <mergeCell ref="J64:K64"/>
    <mergeCell ref="L64:M64"/>
    <mergeCell ref="N64:O64"/>
    <mergeCell ref="P64:Q64"/>
    <mergeCell ref="R64:S64"/>
    <mergeCell ref="D60:E60"/>
    <mergeCell ref="F60:G60"/>
    <mergeCell ref="H60:I60"/>
    <mergeCell ref="J60:K60"/>
    <mergeCell ref="L60:M60"/>
    <mergeCell ref="N60:O60"/>
    <mergeCell ref="P60:Q60"/>
    <mergeCell ref="R60:S60"/>
    <mergeCell ref="T60:U60"/>
    <mergeCell ref="V64:W64"/>
    <mergeCell ref="D63:E63"/>
    <mergeCell ref="F63:G63"/>
    <mergeCell ref="H63:I63"/>
    <mergeCell ref="J63:K63"/>
    <mergeCell ref="L63:M63"/>
    <mergeCell ref="L68:M68"/>
    <mergeCell ref="N68:O68"/>
    <mergeCell ref="P68:Q68"/>
    <mergeCell ref="R68:S68"/>
    <mergeCell ref="F69:G69"/>
    <mergeCell ref="H69:I69"/>
    <mergeCell ref="J69:K69"/>
    <mergeCell ref="N65:O65"/>
    <mergeCell ref="H68:I68"/>
    <mergeCell ref="J68:K68"/>
    <mergeCell ref="L65:M65"/>
    <mergeCell ref="N69:O69"/>
    <mergeCell ref="P69:Q69"/>
    <mergeCell ref="D70:E70"/>
    <mergeCell ref="F70:G70"/>
    <mergeCell ref="H70:I70"/>
    <mergeCell ref="J70:K70"/>
    <mergeCell ref="L70:M70"/>
    <mergeCell ref="T70:U70"/>
    <mergeCell ref="D69:E69"/>
    <mergeCell ref="V70:W70"/>
    <mergeCell ref="T69:U69"/>
    <mergeCell ref="N95:O95"/>
    <mergeCell ref="P95:Q95"/>
    <mergeCell ref="R95:S95"/>
    <mergeCell ref="D95:E95"/>
    <mergeCell ref="R70:S70"/>
    <mergeCell ref="L98:M98"/>
    <mergeCell ref="N98:O98"/>
    <mergeCell ref="P98:Q98"/>
    <mergeCell ref="T72:U72"/>
    <mergeCell ref="R71:S71"/>
    <mergeCell ref="L71:M71"/>
    <mergeCell ref="N71:O71"/>
    <mergeCell ref="N83:O83"/>
    <mergeCell ref="P83:Q83"/>
    <mergeCell ref="R83:S83"/>
    <mergeCell ref="J84:K84"/>
    <mergeCell ref="L86:M86"/>
    <mergeCell ref="D84:E84"/>
    <mergeCell ref="T87:U87"/>
    <mergeCell ref="D88:E88"/>
    <mergeCell ref="F88:G88"/>
    <mergeCell ref="D72:E72"/>
    <mergeCell ref="N72:O72"/>
    <mergeCell ref="P72:Q72"/>
    <mergeCell ref="R99:S99"/>
    <mergeCell ref="R98:S98"/>
    <mergeCell ref="T99:U99"/>
    <mergeCell ref="V99:W99"/>
    <mergeCell ref="D100:E100"/>
    <mergeCell ref="F100:G100"/>
    <mergeCell ref="R86:S86"/>
    <mergeCell ref="R87:S87"/>
    <mergeCell ref="N100:O100"/>
    <mergeCell ref="P100:Q100"/>
    <mergeCell ref="C93:X93"/>
    <mergeCell ref="V95:W95"/>
    <mergeCell ref="L95:M95"/>
    <mergeCell ref="L99:M99"/>
    <mergeCell ref="N99:O99"/>
    <mergeCell ref="T95:U95"/>
    <mergeCell ref="D98:E98"/>
    <mergeCell ref="F98:G98"/>
    <mergeCell ref="H98:I98"/>
    <mergeCell ref="J98:K98"/>
    <mergeCell ref="T98:U98"/>
    <mergeCell ref="L97:M97"/>
    <mergeCell ref="N97:O97"/>
    <mergeCell ref="V98:W98"/>
    <mergeCell ref="P102:Q102"/>
    <mergeCell ref="D101:E101"/>
    <mergeCell ref="F101:G101"/>
    <mergeCell ref="H101:I101"/>
    <mergeCell ref="J101:K101"/>
    <mergeCell ref="D102:E102"/>
    <mergeCell ref="H100:I100"/>
    <mergeCell ref="J100:K100"/>
    <mergeCell ref="D99:E99"/>
    <mergeCell ref="F99:G99"/>
    <mergeCell ref="H99:I99"/>
    <mergeCell ref="J99:K99"/>
    <mergeCell ref="L100:M100"/>
    <mergeCell ref="V83:W83"/>
    <mergeCell ref="D82:W82"/>
    <mergeCell ref="V71:W71"/>
    <mergeCell ref="P71:Q71"/>
    <mergeCell ref="T71:U71"/>
    <mergeCell ref="L18:M18"/>
    <mergeCell ref="N18:O18"/>
    <mergeCell ref="P18:Q18"/>
    <mergeCell ref="V76:W76"/>
    <mergeCell ref="D76:E76"/>
    <mergeCell ref="F76:G76"/>
    <mergeCell ref="H76:I76"/>
    <mergeCell ref="J76:K76"/>
    <mergeCell ref="L76:M76"/>
    <mergeCell ref="N76:O76"/>
    <mergeCell ref="P76:Q76"/>
    <mergeCell ref="R76:S76"/>
    <mergeCell ref="D78:E78"/>
    <mergeCell ref="F78:G78"/>
    <mergeCell ref="H78:I78"/>
    <mergeCell ref="D83:E83"/>
    <mergeCell ref="D77:E77"/>
    <mergeCell ref="H77:I77"/>
    <mergeCell ref="V69:W69"/>
    <mergeCell ref="R102:S102"/>
    <mergeCell ref="R101:S101"/>
    <mergeCell ref="L84:M84"/>
    <mergeCell ref="N84:O84"/>
    <mergeCell ref="P84:Q84"/>
    <mergeCell ref="R84:S84"/>
    <mergeCell ref="L87:M87"/>
    <mergeCell ref="N86:O86"/>
    <mergeCell ref="P86:Q86"/>
    <mergeCell ref="P99:Q99"/>
    <mergeCell ref="N88:O88"/>
    <mergeCell ref="P88:Q88"/>
    <mergeCell ref="R88:S88"/>
    <mergeCell ref="P87:Q87"/>
    <mergeCell ref="D85:W85"/>
    <mergeCell ref="V86:W86"/>
    <mergeCell ref="F86:G86"/>
    <mergeCell ref="H86:I86"/>
    <mergeCell ref="J86:K86"/>
    <mergeCell ref="T86:U86"/>
    <mergeCell ref="N101:O101"/>
    <mergeCell ref="P101:Q101"/>
    <mergeCell ref="L102:M102"/>
    <mergeCell ref="N102:O102"/>
    <mergeCell ref="T102:U102"/>
    <mergeCell ref="V102:W102"/>
    <mergeCell ref="T101:U101"/>
    <mergeCell ref="V101:W101"/>
    <mergeCell ref="T100:U100"/>
    <mergeCell ref="V100:W100"/>
    <mergeCell ref="R100:S100"/>
    <mergeCell ref="F83:G83"/>
    <mergeCell ref="H83:I83"/>
    <mergeCell ref="J83:K83"/>
    <mergeCell ref="L83:M83"/>
    <mergeCell ref="F84:G84"/>
    <mergeCell ref="F95:G95"/>
    <mergeCell ref="H95:I95"/>
    <mergeCell ref="J95:K95"/>
    <mergeCell ref="H87:I87"/>
    <mergeCell ref="J87:K87"/>
    <mergeCell ref="N87:O87"/>
    <mergeCell ref="H88:I88"/>
    <mergeCell ref="F102:G102"/>
    <mergeCell ref="H102:I102"/>
    <mergeCell ref="L88:M88"/>
    <mergeCell ref="J102:K102"/>
    <mergeCell ref="L101:M101"/>
    <mergeCell ref="J77:K77"/>
    <mergeCell ref="T77:U77"/>
    <mergeCell ref="J88:K88"/>
    <mergeCell ref="D87:E87"/>
    <mergeCell ref="T88:U88"/>
    <mergeCell ref="L77:M77"/>
    <mergeCell ref="N77:O77"/>
    <mergeCell ref="V77:W77"/>
    <mergeCell ref="P78:Q78"/>
    <mergeCell ref="R78:S78"/>
    <mergeCell ref="J78:K78"/>
    <mergeCell ref="L78:M78"/>
    <mergeCell ref="N78:O78"/>
    <mergeCell ref="T78:U78"/>
    <mergeCell ref="V78:W78"/>
    <mergeCell ref="P77:Q77"/>
    <mergeCell ref="R77:S77"/>
    <mergeCell ref="T84:U84"/>
    <mergeCell ref="V84:W84"/>
    <mergeCell ref="D86:E86"/>
    <mergeCell ref="H84:I84"/>
    <mergeCell ref="V88:W88"/>
    <mergeCell ref="V87:W87"/>
    <mergeCell ref="T83:U83"/>
  </mergeCells>
  <phoneticPr fontId="0" type="noConversion"/>
  <conditionalFormatting sqref="O106:O65540 Q106:Q65540 S106:S65540 M106:M65540 U106:U65540 E106:E65540 G106:G65540 I106:I65540 K106:K65540 W106:X65540 U103 E103 G103 I103 K103 M103 O103 Q103 S103 W103:X103 M96 O96 Q96 S96 U96 E96 G96 I96 K96 W94:X94 W96:X96 W81:X81 E81 G81 I81 K81 O81 Q81 S81 U81 M81 W79:X79 E79 G79 I79 K79 O79 Q79 S79 U79 M79 E93:E94 U93:U94 S93:S94 Q93:Q94 O93:O94 M93:M94 K93:K94 I93:I94 G93:G94 W93 W75:X75 K67 Q55 U55 S55 E55 G55 I55 K55 M55 O62 Q62 U62 S62 E62 G62 I62 K62 O55 M67 O67 Q67 U67 S67 E67 G67 I67 M62 W49:X49 W55:X55 W62:X62 W67:X67 W73:W74 E73:E75 U73:U75 S73:S75 Q73:Q75 O73:O75 M73:M75 K73:K75 I73:I75 G73:G75 S43 E43 G43 I43 K43 M43 O43 Q43 U43 W43:X43 W40:X40 E40 U40 S40 Q40 O40 M40 K40 I40 G40 W24:X24 W48 E48:E49 U48:U49 S48:S49 Q48:Q49 O48:O49 M48:M49 K48:K49 I48:I49 G48:G49 G19 E7 G7 I7 K7 M7 O7 Q7 S7 U7 I19 K19 M19 O19 Q19 S19 U19 E19 U11 S11 Q11 O11 M11 K11 I11 G11 E11 U16 S16 Q16 O16 M16 K16 I16 G16 E16 W7:X7 W19:X19 W11:X11 W16:X16 G23:G24 X3 X5 W23 E23:E24 U23:U24 S23:S24 Q23:Q24 O23:O24 M23:M24 K23:K24 I23:I24 E2:E5 U2:U5 S2:S5 Q2:Q5 O2:O5 M2:M5 K2:K5 I2:I5 G2:G5 W2:W5">
    <cfRule type="cellIs" dxfId="897" priority="8" stopIfTrue="1" operator="equal">
      <formula>1</formula>
    </cfRule>
    <cfRule type="cellIs" dxfId="896" priority="9" stopIfTrue="1" operator="between">
      <formula>1</formula>
      <formula>3</formula>
    </cfRule>
  </conditionalFormatting>
  <conditionalFormatting sqref="P106:P65540 R106:R65540 V106:V65540 D106:D65540 T106:T65540 F106:F65540 H106:H65540 J106:J65540 N106:N65540 L106:L65540 D103 T103 F103 H103 J103 L103 N103 P103 R103 V103 L96 N96 P96 R96 V96 D96 T96 F96 H96 J96 T81 F81 H81 L81 N81 P81 R81 V81 D81 J81 T79 F79 H79 L79 N79 P79 R79 V79 D79 J79 D93:D94 V93:V94 R93:R94 P93:P94 N93:N94 L93:L94 J93:J94 H93:H94 F93:F94 T93:T94 J67 P55 V55 R55 T55 D55 F55 H55 J55 L55 N62 P62 V62 R62 T62 D62 F62 H62 J62 N55 L67 N67 P67 V67 R67 T67 D67 F67 H67 L62 T73:T75 D73:D75 V73:V75 R73:R75 P73:P75 N73:N75 L73:L75 J73:J75 H73:H75 F73:F75 R43 T43 D43 F43 H43 J43 L43 N43 P43 V43 T40 D40 V40 R40 P40 N40 L40 J40 H40 F40 T48:T49 D48:D49 V48:V49 R48:R49 P48:P49 N48:N49 L48:L49 J48:J49 H48:H49 F48:F49 F23:F24 F19 D7 F7 H7 J7 L7 N7 P7 R7 V7 T7 H19 J19 L19 N19 P19 R19 V19 T19 D19 V11 R11 P11 N11 L11 J11 H11 F11 D11 T11 V16 R16 P16 N16 L16 J16 H16 F16 D16 T16 T23:T24 D23:D24 V23:V24 R23:R24 P23:P24 N23:N24 L23:L24 J23:J24 H23:H24 D2:D5 V2:V5 R2:R5 P2:P5 N2:N5 L2:L5 J2:J5 H2:H5 F2:F5 T2:T5">
    <cfRule type="cellIs" dxfId="895" priority="10" stopIfTrue="1" operator="equal">
      <formula>"a"</formula>
    </cfRule>
  </conditionalFormatting>
  <conditionalFormatting sqref="D104:W105 D95:W95 D97:W102 Y85 Y82 D83:W84 D80:W80 D86:W88 D8:W10 D68:W72 D63:W66 D50:W54 D56:W61 D25:W39 D41:W42 D44:W47 D12:W15 D20:W22 D6:W6 D17:W18 D76:W78">
    <cfRule type="cellIs" dxfId="894" priority="11" stopIfTrue="1" operator="equal">
      <formula>"a"</formula>
    </cfRule>
    <cfRule type="cellIs" dxfId="893" priority="12" stopIfTrue="1" operator="equal">
      <formula>"s"</formula>
    </cfRule>
  </conditionalFormatting>
  <conditionalFormatting sqref="Z6 Z8:Z10 Z12:Z15 Z17:Z18 Z20:Z22 Z25:Z39 Z41:Z42 Z44:Z47 Z50:Z54 Z56:Z61 Z63:Z66 Z68:Z72 Z104:Z105 Z80 Z83:Z84 Z86:Z88 Z95 Z97:Z102 Z76:Z78">
    <cfRule type="expression" dxfId="892" priority="13" stopIfTrue="1">
      <formula>Y6=0</formula>
    </cfRule>
  </conditionalFormatting>
  <conditionalFormatting sqref="W89:X89 E89 U89 S89 Q89 O89 M89 K89 I89 G89">
    <cfRule type="cellIs" dxfId="891" priority="2" stopIfTrue="1" operator="equal">
      <formula>1</formula>
    </cfRule>
    <cfRule type="cellIs" dxfId="890" priority="3" stopIfTrue="1" operator="between">
      <formula>1</formula>
      <formula>3</formula>
    </cfRule>
  </conditionalFormatting>
  <conditionalFormatting sqref="T89 D89 V89 R89 P89 N89 L89 J89 H89 F89">
    <cfRule type="cellIs" dxfId="889" priority="4" stopIfTrue="1" operator="equal">
      <formula>"a"</formula>
    </cfRule>
  </conditionalFormatting>
  <conditionalFormatting sqref="D91:W92">
    <cfRule type="cellIs" dxfId="888" priority="5" stopIfTrue="1" operator="equal">
      <formula>"a"</formula>
    </cfRule>
    <cfRule type="cellIs" dxfId="887" priority="6" stopIfTrue="1" operator="equal">
      <formula>"s"</formula>
    </cfRule>
  </conditionalFormatting>
  <conditionalFormatting sqref="Z91:Z92">
    <cfRule type="expression" dxfId="886" priority="7" stopIfTrue="1">
      <formula>Y91=0</formula>
    </cfRule>
  </conditionalFormatting>
  <conditionalFormatting sqref="D90">
    <cfRule type="cellIs" dxfId="885" priority="1" stopIfTrue="1" operator="equal">
      <formula>"a"</formula>
    </cfRule>
  </conditionalFormatting>
  <printOptions horizontalCentered="1"/>
  <pageMargins left="0.35433070866141736" right="0.35433070866141736" top="0.35433070866141736" bottom="0.35433070866141736" header="0.27559055118110237" footer="0.15748031496062992"/>
  <pageSetup paperSize="9" scale="47" orientation="landscape" cellComments="atEnd" r:id="rId1"/>
  <headerFooter alignWithMargins="0">
    <oddFooter>&amp;LCKL UCC / VERSION 2023 / 1.0&amp;CUMC-06&amp;R &amp;P of &amp;N</oddFooter>
  </headerFooter>
  <rowBreaks count="4" manualBreakCount="4">
    <brk id="22" max="25" man="1"/>
    <brk id="47" max="25" man="1"/>
    <brk id="72" max="25" man="1"/>
    <brk id="92"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GR3647"/>
  <sheetViews>
    <sheetView zoomScale="50" zoomScaleNormal="50" zoomScaleSheetLayoutView="50" workbookViewId="0">
      <pane ySplit="3" topLeftCell="A4" activePane="bottomLeft" state="frozen"/>
      <selection pane="bottomLeft" activeCell="AB1" sqref="AB1"/>
    </sheetView>
  </sheetViews>
  <sheetFormatPr defaultColWidth="8.85546875" defaultRowHeight="18" x14ac:dyDescent="0.2"/>
  <cols>
    <col min="1" max="1" width="9.7109375" style="107" customWidth="1"/>
    <col min="2" max="2" width="14.85546875" style="53" customWidth="1"/>
    <col min="3" max="3" width="128" style="50" customWidth="1"/>
    <col min="4" max="24" width="5.7109375" style="3" customWidth="1"/>
    <col min="25" max="25" width="8" style="3" customWidth="1"/>
    <col min="26" max="26" width="8.85546875" style="52" customWidth="1"/>
    <col min="27" max="27" width="2.42578125" style="48" hidden="1" customWidth="1"/>
    <col min="28" max="28" width="8.85546875" style="54" customWidth="1"/>
    <col min="29" max="29" width="8.85546875" style="22" customWidth="1"/>
    <col min="30" max="30" width="10.140625" style="22" bestFit="1" customWidth="1"/>
    <col min="31" max="32" width="14.7109375" style="371" customWidth="1"/>
    <col min="33" max="84" width="8.85546875" style="371" customWidth="1"/>
    <col min="85" max="16384" width="8.85546875" style="3"/>
  </cols>
  <sheetData>
    <row r="1" spans="1:107" customFormat="1" ht="45" customHeight="1" thickBot="1" x14ac:dyDescent="0.25">
      <c r="A1" s="258" t="str">
        <f>'Checklist - Basic Office Cont'!A1</f>
        <v xml:space="preserve">GA Code: </v>
      </c>
      <c r="B1" s="257"/>
      <c r="C1" s="258"/>
      <c r="D1" s="259" t="str">
        <f>'Checklist - Basic Office Cont'!D1</f>
        <v xml:space="preserve">Certificate Holder name:   </v>
      </c>
      <c r="E1" s="258"/>
      <c r="F1" s="258"/>
      <c r="G1" s="258"/>
      <c r="H1" s="258"/>
      <c r="I1" s="258"/>
      <c r="J1" s="258"/>
      <c r="K1" s="258"/>
      <c r="L1" s="258"/>
      <c r="M1" s="258"/>
      <c r="N1" s="258"/>
      <c r="O1" s="258"/>
      <c r="P1" s="258"/>
      <c r="Q1" s="258"/>
      <c r="R1" s="258"/>
      <c r="S1" s="258"/>
      <c r="T1" s="258"/>
      <c r="U1" s="258"/>
      <c r="V1" s="258"/>
      <c r="W1" s="258"/>
      <c r="X1" s="260"/>
      <c r="Y1" s="39"/>
      <c r="Z1" s="260" t="str">
        <f>'Checklist - Basic Office Cont'!X1</f>
        <v xml:space="preserve">Date of Office Audit:   </v>
      </c>
      <c r="AA1" s="361"/>
      <c r="AB1" s="361"/>
      <c r="AC1" s="221"/>
      <c r="AD1" s="221"/>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row>
    <row r="2" spans="1:107" ht="31.7" customHeight="1" thickBot="1" x14ac:dyDescent="0.25">
      <c r="A2" s="788" t="s">
        <v>1157</v>
      </c>
      <c r="B2" s="789"/>
      <c r="C2" s="789"/>
      <c r="D2" s="789"/>
      <c r="E2" s="789"/>
      <c r="F2" s="789"/>
      <c r="G2" s="789"/>
      <c r="H2" s="789"/>
      <c r="I2" s="789"/>
      <c r="J2" s="789"/>
      <c r="K2" s="789"/>
      <c r="L2" s="789"/>
      <c r="M2" s="789"/>
      <c r="N2" s="789"/>
      <c r="O2" s="789"/>
      <c r="P2" s="789"/>
      <c r="Q2" s="789"/>
      <c r="R2" s="789"/>
      <c r="S2" s="789"/>
      <c r="T2" s="789"/>
      <c r="U2" s="789"/>
      <c r="V2" s="789"/>
      <c r="W2" s="789"/>
      <c r="X2" s="789"/>
      <c r="Y2" s="789"/>
      <c r="Z2" s="790"/>
      <c r="AA2" s="362"/>
      <c r="AB2" s="363"/>
      <c r="CG2" s="54"/>
      <c r="CH2" s="54"/>
      <c r="CI2" s="54"/>
      <c r="CJ2" s="54"/>
      <c r="CK2" s="54"/>
      <c r="CL2" s="54"/>
      <c r="CM2" s="54"/>
    </row>
    <row r="3" spans="1:107" ht="160.5" customHeight="1" thickBot="1" x14ac:dyDescent="0.25">
      <c r="A3" s="55" t="s">
        <v>422</v>
      </c>
      <c r="B3" s="55" t="s">
        <v>250</v>
      </c>
      <c r="C3" s="56" t="s">
        <v>168</v>
      </c>
      <c r="D3" s="7" t="s">
        <v>165</v>
      </c>
      <c r="E3" s="4" t="s">
        <v>169</v>
      </c>
      <c r="F3" s="7" t="s">
        <v>166</v>
      </c>
      <c r="G3" s="6" t="s">
        <v>169</v>
      </c>
      <c r="H3" s="7" t="s">
        <v>291</v>
      </c>
      <c r="I3" s="4" t="s">
        <v>169</v>
      </c>
      <c r="J3" s="7" t="s">
        <v>52</v>
      </c>
      <c r="K3" s="6" t="s">
        <v>169</v>
      </c>
      <c r="L3" s="7" t="s">
        <v>476</v>
      </c>
      <c r="M3" s="4" t="s">
        <v>169</v>
      </c>
      <c r="N3" s="7" t="s">
        <v>53</v>
      </c>
      <c r="O3" s="4" t="s">
        <v>169</v>
      </c>
      <c r="P3" s="7" t="s">
        <v>290</v>
      </c>
      <c r="Q3" s="4" t="s">
        <v>169</v>
      </c>
      <c r="R3" s="7" t="s">
        <v>54</v>
      </c>
      <c r="S3" s="6" t="s">
        <v>169</v>
      </c>
      <c r="T3" s="7" t="s">
        <v>475</v>
      </c>
      <c r="U3" s="4" t="s">
        <v>169</v>
      </c>
      <c r="V3" s="7" t="s">
        <v>509</v>
      </c>
      <c r="W3" s="6" t="s">
        <v>169</v>
      </c>
      <c r="X3" s="153" t="s">
        <v>358</v>
      </c>
      <c r="Y3" s="1" t="s">
        <v>170</v>
      </c>
      <c r="Z3" s="338" t="s">
        <v>171</v>
      </c>
      <c r="AA3" s="362"/>
      <c r="AB3" s="363"/>
      <c r="AD3" s="218" t="s">
        <v>394</v>
      </c>
      <c r="CG3" s="54"/>
      <c r="CH3" s="54"/>
      <c r="CI3" s="54"/>
      <c r="CJ3" s="54"/>
      <c r="CK3" s="54"/>
      <c r="CL3" s="54"/>
      <c r="CM3" s="54"/>
    </row>
    <row r="4" spans="1:107" ht="33" customHeight="1" thickBot="1" x14ac:dyDescent="0.25">
      <c r="A4" s="322"/>
      <c r="B4" s="457">
        <v>1000</v>
      </c>
      <c r="C4" s="791" t="s">
        <v>366</v>
      </c>
      <c r="D4" s="792"/>
      <c r="E4" s="792"/>
      <c r="F4" s="792"/>
      <c r="G4" s="792"/>
      <c r="H4" s="792"/>
      <c r="I4" s="792"/>
      <c r="J4" s="792"/>
      <c r="K4" s="792"/>
      <c r="L4" s="792"/>
      <c r="M4" s="792"/>
      <c r="N4" s="792"/>
      <c r="O4" s="792"/>
      <c r="P4" s="792"/>
      <c r="Q4" s="792"/>
      <c r="R4" s="792"/>
      <c r="S4" s="792"/>
      <c r="T4" s="792"/>
      <c r="U4" s="792"/>
      <c r="V4" s="792"/>
      <c r="W4" s="792"/>
      <c r="X4" s="792"/>
      <c r="Y4" s="792"/>
      <c r="Z4" s="793"/>
      <c r="AA4" s="362"/>
      <c r="AB4" s="363"/>
      <c r="CG4" s="54"/>
      <c r="CH4" s="54"/>
      <c r="CI4" s="54"/>
      <c r="CJ4" s="54"/>
      <c r="CK4" s="54"/>
      <c r="CL4" s="54"/>
      <c r="CM4" s="54"/>
    </row>
    <row r="5" spans="1:107" ht="29.25" customHeight="1" thickBot="1" x14ac:dyDescent="0.25">
      <c r="A5" s="572"/>
      <c r="B5" s="194" t="s">
        <v>88</v>
      </c>
      <c r="C5" s="133" t="s">
        <v>414</v>
      </c>
      <c r="D5" s="10"/>
      <c r="E5" s="11"/>
      <c r="F5" s="12"/>
      <c r="G5" s="13"/>
      <c r="H5" s="16" t="s">
        <v>397</v>
      </c>
      <c r="I5" s="11"/>
      <c r="J5" s="14" t="s">
        <v>397</v>
      </c>
      <c r="K5" s="13"/>
      <c r="L5" s="10"/>
      <c r="M5" s="11"/>
      <c r="N5" s="12"/>
      <c r="O5" s="13"/>
      <c r="P5" s="10"/>
      <c r="Q5" s="11"/>
      <c r="R5" s="12"/>
      <c r="S5" s="13"/>
      <c r="T5" s="10"/>
      <c r="U5" s="11"/>
      <c r="V5" s="12"/>
      <c r="W5" s="11"/>
      <c r="X5" s="26"/>
      <c r="Y5" s="15"/>
      <c r="Z5" s="326"/>
      <c r="AA5" s="362"/>
      <c r="AB5" s="363"/>
      <c r="AD5" s="219"/>
      <c r="AE5" s="372"/>
      <c r="CG5" s="54"/>
      <c r="CH5" s="54"/>
      <c r="CI5" s="54"/>
      <c r="CJ5" s="54"/>
      <c r="CK5" s="54"/>
      <c r="CL5" s="54"/>
      <c r="CM5" s="54"/>
    </row>
    <row r="6" spans="1:107" ht="45" customHeight="1" x14ac:dyDescent="0.2">
      <c r="A6" s="508"/>
      <c r="B6" s="193" t="s">
        <v>314</v>
      </c>
      <c r="C6" s="136" t="s">
        <v>209</v>
      </c>
      <c r="D6" s="644"/>
      <c r="E6" s="645"/>
      <c r="F6" s="644"/>
      <c r="G6" s="645"/>
      <c r="H6" s="761"/>
      <c r="I6" s="645"/>
      <c r="J6" s="644"/>
      <c r="K6" s="645"/>
      <c r="L6" s="644"/>
      <c r="M6" s="645"/>
      <c r="N6" s="644"/>
      <c r="O6" s="645"/>
      <c r="P6" s="644"/>
      <c r="Q6" s="645"/>
      <c r="R6" s="644"/>
      <c r="S6" s="645"/>
      <c r="T6" s="644"/>
      <c r="U6" s="645"/>
      <c r="V6" s="644"/>
      <c r="W6" s="645"/>
      <c r="X6" s="47"/>
      <c r="Y6" s="84">
        <f>IF(OR(D6="s",F6="s",H6="s",J6="s",L6="s",N6="s",P6="s",R6="s",T6="s",V6="s"), 0, IF(OR(D6="a",F6="a",H6="a",J6="a",L6="a",N6="a",P6="a",R6="a",T6="a",V6="a"),Z6,0))</f>
        <v>0</v>
      </c>
      <c r="Z6" s="327">
        <v>10</v>
      </c>
      <c r="AA6" s="362">
        <f t="shared" ref="AA6:AA15" si="0">COUNTIF(D6:W6,"a")+COUNTIF(D6:W6,"s")</f>
        <v>0</v>
      </c>
      <c r="AB6" s="365"/>
      <c r="AD6" s="219" t="s">
        <v>395</v>
      </c>
      <c r="CG6" s="54"/>
      <c r="CH6" s="54"/>
      <c r="CI6" s="54"/>
      <c r="CJ6" s="54"/>
      <c r="CK6" s="54"/>
      <c r="CL6" s="54"/>
      <c r="CM6" s="54"/>
    </row>
    <row r="7" spans="1:107" ht="27.95" customHeight="1" x14ac:dyDescent="0.2">
      <c r="A7" s="508"/>
      <c r="B7" s="515" t="s">
        <v>84</v>
      </c>
      <c r="C7" s="564" t="s">
        <v>210</v>
      </c>
      <c r="D7" s="646"/>
      <c r="E7" s="647"/>
      <c r="F7" s="646"/>
      <c r="G7" s="647"/>
      <c r="H7" s="672"/>
      <c r="I7" s="647"/>
      <c r="J7" s="646"/>
      <c r="K7" s="647"/>
      <c r="L7" s="646"/>
      <c r="M7" s="647"/>
      <c r="N7" s="646"/>
      <c r="O7" s="647"/>
      <c r="P7" s="646"/>
      <c r="Q7" s="647"/>
      <c r="R7" s="646"/>
      <c r="S7" s="647"/>
      <c r="T7" s="646"/>
      <c r="U7" s="647"/>
      <c r="V7" s="646"/>
      <c r="W7" s="647"/>
      <c r="X7" s="47"/>
      <c r="Y7" s="568">
        <f t="shared" ref="Y7:Y15" si="1">IF(OR(D7="s",F7="s",H7="s",J7="s",L7="s",N7="s",P7="s",R7="s",T7="s",V7="s"), 0, IF(OR(D7="a",F7="a",H7="a",J7="a",L7="a",N7="a",P7="a",R7="a",T7="a",V7="a"),Z7,0))</f>
        <v>0</v>
      </c>
      <c r="Z7" s="514">
        <v>10</v>
      </c>
      <c r="AA7" s="362">
        <f t="shared" si="0"/>
        <v>0</v>
      </c>
      <c r="AB7" s="365"/>
      <c r="AD7" s="219" t="s">
        <v>395</v>
      </c>
      <c r="AE7" s="372"/>
      <c r="CG7" s="54"/>
      <c r="CH7" s="54"/>
      <c r="CI7" s="54"/>
      <c r="CJ7" s="54"/>
      <c r="CK7" s="54"/>
      <c r="CL7" s="54"/>
      <c r="CM7" s="54"/>
    </row>
    <row r="8" spans="1:107" ht="40.5" x14ac:dyDescent="0.2">
      <c r="A8" s="508"/>
      <c r="B8" s="515" t="s">
        <v>347</v>
      </c>
      <c r="C8" s="564" t="s">
        <v>346</v>
      </c>
      <c r="D8" s="646"/>
      <c r="E8" s="647"/>
      <c r="F8" s="646"/>
      <c r="G8" s="647"/>
      <c r="H8" s="672"/>
      <c r="I8" s="647"/>
      <c r="J8" s="646"/>
      <c r="K8" s="647"/>
      <c r="L8" s="646"/>
      <c r="M8" s="647"/>
      <c r="N8" s="646"/>
      <c r="O8" s="647"/>
      <c r="P8" s="646"/>
      <c r="Q8" s="647"/>
      <c r="R8" s="646"/>
      <c r="S8" s="647"/>
      <c r="T8" s="646"/>
      <c r="U8" s="647"/>
      <c r="V8" s="646"/>
      <c r="W8" s="647"/>
      <c r="X8" s="47"/>
      <c r="Y8" s="568">
        <f>IF(OR(D8="s",F8="s",H8="s",J8="s",L8="s",N8="s",P8="s",R8="s",T8="s",V8="s"), 0, IF(OR(D8="a",F8="a",H8="a",J8="a",L8="a",N8="a",P8="a",R8="a",T8="a",V8="a"),Z8,0))</f>
        <v>0</v>
      </c>
      <c r="Z8" s="514">
        <v>20</v>
      </c>
      <c r="AA8" s="362">
        <f>COUNTIF(D8:W8,"a")+COUNTIF(D8:W8,"s")</f>
        <v>0</v>
      </c>
      <c r="AB8" s="365"/>
      <c r="AD8" s="219" t="s">
        <v>395</v>
      </c>
      <c r="CG8" s="54"/>
      <c r="CH8" s="54"/>
      <c r="CI8" s="54"/>
      <c r="CJ8" s="54"/>
      <c r="CK8" s="54"/>
      <c r="CL8" s="54"/>
      <c r="CM8" s="54"/>
      <c r="CN8" s="54"/>
      <c r="CO8" s="54"/>
      <c r="CP8" s="54"/>
      <c r="CQ8" s="54"/>
      <c r="CR8" s="54"/>
      <c r="CS8" s="54"/>
      <c r="CT8" s="54"/>
      <c r="CU8" s="54"/>
      <c r="CV8" s="54"/>
      <c r="CW8" s="54"/>
      <c r="CX8" s="54"/>
      <c r="CY8" s="54"/>
      <c r="CZ8" s="54"/>
      <c r="DA8" s="54"/>
      <c r="DB8" s="54"/>
      <c r="DC8" s="54"/>
    </row>
    <row r="9" spans="1:107" ht="27.95" customHeight="1" x14ac:dyDescent="0.2">
      <c r="A9" s="508"/>
      <c r="B9" s="515" t="s">
        <v>25</v>
      </c>
      <c r="C9" s="564" t="s">
        <v>247</v>
      </c>
      <c r="D9" s="646"/>
      <c r="E9" s="647"/>
      <c r="F9" s="646"/>
      <c r="G9" s="647"/>
      <c r="H9" s="672"/>
      <c r="I9" s="647"/>
      <c r="J9" s="646"/>
      <c r="K9" s="647"/>
      <c r="L9" s="646"/>
      <c r="M9" s="647"/>
      <c r="N9" s="646"/>
      <c r="O9" s="647"/>
      <c r="P9" s="646"/>
      <c r="Q9" s="647"/>
      <c r="R9" s="646"/>
      <c r="S9" s="647"/>
      <c r="T9" s="646"/>
      <c r="U9" s="647"/>
      <c r="V9" s="646"/>
      <c r="W9" s="647"/>
      <c r="X9" s="47"/>
      <c r="Y9" s="568">
        <f>IF(OR(D9="s",F9="s",H9="s",J9="s",L9="s",N9="s",P9="s",R9="s",T9="s",V9="s"), 0, IF(OR(D9="a",F9="a",H9="a",J9="a",L9="a",N9="a",P9="a",R9="a",T9="a",V9="a"),Z9,0))</f>
        <v>0</v>
      </c>
      <c r="Z9" s="514">
        <v>20</v>
      </c>
      <c r="AA9" s="362">
        <f>COUNTIF(D9:W9,"a")+COUNTIF(D9:W9,"s")</f>
        <v>0</v>
      </c>
      <c r="AB9" s="365"/>
      <c r="AD9" s="219" t="s">
        <v>395</v>
      </c>
      <c r="AE9" s="372"/>
      <c r="CG9" s="54"/>
      <c r="CH9" s="54"/>
      <c r="CI9" s="54"/>
      <c r="CJ9" s="54"/>
      <c r="CK9" s="54"/>
      <c r="CL9" s="54"/>
      <c r="CM9" s="54"/>
    </row>
    <row r="10" spans="1:107" ht="67.7" customHeight="1" x14ac:dyDescent="0.2">
      <c r="A10" s="508"/>
      <c r="B10" s="515" t="s">
        <v>317</v>
      </c>
      <c r="C10" s="564" t="s">
        <v>219</v>
      </c>
      <c r="D10" s="646"/>
      <c r="E10" s="647"/>
      <c r="F10" s="646"/>
      <c r="G10" s="647"/>
      <c r="H10" s="672"/>
      <c r="I10" s="647"/>
      <c r="J10" s="646"/>
      <c r="K10" s="647"/>
      <c r="L10" s="646"/>
      <c r="M10" s="647"/>
      <c r="N10" s="646"/>
      <c r="O10" s="647"/>
      <c r="P10" s="646"/>
      <c r="Q10" s="647"/>
      <c r="R10" s="646"/>
      <c r="S10" s="647"/>
      <c r="T10" s="646"/>
      <c r="U10" s="647"/>
      <c r="V10" s="646"/>
      <c r="W10" s="647"/>
      <c r="X10" s="47"/>
      <c r="Y10" s="568">
        <f t="shared" si="1"/>
        <v>0</v>
      </c>
      <c r="Z10" s="514">
        <v>5</v>
      </c>
      <c r="AA10" s="362">
        <f t="shared" si="0"/>
        <v>0</v>
      </c>
      <c r="AB10" s="365"/>
      <c r="AD10" s="219" t="s">
        <v>395</v>
      </c>
      <c r="CG10" s="54"/>
      <c r="CH10" s="54"/>
      <c r="CI10" s="54"/>
      <c r="CJ10" s="54"/>
      <c r="CK10" s="54"/>
      <c r="CL10" s="54"/>
      <c r="CM10" s="54"/>
    </row>
    <row r="11" spans="1:107" ht="45" customHeight="1" x14ac:dyDescent="0.2">
      <c r="A11" s="508"/>
      <c r="B11" s="515" t="s">
        <v>85</v>
      </c>
      <c r="C11" s="564" t="s">
        <v>146</v>
      </c>
      <c r="D11" s="646"/>
      <c r="E11" s="647"/>
      <c r="F11" s="646"/>
      <c r="G11" s="647"/>
      <c r="H11" s="672"/>
      <c r="I11" s="647"/>
      <c r="J11" s="646"/>
      <c r="K11" s="647"/>
      <c r="L11" s="646"/>
      <c r="M11" s="647"/>
      <c r="N11" s="646"/>
      <c r="O11" s="647"/>
      <c r="P11" s="646"/>
      <c r="Q11" s="647"/>
      <c r="R11" s="646"/>
      <c r="S11" s="647"/>
      <c r="T11" s="646"/>
      <c r="U11" s="647"/>
      <c r="V11" s="646"/>
      <c r="W11" s="647"/>
      <c r="X11" s="47"/>
      <c r="Y11" s="568">
        <f t="shared" si="1"/>
        <v>0</v>
      </c>
      <c r="Z11" s="514">
        <v>10</v>
      </c>
      <c r="AA11" s="362">
        <f t="shared" si="0"/>
        <v>0</v>
      </c>
      <c r="AB11" s="365"/>
      <c r="AD11" s="219" t="s">
        <v>395</v>
      </c>
      <c r="CG11" s="54"/>
      <c r="CH11" s="54"/>
      <c r="CI11" s="54"/>
      <c r="CJ11" s="54"/>
      <c r="CK11" s="54"/>
      <c r="CL11" s="54"/>
      <c r="CM11" s="54"/>
    </row>
    <row r="12" spans="1:107" ht="67.7" customHeight="1" x14ac:dyDescent="0.2">
      <c r="A12" s="508"/>
      <c r="B12" s="515" t="s">
        <v>86</v>
      </c>
      <c r="C12" s="137" t="s">
        <v>207</v>
      </c>
      <c r="D12" s="646"/>
      <c r="E12" s="647"/>
      <c r="F12" s="646"/>
      <c r="G12" s="647"/>
      <c r="H12" s="672"/>
      <c r="I12" s="647"/>
      <c r="J12" s="646"/>
      <c r="K12" s="647"/>
      <c r="L12" s="646"/>
      <c r="M12" s="647"/>
      <c r="N12" s="646"/>
      <c r="O12" s="647"/>
      <c r="P12" s="646"/>
      <c r="Q12" s="647"/>
      <c r="R12" s="646"/>
      <c r="S12" s="647"/>
      <c r="T12" s="646"/>
      <c r="U12" s="647"/>
      <c r="V12" s="646"/>
      <c r="W12" s="647"/>
      <c r="X12" s="47"/>
      <c r="Y12" s="87">
        <f t="shared" si="1"/>
        <v>0</v>
      </c>
      <c r="Z12" s="328">
        <v>10</v>
      </c>
      <c r="AA12" s="362">
        <f t="shared" si="0"/>
        <v>0</v>
      </c>
      <c r="AB12" s="365"/>
      <c r="AD12" s="219" t="s">
        <v>395</v>
      </c>
      <c r="CG12" s="54"/>
      <c r="CH12" s="54"/>
      <c r="CI12" s="54"/>
      <c r="CJ12" s="54"/>
      <c r="CK12" s="54"/>
      <c r="CL12" s="54"/>
      <c r="CM12" s="54"/>
    </row>
    <row r="13" spans="1:107" ht="27.95" customHeight="1" x14ac:dyDescent="0.2">
      <c r="A13" s="508"/>
      <c r="B13" s="515" t="s">
        <v>12</v>
      </c>
      <c r="C13" s="564" t="s">
        <v>211</v>
      </c>
      <c r="D13" s="646"/>
      <c r="E13" s="647"/>
      <c r="F13" s="646"/>
      <c r="G13" s="647"/>
      <c r="H13" s="672"/>
      <c r="I13" s="647"/>
      <c r="J13" s="646"/>
      <c r="K13" s="647"/>
      <c r="L13" s="646"/>
      <c r="M13" s="647"/>
      <c r="N13" s="646"/>
      <c r="O13" s="647"/>
      <c r="P13" s="646"/>
      <c r="Q13" s="647"/>
      <c r="R13" s="646"/>
      <c r="S13" s="647"/>
      <c r="T13" s="646"/>
      <c r="U13" s="647"/>
      <c r="V13" s="646"/>
      <c r="W13" s="647"/>
      <c r="X13" s="47"/>
      <c r="Y13" s="568">
        <f t="shared" si="1"/>
        <v>0</v>
      </c>
      <c r="Z13" s="514">
        <v>5</v>
      </c>
      <c r="AA13" s="362">
        <f t="shared" si="0"/>
        <v>0</v>
      </c>
      <c r="AB13" s="365"/>
      <c r="AD13" s="219" t="s">
        <v>395</v>
      </c>
      <c r="CG13" s="54"/>
      <c r="CH13" s="54"/>
      <c r="CI13" s="54"/>
      <c r="CJ13" s="54"/>
      <c r="CK13" s="54"/>
      <c r="CL13" s="54"/>
      <c r="CM13" s="54"/>
    </row>
    <row r="14" spans="1:107" ht="27.95" customHeight="1" x14ac:dyDescent="0.2">
      <c r="A14" s="508"/>
      <c r="B14" s="515" t="s">
        <v>491</v>
      </c>
      <c r="C14" s="564" t="s">
        <v>469</v>
      </c>
      <c r="D14" s="646"/>
      <c r="E14" s="647"/>
      <c r="F14" s="646"/>
      <c r="G14" s="647"/>
      <c r="H14" s="672"/>
      <c r="I14" s="647"/>
      <c r="J14" s="646"/>
      <c r="K14" s="647"/>
      <c r="L14" s="646"/>
      <c r="M14" s="647"/>
      <c r="N14" s="646"/>
      <c r="O14" s="647"/>
      <c r="P14" s="646"/>
      <c r="Q14" s="647"/>
      <c r="R14" s="646"/>
      <c r="S14" s="647"/>
      <c r="T14" s="646"/>
      <c r="U14" s="647"/>
      <c r="V14" s="646"/>
      <c r="W14" s="647"/>
      <c r="X14" s="47"/>
      <c r="Y14" s="568">
        <f t="shared" si="1"/>
        <v>0</v>
      </c>
      <c r="Z14" s="514">
        <v>5</v>
      </c>
      <c r="AA14" s="362">
        <f t="shared" si="0"/>
        <v>0</v>
      </c>
      <c r="AB14" s="365"/>
      <c r="AD14" s="219" t="s">
        <v>395</v>
      </c>
      <c r="CG14" s="54"/>
      <c r="CH14" s="54"/>
      <c r="CI14" s="54"/>
      <c r="CJ14" s="54"/>
      <c r="CK14" s="54"/>
      <c r="CL14" s="54"/>
      <c r="CM14" s="54"/>
    </row>
    <row r="15" spans="1:107" ht="27.95" customHeight="1" thickBot="1" x14ac:dyDescent="0.25">
      <c r="A15" s="508"/>
      <c r="B15" s="515" t="s">
        <v>492</v>
      </c>
      <c r="C15" s="137" t="s">
        <v>470</v>
      </c>
      <c r="D15" s="646"/>
      <c r="E15" s="647"/>
      <c r="F15" s="646"/>
      <c r="G15" s="647"/>
      <c r="H15" s="672"/>
      <c r="I15" s="647"/>
      <c r="J15" s="646"/>
      <c r="K15" s="647"/>
      <c r="L15" s="646"/>
      <c r="M15" s="647"/>
      <c r="N15" s="646"/>
      <c r="O15" s="647"/>
      <c r="P15" s="646"/>
      <c r="Q15" s="647"/>
      <c r="R15" s="646"/>
      <c r="S15" s="647"/>
      <c r="T15" s="646"/>
      <c r="U15" s="647"/>
      <c r="V15" s="646"/>
      <c r="W15" s="647"/>
      <c r="X15" s="47"/>
      <c r="Y15" s="87">
        <f t="shared" si="1"/>
        <v>0</v>
      </c>
      <c r="Z15" s="328">
        <v>5</v>
      </c>
      <c r="AA15" s="362">
        <f t="shared" si="0"/>
        <v>0</v>
      </c>
      <c r="AB15" s="365"/>
      <c r="AD15" s="219" t="s">
        <v>395</v>
      </c>
      <c r="CG15" s="54"/>
      <c r="CH15" s="54"/>
      <c r="CI15" s="54"/>
      <c r="CJ15" s="54"/>
      <c r="CK15" s="54"/>
      <c r="CL15" s="54"/>
      <c r="CM15" s="54"/>
    </row>
    <row r="16" spans="1:107" ht="21" customHeight="1" thickTop="1" thickBot="1" x14ac:dyDescent="0.25">
      <c r="A16" s="508"/>
      <c r="B16" s="529"/>
      <c r="C16" s="563"/>
      <c r="D16" s="659" t="s">
        <v>398</v>
      </c>
      <c r="E16" s="660"/>
      <c r="F16" s="660"/>
      <c r="G16" s="660"/>
      <c r="H16" s="660"/>
      <c r="I16" s="660"/>
      <c r="J16" s="660"/>
      <c r="K16" s="660"/>
      <c r="L16" s="660"/>
      <c r="M16" s="660"/>
      <c r="N16" s="660"/>
      <c r="O16" s="660"/>
      <c r="P16" s="660"/>
      <c r="Q16" s="660"/>
      <c r="R16" s="660"/>
      <c r="S16" s="660"/>
      <c r="T16" s="660"/>
      <c r="U16" s="660"/>
      <c r="V16" s="660"/>
      <c r="W16" s="660"/>
      <c r="X16" s="661"/>
      <c r="Y16" s="86">
        <f>SUM(Y6:Y15)</f>
        <v>0</v>
      </c>
      <c r="Z16" s="329">
        <f>SUM(Z6:Z15)</f>
        <v>100</v>
      </c>
      <c r="AA16" s="362"/>
      <c r="AB16" s="363"/>
      <c r="AD16" s="219"/>
      <c r="CG16" s="54"/>
      <c r="CH16" s="54"/>
      <c r="CI16" s="54"/>
      <c r="CJ16" s="54"/>
      <c r="CK16" s="54"/>
      <c r="CL16" s="54"/>
      <c r="CM16" s="54"/>
    </row>
    <row r="17" spans="1:95" ht="21" customHeight="1" thickBot="1" x14ac:dyDescent="0.25">
      <c r="A17" s="508"/>
      <c r="B17" s="85"/>
      <c r="C17" s="128"/>
      <c r="D17" s="650"/>
      <c r="E17" s="683"/>
      <c r="F17" s="804">
        <v>100</v>
      </c>
      <c r="G17" s="663"/>
      <c r="H17" s="663"/>
      <c r="I17" s="663"/>
      <c r="J17" s="663"/>
      <c r="K17" s="663"/>
      <c r="L17" s="663"/>
      <c r="M17" s="663"/>
      <c r="N17" s="663"/>
      <c r="O17" s="663"/>
      <c r="P17" s="663"/>
      <c r="Q17" s="663"/>
      <c r="R17" s="663"/>
      <c r="S17" s="663"/>
      <c r="T17" s="663"/>
      <c r="U17" s="663"/>
      <c r="V17" s="663"/>
      <c r="W17" s="663"/>
      <c r="X17" s="663"/>
      <c r="Y17" s="663"/>
      <c r="Z17" s="664"/>
      <c r="AA17" s="362"/>
      <c r="AB17" s="363"/>
      <c r="AD17" s="219"/>
      <c r="CG17" s="54"/>
      <c r="CH17" s="54"/>
      <c r="CI17" s="54"/>
      <c r="CJ17" s="54"/>
      <c r="CK17" s="54"/>
      <c r="CL17" s="54"/>
      <c r="CM17" s="54"/>
    </row>
    <row r="18" spans="1:95" ht="45" customHeight="1" thickBot="1" x14ac:dyDescent="0.25">
      <c r="A18" s="572"/>
      <c r="B18" s="194" t="s">
        <v>87</v>
      </c>
      <c r="C18" s="133" t="s">
        <v>274</v>
      </c>
      <c r="D18" s="10"/>
      <c r="E18" s="11"/>
      <c r="F18" s="12"/>
      <c r="G18" s="13"/>
      <c r="H18" s="16" t="s">
        <v>397</v>
      </c>
      <c r="I18" s="11"/>
      <c r="J18" s="14" t="s">
        <v>397</v>
      </c>
      <c r="K18" s="13"/>
      <c r="L18" s="10"/>
      <c r="M18" s="11"/>
      <c r="N18" s="12"/>
      <c r="O18" s="13"/>
      <c r="P18" s="10"/>
      <c r="Q18" s="11"/>
      <c r="R18" s="12"/>
      <c r="S18" s="13"/>
      <c r="T18" s="10"/>
      <c r="U18" s="11"/>
      <c r="V18" s="12"/>
      <c r="W18" s="11"/>
      <c r="X18" s="26"/>
      <c r="Y18" s="17"/>
      <c r="Z18" s="330"/>
      <c r="AA18" s="362"/>
      <c r="AB18" s="363"/>
      <c r="AD18" s="219"/>
      <c r="CG18" s="54"/>
      <c r="CH18" s="54"/>
      <c r="CI18" s="54"/>
      <c r="CJ18" s="54"/>
      <c r="CK18" s="54"/>
      <c r="CL18" s="54"/>
      <c r="CM18" s="54"/>
    </row>
    <row r="19" spans="1:95" ht="45" customHeight="1" x14ac:dyDescent="0.2">
      <c r="A19" s="508"/>
      <c r="B19" s="193" t="s">
        <v>493</v>
      </c>
      <c r="C19" s="131" t="s">
        <v>308</v>
      </c>
      <c r="D19" s="644"/>
      <c r="E19" s="645"/>
      <c r="F19" s="644"/>
      <c r="G19" s="645"/>
      <c r="H19" s="644"/>
      <c r="I19" s="645"/>
      <c r="J19" s="644"/>
      <c r="K19" s="645"/>
      <c r="L19" s="644"/>
      <c r="M19" s="645"/>
      <c r="N19" s="644"/>
      <c r="O19" s="645"/>
      <c r="P19" s="644"/>
      <c r="Q19" s="645"/>
      <c r="R19" s="644"/>
      <c r="S19" s="645"/>
      <c r="T19" s="644"/>
      <c r="U19" s="645"/>
      <c r="V19" s="644"/>
      <c r="W19" s="645"/>
      <c r="X19" s="88"/>
      <c r="Y19" s="42">
        <f>IF(OR(D19="s",F19="s",H19="s",J19="s",L19="s",N19="s",P19="s",R19="s",T19="s",V19="s"), 0, IF(OR(D19="a",F19="a",H19="a",J19="a",L19="a",N19="a",P19="a",R19="a",T19="a",V19="a"),Z19,0))</f>
        <v>0</v>
      </c>
      <c r="Z19" s="327">
        <v>20</v>
      </c>
      <c r="AA19" s="362">
        <f>IF((COUNTIF(D19:W19,"a")+COUNTIF(D19:W19,"s"))&gt;0,IF(OR((COUNTIF(D20:W20,"a")+COUNTIF(D20:W20,"s"))),0,COUNTIF(D19:W19,"a")+COUNTIF(D19:W19,"s")),COUNTIF(D19:W19,"a")+COUNTIF(D19:W19,"s"))</f>
        <v>0</v>
      </c>
      <c r="AB19" s="366"/>
      <c r="AD19" s="219"/>
      <c r="CG19" s="54"/>
      <c r="CH19" s="54"/>
      <c r="CI19" s="54"/>
      <c r="CJ19" s="54"/>
      <c r="CK19" s="54"/>
      <c r="CL19" s="54"/>
      <c r="CM19" s="54"/>
    </row>
    <row r="20" spans="1:95" ht="27.95" customHeight="1" thickBot="1" x14ac:dyDescent="0.2">
      <c r="A20" s="508"/>
      <c r="B20" s="208" t="s">
        <v>130</v>
      </c>
      <c r="C20" s="138" t="s">
        <v>132</v>
      </c>
      <c r="D20" s="605"/>
      <c r="E20" s="606"/>
      <c r="F20" s="605"/>
      <c r="G20" s="606"/>
      <c r="H20" s="605"/>
      <c r="I20" s="606"/>
      <c r="J20" s="605"/>
      <c r="K20" s="606"/>
      <c r="L20" s="605"/>
      <c r="M20" s="606"/>
      <c r="N20" s="605"/>
      <c r="O20" s="606"/>
      <c r="P20" s="605"/>
      <c r="Q20" s="606"/>
      <c r="R20" s="605"/>
      <c r="S20" s="606"/>
      <c r="T20" s="605"/>
      <c r="U20" s="606"/>
      <c r="V20" s="605"/>
      <c r="W20" s="606"/>
      <c r="X20" s="89"/>
      <c r="Y20" s="82">
        <f>IF(OR(D20="s",F20="s",H20="s",J20="s",L20="s",N20="s",P20="s",R20="s",T20="s",V20="s"), 0, IF(OR(D20="a",F20="a",H20="a",J20="a",L20="a",N20="a",P20="a",R20="a",T20="a",V20="a"),Z20,0))</f>
        <v>0</v>
      </c>
      <c r="Z20" s="331">
        <v>10</v>
      </c>
      <c r="AA20" s="362">
        <f>IF((COUNTIF(D20:W20,"a")+COUNTIF(D20:W20,"s"))&gt;0,IF((COUNTIF(D19:W19,"a")+COUNTIF(D19:W19,"s"))&gt;0,0,COUNTIF(D20:W20,"a")+COUNTIF(D20:W20,"s")), COUNTIF(D20:W20,"a")+COUNTIF(D20:W20,"s"))</f>
        <v>0</v>
      </c>
      <c r="AB20" s="366"/>
      <c r="AD20" s="219" t="s">
        <v>395</v>
      </c>
      <c r="CG20" s="54"/>
      <c r="CH20" s="54"/>
      <c r="CI20" s="54"/>
      <c r="CJ20" s="54"/>
      <c r="CK20" s="54"/>
      <c r="CL20" s="54"/>
      <c r="CM20" s="54"/>
    </row>
    <row r="21" spans="1:95" ht="21" customHeight="1" thickTop="1" thickBot="1" x14ac:dyDescent="0.25">
      <c r="A21" s="306"/>
      <c r="B21" s="49"/>
      <c r="C21" s="126"/>
      <c r="D21" s="659" t="s">
        <v>398</v>
      </c>
      <c r="E21" s="660"/>
      <c r="F21" s="660"/>
      <c r="G21" s="660"/>
      <c r="H21" s="660"/>
      <c r="I21" s="660"/>
      <c r="J21" s="660"/>
      <c r="K21" s="660"/>
      <c r="L21" s="660"/>
      <c r="M21" s="660"/>
      <c r="N21" s="660"/>
      <c r="O21" s="660"/>
      <c r="P21" s="660"/>
      <c r="Q21" s="660"/>
      <c r="R21" s="660"/>
      <c r="S21" s="660"/>
      <c r="T21" s="660"/>
      <c r="U21" s="660"/>
      <c r="V21" s="660"/>
      <c r="W21" s="660"/>
      <c r="X21" s="661"/>
      <c r="Y21" s="86">
        <f>SUM(Y19:Y20)</f>
        <v>0</v>
      </c>
      <c r="Z21" s="325">
        <f>SUM(Z19)</f>
        <v>20</v>
      </c>
      <c r="AA21" s="362"/>
      <c r="AB21" s="363"/>
      <c r="AD21" s="219"/>
      <c r="CG21" s="54"/>
      <c r="CH21" s="54"/>
      <c r="CI21" s="54"/>
      <c r="CJ21" s="54"/>
      <c r="CK21" s="54"/>
      <c r="CL21" s="54"/>
      <c r="CM21" s="54"/>
    </row>
    <row r="22" spans="1:95" ht="21" customHeight="1" thickBot="1" x14ac:dyDescent="0.25">
      <c r="A22" s="314"/>
      <c r="B22" s="92"/>
      <c r="C22" s="146"/>
      <c r="D22" s="650"/>
      <c r="E22" s="651"/>
      <c r="F22" s="805">
        <v>10</v>
      </c>
      <c r="G22" s="806"/>
      <c r="H22" s="806"/>
      <c r="I22" s="806"/>
      <c r="J22" s="806"/>
      <c r="K22" s="806"/>
      <c r="L22" s="806"/>
      <c r="M22" s="806"/>
      <c r="N22" s="806"/>
      <c r="O22" s="806"/>
      <c r="P22" s="806"/>
      <c r="Q22" s="806"/>
      <c r="R22" s="806"/>
      <c r="S22" s="806"/>
      <c r="T22" s="806"/>
      <c r="U22" s="806"/>
      <c r="V22" s="806"/>
      <c r="W22" s="806"/>
      <c r="X22" s="806"/>
      <c r="Y22" s="806"/>
      <c r="Z22" s="807"/>
      <c r="AA22" s="362"/>
      <c r="AB22" s="363"/>
      <c r="AD22" s="219"/>
      <c r="CG22" s="54"/>
      <c r="CH22" s="54"/>
      <c r="CI22" s="54"/>
      <c r="CJ22" s="54"/>
      <c r="CK22" s="54"/>
      <c r="CL22" s="54"/>
      <c r="CM22" s="54"/>
    </row>
    <row r="23" spans="1:95" ht="30" customHeight="1" thickBot="1" x14ac:dyDescent="0.25">
      <c r="A23" s="332"/>
      <c r="B23" s="195" t="s">
        <v>248</v>
      </c>
      <c r="C23" s="148" t="s">
        <v>415</v>
      </c>
      <c r="D23" s="155"/>
      <c r="E23" s="154"/>
      <c r="F23" s="157"/>
      <c r="G23" s="158"/>
      <c r="H23" s="155"/>
      <c r="I23" s="154"/>
      <c r="J23" s="281"/>
      <c r="K23" s="158"/>
      <c r="L23" s="20" t="s">
        <v>397</v>
      </c>
      <c r="M23" s="154"/>
      <c r="N23" s="157"/>
      <c r="O23" s="158"/>
      <c r="P23" s="155"/>
      <c r="Q23" s="154"/>
      <c r="R23" s="157"/>
      <c r="S23" s="158"/>
      <c r="T23" s="155"/>
      <c r="U23" s="154"/>
      <c r="V23" s="157"/>
      <c r="W23" s="154"/>
      <c r="X23" s="407"/>
      <c r="Y23" s="290"/>
      <c r="Z23" s="323"/>
      <c r="AA23" s="362"/>
      <c r="AB23" s="363"/>
      <c r="AD23" s="219"/>
      <c r="CG23" s="54"/>
      <c r="CH23" s="54"/>
      <c r="CI23" s="54"/>
      <c r="CJ23" s="54"/>
      <c r="CK23" s="54"/>
      <c r="CL23" s="54"/>
      <c r="CM23" s="54"/>
    </row>
    <row r="24" spans="1:95" ht="45" customHeight="1" x14ac:dyDescent="0.2">
      <c r="A24" s="508"/>
      <c r="B24" s="193" t="s">
        <v>495</v>
      </c>
      <c r="C24" s="131" t="s">
        <v>545</v>
      </c>
      <c r="D24" s="644"/>
      <c r="E24" s="645"/>
      <c r="F24" s="644"/>
      <c r="G24" s="645"/>
      <c r="H24" s="644"/>
      <c r="I24" s="645"/>
      <c r="J24" s="644"/>
      <c r="K24" s="645"/>
      <c r="L24" s="644"/>
      <c r="M24" s="645"/>
      <c r="N24" s="644"/>
      <c r="O24" s="645"/>
      <c r="P24" s="644"/>
      <c r="Q24" s="645"/>
      <c r="R24" s="644"/>
      <c r="S24" s="645"/>
      <c r="T24" s="644"/>
      <c r="U24" s="645"/>
      <c r="V24" s="644"/>
      <c r="W24" s="645"/>
      <c r="X24" s="47"/>
      <c r="Y24" s="84">
        <f>IF(OR(D24="s",F24="s",H24="s",J24="s",L24="s",N24="s",P24="s",R24="s",T24="s",V24="s"), 0, IF(OR(D24="a",F24="a",H24="a",J24="a",L24="a",N24="a",P24="a",R24="a",T24="a",V24="a"),Z24,0))</f>
        <v>0</v>
      </c>
      <c r="Z24" s="327">
        <v>10</v>
      </c>
      <c r="AA24" s="362">
        <f>COUNTIF(D24:W24,"a")+COUNTIF(D24:W24,"s")</f>
        <v>0</v>
      </c>
      <c r="AB24" s="365"/>
      <c r="AD24" s="219" t="s">
        <v>395</v>
      </c>
      <c r="AE24" s="372"/>
      <c r="CG24" s="54"/>
      <c r="CH24" s="54"/>
      <c r="CI24" s="54"/>
      <c r="CJ24" s="54"/>
      <c r="CK24" s="54"/>
      <c r="CL24" s="54"/>
      <c r="CM24" s="54"/>
      <c r="CN24" s="54"/>
      <c r="CO24" s="54"/>
      <c r="CP24" s="54"/>
      <c r="CQ24" s="54"/>
    </row>
    <row r="25" spans="1:95" ht="45" customHeight="1" x14ac:dyDescent="0.2">
      <c r="A25" s="508"/>
      <c r="B25" s="515" t="s">
        <v>494</v>
      </c>
      <c r="C25" s="563" t="s">
        <v>547</v>
      </c>
      <c r="D25" s="646"/>
      <c r="E25" s="647"/>
      <c r="F25" s="646"/>
      <c r="G25" s="647"/>
      <c r="H25" s="646"/>
      <c r="I25" s="647"/>
      <c r="J25" s="646"/>
      <c r="K25" s="647"/>
      <c r="L25" s="646"/>
      <c r="M25" s="647"/>
      <c r="N25" s="646"/>
      <c r="O25" s="647"/>
      <c r="P25" s="646"/>
      <c r="Q25" s="647"/>
      <c r="R25" s="646"/>
      <c r="S25" s="647"/>
      <c r="T25" s="646"/>
      <c r="U25" s="647"/>
      <c r="V25" s="646"/>
      <c r="W25" s="647"/>
      <c r="X25" s="47"/>
      <c r="Y25" s="568">
        <f>IF(OR(D25="s",F25="s",H25="s",J25="s",L25="s",N25="s",P25="s",R25="s",T25="s",V25="s"), 0, IF(OR(D25="a",F25="a",H25="a",J25="a",L25="a",N25="a",P25="a",R25="a",T25="a",V25="a"),Z25,0))</f>
        <v>0</v>
      </c>
      <c r="Z25" s="514">
        <v>15</v>
      </c>
      <c r="AA25" s="362">
        <f>IF((COUNTIF(D25:W25,"a")+COUNTIF(D25:W25,"s"))&gt;0,IF(OR((COUNTIF(D27:W27,"a")+COUNTIF(D27:W27,"s"))),0,COUNTIF(D25:W25,"a")+COUNTIF(D25:W25,"s")),COUNTIF(D25:W25,"a")+COUNTIF(D25:W25,"s"))</f>
        <v>0</v>
      </c>
      <c r="AB25" s="365"/>
      <c r="AD25" s="219"/>
      <c r="AE25" s="372"/>
      <c r="CG25" s="54"/>
      <c r="CH25" s="54"/>
      <c r="CI25" s="54"/>
      <c r="CJ25" s="54"/>
      <c r="CK25" s="54"/>
      <c r="CL25" s="54"/>
      <c r="CM25" s="54"/>
    </row>
    <row r="26" spans="1:95" ht="45" customHeight="1" x14ac:dyDescent="0.15">
      <c r="A26" s="508"/>
      <c r="B26" s="196" t="s">
        <v>546</v>
      </c>
      <c r="C26" s="563" t="s">
        <v>1006</v>
      </c>
      <c r="D26" s="648"/>
      <c r="E26" s="649"/>
      <c r="F26" s="648"/>
      <c r="G26" s="649"/>
      <c r="H26" s="648"/>
      <c r="I26" s="649"/>
      <c r="J26" s="648"/>
      <c r="K26" s="649"/>
      <c r="L26" s="648"/>
      <c r="M26" s="649"/>
      <c r="N26" s="648"/>
      <c r="O26" s="649"/>
      <c r="P26" s="648"/>
      <c r="Q26" s="649"/>
      <c r="R26" s="648"/>
      <c r="S26" s="649"/>
      <c r="T26" s="648"/>
      <c r="U26" s="649"/>
      <c r="V26" s="648"/>
      <c r="W26" s="649"/>
      <c r="X26" s="47"/>
      <c r="Y26" s="519">
        <f>IF(OR(D26="s",F26="s",H26="s",J26="s",L26="s",N26="s",P26="s",R26="s",T26="s",V26="s"), 0, IF(OR(D26="a",F26="a",H26="a",J26="a",L26="a",N26="a",P26="a",R26="a",T26="a",V26="a"),Z26,0))</f>
        <v>0</v>
      </c>
      <c r="Z26" s="328">
        <v>10</v>
      </c>
      <c r="AA26" s="362">
        <f>IF((COUNTIF(D26:W26,"a")+COUNTIF(D26:W26,"s"))&gt;0,IF(OR((COUNTIF(D27:W27,"a")+COUNTIF(D27:W27,"s"))),0,COUNTIF(D26:W26,"a")+COUNTIF(D26:W26,"s")),COUNTIF(D26:W26,"a")+COUNTIF(D26:W26,"s"))</f>
        <v>0</v>
      </c>
      <c r="AB26" s="365"/>
      <c r="AD26" s="219" t="s">
        <v>395</v>
      </c>
      <c r="AE26" s="372"/>
      <c r="CG26" s="54"/>
      <c r="CH26" s="54"/>
      <c r="CI26" s="54"/>
      <c r="CJ26" s="54"/>
      <c r="CK26" s="54"/>
      <c r="CL26" s="54"/>
      <c r="CM26" s="54"/>
      <c r="CN26" s="54"/>
      <c r="CO26" s="54"/>
      <c r="CP26" s="54"/>
      <c r="CQ26" s="54"/>
    </row>
    <row r="27" spans="1:95" ht="90" customHeight="1" x14ac:dyDescent="0.2">
      <c r="A27" s="508"/>
      <c r="B27" s="515" t="s">
        <v>548</v>
      </c>
      <c r="C27" s="531" t="s">
        <v>550</v>
      </c>
      <c r="D27" s="652"/>
      <c r="E27" s="653"/>
      <c r="F27" s="652"/>
      <c r="G27" s="653"/>
      <c r="H27" s="652"/>
      <c r="I27" s="653"/>
      <c r="J27" s="652"/>
      <c r="K27" s="653"/>
      <c r="L27" s="652"/>
      <c r="M27" s="653"/>
      <c r="N27" s="652"/>
      <c r="O27" s="653"/>
      <c r="P27" s="652"/>
      <c r="Q27" s="653"/>
      <c r="R27" s="652"/>
      <c r="S27" s="653"/>
      <c r="T27" s="652"/>
      <c r="U27" s="653"/>
      <c r="V27" s="652"/>
      <c r="W27" s="653"/>
      <c r="X27" s="47"/>
      <c r="Y27" s="108">
        <f>IF(OR(D27="s",F27="s",H27="s",J27="s",L27="s",N27="s",P27="s",R27="s",T27="s",V27="s"), 0, IF(OR(D27="a",F27="a",H27="a",J27="a",L27="a",N27="a",P27="a",R27="a",T27="a",V27="a"),Z27,0))</f>
        <v>0</v>
      </c>
      <c r="Z27" s="514">
        <v>25</v>
      </c>
      <c r="AA27" s="362">
        <f>IF((COUNTIF(D27:W27,"a")+COUNTIF(D27:W27,"s"))&gt;0,IF((COUNTIF(D25:W26,"a")+COUNTIF(D25:W26,"s"))&gt;0,0,COUNTIF(D27:W27,"a")+COUNTIF(D27:W27,"s")), COUNTIF(D27:W27,"a")+COUNTIF(D27:W27,"s"))</f>
        <v>0</v>
      </c>
      <c r="AB27" s="365"/>
      <c r="AD27" s="219"/>
      <c r="AE27" s="372"/>
      <c r="CG27" s="54"/>
      <c r="CH27" s="54"/>
      <c r="CI27" s="54"/>
      <c r="CJ27" s="54"/>
      <c r="CK27" s="54"/>
      <c r="CL27" s="54"/>
      <c r="CM27" s="54"/>
    </row>
    <row r="28" spans="1:95" ht="68.45" customHeight="1" thickBot="1" x14ac:dyDescent="0.2">
      <c r="A28" s="508"/>
      <c r="B28" s="196" t="s">
        <v>549</v>
      </c>
      <c r="C28" s="563" t="s">
        <v>551</v>
      </c>
      <c r="D28" s="605"/>
      <c r="E28" s="606"/>
      <c r="F28" s="605"/>
      <c r="G28" s="606"/>
      <c r="H28" s="605"/>
      <c r="I28" s="606"/>
      <c r="J28" s="605"/>
      <c r="K28" s="606"/>
      <c r="L28" s="605"/>
      <c r="M28" s="606"/>
      <c r="N28" s="605"/>
      <c r="O28" s="606"/>
      <c r="P28" s="605"/>
      <c r="Q28" s="606"/>
      <c r="R28" s="605"/>
      <c r="S28" s="606"/>
      <c r="T28" s="605"/>
      <c r="U28" s="606"/>
      <c r="V28" s="605"/>
      <c r="W28" s="606"/>
      <c r="X28" s="47"/>
      <c r="Y28" s="87">
        <f>IF(OR(D28="s",F28="s",H28="s",J28="s",L28="s",N28="s",P28="s",R28="s",T28="s",V28="s"), 0, IF(OR(D28="a",F28="a",H28="a",J28="a",L28="a",N28="a",P28="a",R28="a",T28="a",V28="a"),Z28,0))</f>
        <v>0</v>
      </c>
      <c r="Z28" s="328">
        <v>10</v>
      </c>
      <c r="AA28" s="362">
        <f>COUNTIF(D28:W28,"a")+COUNTIF(D28:W28,"s")</f>
        <v>0</v>
      </c>
      <c r="AB28" s="365"/>
      <c r="AD28" s="219"/>
      <c r="AE28" s="372"/>
      <c r="CG28" s="54"/>
      <c r="CH28" s="54"/>
      <c r="CI28" s="54"/>
      <c r="CJ28" s="54"/>
      <c r="CK28" s="54"/>
      <c r="CL28" s="54"/>
      <c r="CM28" s="54"/>
      <c r="CN28" s="54"/>
      <c r="CO28" s="54"/>
      <c r="CP28" s="54"/>
      <c r="CQ28" s="54"/>
    </row>
    <row r="29" spans="1:95" ht="21" customHeight="1" thickTop="1" thickBot="1" x14ac:dyDescent="0.25">
      <c r="A29" s="508"/>
      <c r="B29" s="524"/>
      <c r="C29" s="45"/>
      <c r="D29" s="659" t="s">
        <v>398</v>
      </c>
      <c r="E29" s="660"/>
      <c r="F29" s="660"/>
      <c r="G29" s="660"/>
      <c r="H29" s="660"/>
      <c r="I29" s="660"/>
      <c r="J29" s="660"/>
      <c r="K29" s="660"/>
      <c r="L29" s="660"/>
      <c r="M29" s="660"/>
      <c r="N29" s="660"/>
      <c r="O29" s="660"/>
      <c r="P29" s="660"/>
      <c r="Q29" s="660"/>
      <c r="R29" s="660"/>
      <c r="S29" s="660"/>
      <c r="T29" s="660"/>
      <c r="U29" s="660"/>
      <c r="V29" s="660"/>
      <c r="W29" s="660"/>
      <c r="X29" s="661"/>
      <c r="Y29" s="86">
        <f>SUM(Y24:Y28)</f>
        <v>0</v>
      </c>
      <c r="Z29" s="325">
        <f>SUM(Z24:Z26)+Z28</f>
        <v>45</v>
      </c>
      <c r="AA29" s="362"/>
      <c r="AB29" s="363"/>
      <c r="AD29" s="219"/>
      <c r="CG29" s="54"/>
      <c r="CH29" s="54"/>
      <c r="CI29" s="54"/>
      <c r="CJ29" s="54"/>
      <c r="CK29" s="54"/>
      <c r="CL29" s="54"/>
      <c r="CM29" s="54"/>
    </row>
    <row r="30" spans="1:95" ht="21" customHeight="1" thickBot="1" x14ac:dyDescent="0.25">
      <c r="A30" s="337"/>
      <c r="B30" s="44"/>
      <c r="C30" s="45"/>
      <c r="D30" s="650"/>
      <c r="E30" s="651"/>
      <c r="F30" s="797">
        <v>20</v>
      </c>
      <c r="G30" s="663"/>
      <c r="H30" s="663"/>
      <c r="I30" s="663"/>
      <c r="J30" s="663"/>
      <c r="K30" s="663"/>
      <c r="L30" s="663"/>
      <c r="M30" s="663"/>
      <c r="N30" s="663"/>
      <c r="O30" s="663"/>
      <c r="P30" s="663"/>
      <c r="Q30" s="663"/>
      <c r="R30" s="663"/>
      <c r="S30" s="663"/>
      <c r="T30" s="663"/>
      <c r="U30" s="663"/>
      <c r="V30" s="663"/>
      <c r="W30" s="663"/>
      <c r="X30" s="663"/>
      <c r="Y30" s="663"/>
      <c r="Z30" s="664"/>
      <c r="AA30" s="362"/>
      <c r="AB30" s="363"/>
      <c r="AD30" s="219"/>
      <c r="CG30" s="54"/>
      <c r="CH30" s="54"/>
      <c r="CI30" s="54"/>
      <c r="CJ30" s="54"/>
      <c r="CK30" s="54"/>
      <c r="CL30" s="54"/>
      <c r="CM30" s="54"/>
    </row>
    <row r="31" spans="1:95" ht="41.25" thickBot="1" x14ac:dyDescent="0.25">
      <c r="A31" s="508"/>
      <c r="B31" s="200">
        <v>1500</v>
      </c>
      <c r="C31" s="133" t="s">
        <v>154</v>
      </c>
      <c r="D31" s="155"/>
      <c r="E31" s="154"/>
      <c r="F31" s="12"/>
      <c r="G31" s="13"/>
      <c r="H31" s="91"/>
      <c r="I31" s="11"/>
      <c r="J31" s="14" t="s">
        <v>397</v>
      </c>
      <c r="K31" s="13"/>
      <c r="L31" s="91"/>
      <c r="M31" s="11"/>
      <c r="N31" s="16" t="s">
        <v>397</v>
      </c>
      <c r="O31" s="13"/>
      <c r="P31" s="10"/>
      <c r="Q31" s="11"/>
      <c r="R31" s="12"/>
      <c r="S31" s="13"/>
      <c r="T31" s="10"/>
      <c r="U31" s="11"/>
      <c r="V31" s="12"/>
      <c r="W31" s="11"/>
      <c r="X31" s="29"/>
      <c r="Y31" s="15"/>
      <c r="Z31" s="326"/>
      <c r="AA31" s="362"/>
      <c r="AB31" s="363"/>
      <c r="AD31" s="219"/>
      <c r="CG31" s="54"/>
      <c r="CH31" s="54"/>
      <c r="CI31" s="54"/>
      <c r="CJ31" s="54"/>
      <c r="CK31" s="54"/>
      <c r="CL31" s="54"/>
      <c r="CM31" s="54"/>
    </row>
    <row r="32" spans="1:95" ht="45" customHeight="1" x14ac:dyDescent="0.2">
      <c r="A32" s="508"/>
      <c r="B32" s="515" t="s">
        <v>399</v>
      </c>
      <c r="C32" s="563" t="s">
        <v>449</v>
      </c>
      <c r="D32" s="646"/>
      <c r="E32" s="647"/>
      <c r="F32" s="646"/>
      <c r="G32" s="647"/>
      <c r="H32" s="646"/>
      <c r="I32" s="647"/>
      <c r="J32" s="646"/>
      <c r="K32" s="647"/>
      <c r="L32" s="646"/>
      <c r="M32" s="647"/>
      <c r="N32" s="646"/>
      <c r="O32" s="647"/>
      <c r="P32" s="646"/>
      <c r="Q32" s="647"/>
      <c r="R32" s="646"/>
      <c r="S32" s="647"/>
      <c r="T32" s="646"/>
      <c r="U32" s="647"/>
      <c r="V32" s="646"/>
      <c r="W32" s="647"/>
      <c r="X32" s="47"/>
      <c r="Y32" s="568">
        <f t="shared" ref="Y32:Y35" si="2">IF(OR(D32="s",F32="s",H32="s",J32="s",L32="s",N32="s",P32="s",R32="s",T32="s",V32="s"), 0, IF(OR(D32="a",F32="a",H32="a",J32="a",L32="a",N32="a",P32="a",R32="a",T32="a",V32="a"),Z32,0))</f>
        <v>0</v>
      </c>
      <c r="Z32" s="514">
        <v>10</v>
      </c>
      <c r="AA32" s="362">
        <f t="shared" ref="AA32:AA35" si="3">COUNTIF(D32:W32,"a")+COUNTIF(D32:W32,"s")</f>
        <v>0</v>
      </c>
      <c r="AB32" s="365"/>
      <c r="AD32" s="219" t="s">
        <v>395</v>
      </c>
      <c r="CG32" s="54"/>
      <c r="CH32" s="54"/>
      <c r="CI32" s="54"/>
      <c r="CJ32" s="54"/>
      <c r="CK32" s="54"/>
      <c r="CL32" s="54"/>
      <c r="CM32" s="54"/>
    </row>
    <row r="33" spans="1:91" ht="45" customHeight="1" x14ac:dyDescent="0.2">
      <c r="A33" s="508"/>
      <c r="B33" s="196" t="s">
        <v>400</v>
      </c>
      <c r="C33" s="135" t="s">
        <v>119</v>
      </c>
      <c r="D33" s="646"/>
      <c r="E33" s="647"/>
      <c r="F33" s="646"/>
      <c r="G33" s="647"/>
      <c r="H33" s="646"/>
      <c r="I33" s="647"/>
      <c r="J33" s="646"/>
      <c r="K33" s="647"/>
      <c r="L33" s="646"/>
      <c r="M33" s="647"/>
      <c r="N33" s="646"/>
      <c r="O33" s="647"/>
      <c r="P33" s="646"/>
      <c r="Q33" s="647"/>
      <c r="R33" s="646"/>
      <c r="S33" s="647"/>
      <c r="T33" s="646"/>
      <c r="U33" s="647"/>
      <c r="V33" s="646"/>
      <c r="W33" s="647"/>
      <c r="X33" s="47"/>
      <c r="Y33" s="87">
        <f t="shared" si="2"/>
        <v>0</v>
      </c>
      <c r="Z33" s="328">
        <v>15</v>
      </c>
      <c r="AA33" s="362">
        <f t="shared" si="3"/>
        <v>0</v>
      </c>
      <c r="AB33" s="365"/>
      <c r="AD33" s="219" t="s">
        <v>395</v>
      </c>
      <c r="CG33" s="54"/>
      <c r="CH33" s="54"/>
      <c r="CI33" s="54"/>
      <c r="CJ33" s="54"/>
      <c r="CK33" s="54"/>
      <c r="CL33" s="54"/>
      <c r="CM33" s="54"/>
    </row>
    <row r="34" spans="1:91" ht="45" customHeight="1" x14ac:dyDescent="0.15">
      <c r="A34" s="508"/>
      <c r="B34" s="515" t="s">
        <v>401</v>
      </c>
      <c r="C34" s="511" t="s">
        <v>412</v>
      </c>
      <c r="D34" s="589"/>
      <c r="E34" s="590"/>
      <c r="F34" s="589"/>
      <c r="G34" s="590"/>
      <c r="H34" s="589"/>
      <c r="I34" s="590"/>
      <c r="J34" s="589"/>
      <c r="K34" s="590"/>
      <c r="L34" s="589"/>
      <c r="M34" s="590"/>
      <c r="N34" s="589"/>
      <c r="O34" s="590"/>
      <c r="P34" s="589"/>
      <c r="Q34" s="590"/>
      <c r="R34" s="589"/>
      <c r="S34" s="590"/>
      <c r="T34" s="589"/>
      <c r="U34" s="590"/>
      <c r="V34" s="589"/>
      <c r="W34" s="590"/>
      <c r="X34" s="47"/>
      <c r="Y34" s="87">
        <f t="shared" si="2"/>
        <v>0</v>
      </c>
      <c r="Z34" s="328">
        <v>10</v>
      </c>
      <c r="AA34" s="362">
        <f t="shared" si="3"/>
        <v>0</v>
      </c>
      <c r="AB34" s="365"/>
      <c r="AD34" s="219"/>
      <c r="CG34" s="54"/>
      <c r="CH34" s="54"/>
      <c r="CI34" s="54"/>
      <c r="CJ34" s="54"/>
      <c r="CK34" s="54"/>
      <c r="CL34" s="54"/>
      <c r="CM34" s="54"/>
    </row>
    <row r="35" spans="1:91" ht="45" customHeight="1" thickBot="1" x14ac:dyDescent="0.25">
      <c r="A35" s="508"/>
      <c r="B35" s="196" t="s">
        <v>89</v>
      </c>
      <c r="C35" s="135" t="s">
        <v>112</v>
      </c>
      <c r="D35" s="646"/>
      <c r="E35" s="647"/>
      <c r="F35" s="646"/>
      <c r="G35" s="647"/>
      <c r="H35" s="646"/>
      <c r="I35" s="647"/>
      <c r="J35" s="646"/>
      <c r="K35" s="647"/>
      <c r="L35" s="646"/>
      <c r="M35" s="647"/>
      <c r="N35" s="646"/>
      <c r="O35" s="647"/>
      <c r="P35" s="646"/>
      <c r="Q35" s="647"/>
      <c r="R35" s="646"/>
      <c r="S35" s="647"/>
      <c r="T35" s="646"/>
      <c r="U35" s="647"/>
      <c r="V35" s="646"/>
      <c r="W35" s="647"/>
      <c r="X35" s="47"/>
      <c r="Y35" s="87">
        <f t="shared" si="2"/>
        <v>0</v>
      </c>
      <c r="Z35" s="328">
        <v>10</v>
      </c>
      <c r="AA35" s="362">
        <f t="shared" si="3"/>
        <v>0</v>
      </c>
      <c r="AB35" s="365"/>
      <c r="AD35" s="219"/>
      <c r="CG35" s="54"/>
      <c r="CH35" s="54"/>
      <c r="CI35" s="54"/>
      <c r="CJ35" s="54"/>
      <c r="CK35" s="54"/>
      <c r="CL35" s="54"/>
      <c r="CM35" s="54"/>
    </row>
    <row r="36" spans="1:91" ht="21" customHeight="1" thickTop="1" thickBot="1" x14ac:dyDescent="0.25">
      <c r="A36" s="337"/>
      <c r="B36" s="85"/>
      <c r="C36" s="135"/>
      <c r="D36" s="659" t="s">
        <v>398</v>
      </c>
      <c r="E36" s="660"/>
      <c r="F36" s="660"/>
      <c r="G36" s="660"/>
      <c r="H36" s="660"/>
      <c r="I36" s="660"/>
      <c r="J36" s="660"/>
      <c r="K36" s="660"/>
      <c r="L36" s="660"/>
      <c r="M36" s="660"/>
      <c r="N36" s="660"/>
      <c r="O36" s="660"/>
      <c r="P36" s="660"/>
      <c r="Q36" s="660"/>
      <c r="R36" s="660"/>
      <c r="S36" s="660"/>
      <c r="T36" s="660"/>
      <c r="U36" s="660"/>
      <c r="V36" s="660"/>
      <c r="W36" s="660"/>
      <c r="X36" s="661"/>
      <c r="Y36" s="9">
        <f>SUM(Y32:Y35)</f>
        <v>0</v>
      </c>
      <c r="Z36" s="325">
        <f>SUM(Z32:Z35)</f>
        <v>45</v>
      </c>
      <c r="AA36" s="362"/>
      <c r="AB36" s="363"/>
      <c r="AD36" s="219"/>
      <c r="CG36" s="54"/>
      <c r="CH36" s="54"/>
      <c r="CI36" s="54"/>
      <c r="CJ36" s="54"/>
      <c r="CK36" s="54"/>
      <c r="CL36" s="54"/>
      <c r="CM36" s="54"/>
    </row>
    <row r="37" spans="1:91" ht="21" customHeight="1" thickBot="1" x14ac:dyDescent="0.25">
      <c r="A37" s="508"/>
      <c r="B37" s="388"/>
      <c r="C37" s="146"/>
      <c r="D37" s="650"/>
      <c r="E37" s="651"/>
      <c r="F37" s="808">
        <v>25</v>
      </c>
      <c r="G37" s="663"/>
      <c r="H37" s="663"/>
      <c r="I37" s="663"/>
      <c r="J37" s="663"/>
      <c r="K37" s="663"/>
      <c r="L37" s="663"/>
      <c r="M37" s="663"/>
      <c r="N37" s="663"/>
      <c r="O37" s="663"/>
      <c r="P37" s="663"/>
      <c r="Q37" s="663"/>
      <c r="R37" s="663"/>
      <c r="S37" s="663"/>
      <c r="T37" s="663"/>
      <c r="U37" s="663"/>
      <c r="V37" s="663"/>
      <c r="W37" s="663"/>
      <c r="X37" s="663"/>
      <c r="Y37" s="663"/>
      <c r="Z37" s="664"/>
      <c r="AA37" s="362"/>
      <c r="AB37" s="363"/>
      <c r="AD37" s="219"/>
      <c r="CG37" s="54"/>
      <c r="CH37" s="54"/>
      <c r="CI37" s="54"/>
      <c r="CJ37" s="54"/>
      <c r="CK37" s="54"/>
      <c r="CL37" s="54"/>
      <c r="CM37" s="54"/>
    </row>
    <row r="38" spans="1:91" ht="30" customHeight="1" thickBot="1" x14ac:dyDescent="0.25">
      <c r="A38" s="306"/>
      <c r="B38" s="198" t="s">
        <v>552</v>
      </c>
      <c r="C38" s="148" t="s">
        <v>553</v>
      </c>
      <c r="D38" s="155"/>
      <c r="E38" s="154"/>
      <c r="F38" s="157"/>
      <c r="G38" s="158"/>
      <c r="H38" s="386"/>
      <c r="I38" s="154"/>
      <c r="J38" s="164"/>
      <c r="K38" s="158"/>
      <c r="L38" s="386"/>
      <c r="M38" s="154"/>
      <c r="N38" s="20"/>
      <c r="O38" s="158"/>
      <c r="P38" s="155"/>
      <c r="Q38" s="154"/>
      <c r="R38" s="157"/>
      <c r="S38" s="158"/>
      <c r="T38" s="155"/>
      <c r="U38" s="154"/>
      <c r="V38" s="157"/>
      <c r="W38" s="154"/>
      <c r="X38" s="242"/>
      <c r="Y38" s="290"/>
      <c r="Z38" s="323"/>
      <c r="AD38" s="376"/>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54"/>
      <c r="CH38" s="54"/>
      <c r="CI38" s="54"/>
      <c r="CJ38" s="54"/>
      <c r="CK38" s="54"/>
      <c r="CL38" s="54"/>
      <c r="CM38" s="54"/>
    </row>
    <row r="39" spans="1:91" ht="67.7" customHeight="1" x14ac:dyDescent="0.2">
      <c r="A39" s="508"/>
      <c r="B39" s="193" t="s">
        <v>554</v>
      </c>
      <c r="C39" s="131" t="s">
        <v>556</v>
      </c>
      <c r="D39" s="644"/>
      <c r="E39" s="760"/>
      <c r="F39" s="644"/>
      <c r="G39" s="760"/>
      <c r="H39" s="761"/>
      <c r="I39" s="760"/>
      <c r="J39" s="761"/>
      <c r="K39" s="760"/>
      <c r="L39" s="761"/>
      <c r="M39" s="760"/>
      <c r="N39" s="761"/>
      <c r="O39" s="760"/>
      <c r="P39" s="761"/>
      <c r="Q39" s="760"/>
      <c r="R39" s="761"/>
      <c r="S39" s="760"/>
      <c r="T39" s="761"/>
      <c r="U39" s="760"/>
      <c r="V39" s="761"/>
      <c r="W39" s="760"/>
      <c r="X39" s="51"/>
      <c r="Y39" s="84">
        <f>IF(OR(D39="s",F39="s",H39="s",J39="s",L39="s",N39="s",P39="s",R39="s",T39="s",V39="s"), 0, IF(OR(D39="a",F39="a",H39="a",J39="a",L39="a",N39="a",P39="a",R39="a",T39="a",V39="a"),Z39,0))</f>
        <v>0</v>
      </c>
      <c r="Z39" s="327">
        <v>5</v>
      </c>
      <c r="AA39" s="48">
        <f>COUNTIF(D39:W39,"a")+COUNTIF(D39:W39,"s")</f>
        <v>0</v>
      </c>
      <c r="AB39" s="387"/>
      <c r="AD39" s="376"/>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54"/>
      <c r="CH39" s="54"/>
      <c r="CI39" s="54"/>
      <c r="CJ39" s="54"/>
      <c r="CK39" s="54"/>
      <c r="CL39" s="54"/>
      <c r="CM39" s="54"/>
    </row>
    <row r="40" spans="1:91" ht="45" customHeight="1" thickBot="1" x14ac:dyDescent="0.25">
      <c r="A40" s="508"/>
      <c r="B40" s="515" t="s">
        <v>555</v>
      </c>
      <c r="C40" s="563" t="s">
        <v>557</v>
      </c>
      <c r="D40" s="646"/>
      <c r="E40" s="673"/>
      <c r="F40" s="672"/>
      <c r="G40" s="673"/>
      <c r="H40" s="646"/>
      <c r="I40" s="673"/>
      <c r="J40" s="672"/>
      <c r="K40" s="673"/>
      <c r="L40" s="672"/>
      <c r="M40" s="673"/>
      <c r="N40" s="672"/>
      <c r="O40" s="673"/>
      <c r="P40" s="672"/>
      <c r="Q40" s="673"/>
      <c r="R40" s="672"/>
      <c r="S40" s="673"/>
      <c r="T40" s="672"/>
      <c r="U40" s="673"/>
      <c r="V40" s="672"/>
      <c r="W40" s="673"/>
      <c r="X40" s="51"/>
      <c r="Y40" s="568">
        <f t="shared" ref="Y40" si="4">IF(OR(D40="s",F40="s",H40="s",J40="s",L40="s",N40="s",P40="s",R40="s",T40="s",V40="s"), 0, IF(OR(D40="a",F40="a",H40="a",J40="a",L40="a",N40="a",P40="a",R40="a",T40="a",V40="a"),Z40,0))</f>
        <v>0</v>
      </c>
      <c r="Z40" s="514">
        <v>5</v>
      </c>
      <c r="AA40" s="48">
        <f t="shared" ref="AA40" si="5">COUNTIF(D40:W40,"a")+COUNTIF(D40:W40,"s")</f>
        <v>0</v>
      </c>
      <c r="AB40" s="387"/>
      <c r="AD40" s="376"/>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54"/>
      <c r="CH40" s="54"/>
      <c r="CI40" s="54"/>
      <c r="CJ40" s="54"/>
      <c r="CK40" s="54"/>
      <c r="CL40" s="54"/>
      <c r="CM40" s="54"/>
    </row>
    <row r="41" spans="1:91" ht="21" customHeight="1" thickTop="1" thickBot="1" x14ac:dyDescent="0.25">
      <c r="A41" s="508"/>
      <c r="B41" s="85"/>
      <c r="C41" s="135"/>
      <c r="D41" s="659" t="s">
        <v>398</v>
      </c>
      <c r="E41" s="660"/>
      <c r="F41" s="660"/>
      <c r="G41" s="660"/>
      <c r="H41" s="660"/>
      <c r="I41" s="660"/>
      <c r="J41" s="660"/>
      <c r="K41" s="660"/>
      <c r="L41" s="660"/>
      <c r="M41" s="660"/>
      <c r="N41" s="660"/>
      <c r="O41" s="660"/>
      <c r="P41" s="660"/>
      <c r="Q41" s="660"/>
      <c r="R41" s="660"/>
      <c r="S41" s="660"/>
      <c r="T41" s="660"/>
      <c r="U41" s="660"/>
      <c r="V41" s="660"/>
      <c r="W41" s="660"/>
      <c r="X41" s="661"/>
      <c r="Y41" s="9">
        <f>SUM(Y39:Y40)</f>
        <v>0</v>
      </c>
      <c r="Z41" s="325">
        <f>SUM(Z39:Z40)</f>
        <v>10</v>
      </c>
      <c r="AD41" s="376"/>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54"/>
      <c r="CH41" s="54"/>
      <c r="CI41" s="54"/>
      <c r="CJ41" s="54"/>
      <c r="CK41" s="54"/>
      <c r="CL41" s="54"/>
      <c r="CM41" s="54"/>
    </row>
    <row r="42" spans="1:91" ht="21" customHeight="1" thickBot="1" x14ac:dyDescent="0.25">
      <c r="A42" s="314"/>
      <c r="B42" s="388"/>
      <c r="C42" s="150"/>
      <c r="D42" s="650"/>
      <c r="E42" s="651"/>
      <c r="F42" s="809">
        <v>0</v>
      </c>
      <c r="G42" s="810"/>
      <c r="H42" s="810"/>
      <c r="I42" s="810"/>
      <c r="J42" s="810"/>
      <c r="K42" s="810"/>
      <c r="L42" s="810"/>
      <c r="M42" s="810"/>
      <c r="N42" s="810"/>
      <c r="O42" s="810"/>
      <c r="P42" s="810"/>
      <c r="Q42" s="810"/>
      <c r="R42" s="810"/>
      <c r="S42" s="810"/>
      <c r="T42" s="810"/>
      <c r="U42" s="810"/>
      <c r="V42" s="810"/>
      <c r="W42" s="810"/>
      <c r="X42" s="810"/>
      <c r="Y42" s="810"/>
      <c r="Z42" s="811"/>
      <c r="AD42" s="376"/>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54"/>
      <c r="CH42" s="54"/>
      <c r="CI42" s="54"/>
      <c r="CJ42" s="54"/>
      <c r="CK42" s="54"/>
      <c r="CL42" s="54"/>
      <c r="CM42" s="54"/>
    </row>
    <row r="43" spans="1:91" ht="30" customHeight="1" thickBot="1" x14ac:dyDescent="0.25">
      <c r="A43" s="306"/>
      <c r="B43" s="198">
        <v>1600</v>
      </c>
      <c r="C43" s="148" t="s">
        <v>0</v>
      </c>
      <c r="D43" s="155"/>
      <c r="E43" s="154"/>
      <c r="F43" s="20" t="s">
        <v>397</v>
      </c>
      <c r="G43" s="158"/>
      <c r="H43" s="155"/>
      <c r="I43" s="154"/>
      <c r="J43" s="281"/>
      <c r="K43" s="158"/>
      <c r="L43" s="386"/>
      <c r="M43" s="154"/>
      <c r="N43" s="157"/>
      <c r="O43" s="158"/>
      <c r="P43" s="155"/>
      <c r="Q43" s="154"/>
      <c r="R43" s="157"/>
      <c r="S43" s="158"/>
      <c r="T43" s="20" t="s">
        <v>397</v>
      </c>
      <c r="U43" s="154"/>
      <c r="V43" s="157"/>
      <c r="W43" s="154"/>
      <c r="X43" s="242"/>
      <c r="Y43" s="290"/>
      <c r="Z43" s="323"/>
      <c r="AA43" s="362"/>
      <c r="AB43" s="363"/>
      <c r="AD43" s="219"/>
      <c r="CG43" s="54"/>
      <c r="CH43" s="54"/>
      <c r="CI43" s="54"/>
      <c r="CJ43" s="54"/>
      <c r="CK43" s="54"/>
      <c r="CL43" s="54"/>
      <c r="CM43" s="54"/>
    </row>
    <row r="44" spans="1:91" ht="27.95" customHeight="1" x14ac:dyDescent="0.2">
      <c r="A44" s="508"/>
      <c r="B44" s="192" t="s">
        <v>402</v>
      </c>
      <c r="C44" s="408" t="s">
        <v>396</v>
      </c>
      <c r="D44" s="644"/>
      <c r="E44" s="645"/>
      <c r="F44" s="644"/>
      <c r="G44" s="645"/>
      <c r="H44" s="644"/>
      <c r="I44" s="645"/>
      <c r="J44" s="644"/>
      <c r="K44" s="645"/>
      <c r="L44" s="644"/>
      <c r="M44" s="645"/>
      <c r="N44" s="644"/>
      <c r="O44" s="645"/>
      <c r="P44" s="644"/>
      <c r="Q44" s="645"/>
      <c r="R44" s="644"/>
      <c r="S44" s="645"/>
      <c r="T44" s="644"/>
      <c r="U44" s="645"/>
      <c r="V44" s="644"/>
      <c r="W44" s="645"/>
      <c r="X44" s="47"/>
      <c r="Y44" s="84">
        <f>IF(OR(D44="s",F44="s",H44="s",J44="s",L44="s",N44="s",P44="s",R44="s",T44="s",V44="s"), 0, IF(OR(D44="a",F44="a",H44="a",J44="a",L44="a",N44="a",P44="a",R44="a",T44="a",V44="a"),Z44,0))</f>
        <v>0</v>
      </c>
      <c r="Z44" s="333">
        <v>10</v>
      </c>
      <c r="AA44" s="362">
        <f t="shared" ref="AA44:AA51" si="6">COUNTIF(D44:W44,"a")+COUNTIF(D44:W44,"s")</f>
        <v>0</v>
      </c>
      <c r="AB44" s="365"/>
      <c r="AD44" s="219" t="s">
        <v>395</v>
      </c>
      <c r="CG44" s="54"/>
      <c r="CH44" s="54"/>
      <c r="CI44" s="54"/>
      <c r="CJ44" s="54"/>
      <c r="CK44" s="54"/>
      <c r="CL44" s="54"/>
      <c r="CM44" s="54"/>
    </row>
    <row r="45" spans="1:91" ht="45" customHeight="1" x14ac:dyDescent="0.2">
      <c r="A45" s="508"/>
      <c r="B45" s="509" t="s">
        <v>403</v>
      </c>
      <c r="C45" s="522" t="s">
        <v>246</v>
      </c>
      <c r="D45" s="646"/>
      <c r="E45" s="647"/>
      <c r="F45" s="646"/>
      <c r="G45" s="647"/>
      <c r="H45" s="646"/>
      <c r="I45" s="647"/>
      <c r="J45" s="646"/>
      <c r="K45" s="647"/>
      <c r="L45" s="646"/>
      <c r="M45" s="647"/>
      <c r="N45" s="646"/>
      <c r="O45" s="647"/>
      <c r="P45" s="646"/>
      <c r="Q45" s="647"/>
      <c r="R45" s="646"/>
      <c r="S45" s="647"/>
      <c r="T45" s="646"/>
      <c r="U45" s="647"/>
      <c r="V45" s="646"/>
      <c r="W45" s="647"/>
      <c r="X45" s="47"/>
      <c r="Y45" s="519">
        <f t="shared" ref="Y45:Y51" si="7">IF(OR(D45="s",F45="s",H45="s",J45="s",L45="s",N45="s",P45="s",R45="s",T45="s",V45="s"), 0, IF(OR(D45="a",F45="a",H45="a",J45="a",L45="a",N45="a",P45="a",R45="a",T45="a",V45="a"),Z45,0))</f>
        <v>0</v>
      </c>
      <c r="Z45" s="514">
        <v>5</v>
      </c>
      <c r="AA45" s="362">
        <f t="shared" si="6"/>
        <v>0</v>
      </c>
      <c r="AB45" s="365"/>
      <c r="AD45" s="219" t="s">
        <v>395</v>
      </c>
      <c r="CG45" s="54"/>
      <c r="CH45" s="54"/>
      <c r="CI45" s="54"/>
      <c r="CJ45" s="54"/>
      <c r="CK45" s="54"/>
      <c r="CL45" s="54"/>
      <c r="CM45" s="54"/>
    </row>
    <row r="46" spans="1:91" ht="45" customHeight="1" x14ac:dyDescent="0.2">
      <c r="A46" s="508"/>
      <c r="B46" s="509" t="s">
        <v>90</v>
      </c>
      <c r="C46" s="522" t="s">
        <v>443</v>
      </c>
      <c r="D46" s="646"/>
      <c r="E46" s="647"/>
      <c r="F46" s="646"/>
      <c r="G46" s="647"/>
      <c r="H46" s="646"/>
      <c r="I46" s="647"/>
      <c r="J46" s="646"/>
      <c r="K46" s="647"/>
      <c r="L46" s="646"/>
      <c r="M46" s="647"/>
      <c r="N46" s="646"/>
      <c r="O46" s="647"/>
      <c r="P46" s="646"/>
      <c r="Q46" s="647"/>
      <c r="R46" s="646"/>
      <c r="S46" s="647"/>
      <c r="T46" s="646"/>
      <c r="U46" s="647"/>
      <c r="V46" s="646"/>
      <c r="W46" s="647"/>
      <c r="X46" s="47"/>
      <c r="Y46" s="81">
        <f t="shared" si="7"/>
        <v>0</v>
      </c>
      <c r="Z46" s="328">
        <v>5</v>
      </c>
      <c r="AA46" s="362">
        <f t="shared" si="6"/>
        <v>0</v>
      </c>
      <c r="AB46" s="365"/>
      <c r="AD46" s="219"/>
      <c r="CG46" s="54"/>
      <c r="CH46" s="54"/>
      <c r="CI46" s="54"/>
      <c r="CJ46" s="54"/>
      <c r="CK46" s="54"/>
      <c r="CL46" s="54"/>
      <c r="CM46" s="54"/>
    </row>
    <row r="47" spans="1:91" ht="27.95" customHeight="1" x14ac:dyDescent="0.2">
      <c r="A47" s="508"/>
      <c r="B47" s="509" t="s">
        <v>91</v>
      </c>
      <c r="C47" s="522" t="s">
        <v>444</v>
      </c>
      <c r="D47" s="646"/>
      <c r="E47" s="647"/>
      <c r="F47" s="646"/>
      <c r="G47" s="647"/>
      <c r="H47" s="646"/>
      <c r="I47" s="647"/>
      <c r="J47" s="646"/>
      <c r="K47" s="647"/>
      <c r="L47" s="646"/>
      <c r="M47" s="647"/>
      <c r="N47" s="646"/>
      <c r="O47" s="647"/>
      <c r="P47" s="646"/>
      <c r="Q47" s="647"/>
      <c r="R47" s="646"/>
      <c r="S47" s="647"/>
      <c r="T47" s="646"/>
      <c r="U47" s="647"/>
      <c r="V47" s="646"/>
      <c r="W47" s="647"/>
      <c r="X47" s="47"/>
      <c r="Y47" s="519">
        <f t="shared" si="7"/>
        <v>0</v>
      </c>
      <c r="Z47" s="514">
        <v>5</v>
      </c>
      <c r="AA47" s="362">
        <f t="shared" si="6"/>
        <v>0</v>
      </c>
      <c r="AB47" s="365"/>
      <c r="AD47" s="219" t="s">
        <v>395</v>
      </c>
      <c r="CG47" s="54"/>
      <c r="CH47" s="54"/>
      <c r="CI47" s="54"/>
      <c r="CJ47" s="54"/>
      <c r="CK47" s="54"/>
      <c r="CL47" s="54"/>
      <c r="CM47" s="54"/>
    </row>
    <row r="48" spans="1:91" ht="45" customHeight="1" x14ac:dyDescent="0.2">
      <c r="A48" s="508"/>
      <c r="B48" s="509" t="s">
        <v>404</v>
      </c>
      <c r="C48" s="522" t="s">
        <v>405</v>
      </c>
      <c r="D48" s="646"/>
      <c r="E48" s="647"/>
      <c r="F48" s="646"/>
      <c r="G48" s="647"/>
      <c r="H48" s="646"/>
      <c r="I48" s="647"/>
      <c r="J48" s="646"/>
      <c r="K48" s="647"/>
      <c r="L48" s="646"/>
      <c r="M48" s="647"/>
      <c r="N48" s="646"/>
      <c r="O48" s="647"/>
      <c r="P48" s="646"/>
      <c r="Q48" s="647"/>
      <c r="R48" s="646"/>
      <c r="S48" s="647"/>
      <c r="T48" s="646"/>
      <c r="U48" s="647"/>
      <c r="V48" s="646"/>
      <c r="W48" s="647"/>
      <c r="X48" s="47"/>
      <c r="Y48" s="81">
        <f t="shared" si="7"/>
        <v>0</v>
      </c>
      <c r="Z48" s="328">
        <v>10</v>
      </c>
      <c r="AA48" s="362">
        <f t="shared" si="6"/>
        <v>0</v>
      </c>
      <c r="AB48" s="365"/>
      <c r="AD48" s="219"/>
      <c r="CG48" s="54"/>
      <c r="CH48" s="54"/>
      <c r="CI48" s="54"/>
      <c r="CJ48" s="54"/>
      <c r="CK48" s="54"/>
      <c r="CL48" s="54"/>
      <c r="CM48" s="54"/>
    </row>
    <row r="49" spans="1:91" ht="27.95" customHeight="1" x14ac:dyDescent="0.2">
      <c r="A49" s="508"/>
      <c r="B49" s="509" t="s">
        <v>324</v>
      </c>
      <c r="C49" s="117" t="s">
        <v>413</v>
      </c>
      <c r="D49" s="646"/>
      <c r="E49" s="647"/>
      <c r="F49" s="646"/>
      <c r="G49" s="647"/>
      <c r="H49" s="646"/>
      <c r="I49" s="647"/>
      <c r="J49" s="646"/>
      <c r="K49" s="647"/>
      <c r="L49" s="646"/>
      <c r="M49" s="647"/>
      <c r="N49" s="646"/>
      <c r="O49" s="647"/>
      <c r="P49" s="646"/>
      <c r="Q49" s="647"/>
      <c r="R49" s="646"/>
      <c r="S49" s="647"/>
      <c r="T49" s="646"/>
      <c r="U49" s="647"/>
      <c r="V49" s="646"/>
      <c r="W49" s="647"/>
      <c r="X49" s="47"/>
      <c r="Y49" s="81">
        <f t="shared" si="7"/>
        <v>0</v>
      </c>
      <c r="Z49" s="328">
        <v>10</v>
      </c>
      <c r="AA49" s="362">
        <f t="shared" si="6"/>
        <v>0</v>
      </c>
      <c r="AB49" s="365"/>
      <c r="AD49" s="219" t="s">
        <v>395</v>
      </c>
      <c r="CG49" s="54"/>
      <c r="CH49" s="54"/>
      <c r="CI49" s="54"/>
      <c r="CJ49" s="54"/>
      <c r="CK49" s="54"/>
      <c r="CL49" s="54"/>
      <c r="CM49" s="54"/>
    </row>
    <row r="50" spans="1:91" ht="27.95" customHeight="1" x14ac:dyDescent="0.2">
      <c r="A50" s="508"/>
      <c r="B50" s="509" t="s">
        <v>315</v>
      </c>
      <c r="C50" s="522" t="s">
        <v>258</v>
      </c>
      <c r="D50" s="646"/>
      <c r="E50" s="647"/>
      <c r="F50" s="646"/>
      <c r="G50" s="647"/>
      <c r="H50" s="646"/>
      <c r="I50" s="647"/>
      <c r="J50" s="646"/>
      <c r="K50" s="647"/>
      <c r="L50" s="646"/>
      <c r="M50" s="647"/>
      <c r="N50" s="646"/>
      <c r="O50" s="647"/>
      <c r="P50" s="646"/>
      <c r="Q50" s="647"/>
      <c r="R50" s="646"/>
      <c r="S50" s="647"/>
      <c r="T50" s="646"/>
      <c r="U50" s="647"/>
      <c r="V50" s="646"/>
      <c r="W50" s="647"/>
      <c r="X50" s="47"/>
      <c r="Y50" s="81">
        <f t="shared" si="7"/>
        <v>0</v>
      </c>
      <c r="Z50" s="328">
        <v>10</v>
      </c>
      <c r="AA50" s="362">
        <f t="shared" si="6"/>
        <v>0</v>
      </c>
      <c r="AB50" s="365"/>
      <c r="AD50" s="219"/>
      <c r="CG50" s="54"/>
      <c r="CH50" s="54"/>
      <c r="CI50" s="54"/>
      <c r="CJ50" s="54"/>
      <c r="CK50" s="54"/>
      <c r="CL50" s="54"/>
      <c r="CM50" s="54"/>
    </row>
    <row r="51" spans="1:91" ht="27.95" customHeight="1" thickBot="1" x14ac:dyDescent="0.2">
      <c r="A51" s="508"/>
      <c r="B51" s="509" t="s">
        <v>316</v>
      </c>
      <c r="C51" s="522" t="s">
        <v>445</v>
      </c>
      <c r="D51" s="605"/>
      <c r="E51" s="606"/>
      <c r="F51" s="605"/>
      <c r="G51" s="606"/>
      <c r="H51" s="605"/>
      <c r="I51" s="606"/>
      <c r="J51" s="605"/>
      <c r="K51" s="606"/>
      <c r="L51" s="605"/>
      <c r="M51" s="606"/>
      <c r="N51" s="605"/>
      <c r="O51" s="606"/>
      <c r="P51" s="605"/>
      <c r="Q51" s="606"/>
      <c r="R51" s="605"/>
      <c r="S51" s="606"/>
      <c r="T51" s="605"/>
      <c r="U51" s="606"/>
      <c r="V51" s="605"/>
      <c r="W51" s="606"/>
      <c r="X51" s="47"/>
      <c r="Y51" s="41">
        <f t="shared" si="7"/>
        <v>0</v>
      </c>
      <c r="Z51" s="328">
        <v>10</v>
      </c>
      <c r="AA51" s="362">
        <f t="shared" si="6"/>
        <v>0</v>
      </c>
      <c r="AB51" s="365"/>
      <c r="AD51" s="219" t="s">
        <v>395</v>
      </c>
      <c r="CG51" s="54"/>
      <c r="CH51" s="54"/>
      <c r="CI51" s="54"/>
      <c r="CJ51" s="54"/>
      <c r="CK51" s="54"/>
      <c r="CL51" s="54"/>
      <c r="CM51" s="54"/>
    </row>
    <row r="52" spans="1:91" ht="21" customHeight="1" thickTop="1" thickBot="1" x14ac:dyDescent="0.25">
      <c r="A52" s="306"/>
      <c r="B52" s="49"/>
      <c r="C52" s="140"/>
      <c r="D52" s="659" t="s">
        <v>398</v>
      </c>
      <c r="E52" s="660"/>
      <c r="F52" s="660"/>
      <c r="G52" s="660"/>
      <c r="H52" s="660"/>
      <c r="I52" s="660"/>
      <c r="J52" s="660"/>
      <c r="K52" s="660"/>
      <c r="L52" s="660"/>
      <c r="M52" s="660"/>
      <c r="N52" s="660"/>
      <c r="O52" s="660"/>
      <c r="P52" s="660"/>
      <c r="Q52" s="660"/>
      <c r="R52" s="660"/>
      <c r="S52" s="660"/>
      <c r="T52" s="660"/>
      <c r="U52" s="660"/>
      <c r="V52" s="660"/>
      <c r="W52" s="660"/>
      <c r="X52" s="661"/>
      <c r="Y52" s="86">
        <f>SUM(Y44:Y51)</f>
        <v>0</v>
      </c>
      <c r="Z52" s="325">
        <f>SUM(Z44:Z51)</f>
        <v>65</v>
      </c>
      <c r="AA52" s="362"/>
      <c r="AB52" s="363"/>
      <c r="AD52" s="219"/>
      <c r="CG52" s="54"/>
      <c r="CH52" s="54"/>
      <c r="CI52" s="54"/>
      <c r="CJ52" s="54"/>
      <c r="CK52" s="54"/>
      <c r="CL52" s="54"/>
      <c r="CM52" s="54"/>
    </row>
    <row r="53" spans="1:91" ht="21" customHeight="1" thickBot="1" x14ac:dyDescent="0.25">
      <c r="A53" s="314"/>
      <c r="B53" s="92"/>
      <c r="C53" s="275"/>
      <c r="D53" s="650"/>
      <c r="E53" s="651"/>
      <c r="F53" s="835">
        <v>40</v>
      </c>
      <c r="G53" s="663"/>
      <c r="H53" s="663"/>
      <c r="I53" s="663"/>
      <c r="J53" s="663"/>
      <c r="K53" s="663"/>
      <c r="L53" s="663"/>
      <c r="M53" s="663"/>
      <c r="N53" s="663"/>
      <c r="O53" s="663"/>
      <c r="P53" s="663"/>
      <c r="Q53" s="663"/>
      <c r="R53" s="663"/>
      <c r="S53" s="663"/>
      <c r="T53" s="663"/>
      <c r="U53" s="663"/>
      <c r="V53" s="663"/>
      <c r="W53" s="663"/>
      <c r="X53" s="663"/>
      <c r="Y53" s="663"/>
      <c r="Z53" s="664"/>
      <c r="AA53" s="362"/>
      <c r="AB53" s="363"/>
      <c r="AD53" s="219"/>
      <c r="CG53" s="54"/>
      <c r="CH53" s="54"/>
      <c r="CI53" s="54"/>
      <c r="CJ53" s="54"/>
      <c r="CK53" s="54"/>
      <c r="CL53" s="54"/>
      <c r="CM53" s="54"/>
    </row>
    <row r="54" spans="1:91" ht="30" customHeight="1" thickBot="1" x14ac:dyDescent="0.25">
      <c r="A54" s="306"/>
      <c r="B54" s="198" t="s">
        <v>558</v>
      </c>
      <c r="C54" s="148" t="s">
        <v>559</v>
      </c>
      <c r="D54" s="155"/>
      <c r="E54" s="154"/>
      <c r="F54" s="20"/>
      <c r="G54" s="158"/>
      <c r="H54" s="155"/>
      <c r="I54" s="154"/>
      <c r="J54" s="281"/>
      <c r="K54" s="158"/>
      <c r="L54" s="386"/>
      <c r="M54" s="154"/>
      <c r="N54" s="157"/>
      <c r="O54" s="158"/>
      <c r="P54" s="155"/>
      <c r="Q54" s="154"/>
      <c r="R54" s="157"/>
      <c r="S54" s="158"/>
      <c r="T54" s="20"/>
      <c r="U54" s="154"/>
      <c r="V54" s="157"/>
      <c r="W54" s="154"/>
      <c r="X54" s="242"/>
      <c r="Y54" s="290"/>
      <c r="Z54" s="323"/>
      <c r="AD54" s="376"/>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54"/>
      <c r="CH54" s="54"/>
      <c r="CI54" s="54"/>
      <c r="CJ54" s="54"/>
      <c r="CK54" s="54"/>
      <c r="CL54" s="54"/>
      <c r="CM54" s="54"/>
    </row>
    <row r="55" spans="1:91" ht="45" customHeight="1" x14ac:dyDescent="0.2">
      <c r="A55" s="508"/>
      <c r="B55" s="192" t="s">
        <v>560</v>
      </c>
      <c r="C55" s="408" t="s">
        <v>1035</v>
      </c>
      <c r="D55" s="644"/>
      <c r="E55" s="645"/>
      <c r="F55" s="644"/>
      <c r="G55" s="645"/>
      <c r="H55" s="644"/>
      <c r="I55" s="645"/>
      <c r="J55" s="644"/>
      <c r="K55" s="645"/>
      <c r="L55" s="644"/>
      <c r="M55" s="645"/>
      <c r="N55" s="644"/>
      <c r="O55" s="645"/>
      <c r="P55" s="644"/>
      <c r="Q55" s="645"/>
      <c r="R55" s="644"/>
      <c r="S55" s="645"/>
      <c r="T55" s="644"/>
      <c r="U55" s="645"/>
      <c r="V55" s="644"/>
      <c r="W55" s="645"/>
      <c r="X55" s="51"/>
      <c r="Y55" s="84">
        <f>IF(OR(D55="s",F55="s",H55="s",J55="s",L55="s",N55="s",P55="s",R55="s",T55="s",V55="s"), 0, IF(OR(D55="a",F55="a",H55="a",J55="a",L55="a",N55="a",P55="a",R55="a",T55="a",V55="a"),Z55,0))</f>
        <v>0</v>
      </c>
      <c r="Z55" s="333">
        <v>20</v>
      </c>
      <c r="AA55" s="48">
        <f t="shared" ref="AA55:AA65" si="8">COUNTIF(D55:W55,"a")+COUNTIF(D55:W55,"s")</f>
        <v>0</v>
      </c>
      <c r="AB55" s="387"/>
      <c r="AD55" s="219" t="s">
        <v>395</v>
      </c>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54"/>
      <c r="CH55" s="54"/>
      <c r="CI55" s="54"/>
      <c r="CJ55" s="54"/>
      <c r="CK55" s="54"/>
      <c r="CL55" s="54"/>
      <c r="CM55" s="54"/>
    </row>
    <row r="56" spans="1:91" ht="45" customHeight="1" x14ac:dyDescent="0.2">
      <c r="A56" s="508"/>
      <c r="B56" s="509" t="s">
        <v>561</v>
      </c>
      <c r="C56" s="522" t="s">
        <v>562</v>
      </c>
      <c r="D56" s="646"/>
      <c r="E56" s="647"/>
      <c r="F56" s="646"/>
      <c r="G56" s="647"/>
      <c r="H56" s="646"/>
      <c r="I56" s="647"/>
      <c r="J56" s="646"/>
      <c r="K56" s="647"/>
      <c r="L56" s="646"/>
      <c r="M56" s="647"/>
      <c r="N56" s="646"/>
      <c r="O56" s="647"/>
      <c r="P56" s="646"/>
      <c r="Q56" s="647"/>
      <c r="R56" s="646"/>
      <c r="S56" s="647"/>
      <c r="T56" s="646"/>
      <c r="U56" s="647"/>
      <c r="V56" s="646"/>
      <c r="W56" s="647"/>
      <c r="X56" s="51"/>
      <c r="Y56" s="519">
        <f t="shared" ref="Y56:Y65" si="9">IF(OR(D56="s",F56="s",H56="s",J56="s",L56="s",N56="s",P56="s",R56="s",T56="s",V56="s"), 0, IF(OR(D56="a",F56="a",H56="a",J56="a",L56="a",N56="a",P56="a",R56="a",T56="a",V56="a"),Z56,0))</f>
        <v>0</v>
      </c>
      <c r="Z56" s="514">
        <v>10</v>
      </c>
      <c r="AA56" s="48">
        <f t="shared" si="8"/>
        <v>0</v>
      </c>
      <c r="AB56" s="387"/>
      <c r="AD56" s="219" t="s">
        <v>395</v>
      </c>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54"/>
      <c r="CH56" s="54"/>
      <c r="CI56" s="54"/>
      <c r="CJ56" s="54"/>
      <c r="CK56" s="54"/>
      <c r="CL56" s="54"/>
      <c r="CM56" s="54"/>
    </row>
    <row r="57" spans="1:91" ht="45" customHeight="1" x14ac:dyDescent="0.2">
      <c r="A57" s="508"/>
      <c r="B57" s="509" t="s">
        <v>564</v>
      </c>
      <c r="C57" s="522" t="s">
        <v>565</v>
      </c>
      <c r="D57" s="646"/>
      <c r="E57" s="647"/>
      <c r="F57" s="646"/>
      <c r="G57" s="647"/>
      <c r="H57" s="646"/>
      <c r="I57" s="647"/>
      <c r="J57" s="646"/>
      <c r="K57" s="647"/>
      <c r="L57" s="646"/>
      <c r="M57" s="647"/>
      <c r="N57" s="646"/>
      <c r="O57" s="647"/>
      <c r="P57" s="646"/>
      <c r="Q57" s="647"/>
      <c r="R57" s="646"/>
      <c r="S57" s="647"/>
      <c r="T57" s="646"/>
      <c r="U57" s="647"/>
      <c r="V57" s="646"/>
      <c r="W57" s="647"/>
      <c r="X57" s="51"/>
      <c r="Y57" s="81">
        <f t="shared" si="9"/>
        <v>0</v>
      </c>
      <c r="Z57" s="328">
        <v>5</v>
      </c>
      <c r="AA57" s="48">
        <f t="shared" si="8"/>
        <v>0</v>
      </c>
      <c r="AB57" s="387"/>
      <c r="AD57" s="219" t="s">
        <v>563</v>
      </c>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54"/>
      <c r="CH57" s="54"/>
      <c r="CI57" s="54"/>
      <c r="CJ57" s="54"/>
      <c r="CK57" s="54"/>
      <c r="CL57" s="54"/>
      <c r="CM57" s="54"/>
    </row>
    <row r="58" spans="1:91" ht="45" customHeight="1" x14ac:dyDescent="0.2">
      <c r="A58" s="508"/>
      <c r="B58" s="509" t="s">
        <v>566</v>
      </c>
      <c r="C58" s="522" t="s">
        <v>567</v>
      </c>
      <c r="D58" s="646"/>
      <c r="E58" s="647"/>
      <c r="F58" s="646"/>
      <c r="G58" s="647"/>
      <c r="H58" s="646"/>
      <c r="I58" s="647"/>
      <c r="J58" s="646"/>
      <c r="K58" s="647"/>
      <c r="L58" s="646"/>
      <c r="M58" s="647"/>
      <c r="N58" s="646"/>
      <c r="O58" s="647"/>
      <c r="P58" s="646"/>
      <c r="Q58" s="647"/>
      <c r="R58" s="646"/>
      <c r="S58" s="647"/>
      <c r="T58" s="646"/>
      <c r="U58" s="647"/>
      <c r="V58" s="646"/>
      <c r="W58" s="647"/>
      <c r="X58" s="51"/>
      <c r="Y58" s="519">
        <f t="shared" si="9"/>
        <v>0</v>
      </c>
      <c r="Z58" s="514">
        <v>5</v>
      </c>
      <c r="AA58" s="48">
        <f t="shared" si="8"/>
        <v>0</v>
      </c>
      <c r="AB58" s="387"/>
      <c r="AD58" s="219" t="s">
        <v>395</v>
      </c>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54"/>
      <c r="CH58" s="54"/>
      <c r="CI58" s="54"/>
      <c r="CJ58" s="54"/>
      <c r="CK58" s="54"/>
      <c r="CL58" s="54"/>
      <c r="CM58" s="54"/>
    </row>
    <row r="59" spans="1:91" ht="45" customHeight="1" x14ac:dyDescent="0.2">
      <c r="A59" s="508"/>
      <c r="B59" s="509" t="s">
        <v>568</v>
      </c>
      <c r="C59" s="522" t="s">
        <v>569</v>
      </c>
      <c r="D59" s="646"/>
      <c r="E59" s="647"/>
      <c r="F59" s="646"/>
      <c r="G59" s="647"/>
      <c r="H59" s="646"/>
      <c r="I59" s="647"/>
      <c r="J59" s="646"/>
      <c r="K59" s="647"/>
      <c r="L59" s="646"/>
      <c r="M59" s="647"/>
      <c r="N59" s="646"/>
      <c r="O59" s="647"/>
      <c r="P59" s="646"/>
      <c r="Q59" s="647"/>
      <c r="R59" s="646"/>
      <c r="S59" s="647"/>
      <c r="T59" s="646"/>
      <c r="U59" s="647"/>
      <c r="V59" s="646"/>
      <c r="W59" s="647"/>
      <c r="X59" s="51"/>
      <c r="Y59" s="81">
        <f t="shared" si="9"/>
        <v>0</v>
      </c>
      <c r="Z59" s="328">
        <v>5</v>
      </c>
      <c r="AA59" s="48">
        <f t="shared" si="8"/>
        <v>0</v>
      </c>
      <c r="AB59" s="387"/>
      <c r="AD59" s="219" t="s">
        <v>563</v>
      </c>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54"/>
      <c r="CH59" s="54"/>
      <c r="CI59" s="54"/>
      <c r="CJ59" s="54"/>
      <c r="CK59" s="54"/>
      <c r="CL59" s="54"/>
      <c r="CM59" s="54"/>
    </row>
    <row r="60" spans="1:91" ht="45" customHeight="1" x14ac:dyDescent="0.2">
      <c r="A60" s="508"/>
      <c r="B60" s="509" t="s">
        <v>1036</v>
      </c>
      <c r="C60" s="511" t="s">
        <v>1037</v>
      </c>
      <c r="D60" s="646"/>
      <c r="E60" s="647"/>
      <c r="F60" s="646"/>
      <c r="G60" s="647"/>
      <c r="H60" s="646"/>
      <c r="I60" s="647"/>
      <c r="J60" s="646"/>
      <c r="K60" s="647"/>
      <c r="L60" s="646"/>
      <c r="M60" s="647"/>
      <c r="N60" s="646"/>
      <c r="O60" s="647"/>
      <c r="P60" s="646"/>
      <c r="Q60" s="647"/>
      <c r="R60" s="646"/>
      <c r="S60" s="647"/>
      <c r="T60" s="646"/>
      <c r="U60" s="647"/>
      <c r="V60" s="646"/>
      <c r="W60" s="647"/>
      <c r="X60" s="51"/>
      <c r="Y60" s="81">
        <f t="shared" si="9"/>
        <v>0</v>
      </c>
      <c r="Z60" s="328">
        <v>5</v>
      </c>
      <c r="AA60" s="48">
        <f t="shared" si="8"/>
        <v>0</v>
      </c>
      <c r="AB60" s="387"/>
      <c r="AD60" s="219" t="s">
        <v>563</v>
      </c>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54"/>
      <c r="CH60" s="54"/>
      <c r="CI60" s="54"/>
      <c r="CJ60" s="54"/>
      <c r="CK60" s="54"/>
      <c r="CL60" s="54"/>
      <c r="CM60" s="54"/>
    </row>
    <row r="61" spans="1:91" ht="106.5" customHeight="1" x14ac:dyDescent="0.2">
      <c r="A61" s="508"/>
      <c r="B61" s="509" t="s">
        <v>1038</v>
      </c>
      <c r="C61" s="511" t="s">
        <v>1039</v>
      </c>
      <c r="D61" s="646"/>
      <c r="E61" s="647"/>
      <c r="F61" s="646"/>
      <c r="G61" s="647"/>
      <c r="H61" s="646"/>
      <c r="I61" s="647"/>
      <c r="J61" s="646"/>
      <c r="K61" s="647"/>
      <c r="L61" s="646"/>
      <c r="M61" s="647"/>
      <c r="N61" s="646"/>
      <c r="O61" s="647"/>
      <c r="P61" s="646"/>
      <c r="Q61" s="647"/>
      <c r="R61" s="646"/>
      <c r="S61" s="647"/>
      <c r="T61" s="646"/>
      <c r="U61" s="647"/>
      <c r="V61" s="646"/>
      <c r="W61" s="647"/>
      <c r="X61" s="51"/>
      <c r="Y61" s="81">
        <f t="shared" si="9"/>
        <v>0</v>
      </c>
      <c r="Z61" s="328">
        <v>5</v>
      </c>
      <c r="AA61" s="48">
        <f t="shared" si="8"/>
        <v>0</v>
      </c>
      <c r="AB61" s="387"/>
      <c r="AD61" s="219" t="s">
        <v>563</v>
      </c>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54"/>
      <c r="CH61" s="54"/>
      <c r="CI61" s="54"/>
      <c r="CJ61" s="54"/>
      <c r="CK61" s="54"/>
      <c r="CL61" s="54"/>
      <c r="CM61" s="54"/>
    </row>
    <row r="62" spans="1:91" ht="45" customHeight="1" x14ac:dyDescent="0.2">
      <c r="A62" s="508"/>
      <c r="B62" s="509" t="s">
        <v>1040</v>
      </c>
      <c r="C62" s="511" t="s">
        <v>1112</v>
      </c>
      <c r="D62" s="646"/>
      <c r="E62" s="647"/>
      <c r="F62" s="646"/>
      <c r="G62" s="647"/>
      <c r="H62" s="646"/>
      <c r="I62" s="647"/>
      <c r="J62" s="646"/>
      <c r="K62" s="647"/>
      <c r="L62" s="646"/>
      <c r="M62" s="647"/>
      <c r="N62" s="646"/>
      <c r="O62" s="647"/>
      <c r="P62" s="646"/>
      <c r="Q62" s="647"/>
      <c r="R62" s="646"/>
      <c r="S62" s="647"/>
      <c r="T62" s="646"/>
      <c r="U62" s="647"/>
      <c r="V62" s="646"/>
      <c r="W62" s="647"/>
      <c r="X62" s="51"/>
      <c r="Y62" s="81">
        <f t="shared" si="9"/>
        <v>0</v>
      </c>
      <c r="Z62" s="328">
        <v>5</v>
      </c>
      <c r="AA62" s="48">
        <f t="shared" si="8"/>
        <v>0</v>
      </c>
      <c r="AB62" s="387"/>
      <c r="AD62" s="219" t="s">
        <v>563</v>
      </c>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54"/>
      <c r="CH62" s="54"/>
      <c r="CI62" s="54"/>
      <c r="CJ62" s="54"/>
      <c r="CK62" s="54"/>
      <c r="CL62" s="54"/>
      <c r="CM62" s="54"/>
    </row>
    <row r="63" spans="1:91" ht="45" customHeight="1" x14ac:dyDescent="0.2">
      <c r="A63" s="508"/>
      <c r="B63" s="509" t="s">
        <v>1041</v>
      </c>
      <c r="C63" s="511" t="s">
        <v>1042</v>
      </c>
      <c r="D63" s="646"/>
      <c r="E63" s="647"/>
      <c r="F63" s="646"/>
      <c r="G63" s="647"/>
      <c r="H63" s="646"/>
      <c r="I63" s="647"/>
      <c r="J63" s="646"/>
      <c r="K63" s="647"/>
      <c r="L63" s="646"/>
      <c r="M63" s="647"/>
      <c r="N63" s="646"/>
      <c r="O63" s="647"/>
      <c r="P63" s="646"/>
      <c r="Q63" s="647"/>
      <c r="R63" s="646"/>
      <c r="S63" s="647"/>
      <c r="T63" s="646"/>
      <c r="U63" s="647"/>
      <c r="V63" s="646"/>
      <c r="W63" s="647"/>
      <c r="X63" s="51"/>
      <c r="Y63" s="81">
        <f t="shared" si="9"/>
        <v>0</v>
      </c>
      <c r="Z63" s="328">
        <v>5</v>
      </c>
      <c r="AA63" s="48">
        <f t="shared" si="8"/>
        <v>0</v>
      </c>
      <c r="AB63" s="387"/>
      <c r="AD63" s="219" t="s">
        <v>563</v>
      </c>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54"/>
      <c r="CH63" s="54"/>
      <c r="CI63" s="54"/>
      <c r="CJ63" s="54"/>
      <c r="CK63" s="54"/>
      <c r="CL63" s="54"/>
      <c r="CM63" s="54"/>
    </row>
    <row r="64" spans="1:91" ht="67.7" customHeight="1" x14ac:dyDescent="0.2">
      <c r="A64" s="508"/>
      <c r="B64" s="509" t="s">
        <v>1043</v>
      </c>
      <c r="C64" s="511" t="s">
        <v>1044</v>
      </c>
      <c r="D64" s="646"/>
      <c r="E64" s="647"/>
      <c r="F64" s="646"/>
      <c r="G64" s="647"/>
      <c r="H64" s="646"/>
      <c r="I64" s="647"/>
      <c r="J64" s="646"/>
      <c r="K64" s="647"/>
      <c r="L64" s="646"/>
      <c r="M64" s="647"/>
      <c r="N64" s="646"/>
      <c r="O64" s="647"/>
      <c r="P64" s="646"/>
      <c r="Q64" s="647"/>
      <c r="R64" s="646"/>
      <c r="S64" s="647"/>
      <c r="T64" s="646"/>
      <c r="U64" s="647"/>
      <c r="V64" s="646"/>
      <c r="W64" s="647"/>
      <c r="X64" s="51"/>
      <c r="Y64" s="81">
        <f t="shared" si="9"/>
        <v>0</v>
      </c>
      <c r="Z64" s="328">
        <v>5</v>
      </c>
      <c r="AA64" s="48">
        <f t="shared" si="8"/>
        <v>0</v>
      </c>
      <c r="AB64" s="387"/>
      <c r="AD64" s="219" t="s">
        <v>563</v>
      </c>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54"/>
      <c r="CH64" s="54"/>
      <c r="CI64" s="54"/>
      <c r="CJ64" s="54"/>
      <c r="CK64" s="54"/>
      <c r="CL64" s="54"/>
      <c r="CM64" s="54"/>
    </row>
    <row r="65" spans="1:91" ht="67.7" customHeight="1" thickBot="1" x14ac:dyDescent="0.25">
      <c r="A65" s="508"/>
      <c r="B65" s="509" t="s">
        <v>1045</v>
      </c>
      <c r="C65" s="511" t="s">
        <v>1046</v>
      </c>
      <c r="D65" s="646"/>
      <c r="E65" s="647"/>
      <c r="F65" s="646"/>
      <c r="G65" s="647"/>
      <c r="H65" s="646"/>
      <c r="I65" s="647"/>
      <c r="J65" s="646"/>
      <c r="K65" s="647"/>
      <c r="L65" s="646"/>
      <c r="M65" s="647"/>
      <c r="N65" s="646"/>
      <c r="O65" s="647"/>
      <c r="P65" s="646"/>
      <c r="Q65" s="647"/>
      <c r="R65" s="646"/>
      <c r="S65" s="647"/>
      <c r="T65" s="646"/>
      <c r="U65" s="647"/>
      <c r="V65" s="646"/>
      <c r="W65" s="647"/>
      <c r="X65" s="51"/>
      <c r="Y65" s="81">
        <f t="shared" si="9"/>
        <v>0</v>
      </c>
      <c r="Z65" s="328">
        <v>5</v>
      </c>
      <c r="AA65" s="48">
        <f t="shared" si="8"/>
        <v>0</v>
      </c>
      <c r="AB65" s="387"/>
      <c r="AD65" s="219" t="s">
        <v>563</v>
      </c>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54"/>
      <c r="CH65" s="54"/>
      <c r="CI65" s="54"/>
      <c r="CJ65" s="54"/>
      <c r="CK65" s="54"/>
      <c r="CL65" s="54"/>
      <c r="CM65" s="54"/>
    </row>
    <row r="66" spans="1:91" ht="21" customHeight="1" thickTop="1" thickBot="1" x14ac:dyDescent="0.25">
      <c r="A66" s="508"/>
      <c r="B66" s="49"/>
      <c r="C66" s="140"/>
      <c r="D66" s="659" t="s">
        <v>398</v>
      </c>
      <c r="E66" s="660"/>
      <c r="F66" s="660"/>
      <c r="G66" s="660"/>
      <c r="H66" s="660"/>
      <c r="I66" s="660"/>
      <c r="J66" s="660"/>
      <c r="K66" s="660"/>
      <c r="L66" s="660"/>
      <c r="M66" s="660"/>
      <c r="N66" s="660"/>
      <c r="O66" s="660"/>
      <c r="P66" s="660"/>
      <c r="Q66" s="660"/>
      <c r="R66" s="660"/>
      <c r="S66" s="660"/>
      <c r="T66" s="660"/>
      <c r="U66" s="660"/>
      <c r="V66" s="660"/>
      <c r="W66" s="660"/>
      <c r="X66" s="661"/>
      <c r="Y66" s="86">
        <f>SUM(Y55:Y65)</f>
        <v>0</v>
      </c>
      <c r="Z66" s="325">
        <f>SUM(Z55:Z65)</f>
        <v>75</v>
      </c>
      <c r="AD66" s="376"/>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54"/>
      <c r="CH66" s="54"/>
      <c r="CI66" s="54"/>
      <c r="CJ66" s="54"/>
      <c r="CK66" s="54"/>
      <c r="CL66" s="54"/>
      <c r="CM66" s="54"/>
    </row>
    <row r="67" spans="1:91" ht="21" customHeight="1" thickBot="1" x14ac:dyDescent="0.25">
      <c r="A67" s="314"/>
      <c r="B67" s="92"/>
      <c r="C67" s="275"/>
      <c r="D67" s="650"/>
      <c r="E67" s="651"/>
      <c r="F67" s="832">
        <v>35</v>
      </c>
      <c r="G67" s="833"/>
      <c r="H67" s="833"/>
      <c r="I67" s="833"/>
      <c r="J67" s="833"/>
      <c r="K67" s="833"/>
      <c r="L67" s="833"/>
      <c r="M67" s="833"/>
      <c r="N67" s="833"/>
      <c r="O67" s="833"/>
      <c r="P67" s="833"/>
      <c r="Q67" s="833"/>
      <c r="R67" s="833"/>
      <c r="S67" s="833"/>
      <c r="T67" s="833"/>
      <c r="U67" s="833"/>
      <c r="V67" s="833"/>
      <c r="W67" s="833"/>
      <c r="X67" s="833"/>
      <c r="Y67" s="833"/>
      <c r="Z67" s="834"/>
      <c r="AD67" s="376"/>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54"/>
      <c r="CH67" s="54"/>
      <c r="CI67" s="54"/>
      <c r="CJ67" s="54"/>
      <c r="CK67" s="54"/>
      <c r="CL67" s="54"/>
      <c r="CM67" s="54"/>
    </row>
    <row r="68" spans="1:91" ht="30" customHeight="1" thickBot="1" x14ac:dyDescent="0.25">
      <c r="A68" s="306"/>
      <c r="B68" s="198" t="s">
        <v>570</v>
      </c>
      <c r="C68" s="148" t="s">
        <v>571</v>
      </c>
      <c r="D68" s="155"/>
      <c r="E68" s="154"/>
      <c r="F68" s="20"/>
      <c r="G68" s="158"/>
      <c r="H68" s="155"/>
      <c r="I68" s="154"/>
      <c r="J68" s="281"/>
      <c r="K68" s="158"/>
      <c r="L68" s="386"/>
      <c r="M68" s="154"/>
      <c r="N68" s="157"/>
      <c r="O68" s="158"/>
      <c r="P68" s="155"/>
      <c r="Q68" s="154"/>
      <c r="R68" s="157"/>
      <c r="S68" s="158"/>
      <c r="T68" s="20"/>
      <c r="U68" s="154"/>
      <c r="V68" s="157"/>
      <c r="W68" s="154"/>
      <c r="X68" s="242"/>
      <c r="Y68" s="290"/>
      <c r="Z68" s="323"/>
      <c r="AD68" s="376"/>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54"/>
      <c r="CH68" s="54"/>
      <c r="CI68" s="54"/>
      <c r="CJ68" s="54"/>
      <c r="CK68" s="54"/>
      <c r="CL68" s="54"/>
      <c r="CM68" s="54"/>
    </row>
    <row r="69" spans="1:91" ht="30" customHeight="1" x14ac:dyDescent="0.2">
      <c r="A69" s="523"/>
      <c r="B69" s="199"/>
      <c r="C69" s="389" t="s">
        <v>572</v>
      </c>
      <c r="D69" s="840"/>
      <c r="E69" s="841"/>
      <c r="F69" s="841"/>
      <c r="G69" s="841"/>
      <c r="H69" s="841"/>
      <c r="I69" s="841"/>
      <c r="J69" s="841"/>
      <c r="K69" s="841"/>
      <c r="L69" s="841"/>
      <c r="M69" s="841"/>
      <c r="N69" s="841"/>
      <c r="O69" s="841"/>
      <c r="P69" s="841"/>
      <c r="Q69" s="841"/>
      <c r="R69" s="841"/>
      <c r="S69" s="841"/>
      <c r="T69" s="841"/>
      <c r="U69" s="841"/>
      <c r="V69" s="841"/>
      <c r="W69" s="841"/>
      <c r="X69" s="841"/>
      <c r="Y69" s="841"/>
      <c r="Z69" s="842"/>
      <c r="AD69" s="376"/>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54"/>
      <c r="CH69" s="54"/>
      <c r="CI69" s="54"/>
      <c r="CJ69" s="54"/>
      <c r="CK69" s="54"/>
      <c r="CL69" s="54"/>
      <c r="CM69" s="54"/>
    </row>
    <row r="70" spans="1:91" ht="27.95" customHeight="1" x14ac:dyDescent="0.2">
      <c r="A70" s="508"/>
      <c r="B70" s="192" t="s">
        <v>597</v>
      </c>
      <c r="C70" s="408" t="s">
        <v>598</v>
      </c>
      <c r="D70" s="652"/>
      <c r="E70" s="830"/>
      <c r="F70" s="836"/>
      <c r="G70" s="830"/>
      <c r="H70" s="836"/>
      <c r="I70" s="830"/>
      <c r="J70" s="836"/>
      <c r="K70" s="830"/>
      <c r="L70" s="836"/>
      <c r="M70" s="830"/>
      <c r="N70" s="836"/>
      <c r="O70" s="830"/>
      <c r="P70" s="836"/>
      <c r="Q70" s="830"/>
      <c r="R70" s="836"/>
      <c r="S70" s="830"/>
      <c r="T70" s="836"/>
      <c r="U70" s="830"/>
      <c r="V70" s="836"/>
      <c r="W70" s="830"/>
      <c r="X70" s="51"/>
      <c r="Y70" s="84">
        <f>IF(OR(D70="s",F70="s",H70="s",J70="s",L70="s",N70="s",P70="s",R70="s",T70="s",V70="s"), 0, IF(OR(D70="a",F70="a",H70="a",J70="a",L70="a",N70="a",P70="a",R70="a",T70="a",V70="a"),Z70,0))</f>
        <v>0</v>
      </c>
      <c r="Z70" s="327">
        <v>15</v>
      </c>
      <c r="AA70" s="48">
        <f t="shared" ref="AA70:AA78" si="10">COUNTIF(D70:W70,"a")+COUNTIF(D70:W70,"s")</f>
        <v>0</v>
      </c>
      <c r="AB70" s="387"/>
      <c r="AD70" s="376"/>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54"/>
      <c r="CH70" s="54"/>
      <c r="CI70" s="54"/>
      <c r="CJ70" s="54"/>
      <c r="CK70" s="54"/>
      <c r="CL70" s="54"/>
      <c r="CM70" s="54"/>
    </row>
    <row r="71" spans="1:91" ht="67.7" customHeight="1" x14ac:dyDescent="0.2">
      <c r="A71" s="508"/>
      <c r="B71" s="509" t="s">
        <v>573</v>
      </c>
      <c r="C71" s="522" t="s">
        <v>599</v>
      </c>
      <c r="D71" s="646"/>
      <c r="E71" s="673"/>
      <c r="F71" s="672"/>
      <c r="G71" s="673"/>
      <c r="H71" s="672"/>
      <c r="I71" s="673"/>
      <c r="J71" s="672"/>
      <c r="K71" s="673"/>
      <c r="L71" s="672"/>
      <c r="M71" s="673"/>
      <c r="N71" s="672"/>
      <c r="O71" s="673"/>
      <c r="P71" s="672"/>
      <c r="Q71" s="673"/>
      <c r="R71" s="672"/>
      <c r="S71" s="673"/>
      <c r="T71" s="672"/>
      <c r="U71" s="673"/>
      <c r="V71" s="672"/>
      <c r="W71" s="673"/>
      <c r="X71" s="51"/>
      <c r="Y71" s="519">
        <f t="shared" ref="Y71:Y78" si="11">IF(OR(D71="s",F71="s",H71="s",J71="s",L71="s",N71="s",P71="s",R71="s",T71="s",V71="s"), 0, IF(OR(D71="a",F71="a",H71="a",J71="a",L71="a",N71="a",P71="a",R71="a",T71="a",V71="a"),Z71,0))</f>
        <v>0</v>
      </c>
      <c r="Z71" s="514">
        <v>5</v>
      </c>
      <c r="AA71" s="48">
        <f t="shared" si="10"/>
        <v>0</v>
      </c>
      <c r="AB71" s="387"/>
      <c r="AD71" s="376" t="s">
        <v>395</v>
      </c>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54"/>
      <c r="CH71" s="54"/>
      <c r="CI71" s="54"/>
      <c r="CJ71" s="54"/>
      <c r="CK71" s="54"/>
      <c r="CL71" s="54"/>
      <c r="CM71" s="54"/>
    </row>
    <row r="72" spans="1:91" ht="45" customHeight="1" x14ac:dyDescent="0.2">
      <c r="A72" s="508"/>
      <c r="B72" s="509" t="s">
        <v>575</v>
      </c>
      <c r="C72" s="522" t="s">
        <v>600</v>
      </c>
      <c r="D72" s="646"/>
      <c r="E72" s="673"/>
      <c r="F72" s="672"/>
      <c r="G72" s="673"/>
      <c r="H72" s="672"/>
      <c r="I72" s="673"/>
      <c r="J72" s="672"/>
      <c r="K72" s="673"/>
      <c r="L72" s="672"/>
      <c r="M72" s="673"/>
      <c r="N72" s="672"/>
      <c r="O72" s="673"/>
      <c r="P72" s="672"/>
      <c r="Q72" s="673"/>
      <c r="R72" s="672"/>
      <c r="S72" s="673"/>
      <c r="T72" s="672"/>
      <c r="U72" s="673"/>
      <c r="V72" s="672"/>
      <c r="W72" s="673"/>
      <c r="X72" s="51"/>
      <c r="Y72" s="81">
        <f t="shared" si="11"/>
        <v>0</v>
      </c>
      <c r="Z72" s="328">
        <v>5</v>
      </c>
      <c r="AA72" s="48">
        <f t="shared" si="10"/>
        <v>0</v>
      </c>
      <c r="AB72" s="387"/>
      <c r="AD72" s="376" t="s">
        <v>395</v>
      </c>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54"/>
      <c r="CH72" s="54"/>
      <c r="CI72" s="54"/>
      <c r="CJ72" s="54"/>
      <c r="CK72" s="54"/>
      <c r="CL72" s="54"/>
      <c r="CM72" s="54"/>
    </row>
    <row r="73" spans="1:91" ht="67.7" customHeight="1" x14ac:dyDescent="0.2">
      <c r="A73" s="508"/>
      <c r="B73" s="203" t="s">
        <v>576</v>
      </c>
      <c r="C73" s="117" t="s">
        <v>601</v>
      </c>
      <c r="D73" s="654"/>
      <c r="E73" s="843"/>
      <c r="F73" s="844"/>
      <c r="G73" s="843"/>
      <c r="H73" s="844"/>
      <c r="I73" s="843"/>
      <c r="J73" s="844"/>
      <c r="K73" s="843"/>
      <c r="L73" s="844"/>
      <c r="M73" s="843"/>
      <c r="N73" s="844"/>
      <c r="O73" s="843"/>
      <c r="P73" s="844"/>
      <c r="Q73" s="843"/>
      <c r="R73" s="844"/>
      <c r="S73" s="843"/>
      <c r="T73" s="844"/>
      <c r="U73" s="843"/>
      <c r="V73" s="844"/>
      <c r="W73" s="843"/>
      <c r="X73" s="390"/>
      <c r="Y73" s="81">
        <f t="shared" si="11"/>
        <v>0</v>
      </c>
      <c r="Z73" s="328">
        <v>10</v>
      </c>
      <c r="AA73" s="48">
        <f t="shared" si="10"/>
        <v>0</v>
      </c>
      <c r="AB73" s="387"/>
      <c r="AD73" s="376"/>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54"/>
      <c r="CH73" s="54"/>
      <c r="CI73" s="54"/>
      <c r="CJ73" s="54"/>
      <c r="CK73" s="54"/>
      <c r="CL73" s="54"/>
      <c r="CM73" s="54"/>
    </row>
    <row r="74" spans="1:91" ht="30" customHeight="1" x14ac:dyDescent="0.2">
      <c r="A74" s="523"/>
      <c r="B74" s="509"/>
      <c r="C74" s="553" t="s">
        <v>577</v>
      </c>
      <c r="D74" s="665"/>
      <c r="E74" s="845"/>
      <c r="F74" s="845"/>
      <c r="G74" s="845"/>
      <c r="H74" s="845"/>
      <c r="I74" s="845"/>
      <c r="J74" s="845"/>
      <c r="K74" s="845"/>
      <c r="L74" s="845"/>
      <c r="M74" s="845"/>
      <c r="N74" s="845"/>
      <c r="O74" s="845"/>
      <c r="P74" s="845"/>
      <c r="Q74" s="845"/>
      <c r="R74" s="845"/>
      <c r="S74" s="845"/>
      <c r="T74" s="845"/>
      <c r="U74" s="845"/>
      <c r="V74" s="845"/>
      <c r="W74" s="845"/>
      <c r="X74" s="845"/>
      <c r="Y74" s="845"/>
      <c r="Z74" s="846"/>
      <c r="AD74" s="376"/>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54"/>
      <c r="CH74" s="54"/>
      <c r="CI74" s="54"/>
      <c r="CJ74" s="54"/>
      <c r="CK74" s="54"/>
      <c r="CL74" s="54"/>
      <c r="CM74" s="54"/>
    </row>
    <row r="75" spans="1:91" ht="88.5" customHeight="1" x14ac:dyDescent="0.2">
      <c r="A75" s="508"/>
      <c r="B75" s="192" t="s">
        <v>602</v>
      </c>
      <c r="C75" s="408" t="s">
        <v>603</v>
      </c>
      <c r="D75" s="652"/>
      <c r="E75" s="830"/>
      <c r="F75" s="836"/>
      <c r="G75" s="830"/>
      <c r="H75" s="836"/>
      <c r="I75" s="830"/>
      <c r="J75" s="836"/>
      <c r="K75" s="830"/>
      <c r="L75" s="836"/>
      <c r="M75" s="830"/>
      <c r="N75" s="836"/>
      <c r="O75" s="830"/>
      <c r="P75" s="836"/>
      <c r="Q75" s="830"/>
      <c r="R75" s="836"/>
      <c r="S75" s="830"/>
      <c r="T75" s="836"/>
      <c r="U75" s="830"/>
      <c r="V75" s="836"/>
      <c r="W75" s="830"/>
      <c r="X75" s="51"/>
      <c r="Y75" s="384">
        <f t="shared" si="11"/>
        <v>0</v>
      </c>
      <c r="Z75" s="331">
        <v>5</v>
      </c>
      <c r="AA75" s="48">
        <f t="shared" si="10"/>
        <v>0</v>
      </c>
      <c r="AB75" s="387"/>
      <c r="AD75" s="376" t="s">
        <v>395</v>
      </c>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54"/>
      <c r="CH75" s="54"/>
      <c r="CI75" s="54"/>
      <c r="CJ75" s="54"/>
      <c r="CK75" s="54"/>
      <c r="CL75" s="54"/>
      <c r="CM75" s="54"/>
    </row>
    <row r="76" spans="1:91" ht="106.5" customHeight="1" x14ac:dyDescent="0.2">
      <c r="A76" s="508"/>
      <c r="B76" s="509" t="s">
        <v>604</v>
      </c>
      <c r="C76" s="117" t="s">
        <v>605</v>
      </c>
      <c r="D76" s="646"/>
      <c r="E76" s="673"/>
      <c r="F76" s="672"/>
      <c r="G76" s="673"/>
      <c r="H76" s="672"/>
      <c r="I76" s="673"/>
      <c r="J76" s="672"/>
      <c r="K76" s="673"/>
      <c r="L76" s="672"/>
      <c r="M76" s="673"/>
      <c r="N76" s="672"/>
      <c r="O76" s="673"/>
      <c r="P76" s="672"/>
      <c r="Q76" s="673"/>
      <c r="R76" s="672"/>
      <c r="S76" s="673"/>
      <c r="T76" s="672"/>
      <c r="U76" s="673"/>
      <c r="V76" s="672"/>
      <c r="W76" s="673"/>
      <c r="X76" s="51"/>
      <c r="Y76" s="81">
        <f t="shared" si="11"/>
        <v>0</v>
      </c>
      <c r="Z76" s="328">
        <v>5</v>
      </c>
      <c r="AA76" s="48">
        <f t="shared" si="10"/>
        <v>0</v>
      </c>
      <c r="AB76" s="387"/>
      <c r="AD76" s="376"/>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54"/>
      <c r="CH76" s="54"/>
      <c r="CI76" s="54"/>
      <c r="CJ76" s="54"/>
      <c r="CK76" s="54"/>
      <c r="CL76" s="54"/>
      <c r="CM76" s="54"/>
    </row>
    <row r="77" spans="1:91" ht="45" customHeight="1" x14ac:dyDescent="0.2">
      <c r="A77" s="508"/>
      <c r="B77" s="509" t="s">
        <v>606</v>
      </c>
      <c r="C77" s="522" t="s">
        <v>1004</v>
      </c>
      <c r="D77" s="646"/>
      <c r="E77" s="673"/>
      <c r="F77" s="672"/>
      <c r="G77" s="673"/>
      <c r="H77" s="672"/>
      <c r="I77" s="673"/>
      <c r="J77" s="672"/>
      <c r="K77" s="673"/>
      <c r="L77" s="672"/>
      <c r="M77" s="673"/>
      <c r="N77" s="672"/>
      <c r="O77" s="673"/>
      <c r="P77" s="672"/>
      <c r="Q77" s="673"/>
      <c r="R77" s="672"/>
      <c r="S77" s="673"/>
      <c r="T77" s="672"/>
      <c r="U77" s="673"/>
      <c r="V77" s="672"/>
      <c r="W77" s="673"/>
      <c r="X77" s="51"/>
      <c r="Y77" s="81">
        <f t="shared" si="11"/>
        <v>0</v>
      </c>
      <c r="Z77" s="328">
        <v>10</v>
      </c>
      <c r="AA77" s="48">
        <f t="shared" si="10"/>
        <v>0</v>
      </c>
      <c r="AB77" s="387"/>
      <c r="AD77" s="376"/>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54"/>
      <c r="CH77" s="54"/>
      <c r="CI77" s="54"/>
      <c r="CJ77" s="54"/>
      <c r="CK77" s="54"/>
      <c r="CL77" s="54"/>
      <c r="CM77" s="54"/>
    </row>
    <row r="78" spans="1:91" ht="67.7" customHeight="1" thickBot="1" x14ac:dyDescent="0.2">
      <c r="A78" s="508"/>
      <c r="B78" s="509" t="s">
        <v>578</v>
      </c>
      <c r="C78" s="522" t="s">
        <v>607</v>
      </c>
      <c r="D78" s="605"/>
      <c r="E78" s="847"/>
      <c r="F78" s="848"/>
      <c r="G78" s="847"/>
      <c r="H78" s="848"/>
      <c r="I78" s="847"/>
      <c r="J78" s="848"/>
      <c r="K78" s="847"/>
      <c r="L78" s="848"/>
      <c r="M78" s="847"/>
      <c r="N78" s="848"/>
      <c r="O78" s="847"/>
      <c r="P78" s="848"/>
      <c r="Q78" s="847"/>
      <c r="R78" s="848"/>
      <c r="S78" s="847"/>
      <c r="T78" s="848"/>
      <c r="U78" s="847"/>
      <c r="V78" s="848"/>
      <c r="W78" s="847"/>
      <c r="X78" s="51"/>
      <c r="Y78" s="41">
        <f t="shared" si="11"/>
        <v>0</v>
      </c>
      <c r="Z78" s="328">
        <v>10</v>
      </c>
      <c r="AA78" s="48">
        <f t="shared" si="10"/>
        <v>0</v>
      </c>
      <c r="AB78" s="387"/>
      <c r="AD78" s="376" t="s">
        <v>395</v>
      </c>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54"/>
      <c r="CH78" s="54"/>
      <c r="CI78" s="54"/>
      <c r="CJ78" s="54"/>
      <c r="CK78" s="54"/>
      <c r="CL78" s="54"/>
      <c r="CM78" s="54"/>
    </row>
    <row r="79" spans="1:91" ht="21" customHeight="1" thickTop="1" thickBot="1" x14ac:dyDescent="0.25">
      <c r="A79" s="508"/>
      <c r="B79" s="49"/>
      <c r="C79" s="140"/>
      <c r="D79" s="659" t="s">
        <v>398</v>
      </c>
      <c r="E79" s="660"/>
      <c r="F79" s="660"/>
      <c r="G79" s="660"/>
      <c r="H79" s="660"/>
      <c r="I79" s="660"/>
      <c r="J79" s="660"/>
      <c r="K79" s="660"/>
      <c r="L79" s="660"/>
      <c r="M79" s="660"/>
      <c r="N79" s="660"/>
      <c r="O79" s="660"/>
      <c r="P79" s="660"/>
      <c r="Q79" s="660"/>
      <c r="R79" s="660"/>
      <c r="S79" s="660"/>
      <c r="T79" s="660"/>
      <c r="U79" s="660"/>
      <c r="V79" s="660"/>
      <c r="W79" s="660"/>
      <c r="X79" s="661"/>
      <c r="Y79" s="86">
        <f>SUM(Y70:Y78)</f>
        <v>0</v>
      </c>
      <c r="Z79" s="325">
        <f>SUM(Z70:Z78)</f>
        <v>65</v>
      </c>
      <c r="AD79" s="376"/>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54"/>
      <c r="CH79" s="54"/>
      <c r="CI79" s="54"/>
      <c r="CJ79" s="54"/>
      <c r="CK79" s="54"/>
      <c r="CL79" s="54"/>
      <c r="CM79" s="54"/>
    </row>
    <row r="80" spans="1:91" ht="21" customHeight="1" thickBot="1" x14ac:dyDescent="0.25">
      <c r="A80" s="314"/>
      <c r="B80" s="92"/>
      <c r="C80" s="275"/>
      <c r="D80" s="650"/>
      <c r="E80" s="651"/>
      <c r="F80" s="849">
        <v>25</v>
      </c>
      <c r="G80" s="850"/>
      <c r="H80" s="850"/>
      <c r="I80" s="850"/>
      <c r="J80" s="850"/>
      <c r="K80" s="850"/>
      <c r="L80" s="850"/>
      <c r="M80" s="850"/>
      <c r="N80" s="850"/>
      <c r="O80" s="850"/>
      <c r="P80" s="850"/>
      <c r="Q80" s="850"/>
      <c r="R80" s="850"/>
      <c r="S80" s="850"/>
      <c r="T80" s="850"/>
      <c r="U80" s="850"/>
      <c r="V80" s="850"/>
      <c r="W80" s="850"/>
      <c r="X80" s="850"/>
      <c r="Y80" s="850"/>
      <c r="Z80" s="851"/>
      <c r="AD80" s="376"/>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54"/>
      <c r="CH80" s="54"/>
      <c r="CI80" s="54"/>
      <c r="CJ80" s="54"/>
      <c r="CK80" s="54"/>
      <c r="CL80" s="54"/>
      <c r="CM80" s="54"/>
    </row>
    <row r="81" spans="1:107" ht="30" customHeight="1" thickBot="1" x14ac:dyDescent="0.25">
      <c r="A81" s="306"/>
      <c r="B81" s="198" t="s">
        <v>579</v>
      </c>
      <c r="C81" s="148" t="s">
        <v>580</v>
      </c>
      <c r="D81" s="155"/>
      <c r="E81" s="154"/>
      <c r="F81" s="20"/>
      <c r="G81" s="158"/>
      <c r="H81" s="155"/>
      <c r="I81" s="154"/>
      <c r="J81" s="281"/>
      <c r="K81" s="158"/>
      <c r="L81" s="386"/>
      <c r="M81" s="154"/>
      <c r="N81" s="157"/>
      <c r="O81" s="158"/>
      <c r="P81" s="155"/>
      <c r="Q81" s="154"/>
      <c r="R81" s="157"/>
      <c r="S81" s="158"/>
      <c r="T81" s="20"/>
      <c r="U81" s="154"/>
      <c r="V81" s="157"/>
      <c r="W81" s="154"/>
      <c r="X81" s="242"/>
      <c r="Y81" s="290"/>
      <c r="Z81" s="323"/>
      <c r="AD81" s="376"/>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54"/>
      <c r="CH81" s="54"/>
      <c r="CI81" s="54"/>
      <c r="CJ81" s="54"/>
      <c r="CK81" s="54"/>
      <c r="CL81" s="54"/>
      <c r="CM81" s="54"/>
    </row>
    <row r="82" spans="1:107" ht="45" customHeight="1" x14ac:dyDescent="0.2">
      <c r="A82" s="508"/>
      <c r="B82" s="192" t="s">
        <v>581</v>
      </c>
      <c r="C82" s="408" t="s">
        <v>608</v>
      </c>
      <c r="D82" s="644"/>
      <c r="E82" s="760"/>
      <c r="F82" s="761"/>
      <c r="G82" s="760"/>
      <c r="H82" s="761"/>
      <c r="I82" s="760"/>
      <c r="J82" s="761"/>
      <c r="K82" s="760"/>
      <c r="L82" s="761"/>
      <c r="M82" s="760"/>
      <c r="N82" s="761"/>
      <c r="O82" s="760"/>
      <c r="P82" s="761"/>
      <c r="Q82" s="760"/>
      <c r="R82" s="761"/>
      <c r="S82" s="760"/>
      <c r="T82" s="761"/>
      <c r="U82" s="760"/>
      <c r="V82" s="761"/>
      <c r="W82" s="760"/>
      <c r="X82" s="51"/>
      <c r="Y82" s="84">
        <f>IF(OR(D82="s",F82="s",H82="s",J82="s",L82="s",N82="s",P82="s",R82="s",T82="s",V82="s"), 0, IF(OR(D82="a",F82="a",H82="a",J82="a",L82="a",N82="a",P82="a",R82="a",T82="a",V82="a"),Z82,0))</f>
        <v>0</v>
      </c>
      <c r="Z82" s="333">
        <v>10</v>
      </c>
      <c r="AA82" s="48">
        <f>COUNTIF(D82:W82,"a")+COUNTIF(D82:W82,"s")</f>
        <v>0</v>
      </c>
      <c r="AB82" s="387"/>
      <c r="AD82" s="376"/>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54"/>
      <c r="CH82" s="54"/>
      <c r="CI82" s="54"/>
      <c r="CJ82" s="54"/>
      <c r="CK82" s="54"/>
      <c r="CL82" s="54"/>
      <c r="CM82" s="54"/>
    </row>
    <row r="83" spans="1:107" ht="150" customHeight="1" x14ac:dyDescent="0.2">
      <c r="A83" s="852"/>
      <c r="B83" s="854" t="s">
        <v>609</v>
      </c>
      <c r="C83" s="522" t="s">
        <v>610</v>
      </c>
      <c r="D83" s="646"/>
      <c r="E83" s="673"/>
      <c r="F83" s="672"/>
      <c r="G83" s="673"/>
      <c r="H83" s="672"/>
      <c r="I83" s="673"/>
      <c r="J83" s="672"/>
      <c r="K83" s="673"/>
      <c r="L83" s="672"/>
      <c r="M83" s="673"/>
      <c r="N83" s="672"/>
      <c r="O83" s="673"/>
      <c r="P83" s="672"/>
      <c r="Q83" s="673"/>
      <c r="R83" s="672"/>
      <c r="S83" s="673"/>
      <c r="T83" s="672"/>
      <c r="U83" s="673"/>
      <c r="V83" s="672"/>
      <c r="W83" s="673"/>
      <c r="X83" s="51"/>
      <c r="Y83" s="519">
        <f>IF(OR(D83="s",F83="s",H83="s",J83="s",L83="s",N83="s",P83="s",R83="s",T83="s",V83="s"), 0, IF(OR(D83="a",F83="a",H83="a",J83="a",L83="a",N83="a",P83="a",R83="a",T83="a",V83="a"),Z83,0))</f>
        <v>0</v>
      </c>
      <c r="Z83" s="514">
        <v>10</v>
      </c>
      <c r="AA83" s="48">
        <f>COUNTIF(D83:W83,"a")+COUNTIF(D83:W83,"s")</f>
        <v>0</v>
      </c>
      <c r="AB83" s="387"/>
      <c r="AD83" s="376"/>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54"/>
      <c r="CH83" s="54"/>
      <c r="CI83" s="54"/>
      <c r="CJ83" s="54"/>
      <c r="CK83" s="54"/>
      <c r="CL83" s="54"/>
      <c r="CM83" s="54"/>
    </row>
    <row r="84" spans="1:107" ht="27.95" customHeight="1" x14ac:dyDescent="0.2">
      <c r="A84" s="853"/>
      <c r="B84" s="855"/>
      <c r="C84" s="556" t="s">
        <v>611</v>
      </c>
      <c r="D84" s="856" t="s">
        <v>612</v>
      </c>
      <c r="E84" s="857"/>
      <c r="F84" s="857"/>
      <c r="G84" s="857"/>
      <c r="H84" s="857"/>
      <c r="I84" s="857"/>
      <c r="J84" s="857"/>
      <c r="K84" s="857"/>
      <c r="L84" s="857"/>
      <c r="M84" s="857"/>
      <c r="N84" s="857"/>
      <c r="O84" s="857"/>
      <c r="P84" s="857"/>
      <c r="Q84" s="857"/>
      <c r="R84" s="857"/>
      <c r="S84" s="857"/>
      <c r="T84" s="857"/>
      <c r="U84" s="857"/>
      <c r="V84" s="857"/>
      <c r="W84" s="857"/>
      <c r="X84" s="857"/>
      <c r="Y84" s="857"/>
      <c r="Z84" s="858"/>
      <c r="AB84" s="387"/>
      <c r="AD84" s="376"/>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54"/>
      <c r="CH84" s="54"/>
      <c r="CI84" s="54"/>
      <c r="CJ84" s="54"/>
      <c r="CK84" s="54"/>
      <c r="CL84" s="54"/>
      <c r="CM84" s="54"/>
    </row>
    <row r="85" spans="1:107" ht="45" customHeight="1" x14ac:dyDescent="0.2">
      <c r="A85" s="508"/>
      <c r="B85" s="509" t="s">
        <v>613</v>
      </c>
      <c r="C85" s="522" t="s">
        <v>614</v>
      </c>
      <c r="D85" s="646"/>
      <c r="E85" s="673"/>
      <c r="F85" s="672"/>
      <c r="G85" s="673"/>
      <c r="H85" s="672"/>
      <c r="I85" s="673"/>
      <c r="J85" s="672"/>
      <c r="K85" s="673"/>
      <c r="L85" s="672"/>
      <c r="M85" s="673"/>
      <c r="N85" s="672"/>
      <c r="O85" s="673"/>
      <c r="P85" s="672"/>
      <c r="Q85" s="673"/>
      <c r="R85" s="672"/>
      <c r="S85" s="673"/>
      <c r="T85" s="672"/>
      <c r="U85" s="673"/>
      <c r="V85" s="672"/>
      <c r="W85" s="673"/>
      <c r="X85" s="51"/>
      <c r="Y85" s="81">
        <f>IF(OR(D85="s",F85="s",H85="s",J85="s",L85="s",N85="s",P85="s",R85="s",T85="s",V85="s"), 0, IF(OR(D85="a",F85="a",H85="a",J85="a",L85="a",N85="a",P85="a",R85="a",T85="a",V85="a"),Z85,0))</f>
        <v>0</v>
      </c>
      <c r="Z85" s="328">
        <v>5</v>
      </c>
      <c r="AA85" s="48">
        <f>COUNTIF(D85:W85,"a")+COUNTIF(D85:W85,"s")</f>
        <v>0</v>
      </c>
      <c r="AB85" s="387"/>
      <c r="AD85" s="376"/>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54"/>
      <c r="CH85" s="54"/>
      <c r="CI85" s="54"/>
      <c r="CJ85" s="54"/>
      <c r="CK85" s="54"/>
      <c r="CL85" s="54"/>
      <c r="CM85" s="54"/>
    </row>
    <row r="86" spans="1:107" ht="45" customHeight="1" thickBot="1" x14ac:dyDescent="0.25">
      <c r="A86" s="508"/>
      <c r="B86" s="509" t="s">
        <v>582</v>
      </c>
      <c r="C86" s="522" t="s">
        <v>615</v>
      </c>
      <c r="D86" s="646"/>
      <c r="E86" s="673"/>
      <c r="F86" s="672"/>
      <c r="G86" s="673"/>
      <c r="H86" s="672"/>
      <c r="I86" s="673"/>
      <c r="J86" s="672"/>
      <c r="K86" s="673"/>
      <c r="L86" s="672"/>
      <c r="M86" s="673"/>
      <c r="N86" s="672"/>
      <c r="O86" s="673"/>
      <c r="P86" s="672"/>
      <c r="Q86" s="673"/>
      <c r="R86" s="672"/>
      <c r="S86" s="673"/>
      <c r="T86" s="672"/>
      <c r="U86" s="673"/>
      <c r="V86" s="672"/>
      <c r="W86" s="673"/>
      <c r="X86" s="51"/>
      <c r="Y86" s="519">
        <f>IF(OR(D86="s",F86="s",H86="s",J86="s",L86="s",N86="s",P86="s",R86="s",T86="s",V86="s"), 0, IF(OR(D86="a",F86="a",H86="a",J86="a",L86="a",N86="a",P86="a",R86="a",T86="a",V86="a"),Z86,0))</f>
        <v>0</v>
      </c>
      <c r="Z86" s="514">
        <v>5</v>
      </c>
      <c r="AA86" s="48">
        <f>COUNTIF(D86:W86,"a")+COUNTIF(D86:W86,"s")</f>
        <v>0</v>
      </c>
      <c r="AB86" s="387"/>
      <c r="AD86" s="376"/>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54"/>
      <c r="CH86" s="54"/>
      <c r="CI86" s="54"/>
      <c r="CJ86" s="54"/>
      <c r="CK86" s="54"/>
      <c r="CL86" s="54"/>
      <c r="CM86" s="54"/>
    </row>
    <row r="87" spans="1:107" ht="21" customHeight="1" thickTop="1" thickBot="1" x14ac:dyDescent="0.25">
      <c r="A87" s="508"/>
      <c r="B87" s="49"/>
      <c r="C87" s="140"/>
      <c r="D87" s="659" t="s">
        <v>398</v>
      </c>
      <c r="E87" s="660"/>
      <c r="F87" s="660"/>
      <c r="G87" s="660"/>
      <c r="H87" s="660"/>
      <c r="I87" s="660"/>
      <c r="J87" s="660"/>
      <c r="K87" s="660"/>
      <c r="L87" s="660"/>
      <c r="M87" s="660"/>
      <c r="N87" s="660"/>
      <c r="O87" s="660"/>
      <c r="P87" s="660"/>
      <c r="Q87" s="660"/>
      <c r="R87" s="660"/>
      <c r="S87" s="660"/>
      <c r="T87" s="660"/>
      <c r="U87" s="660"/>
      <c r="V87" s="660"/>
      <c r="W87" s="660"/>
      <c r="X87" s="661"/>
      <c r="Y87" s="86">
        <f>SUM(Y82:Y86)</f>
        <v>0</v>
      </c>
      <c r="Z87" s="325">
        <f>SUM(Z82:Z86)</f>
        <v>30</v>
      </c>
      <c r="AD87" s="376"/>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54"/>
      <c r="CH87" s="54"/>
      <c r="CI87" s="54"/>
      <c r="CJ87" s="54"/>
      <c r="CK87" s="54"/>
      <c r="CL87" s="54"/>
      <c r="CM87" s="54"/>
    </row>
    <row r="88" spans="1:107" ht="21" customHeight="1" thickBot="1" x14ac:dyDescent="0.25">
      <c r="A88" s="314"/>
      <c r="B88" s="92"/>
      <c r="C88" s="275"/>
      <c r="D88" s="650"/>
      <c r="E88" s="651"/>
      <c r="F88" s="859">
        <v>0</v>
      </c>
      <c r="G88" s="860"/>
      <c r="H88" s="860"/>
      <c r="I88" s="860"/>
      <c r="J88" s="860"/>
      <c r="K88" s="860"/>
      <c r="L88" s="860"/>
      <c r="M88" s="860"/>
      <c r="N88" s="860"/>
      <c r="O88" s="860"/>
      <c r="P88" s="860"/>
      <c r="Q88" s="860"/>
      <c r="R88" s="860"/>
      <c r="S88" s="860"/>
      <c r="T88" s="860"/>
      <c r="U88" s="860"/>
      <c r="V88" s="860"/>
      <c r="W88" s="860"/>
      <c r="X88" s="860"/>
      <c r="Y88" s="860"/>
      <c r="Z88" s="861"/>
      <c r="AD88" s="376"/>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54"/>
      <c r="CH88" s="54"/>
      <c r="CI88" s="54"/>
      <c r="CJ88" s="54"/>
      <c r="CK88" s="54"/>
      <c r="CL88" s="54"/>
      <c r="CM88" s="54"/>
    </row>
    <row r="89" spans="1:107" ht="30" customHeight="1" thickBot="1" x14ac:dyDescent="0.25">
      <c r="A89" s="306"/>
      <c r="B89" s="195" t="s">
        <v>583</v>
      </c>
      <c r="C89" s="148" t="s">
        <v>584</v>
      </c>
      <c r="D89" s="155"/>
      <c r="E89" s="154"/>
      <c r="F89" s="157"/>
      <c r="G89" s="158"/>
      <c r="H89" s="20"/>
      <c r="I89" s="154"/>
      <c r="J89" s="164"/>
      <c r="K89" s="158"/>
      <c r="L89" s="155"/>
      <c r="M89" s="154"/>
      <c r="N89" s="157"/>
      <c r="O89" s="158"/>
      <c r="P89" s="155"/>
      <c r="Q89" s="154"/>
      <c r="R89" s="157"/>
      <c r="S89" s="158"/>
      <c r="T89" s="155"/>
      <c r="U89" s="154"/>
      <c r="V89" s="157"/>
      <c r="W89" s="154"/>
      <c r="X89" s="265"/>
      <c r="Y89" s="290"/>
      <c r="Z89" s="323"/>
      <c r="AD89" s="376"/>
      <c r="AE89" s="391"/>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54"/>
      <c r="CH89" s="54"/>
      <c r="CI89" s="54"/>
      <c r="CJ89" s="54"/>
      <c r="CK89" s="54"/>
      <c r="CL89" s="54"/>
      <c r="CM89" s="54"/>
    </row>
    <row r="90" spans="1:107" ht="30" customHeight="1" x14ac:dyDescent="0.2">
      <c r="A90" s="508"/>
      <c r="B90" s="199"/>
      <c r="C90" s="521" t="s">
        <v>585</v>
      </c>
      <c r="D90" s="628"/>
      <c r="E90" s="629"/>
      <c r="F90" s="629"/>
      <c r="G90" s="629"/>
      <c r="H90" s="629"/>
      <c r="I90" s="629"/>
      <c r="J90" s="629"/>
      <c r="K90" s="629"/>
      <c r="L90" s="629"/>
      <c r="M90" s="629"/>
      <c r="N90" s="629"/>
      <c r="O90" s="629"/>
      <c r="P90" s="629"/>
      <c r="Q90" s="629"/>
      <c r="R90" s="629"/>
      <c r="S90" s="629"/>
      <c r="T90" s="629"/>
      <c r="U90" s="629"/>
      <c r="V90" s="629"/>
      <c r="W90" s="629"/>
      <c r="X90" s="629"/>
      <c r="Y90" s="629"/>
      <c r="Z90" s="630"/>
      <c r="AD90" s="376"/>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3"/>
    </row>
    <row r="91" spans="1:107" ht="45" customHeight="1" x14ac:dyDescent="0.2">
      <c r="A91" s="508"/>
      <c r="B91" s="193" t="s">
        <v>586</v>
      </c>
      <c r="C91" s="131" t="s">
        <v>616</v>
      </c>
      <c r="D91" s="836"/>
      <c r="E91" s="830"/>
      <c r="F91" s="836"/>
      <c r="G91" s="830"/>
      <c r="H91" s="836"/>
      <c r="I91" s="830"/>
      <c r="J91" s="836"/>
      <c r="K91" s="830"/>
      <c r="L91" s="836"/>
      <c r="M91" s="830"/>
      <c r="N91" s="836"/>
      <c r="O91" s="830"/>
      <c r="P91" s="836"/>
      <c r="Q91" s="830"/>
      <c r="R91" s="836"/>
      <c r="S91" s="830"/>
      <c r="T91" s="836"/>
      <c r="U91" s="830"/>
      <c r="V91" s="836"/>
      <c r="W91" s="830"/>
      <c r="X91" s="51"/>
      <c r="Y91" s="84">
        <f>IF(OR(D91="s",F91="s",H91="s",J91="s",L91="s",N91="s",P91="s",R91="s",T91="s",V91="s"), 0, IF(OR(D91="a",F91="a",H91="a",J91="a",L91="a",N91="a",P91="a",R91="a",T91="a",V91="a"),Z91,0))</f>
        <v>0</v>
      </c>
      <c r="Z91" s="327">
        <v>10</v>
      </c>
      <c r="AA91" s="48">
        <f t="shared" ref="AA91:AA92" si="12">COUNTIF(D91:W91,"a")+COUNTIF(D91:W91,"s")</f>
        <v>0</v>
      </c>
      <c r="AB91" s="387"/>
      <c r="AD91" s="376" t="s">
        <v>395</v>
      </c>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54"/>
      <c r="CH91" s="54"/>
      <c r="CI91" s="54"/>
      <c r="CJ91" s="54"/>
      <c r="CK91" s="54"/>
      <c r="CL91" s="54"/>
      <c r="CM91" s="54"/>
    </row>
    <row r="92" spans="1:107" ht="45" customHeight="1" x14ac:dyDescent="0.2">
      <c r="A92" s="508"/>
      <c r="B92" s="515" t="s">
        <v>617</v>
      </c>
      <c r="C92" s="563" t="s">
        <v>618</v>
      </c>
      <c r="D92" s="672"/>
      <c r="E92" s="673"/>
      <c r="F92" s="672"/>
      <c r="G92" s="673"/>
      <c r="H92" s="672"/>
      <c r="I92" s="673"/>
      <c r="J92" s="672"/>
      <c r="K92" s="673"/>
      <c r="L92" s="672"/>
      <c r="M92" s="673"/>
      <c r="N92" s="672"/>
      <c r="O92" s="673"/>
      <c r="P92" s="672"/>
      <c r="Q92" s="673"/>
      <c r="R92" s="672"/>
      <c r="S92" s="673"/>
      <c r="T92" s="672"/>
      <c r="U92" s="673"/>
      <c r="V92" s="672"/>
      <c r="W92" s="673"/>
      <c r="X92" s="51"/>
      <c r="Y92" s="568">
        <f t="shared" ref="Y92" si="13">IF(OR(D92="s",F92="s",H92="s",J92="s",L92="s",N92="s",P92="s",R92="s",T92="s",V92="s"), 0, IF(OR(D92="a",F92="a",H92="a",J92="a",L92="a",N92="a",P92="a",R92="a",T92="a",V92="a"),Z92,0))</f>
        <v>0</v>
      </c>
      <c r="Z92" s="514">
        <v>5</v>
      </c>
      <c r="AA92" s="48">
        <f t="shared" si="12"/>
        <v>0</v>
      </c>
      <c r="AB92" s="387"/>
      <c r="AD92" s="376" t="s">
        <v>395</v>
      </c>
      <c r="AE92" s="391"/>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54"/>
      <c r="CH92" s="54"/>
      <c r="CI92" s="54"/>
      <c r="CJ92" s="54"/>
      <c r="CK92" s="54"/>
      <c r="CL92" s="54"/>
      <c r="CM92" s="54"/>
    </row>
    <row r="93" spans="1:107" ht="45" customHeight="1" x14ac:dyDescent="0.2">
      <c r="A93" s="508"/>
      <c r="B93" s="515" t="s">
        <v>587</v>
      </c>
      <c r="C93" s="563" t="s">
        <v>619</v>
      </c>
      <c r="D93" s="672"/>
      <c r="E93" s="673"/>
      <c r="F93" s="672"/>
      <c r="G93" s="673"/>
      <c r="H93" s="672"/>
      <c r="I93" s="673"/>
      <c r="J93" s="672"/>
      <c r="K93" s="673"/>
      <c r="L93" s="672"/>
      <c r="M93" s="673"/>
      <c r="N93" s="672"/>
      <c r="O93" s="673"/>
      <c r="P93" s="672"/>
      <c r="Q93" s="673"/>
      <c r="R93" s="672"/>
      <c r="S93" s="673"/>
      <c r="T93" s="672"/>
      <c r="U93" s="673"/>
      <c r="V93" s="672"/>
      <c r="W93" s="673"/>
      <c r="X93" s="51"/>
      <c r="Y93" s="568">
        <f>IF(OR(D93="s",F93="s",H93="s",J93="s",L93="s",N93="s",P93="s",R93="s",T93="s",V93="s"), 0, IF(OR(D93="a",F93="a",H93="a",J93="a",L93="a",N93="a",P93="a",R93="a",T93="a",V93="a"),Z93,0))</f>
        <v>0</v>
      </c>
      <c r="Z93" s="514">
        <v>5</v>
      </c>
      <c r="AA93" s="178">
        <f>COUNTIF(D93:W93,"a")+COUNTIF(D93:W93,"s")</f>
        <v>0</v>
      </c>
      <c r="AB93" s="387"/>
      <c r="AD93" s="376"/>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54"/>
      <c r="CH93" s="54"/>
      <c r="CI93" s="54"/>
      <c r="CJ93" s="54"/>
      <c r="CK93" s="54"/>
      <c r="CL93" s="54"/>
      <c r="CM93" s="54"/>
      <c r="CN93" s="54"/>
      <c r="CO93" s="54"/>
      <c r="CP93" s="54"/>
      <c r="CQ93" s="54"/>
      <c r="CR93" s="54"/>
      <c r="CS93" s="54"/>
      <c r="CT93" s="54"/>
      <c r="CU93" s="54"/>
      <c r="CV93" s="54"/>
      <c r="CW93" s="54"/>
      <c r="CX93" s="54"/>
      <c r="CY93" s="54"/>
      <c r="CZ93" s="54"/>
      <c r="DA93" s="54"/>
      <c r="DB93" s="54"/>
      <c r="DC93" s="54"/>
    </row>
    <row r="94" spans="1:107" ht="45" customHeight="1" x14ac:dyDescent="0.2">
      <c r="A94" s="508"/>
      <c r="B94" s="515" t="s">
        <v>588</v>
      </c>
      <c r="C94" s="563" t="s">
        <v>620</v>
      </c>
      <c r="D94" s="672"/>
      <c r="E94" s="673"/>
      <c r="F94" s="672"/>
      <c r="G94" s="673"/>
      <c r="H94" s="672"/>
      <c r="I94" s="673"/>
      <c r="J94" s="672"/>
      <c r="K94" s="673"/>
      <c r="L94" s="672"/>
      <c r="M94" s="673"/>
      <c r="N94" s="672"/>
      <c r="O94" s="673"/>
      <c r="P94" s="672"/>
      <c r="Q94" s="673"/>
      <c r="R94" s="672"/>
      <c r="S94" s="673"/>
      <c r="T94" s="672"/>
      <c r="U94" s="673"/>
      <c r="V94" s="672"/>
      <c r="W94" s="673"/>
      <c r="X94" s="51"/>
      <c r="Y94" s="568">
        <f>IF(OR(D94="s",F94="s",H94="s",J94="s",L94="s",N94="s",P94="s",R94="s",T94="s",V94="s"), 0, IF(OR(D94="a",F94="a",H94="a",J94="a",L94="a",N94="a",P94="a",R94="a",T94="a",V94="a"),Z94,0))</f>
        <v>0</v>
      </c>
      <c r="Z94" s="514">
        <v>5</v>
      </c>
      <c r="AA94" s="48">
        <f>COUNTIF(D94:W94,"a")+COUNTIF(D94:W94,"s")</f>
        <v>0</v>
      </c>
      <c r="AB94" s="387"/>
      <c r="AD94" s="376"/>
      <c r="AE94" s="391"/>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54"/>
      <c r="CH94" s="54"/>
      <c r="CI94" s="54"/>
      <c r="CJ94" s="54"/>
      <c r="CK94" s="54"/>
      <c r="CL94" s="54"/>
      <c r="CM94" s="54"/>
    </row>
    <row r="95" spans="1:107" ht="45" customHeight="1" x14ac:dyDescent="0.2">
      <c r="A95" s="508"/>
      <c r="B95" s="196" t="s">
        <v>589</v>
      </c>
      <c r="C95" s="135" t="s">
        <v>621</v>
      </c>
      <c r="D95" s="844"/>
      <c r="E95" s="843"/>
      <c r="F95" s="844"/>
      <c r="G95" s="843"/>
      <c r="H95" s="844"/>
      <c r="I95" s="843"/>
      <c r="J95" s="844"/>
      <c r="K95" s="843"/>
      <c r="L95" s="844"/>
      <c r="M95" s="843"/>
      <c r="N95" s="844"/>
      <c r="O95" s="843"/>
      <c r="P95" s="844"/>
      <c r="Q95" s="843"/>
      <c r="R95" s="844"/>
      <c r="S95" s="843"/>
      <c r="T95" s="844"/>
      <c r="U95" s="843"/>
      <c r="V95" s="844"/>
      <c r="W95" s="843"/>
      <c r="X95" s="390"/>
      <c r="Y95" s="87">
        <f t="shared" ref="Y95:Y103" si="14">IF(OR(D95="s",F95="s",H95="s",J95="s",L95="s",N95="s",P95="s",R95="s",T95="s",V95="s"), 0, IF(OR(D95="a",F95="a",H95="a",J95="a",L95="a",N95="a",P95="a",R95="a",T95="a",V95="a"),Z95,0))</f>
        <v>0</v>
      </c>
      <c r="Z95" s="328">
        <v>5</v>
      </c>
      <c r="AA95" s="48">
        <f t="shared" ref="AA95:AA102" si="15">COUNTIF(D95:W95,"a")+COUNTIF(D95:W95,"s")</f>
        <v>0</v>
      </c>
      <c r="AB95" s="387"/>
      <c r="AD95" s="376"/>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54"/>
      <c r="CH95" s="54"/>
      <c r="CI95" s="54"/>
      <c r="CJ95" s="54"/>
      <c r="CK95" s="54"/>
      <c r="CL95" s="54"/>
      <c r="CM95" s="54"/>
    </row>
    <row r="96" spans="1:107" ht="30" customHeight="1" x14ac:dyDescent="0.2">
      <c r="A96" s="508"/>
      <c r="B96" s="509"/>
      <c r="C96" s="528" t="s">
        <v>590</v>
      </c>
      <c r="D96" s="636"/>
      <c r="E96" s="636"/>
      <c r="F96" s="636"/>
      <c r="G96" s="636"/>
      <c r="H96" s="636"/>
      <c r="I96" s="636"/>
      <c r="J96" s="636"/>
      <c r="K96" s="636"/>
      <c r="L96" s="636"/>
      <c r="M96" s="636"/>
      <c r="N96" s="636"/>
      <c r="O96" s="636"/>
      <c r="P96" s="636"/>
      <c r="Q96" s="636"/>
      <c r="R96" s="636"/>
      <c r="S96" s="636"/>
      <c r="T96" s="636"/>
      <c r="U96" s="636"/>
      <c r="V96" s="636"/>
      <c r="W96" s="636"/>
      <c r="X96" s="636"/>
      <c r="Y96" s="636"/>
      <c r="Z96" s="637"/>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3"/>
    </row>
    <row r="97" spans="1:183" ht="30" customHeight="1" x14ac:dyDescent="0.2">
      <c r="A97" s="508"/>
      <c r="B97" s="509"/>
      <c r="C97" s="528" t="s">
        <v>591</v>
      </c>
      <c r="D97" s="636"/>
      <c r="E97" s="636"/>
      <c r="F97" s="636"/>
      <c r="G97" s="636"/>
      <c r="H97" s="636"/>
      <c r="I97" s="636"/>
      <c r="J97" s="636"/>
      <c r="K97" s="636"/>
      <c r="L97" s="636"/>
      <c r="M97" s="636"/>
      <c r="N97" s="636"/>
      <c r="O97" s="636"/>
      <c r="P97" s="636"/>
      <c r="Q97" s="636"/>
      <c r="R97" s="636"/>
      <c r="S97" s="636"/>
      <c r="T97" s="636"/>
      <c r="U97" s="636"/>
      <c r="V97" s="636"/>
      <c r="W97" s="636"/>
      <c r="X97" s="636"/>
      <c r="Y97" s="636"/>
      <c r="Z97" s="637"/>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3"/>
    </row>
    <row r="98" spans="1:183" ht="67.7" customHeight="1" x14ac:dyDescent="0.2">
      <c r="A98" s="508"/>
      <c r="B98" s="193" t="s">
        <v>622</v>
      </c>
      <c r="C98" s="131" t="s">
        <v>623</v>
      </c>
      <c r="D98" s="836"/>
      <c r="E98" s="830"/>
      <c r="F98" s="836"/>
      <c r="G98" s="830"/>
      <c r="H98" s="836"/>
      <c r="I98" s="830"/>
      <c r="J98" s="836"/>
      <c r="K98" s="830"/>
      <c r="L98" s="836"/>
      <c r="M98" s="830"/>
      <c r="N98" s="836"/>
      <c r="O98" s="830"/>
      <c r="P98" s="836"/>
      <c r="Q98" s="830"/>
      <c r="R98" s="836"/>
      <c r="S98" s="830"/>
      <c r="T98" s="836"/>
      <c r="U98" s="830"/>
      <c r="V98" s="836"/>
      <c r="W98" s="830"/>
      <c r="X98" s="51"/>
      <c r="Y98" s="456">
        <f t="shared" si="14"/>
        <v>0</v>
      </c>
      <c r="Z98" s="327">
        <v>10</v>
      </c>
      <c r="AA98" s="48">
        <f t="shared" si="15"/>
        <v>0</v>
      </c>
      <c r="AB98" s="387"/>
      <c r="AD98" s="376"/>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54"/>
      <c r="CH98" s="54"/>
      <c r="CI98" s="54"/>
      <c r="CJ98" s="54"/>
      <c r="CK98" s="54"/>
      <c r="CL98" s="54"/>
      <c r="CM98" s="54"/>
    </row>
    <row r="99" spans="1:183" ht="45" customHeight="1" x14ac:dyDescent="0.2">
      <c r="A99" s="508"/>
      <c r="B99" s="515" t="s">
        <v>592</v>
      </c>
      <c r="C99" s="135" t="s">
        <v>624</v>
      </c>
      <c r="D99" s="672"/>
      <c r="E99" s="673"/>
      <c r="F99" s="672"/>
      <c r="G99" s="673"/>
      <c r="H99" s="672"/>
      <c r="I99" s="673"/>
      <c r="J99" s="672"/>
      <c r="K99" s="673"/>
      <c r="L99" s="672"/>
      <c r="M99" s="673"/>
      <c r="N99" s="672"/>
      <c r="O99" s="673"/>
      <c r="P99" s="672"/>
      <c r="Q99" s="673"/>
      <c r="R99" s="672"/>
      <c r="S99" s="673"/>
      <c r="T99" s="672"/>
      <c r="U99" s="673"/>
      <c r="V99" s="672"/>
      <c r="W99" s="673"/>
      <c r="X99" s="51"/>
      <c r="Y99" s="87">
        <f t="shared" si="14"/>
        <v>0</v>
      </c>
      <c r="Z99" s="328">
        <v>5</v>
      </c>
      <c r="AA99" s="48">
        <f t="shared" si="15"/>
        <v>0</v>
      </c>
      <c r="AB99" s="387"/>
      <c r="AD99" s="376"/>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54"/>
      <c r="CH99" s="54"/>
      <c r="CI99" s="54"/>
      <c r="CJ99" s="54"/>
      <c r="CK99" s="54"/>
      <c r="CL99" s="54"/>
      <c r="CM99" s="54"/>
    </row>
    <row r="100" spans="1:183" ht="67.7" customHeight="1" x14ac:dyDescent="0.2">
      <c r="A100" s="508"/>
      <c r="B100" s="196" t="s">
        <v>593</v>
      </c>
      <c r="C100" s="135" t="s">
        <v>625</v>
      </c>
      <c r="D100" s="844"/>
      <c r="E100" s="843"/>
      <c r="F100" s="844"/>
      <c r="G100" s="843"/>
      <c r="H100" s="844"/>
      <c r="I100" s="843"/>
      <c r="J100" s="844"/>
      <c r="K100" s="843"/>
      <c r="L100" s="844"/>
      <c r="M100" s="843"/>
      <c r="N100" s="844"/>
      <c r="O100" s="843"/>
      <c r="P100" s="844"/>
      <c r="Q100" s="843"/>
      <c r="R100" s="844"/>
      <c r="S100" s="843"/>
      <c r="T100" s="844"/>
      <c r="U100" s="843"/>
      <c r="V100" s="844"/>
      <c r="W100" s="843"/>
      <c r="X100" s="390"/>
      <c r="Y100" s="87">
        <f t="shared" si="14"/>
        <v>0</v>
      </c>
      <c r="Z100" s="328">
        <v>5</v>
      </c>
      <c r="AA100" s="48">
        <f t="shared" si="15"/>
        <v>0</v>
      </c>
      <c r="AB100" s="387"/>
      <c r="AD100" s="376"/>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54"/>
      <c r="CH100" s="54"/>
      <c r="CI100" s="54"/>
      <c r="CJ100" s="54"/>
      <c r="CK100" s="54"/>
      <c r="CL100" s="54"/>
      <c r="CM100" s="54"/>
    </row>
    <row r="101" spans="1:183" ht="30" customHeight="1" x14ac:dyDescent="0.2">
      <c r="A101" s="508"/>
      <c r="B101" s="509"/>
      <c r="C101" s="528" t="s">
        <v>594</v>
      </c>
      <c r="D101" s="635"/>
      <c r="E101" s="636"/>
      <c r="F101" s="636"/>
      <c r="G101" s="636"/>
      <c r="H101" s="636"/>
      <c r="I101" s="636"/>
      <c r="J101" s="636"/>
      <c r="K101" s="636"/>
      <c r="L101" s="636"/>
      <c r="M101" s="636"/>
      <c r="N101" s="636"/>
      <c r="O101" s="636"/>
      <c r="P101" s="636"/>
      <c r="Q101" s="636"/>
      <c r="R101" s="636"/>
      <c r="S101" s="636"/>
      <c r="T101" s="636"/>
      <c r="U101" s="636"/>
      <c r="V101" s="636"/>
      <c r="W101" s="636"/>
      <c r="X101" s="636"/>
      <c r="Y101" s="636"/>
      <c r="Z101" s="637"/>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3"/>
    </row>
    <row r="102" spans="1:183" ht="45" customHeight="1" x14ac:dyDescent="0.2">
      <c r="A102" s="508"/>
      <c r="B102" s="193" t="s">
        <v>595</v>
      </c>
      <c r="C102" s="131" t="s">
        <v>626</v>
      </c>
      <c r="D102" s="836"/>
      <c r="E102" s="830"/>
      <c r="F102" s="836"/>
      <c r="G102" s="830"/>
      <c r="H102" s="836"/>
      <c r="I102" s="830"/>
      <c r="J102" s="836"/>
      <c r="K102" s="830"/>
      <c r="L102" s="836"/>
      <c r="M102" s="830"/>
      <c r="N102" s="836"/>
      <c r="O102" s="830"/>
      <c r="P102" s="836"/>
      <c r="Q102" s="830"/>
      <c r="R102" s="836"/>
      <c r="S102" s="830"/>
      <c r="T102" s="836"/>
      <c r="U102" s="830"/>
      <c r="V102" s="836"/>
      <c r="W102" s="830"/>
      <c r="X102" s="51"/>
      <c r="Y102" s="456">
        <f t="shared" si="14"/>
        <v>0</v>
      </c>
      <c r="Z102" s="327">
        <v>10</v>
      </c>
      <c r="AA102" s="48">
        <f t="shared" si="15"/>
        <v>0</v>
      </c>
      <c r="AB102" s="387"/>
      <c r="AD102" s="376"/>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54"/>
      <c r="CH102" s="54"/>
      <c r="CI102" s="54"/>
      <c r="CJ102" s="54"/>
      <c r="CK102" s="54"/>
      <c r="CL102" s="54"/>
      <c r="CM102" s="54"/>
    </row>
    <row r="103" spans="1:183" ht="106.5" customHeight="1" x14ac:dyDescent="0.2">
      <c r="A103" s="508"/>
      <c r="B103" s="196" t="s">
        <v>596</v>
      </c>
      <c r="C103" s="135" t="s">
        <v>627</v>
      </c>
      <c r="D103" s="844"/>
      <c r="E103" s="843"/>
      <c r="F103" s="844"/>
      <c r="G103" s="843"/>
      <c r="H103" s="844"/>
      <c r="I103" s="843"/>
      <c r="J103" s="844"/>
      <c r="K103" s="843"/>
      <c r="L103" s="844"/>
      <c r="M103" s="843"/>
      <c r="N103" s="844"/>
      <c r="O103" s="843"/>
      <c r="P103" s="844"/>
      <c r="Q103" s="843"/>
      <c r="R103" s="844"/>
      <c r="S103" s="843"/>
      <c r="T103" s="844"/>
      <c r="U103" s="843"/>
      <c r="V103" s="844"/>
      <c r="W103" s="843"/>
      <c r="X103" s="385"/>
      <c r="Y103" s="87">
        <f t="shared" si="14"/>
        <v>0</v>
      </c>
      <c r="Z103" s="328">
        <v>5</v>
      </c>
      <c r="AA103" s="48">
        <f>COUNTIF(D103:W103,"a")+COUNTIF(D103:W103,"s")</f>
        <v>0</v>
      </c>
      <c r="AB103" s="387"/>
      <c r="AD103" s="376"/>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54"/>
      <c r="CH103" s="54"/>
      <c r="CI103" s="54"/>
      <c r="CJ103" s="54"/>
      <c r="CK103" s="54"/>
      <c r="CL103" s="54"/>
      <c r="CM103" s="54"/>
    </row>
    <row r="104" spans="1:183" ht="30" customHeight="1" x14ac:dyDescent="0.2">
      <c r="A104" s="508"/>
      <c r="B104" s="509"/>
      <c r="C104" s="528" t="s">
        <v>628</v>
      </c>
      <c r="D104" s="635"/>
      <c r="E104" s="636"/>
      <c r="F104" s="636"/>
      <c r="G104" s="636"/>
      <c r="H104" s="636"/>
      <c r="I104" s="636"/>
      <c r="J104" s="636"/>
      <c r="K104" s="636"/>
      <c r="L104" s="636"/>
      <c r="M104" s="636"/>
      <c r="N104" s="636"/>
      <c r="O104" s="636"/>
      <c r="P104" s="636"/>
      <c r="Q104" s="636"/>
      <c r="R104" s="636"/>
      <c r="S104" s="636"/>
      <c r="T104" s="636"/>
      <c r="U104" s="636"/>
      <c r="V104" s="636"/>
      <c r="W104" s="636"/>
      <c r="X104" s="636"/>
      <c r="Y104" s="636"/>
      <c r="Z104" s="637"/>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3"/>
    </row>
    <row r="105" spans="1:183" ht="67.7" customHeight="1" thickBot="1" x14ac:dyDescent="0.2">
      <c r="A105" s="508"/>
      <c r="B105" s="193" t="s">
        <v>629</v>
      </c>
      <c r="C105" s="128" t="s">
        <v>630</v>
      </c>
      <c r="D105" s="862"/>
      <c r="E105" s="863"/>
      <c r="F105" s="862"/>
      <c r="G105" s="863"/>
      <c r="H105" s="862"/>
      <c r="I105" s="863"/>
      <c r="J105" s="862"/>
      <c r="K105" s="863"/>
      <c r="L105" s="862"/>
      <c r="M105" s="863"/>
      <c r="N105" s="862"/>
      <c r="O105" s="863"/>
      <c r="P105" s="862"/>
      <c r="Q105" s="863"/>
      <c r="R105" s="862"/>
      <c r="S105" s="863"/>
      <c r="T105" s="862"/>
      <c r="U105" s="863"/>
      <c r="V105" s="862"/>
      <c r="W105" s="863"/>
      <c r="X105" s="392"/>
      <c r="Y105" s="84">
        <f>IF(OR(D105="s",F105="s",H105="s",J105="s",L105="s",N105="s",P105="s",R105="s",T105="s",V105="s"), 0, IF(OR(D105="a",F105="a",H105="a",J105="a",L105="a",N105="a",P105="a",R105="a",T105="a",V105="a", X105="NA"),Z105,0))</f>
        <v>0</v>
      </c>
      <c r="Z105" s="331">
        <v>20</v>
      </c>
      <c r="AA105" s="48">
        <f>COUNTIF(D105:W105,"a")+COUNTIF(D105:W105,"s")</f>
        <v>0</v>
      </c>
      <c r="AB105" s="387"/>
      <c r="AD105" s="376"/>
      <c r="AE105" s="391"/>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54"/>
      <c r="CH105" s="54"/>
      <c r="CI105" s="54"/>
      <c r="CJ105" s="54"/>
      <c r="CK105" s="54"/>
      <c r="CL105" s="54"/>
      <c r="CM105" s="54"/>
    </row>
    <row r="106" spans="1:183" ht="21" customHeight="1" thickTop="1" thickBot="1" x14ac:dyDescent="0.25">
      <c r="A106" s="508"/>
      <c r="B106" s="529"/>
      <c r="C106" s="563"/>
      <c r="D106" s="659" t="s">
        <v>398</v>
      </c>
      <c r="E106" s="660"/>
      <c r="F106" s="660"/>
      <c r="G106" s="660"/>
      <c r="H106" s="660"/>
      <c r="I106" s="660"/>
      <c r="J106" s="660"/>
      <c r="K106" s="660"/>
      <c r="L106" s="660"/>
      <c r="M106" s="660"/>
      <c r="N106" s="660"/>
      <c r="O106" s="660"/>
      <c r="P106" s="660"/>
      <c r="Q106" s="660"/>
      <c r="R106" s="660"/>
      <c r="S106" s="660"/>
      <c r="T106" s="660"/>
      <c r="U106" s="660"/>
      <c r="V106" s="660"/>
      <c r="W106" s="660"/>
      <c r="X106" s="661"/>
      <c r="Y106" s="86">
        <f>SUM(Y91:Y105)</f>
        <v>0</v>
      </c>
      <c r="Z106" s="329">
        <f>SUM(Z91:Z95, Z98:Z100, Z102:Z103, Z105)</f>
        <v>85</v>
      </c>
      <c r="AD106" s="376"/>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54"/>
      <c r="CH106" s="54"/>
      <c r="CI106" s="54"/>
      <c r="CJ106" s="54"/>
      <c r="CK106" s="54"/>
      <c r="CL106" s="54"/>
      <c r="CM106" s="54"/>
    </row>
    <row r="107" spans="1:183" ht="21" customHeight="1" thickBot="1" x14ac:dyDescent="0.25">
      <c r="A107" s="314"/>
      <c r="B107" s="160"/>
      <c r="C107" s="273"/>
      <c r="D107" s="650"/>
      <c r="E107" s="683"/>
      <c r="F107" s="864">
        <v>15</v>
      </c>
      <c r="G107" s="865"/>
      <c r="H107" s="865"/>
      <c r="I107" s="865"/>
      <c r="J107" s="865"/>
      <c r="K107" s="865"/>
      <c r="L107" s="865"/>
      <c r="M107" s="865"/>
      <c r="N107" s="865"/>
      <c r="O107" s="865"/>
      <c r="P107" s="865"/>
      <c r="Q107" s="865"/>
      <c r="R107" s="865"/>
      <c r="S107" s="865"/>
      <c r="T107" s="865"/>
      <c r="U107" s="865"/>
      <c r="V107" s="865"/>
      <c r="W107" s="865"/>
      <c r="X107" s="865"/>
      <c r="Y107" s="865"/>
      <c r="Z107" s="866"/>
      <c r="AD107" s="376"/>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54"/>
      <c r="CH107" s="54"/>
      <c r="CI107" s="54"/>
      <c r="CJ107" s="54"/>
      <c r="CK107" s="54"/>
      <c r="CL107" s="54"/>
      <c r="CM107" s="54"/>
    </row>
    <row r="108" spans="1:183" ht="33" customHeight="1" thickBot="1" x14ac:dyDescent="0.25">
      <c r="A108" s="334"/>
      <c r="B108" s="209">
        <v>2000</v>
      </c>
      <c r="C108" s="767" t="s">
        <v>120</v>
      </c>
      <c r="D108" s="768"/>
      <c r="E108" s="768"/>
      <c r="F108" s="768"/>
      <c r="G108" s="768"/>
      <c r="H108" s="768"/>
      <c r="I108" s="768"/>
      <c r="J108" s="768"/>
      <c r="K108" s="768"/>
      <c r="L108" s="768"/>
      <c r="M108" s="768"/>
      <c r="N108" s="768"/>
      <c r="O108" s="768"/>
      <c r="P108" s="768"/>
      <c r="Q108" s="768"/>
      <c r="R108" s="768"/>
      <c r="S108" s="768"/>
      <c r="T108" s="768"/>
      <c r="U108" s="768"/>
      <c r="V108" s="768"/>
      <c r="W108" s="768"/>
      <c r="X108" s="768"/>
      <c r="Y108" s="768"/>
      <c r="Z108" s="769"/>
      <c r="AA108" s="362"/>
      <c r="AB108" s="363"/>
      <c r="AD108" s="219"/>
      <c r="CG108" s="54"/>
      <c r="CH108" s="54"/>
      <c r="CI108" s="54"/>
      <c r="CJ108" s="54"/>
      <c r="CK108" s="54"/>
      <c r="CL108" s="54"/>
      <c r="CM108" s="54"/>
    </row>
    <row r="109" spans="1:183" s="93" customFormat="1" ht="30" customHeight="1" thickBot="1" x14ac:dyDescent="0.25">
      <c r="A109" s="571"/>
      <c r="B109" s="200">
        <v>2100</v>
      </c>
      <c r="C109" s="141" t="s">
        <v>60</v>
      </c>
      <c r="D109" s="10"/>
      <c r="E109" s="13"/>
      <c r="F109" s="10"/>
      <c r="G109" s="13"/>
      <c r="H109" s="10"/>
      <c r="I109" s="11"/>
      <c r="J109" s="14" t="s">
        <v>397</v>
      </c>
      <c r="K109" s="13"/>
      <c r="L109" s="10"/>
      <c r="M109" s="11"/>
      <c r="N109" s="28" t="s">
        <v>397</v>
      </c>
      <c r="O109" s="13"/>
      <c r="P109" s="10"/>
      <c r="Q109" s="11"/>
      <c r="R109" s="12"/>
      <c r="S109" s="13"/>
      <c r="T109" s="10"/>
      <c r="U109" s="11"/>
      <c r="V109" s="12"/>
      <c r="W109" s="11"/>
      <c r="X109" s="27"/>
      <c r="Y109" s="15"/>
      <c r="Z109" s="326"/>
      <c r="AA109" s="48"/>
      <c r="AB109" s="54"/>
      <c r="AC109" s="22"/>
      <c r="AD109" s="376"/>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54"/>
      <c r="CH109" s="54"/>
      <c r="CI109" s="54"/>
      <c r="CJ109" s="54"/>
      <c r="CK109" s="54"/>
      <c r="CL109" s="54"/>
      <c r="CM109" s="54"/>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row>
    <row r="110" spans="1:183" ht="27.95" customHeight="1" x14ac:dyDescent="0.2">
      <c r="A110" s="508"/>
      <c r="B110" s="509" t="s">
        <v>121</v>
      </c>
      <c r="C110" s="511" t="s">
        <v>631</v>
      </c>
      <c r="D110" s="672"/>
      <c r="E110" s="673"/>
      <c r="F110" s="672"/>
      <c r="G110" s="673"/>
      <c r="H110" s="672"/>
      <c r="I110" s="673"/>
      <c r="J110" s="672"/>
      <c r="K110" s="673"/>
      <c r="L110" s="672"/>
      <c r="M110" s="673"/>
      <c r="N110" s="672"/>
      <c r="O110" s="673"/>
      <c r="P110" s="672"/>
      <c r="Q110" s="673"/>
      <c r="R110" s="672"/>
      <c r="S110" s="673"/>
      <c r="T110" s="672"/>
      <c r="U110" s="673"/>
      <c r="V110" s="672"/>
      <c r="W110" s="673"/>
      <c r="X110" s="379"/>
      <c r="Y110" s="568">
        <f t="shared" ref="Y110:Y120" si="16">IF(OR(D110="s",F110="s",H110="s",J110="s",L110="s",N110="s",P110="s",R110="s",T110="s",V110="s"), 0, IF(OR(D110="a",F110="a",H110="a",J110="a",L110="a",N110="a",P110="a",R110="a",T110="a",V110="a"),Z110,0))</f>
        <v>0</v>
      </c>
      <c r="Z110" s="514">
        <v>10</v>
      </c>
      <c r="AA110" s="178">
        <f>COUNTIF(D110:W110,"a")+COUNTIF(D110:W110,"s")+COUNTIF(X110:X110,"na")</f>
        <v>0</v>
      </c>
      <c r="AB110" s="387"/>
      <c r="AD110" s="376"/>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54"/>
      <c r="CH110" s="54"/>
      <c r="CI110" s="54"/>
      <c r="CJ110" s="54"/>
      <c r="CK110" s="54"/>
      <c r="CL110" s="54"/>
      <c r="CM110" s="54"/>
    </row>
    <row r="111" spans="1:183" ht="45" customHeight="1" x14ac:dyDescent="0.2">
      <c r="A111" s="508"/>
      <c r="B111" s="509" t="s">
        <v>122</v>
      </c>
      <c r="C111" s="511" t="s">
        <v>632</v>
      </c>
      <c r="D111" s="672"/>
      <c r="E111" s="673"/>
      <c r="F111" s="672"/>
      <c r="G111" s="673"/>
      <c r="H111" s="672"/>
      <c r="I111" s="673"/>
      <c r="J111" s="672"/>
      <c r="K111" s="673"/>
      <c r="L111" s="672"/>
      <c r="M111" s="673"/>
      <c r="N111" s="672"/>
      <c r="O111" s="673"/>
      <c r="P111" s="672"/>
      <c r="Q111" s="673"/>
      <c r="R111" s="672"/>
      <c r="S111" s="673"/>
      <c r="T111" s="672"/>
      <c r="U111" s="673"/>
      <c r="V111" s="672"/>
      <c r="W111" s="673"/>
      <c r="X111" s="51"/>
      <c r="Y111" s="513">
        <f t="shared" si="16"/>
        <v>0</v>
      </c>
      <c r="Z111" s="514">
        <v>10</v>
      </c>
      <c r="AA111" s="48">
        <f t="shared" ref="AA111:AA120" si="17">COUNTIF(D111:W111,"a")+COUNTIF(D111:W111,"s")</f>
        <v>0</v>
      </c>
      <c r="AB111" s="387"/>
      <c r="AD111" s="376" t="s">
        <v>395</v>
      </c>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54"/>
      <c r="CH111" s="54"/>
      <c r="CI111" s="54"/>
      <c r="CJ111" s="54"/>
      <c r="CK111" s="54"/>
      <c r="CL111" s="54"/>
      <c r="CM111" s="54"/>
    </row>
    <row r="112" spans="1:183" ht="45" customHeight="1" x14ac:dyDescent="0.2">
      <c r="A112" s="508"/>
      <c r="B112" s="509" t="s">
        <v>123</v>
      </c>
      <c r="C112" s="142" t="s">
        <v>633</v>
      </c>
      <c r="D112" s="672"/>
      <c r="E112" s="673"/>
      <c r="F112" s="672"/>
      <c r="G112" s="673"/>
      <c r="H112" s="672"/>
      <c r="I112" s="673"/>
      <c r="J112" s="672"/>
      <c r="K112" s="673"/>
      <c r="L112" s="672"/>
      <c r="M112" s="673"/>
      <c r="N112" s="672"/>
      <c r="O112" s="673"/>
      <c r="P112" s="672"/>
      <c r="Q112" s="673"/>
      <c r="R112" s="672"/>
      <c r="S112" s="673"/>
      <c r="T112" s="672"/>
      <c r="U112" s="673"/>
      <c r="V112" s="672"/>
      <c r="W112" s="673"/>
      <c r="X112" s="51"/>
      <c r="Y112" s="84">
        <f t="shared" si="16"/>
        <v>0</v>
      </c>
      <c r="Z112" s="331">
        <v>10</v>
      </c>
      <c r="AA112" s="48">
        <f t="shared" si="17"/>
        <v>0</v>
      </c>
      <c r="AB112" s="387"/>
      <c r="AD112" s="376"/>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54"/>
      <c r="CH112" s="54"/>
      <c r="CI112" s="54"/>
      <c r="CJ112" s="54"/>
      <c r="CK112" s="54"/>
      <c r="CL112" s="54"/>
      <c r="CM112" s="54"/>
    </row>
    <row r="113" spans="1:105" ht="45" customHeight="1" x14ac:dyDescent="0.2">
      <c r="A113" s="508"/>
      <c r="B113" s="509" t="s">
        <v>124</v>
      </c>
      <c r="C113" s="511" t="s">
        <v>109</v>
      </c>
      <c r="D113" s="672"/>
      <c r="E113" s="673"/>
      <c r="F113" s="672"/>
      <c r="G113" s="673"/>
      <c r="H113" s="672"/>
      <c r="I113" s="673"/>
      <c r="J113" s="672"/>
      <c r="K113" s="673"/>
      <c r="L113" s="672"/>
      <c r="M113" s="673"/>
      <c r="N113" s="672"/>
      <c r="O113" s="673"/>
      <c r="P113" s="672"/>
      <c r="Q113" s="673"/>
      <c r="R113" s="672"/>
      <c r="S113" s="673"/>
      <c r="T113" s="672"/>
      <c r="U113" s="673"/>
      <c r="V113" s="672"/>
      <c r="W113" s="673"/>
      <c r="X113" s="51"/>
      <c r="Y113" s="87">
        <f t="shared" si="16"/>
        <v>0</v>
      </c>
      <c r="Z113" s="328">
        <v>10</v>
      </c>
      <c r="AA113" s="48">
        <f t="shared" si="17"/>
        <v>0</v>
      </c>
      <c r="AB113" s="387"/>
      <c r="AD113" s="376"/>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54"/>
      <c r="CH113" s="54"/>
      <c r="CI113" s="54"/>
      <c r="CJ113" s="54"/>
      <c r="CK113" s="54"/>
      <c r="CL113" s="54"/>
      <c r="CM113" s="54"/>
    </row>
    <row r="114" spans="1:105" ht="27.95" customHeight="1" x14ac:dyDescent="0.2">
      <c r="A114" s="508"/>
      <c r="B114" s="509" t="s">
        <v>176</v>
      </c>
      <c r="C114" s="511" t="s">
        <v>634</v>
      </c>
      <c r="D114" s="672"/>
      <c r="E114" s="673"/>
      <c r="F114" s="672"/>
      <c r="G114" s="673"/>
      <c r="H114" s="672"/>
      <c r="I114" s="673"/>
      <c r="J114" s="672"/>
      <c r="K114" s="673"/>
      <c r="L114" s="672"/>
      <c r="M114" s="673"/>
      <c r="N114" s="672"/>
      <c r="O114" s="673"/>
      <c r="P114" s="672"/>
      <c r="Q114" s="673"/>
      <c r="R114" s="672"/>
      <c r="S114" s="673"/>
      <c r="T114" s="672"/>
      <c r="U114" s="673"/>
      <c r="V114" s="672"/>
      <c r="W114" s="673"/>
      <c r="X114" s="51"/>
      <c r="Y114" s="87">
        <f t="shared" si="16"/>
        <v>0</v>
      </c>
      <c r="Z114" s="328">
        <v>10</v>
      </c>
      <c r="AA114" s="48">
        <f t="shared" si="17"/>
        <v>0</v>
      </c>
      <c r="AB114" s="387"/>
      <c r="AD114" s="376"/>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54"/>
      <c r="CH114" s="54"/>
      <c r="CI114" s="54"/>
      <c r="CJ114" s="54"/>
      <c r="CK114" s="54"/>
      <c r="CL114" s="54"/>
      <c r="CM114" s="54"/>
    </row>
    <row r="115" spans="1:105" ht="27.95" customHeight="1" x14ac:dyDescent="0.2">
      <c r="A115" s="508"/>
      <c r="B115" s="509" t="s">
        <v>177</v>
      </c>
      <c r="C115" s="511" t="s">
        <v>17</v>
      </c>
      <c r="D115" s="672"/>
      <c r="E115" s="673"/>
      <c r="F115" s="672"/>
      <c r="G115" s="673"/>
      <c r="H115" s="672"/>
      <c r="I115" s="673"/>
      <c r="J115" s="672"/>
      <c r="K115" s="673"/>
      <c r="L115" s="672"/>
      <c r="M115" s="673"/>
      <c r="N115" s="672"/>
      <c r="O115" s="673"/>
      <c r="P115" s="672"/>
      <c r="Q115" s="673"/>
      <c r="R115" s="672"/>
      <c r="S115" s="673"/>
      <c r="T115" s="672"/>
      <c r="U115" s="673"/>
      <c r="V115" s="672"/>
      <c r="W115" s="673"/>
      <c r="X115" s="51"/>
      <c r="Y115" s="87">
        <f t="shared" si="16"/>
        <v>0</v>
      </c>
      <c r="Z115" s="514">
        <v>10</v>
      </c>
      <c r="AA115" s="48">
        <f t="shared" si="17"/>
        <v>0</v>
      </c>
      <c r="AB115" s="387"/>
      <c r="AD115" s="376" t="s">
        <v>395</v>
      </c>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54"/>
      <c r="CH115" s="54"/>
      <c r="CI115" s="54"/>
      <c r="CJ115" s="54"/>
      <c r="CK115" s="54"/>
      <c r="CL115" s="54"/>
      <c r="CM115" s="54"/>
    </row>
    <row r="116" spans="1:105" ht="45" customHeight="1" x14ac:dyDescent="0.2">
      <c r="A116" s="508"/>
      <c r="B116" s="509" t="s">
        <v>635</v>
      </c>
      <c r="C116" s="511" t="s">
        <v>636</v>
      </c>
      <c r="D116" s="672"/>
      <c r="E116" s="673"/>
      <c r="F116" s="672"/>
      <c r="G116" s="673"/>
      <c r="H116" s="672"/>
      <c r="I116" s="673"/>
      <c r="J116" s="672"/>
      <c r="K116" s="673"/>
      <c r="L116" s="672"/>
      <c r="M116" s="673"/>
      <c r="N116" s="672"/>
      <c r="O116" s="673"/>
      <c r="P116" s="672"/>
      <c r="Q116" s="673"/>
      <c r="R116" s="672"/>
      <c r="S116" s="673"/>
      <c r="T116" s="672"/>
      <c r="U116" s="673"/>
      <c r="V116" s="646"/>
      <c r="W116" s="673"/>
      <c r="X116" s="51"/>
      <c r="Y116" s="519">
        <f t="shared" si="16"/>
        <v>0</v>
      </c>
      <c r="Z116" s="514">
        <v>10</v>
      </c>
      <c r="AA116" s="48">
        <f>IF((COUNTIF(D116:W116,"a")+COUNTIF(D116:W116,"s"))&gt;0,IF(OR((COUNTIF(D117:W117,"a")+COUNTIF(D117:W117,"s"))),0,COUNTIF(D116:W116,"a")+COUNTIF(D116:W116,"s")),COUNTIF(D116:W116,"a")+COUNTIF(D116:W116,"s"))</f>
        <v>0</v>
      </c>
      <c r="AB116" s="179"/>
      <c r="AD116" s="376"/>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54"/>
      <c r="CH116" s="54"/>
      <c r="CI116" s="54"/>
      <c r="CJ116" s="54"/>
      <c r="CK116" s="54"/>
      <c r="CL116" s="54"/>
      <c r="CM116" s="54"/>
    </row>
    <row r="117" spans="1:105" ht="45" customHeight="1" x14ac:dyDescent="0.2">
      <c r="A117" s="508"/>
      <c r="B117" s="509" t="s">
        <v>637</v>
      </c>
      <c r="C117" s="531" t="s">
        <v>638</v>
      </c>
      <c r="D117" s="672"/>
      <c r="E117" s="673"/>
      <c r="F117" s="672"/>
      <c r="G117" s="673"/>
      <c r="H117" s="672"/>
      <c r="I117" s="673"/>
      <c r="J117" s="672"/>
      <c r="K117" s="673"/>
      <c r="L117" s="672"/>
      <c r="M117" s="673"/>
      <c r="N117" s="672"/>
      <c r="O117" s="673"/>
      <c r="P117" s="672"/>
      <c r="Q117" s="673"/>
      <c r="R117" s="672"/>
      <c r="S117" s="673"/>
      <c r="T117" s="672"/>
      <c r="U117" s="673"/>
      <c r="V117" s="646"/>
      <c r="W117" s="673"/>
      <c r="X117" s="51"/>
      <c r="Y117" s="548">
        <f t="shared" si="16"/>
        <v>0</v>
      </c>
      <c r="Z117" s="514">
        <v>5</v>
      </c>
      <c r="AA117" s="48">
        <f>IF((COUNTIF(D117:W117,"a")+COUNTIF(D117:W117,"s"))&gt;0,IF((COUNTIF(D116:W116,"a")+COUNTIF(D116:W116,"s"))&gt;0,0,COUNTIF(D117:W117,"a")+COUNTIF(D117:W117,"s")), COUNTIF(D117:W117,"a")+COUNTIF(D117:W117,"s"))</f>
        <v>0</v>
      </c>
      <c r="AB117" s="179"/>
      <c r="AD117" s="376"/>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54"/>
      <c r="CH117" s="54"/>
      <c r="CI117" s="54"/>
      <c r="CJ117" s="54"/>
      <c r="CK117" s="54"/>
      <c r="CL117" s="54"/>
      <c r="CM117" s="54"/>
    </row>
    <row r="118" spans="1:105" ht="27.95" customHeight="1" x14ac:dyDescent="0.2">
      <c r="A118" s="508"/>
      <c r="B118" s="509" t="s">
        <v>318</v>
      </c>
      <c r="C118" s="511" t="s">
        <v>113</v>
      </c>
      <c r="D118" s="672"/>
      <c r="E118" s="673"/>
      <c r="F118" s="672"/>
      <c r="G118" s="673"/>
      <c r="H118" s="672"/>
      <c r="I118" s="673"/>
      <c r="J118" s="672"/>
      <c r="K118" s="673"/>
      <c r="L118" s="672"/>
      <c r="M118" s="673"/>
      <c r="N118" s="672"/>
      <c r="O118" s="673"/>
      <c r="P118" s="672"/>
      <c r="Q118" s="673"/>
      <c r="R118" s="672"/>
      <c r="S118" s="673"/>
      <c r="T118" s="672"/>
      <c r="U118" s="673"/>
      <c r="V118" s="672"/>
      <c r="W118" s="673"/>
      <c r="X118" s="51"/>
      <c r="Y118" s="456">
        <f>IF(OR(D118="s",F118="s",H118="s",J118="s",L118="s",N118="s",P118="s",R118="s",T118="s",V118="s"), 0, IF(OR(D118="a",F118="a",H118="a",J118="a",L118="a",N118="a",P118="a",R118="a",T118="a",V118="a"),Z118,0))</f>
        <v>0</v>
      </c>
      <c r="Z118" s="514">
        <v>10</v>
      </c>
      <c r="AA118" s="48">
        <f>COUNTIF(D118:W118,"a")+COUNTIF(D118:W118,"s")</f>
        <v>0</v>
      </c>
      <c r="AB118" s="387"/>
      <c r="AD118" s="376" t="s">
        <v>395</v>
      </c>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54"/>
      <c r="CH118" s="54"/>
      <c r="CI118" s="54"/>
      <c r="CJ118" s="54"/>
      <c r="CK118" s="54"/>
      <c r="CL118" s="54"/>
      <c r="CM118" s="54"/>
    </row>
    <row r="119" spans="1:105" ht="27.95" customHeight="1" x14ac:dyDescent="0.2">
      <c r="A119" s="508"/>
      <c r="B119" s="509" t="s">
        <v>639</v>
      </c>
      <c r="C119" s="511" t="s">
        <v>640</v>
      </c>
      <c r="D119" s="672"/>
      <c r="E119" s="673"/>
      <c r="F119" s="672"/>
      <c r="G119" s="673"/>
      <c r="H119" s="672"/>
      <c r="I119" s="673"/>
      <c r="J119" s="672"/>
      <c r="K119" s="673"/>
      <c r="L119" s="672"/>
      <c r="M119" s="673"/>
      <c r="N119" s="672"/>
      <c r="O119" s="673"/>
      <c r="P119" s="672"/>
      <c r="Q119" s="673"/>
      <c r="R119" s="672"/>
      <c r="S119" s="673"/>
      <c r="T119" s="672"/>
      <c r="U119" s="673"/>
      <c r="V119" s="672"/>
      <c r="W119" s="673"/>
      <c r="X119" s="51"/>
      <c r="Y119" s="568">
        <f>IF(OR(D119="s",F119="s",H119="s",J119="s",L119="s",N119="s",P119="s",R119="s",T119="s",V119="s"), 0, IF(OR(D119="a",F119="a",H119="a",J119="a",L119="a",N119="a",P119="a",R119="a",T119="a",V119="a"),Z119,0))</f>
        <v>0</v>
      </c>
      <c r="Z119" s="514">
        <v>10</v>
      </c>
      <c r="AA119" s="48">
        <f>COUNTIF(D119:W119,"a")+COUNTIF(D119:W119,"s")</f>
        <v>0</v>
      </c>
      <c r="AB119" s="387"/>
      <c r="AD119" s="376"/>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54"/>
      <c r="CH119" s="54"/>
      <c r="CI119" s="54"/>
      <c r="CJ119" s="54"/>
      <c r="CK119" s="54"/>
      <c r="CL119" s="54"/>
      <c r="CM119" s="54"/>
    </row>
    <row r="120" spans="1:105" ht="27.95" customHeight="1" x14ac:dyDescent="0.2">
      <c r="A120" s="508"/>
      <c r="B120" s="509" t="s">
        <v>641</v>
      </c>
      <c r="C120" s="511" t="s">
        <v>642</v>
      </c>
      <c r="D120" s="672"/>
      <c r="E120" s="673"/>
      <c r="F120" s="672"/>
      <c r="G120" s="673"/>
      <c r="H120" s="672"/>
      <c r="I120" s="673"/>
      <c r="J120" s="672"/>
      <c r="K120" s="673"/>
      <c r="L120" s="672"/>
      <c r="M120" s="673"/>
      <c r="N120" s="672"/>
      <c r="O120" s="673"/>
      <c r="P120" s="672"/>
      <c r="Q120" s="673"/>
      <c r="R120" s="672"/>
      <c r="S120" s="673"/>
      <c r="T120" s="672"/>
      <c r="U120" s="673"/>
      <c r="V120" s="672"/>
      <c r="W120" s="673"/>
      <c r="X120" s="51"/>
      <c r="Y120" s="568">
        <f t="shared" si="16"/>
        <v>0</v>
      </c>
      <c r="Z120" s="514">
        <v>10</v>
      </c>
      <c r="AA120" s="48">
        <f t="shared" si="17"/>
        <v>0</v>
      </c>
      <c r="AB120" s="387"/>
      <c r="AD120" s="376"/>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54"/>
      <c r="CH120" s="54"/>
      <c r="CI120" s="54"/>
      <c r="CJ120" s="54"/>
      <c r="CK120" s="54"/>
      <c r="CL120" s="54"/>
      <c r="CM120" s="54"/>
    </row>
    <row r="121" spans="1:105" ht="45" customHeight="1" thickBot="1" x14ac:dyDescent="0.25">
      <c r="A121" s="508"/>
      <c r="B121" s="509" t="s">
        <v>643</v>
      </c>
      <c r="C121" s="511" t="s">
        <v>644</v>
      </c>
      <c r="D121" s="672"/>
      <c r="E121" s="673"/>
      <c r="F121" s="672"/>
      <c r="G121" s="673"/>
      <c r="H121" s="672"/>
      <c r="I121" s="673"/>
      <c r="J121" s="672"/>
      <c r="K121" s="673"/>
      <c r="L121" s="672"/>
      <c r="M121" s="673"/>
      <c r="N121" s="672"/>
      <c r="O121" s="673"/>
      <c r="P121" s="672"/>
      <c r="Q121" s="673"/>
      <c r="R121" s="672"/>
      <c r="S121" s="673"/>
      <c r="T121" s="672"/>
      <c r="U121" s="673"/>
      <c r="V121" s="672"/>
      <c r="W121" s="673"/>
      <c r="X121" s="51"/>
      <c r="Y121" s="568">
        <f>IF(OR(D121="s",F121="s",H121="s",J121="s",L121="s",N121="s",P121="s",R121="s",T121="s",V121="s"), 0, IF(OR(D121="a",F121="a",H121="a",J121="a",L121="a",N121="a",P121="a",R121="a",T121="a",V121="a"),Z121,0))</f>
        <v>0</v>
      </c>
      <c r="Z121" s="514">
        <v>20</v>
      </c>
      <c r="AA121" s="48">
        <f>COUNTIF(D121:W121,"a")+COUNTIF(D121:W121,"s")</f>
        <v>0</v>
      </c>
      <c r="AB121" s="387"/>
      <c r="AD121" s="376" t="s">
        <v>395</v>
      </c>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54"/>
      <c r="CH121" s="54"/>
      <c r="CI121" s="54"/>
      <c r="CJ121" s="54"/>
      <c r="CK121" s="54"/>
      <c r="CL121" s="54"/>
      <c r="CM121" s="54"/>
    </row>
    <row r="122" spans="1:105" ht="21" customHeight="1" thickTop="1" thickBot="1" x14ac:dyDescent="0.25">
      <c r="A122" s="508"/>
      <c r="B122" s="49"/>
      <c r="C122" s="511"/>
      <c r="D122" s="659" t="s">
        <v>398</v>
      </c>
      <c r="E122" s="660"/>
      <c r="F122" s="660"/>
      <c r="G122" s="660"/>
      <c r="H122" s="660"/>
      <c r="I122" s="660"/>
      <c r="J122" s="660"/>
      <c r="K122" s="660"/>
      <c r="L122" s="660"/>
      <c r="M122" s="660"/>
      <c r="N122" s="660"/>
      <c r="O122" s="660"/>
      <c r="P122" s="660"/>
      <c r="Q122" s="660"/>
      <c r="R122" s="660"/>
      <c r="S122" s="660"/>
      <c r="T122" s="660"/>
      <c r="U122" s="660"/>
      <c r="V122" s="660"/>
      <c r="W122" s="660"/>
      <c r="X122" s="661"/>
      <c r="Y122" s="86">
        <f>SUM(Y110:Y121)</f>
        <v>0</v>
      </c>
      <c r="Z122" s="325">
        <f>SUM(Z110:Z116)+SUM(Z118:Z121)</f>
        <v>120</v>
      </c>
      <c r="AD122" s="376"/>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54"/>
      <c r="CH122" s="54"/>
      <c r="CI122" s="54"/>
      <c r="CJ122" s="54"/>
      <c r="CK122" s="54"/>
      <c r="CL122" s="54"/>
      <c r="CM122" s="54"/>
    </row>
    <row r="123" spans="1:105" ht="21" customHeight="1" thickBot="1" x14ac:dyDescent="0.25">
      <c r="A123" s="314"/>
      <c r="B123" s="92"/>
      <c r="C123" s="143"/>
      <c r="D123" s="650"/>
      <c r="E123" s="651"/>
      <c r="F123" s="872">
        <v>50</v>
      </c>
      <c r="G123" s="663"/>
      <c r="H123" s="663"/>
      <c r="I123" s="663"/>
      <c r="J123" s="663"/>
      <c r="K123" s="663"/>
      <c r="L123" s="663"/>
      <c r="M123" s="663"/>
      <c r="N123" s="663"/>
      <c r="O123" s="663"/>
      <c r="P123" s="663"/>
      <c r="Q123" s="663"/>
      <c r="R123" s="663"/>
      <c r="S123" s="663"/>
      <c r="T123" s="663"/>
      <c r="U123" s="663"/>
      <c r="V123" s="663"/>
      <c r="W123" s="663"/>
      <c r="X123" s="663"/>
      <c r="Y123" s="663"/>
      <c r="Z123" s="664"/>
      <c r="AD123" s="376"/>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54"/>
      <c r="CH123" s="54"/>
      <c r="CI123" s="54"/>
      <c r="CJ123" s="54"/>
      <c r="CK123" s="54"/>
      <c r="CL123" s="54"/>
      <c r="CM123" s="54"/>
    </row>
    <row r="124" spans="1:105" customFormat="1" ht="30" customHeight="1" thickBot="1" x14ac:dyDescent="0.25">
      <c r="A124" s="306"/>
      <c r="B124" s="198" t="s">
        <v>348</v>
      </c>
      <c r="C124" s="393" t="s">
        <v>645</v>
      </c>
      <c r="D124" s="155"/>
      <c r="E124" s="158"/>
      <c r="F124" s="155"/>
      <c r="G124" s="158"/>
      <c r="H124" s="155"/>
      <c r="I124" s="154"/>
      <c r="J124" s="164" t="s">
        <v>397</v>
      </c>
      <c r="K124" s="158"/>
      <c r="L124" s="155"/>
      <c r="M124" s="154"/>
      <c r="N124" s="251" t="s">
        <v>397</v>
      </c>
      <c r="O124" s="158"/>
      <c r="P124" s="155"/>
      <c r="Q124" s="154"/>
      <c r="R124" s="157"/>
      <c r="S124" s="158"/>
      <c r="T124" s="155"/>
      <c r="U124" s="154"/>
      <c r="V124" s="157"/>
      <c r="W124" s="154"/>
      <c r="X124" s="290"/>
      <c r="Y124" s="265"/>
      <c r="Z124" s="168"/>
      <c r="AA124" s="248"/>
      <c r="AB124" s="39"/>
      <c r="AC124" s="221"/>
      <c r="AD124" s="394"/>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39"/>
      <c r="CO124" s="39"/>
      <c r="CP124" s="39"/>
      <c r="CQ124" s="39"/>
      <c r="CR124" s="39"/>
      <c r="CS124" s="39"/>
      <c r="CT124" s="39"/>
      <c r="CU124" s="39"/>
      <c r="CV124" s="39"/>
      <c r="CW124" s="39"/>
      <c r="CX124" s="39"/>
      <c r="CY124" s="39"/>
      <c r="CZ124" s="39"/>
      <c r="DA124" s="39"/>
    </row>
    <row r="125" spans="1:105" ht="45" customHeight="1" thickBot="1" x14ac:dyDescent="0.25">
      <c r="A125" s="523"/>
      <c r="B125" s="199"/>
      <c r="C125" s="395" t="s">
        <v>646</v>
      </c>
      <c r="D125" s="794"/>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250"/>
      <c r="AD125" s="376"/>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54"/>
      <c r="CH125" s="54"/>
      <c r="CI125" s="54"/>
      <c r="CJ125" s="54"/>
      <c r="CK125" s="54"/>
      <c r="CL125" s="54"/>
      <c r="CM125" s="54"/>
    </row>
    <row r="126" spans="1:105" ht="45" customHeight="1" x14ac:dyDescent="0.2">
      <c r="A126" s="508"/>
      <c r="B126" s="192" t="s">
        <v>647</v>
      </c>
      <c r="C126" s="511" t="s">
        <v>648</v>
      </c>
      <c r="D126" s="646"/>
      <c r="E126" s="673"/>
      <c r="F126" s="672"/>
      <c r="G126" s="673"/>
      <c r="H126" s="672"/>
      <c r="I126" s="673"/>
      <c r="J126" s="672"/>
      <c r="K126" s="673"/>
      <c r="L126" s="672"/>
      <c r="M126" s="673"/>
      <c r="N126" s="672"/>
      <c r="O126" s="673"/>
      <c r="P126" s="672"/>
      <c r="Q126" s="673"/>
      <c r="R126" s="672"/>
      <c r="S126" s="673"/>
      <c r="T126" s="672"/>
      <c r="U126" s="673"/>
      <c r="V126" s="672"/>
      <c r="W126" s="673"/>
      <c r="X126" s="379" t="s">
        <v>574</v>
      </c>
      <c r="Y126" s="568">
        <f t="shared" ref="Y126:Y127" si="18">IF(OR(D126="s",F126="s",H126="s",J126="s",L126="s",N126="s",P126="s",R126="s",T126="s",V126="s"), 0, IF(OR(D126="a",F126="a",H126="a",J126="a",L126="a",N126="a",P126="a",R126="a",T126="a",V126="a"),Z126,0))</f>
        <v>0</v>
      </c>
      <c r="Z126" s="514">
        <f>IF(X126="na", 0, 20)</f>
        <v>0</v>
      </c>
      <c r="AA126" s="248">
        <f>COUNTIF(D126:W126,"a")+COUNTIF(D126:W126,"s")+COUNTIF(X126:X126,"na")</f>
        <v>1</v>
      </c>
      <c r="AB126" s="387"/>
      <c r="AD126" s="376"/>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54"/>
      <c r="CH126" s="54"/>
      <c r="CI126" s="54"/>
      <c r="CJ126" s="54"/>
      <c r="CK126" s="54"/>
      <c r="CL126" s="54"/>
      <c r="CM126" s="54"/>
    </row>
    <row r="127" spans="1:105" ht="27.95" customHeight="1" thickBot="1" x14ac:dyDescent="0.25">
      <c r="A127" s="508"/>
      <c r="B127" s="509" t="s">
        <v>649</v>
      </c>
      <c r="C127" s="511" t="s">
        <v>650</v>
      </c>
      <c r="D127" s="646"/>
      <c r="E127" s="673"/>
      <c r="F127" s="672"/>
      <c r="G127" s="673"/>
      <c r="H127" s="672"/>
      <c r="I127" s="673"/>
      <c r="J127" s="672"/>
      <c r="K127" s="673"/>
      <c r="L127" s="672"/>
      <c r="M127" s="673"/>
      <c r="N127" s="672"/>
      <c r="O127" s="673"/>
      <c r="P127" s="672"/>
      <c r="Q127" s="673"/>
      <c r="R127" s="672"/>
      <c r="S127" s="673"/>
      <c r="T127" s="672"/>
      <c r="U127" s="673"/>
      <c r="V127" s="672"/>
      <c r="W127" s="673"/>
      <c r="X127" s="379" t="s">
        <v>574</v>
      </c>
      <c r="Y127" s="513">
        <f t="shared" si="18"/>
        <v>0</v>
      </c>
      <c r="Z127" s="514">
        <f>IF(X127="na",0,10)</f>
        <v>0</v>
      </c>
      <c r="AA127" s="248">
        <f>COUNTIF(D127:W127,"a")+COUNTIF(D127:W127,"s")+COUNTIF(X127:X127,"na")</f>
        <v>1</v>
      </c>
      <c r="AB127" s="387"/>
      <c r="AD127" s="376" t="s">
        <v>395</v>
      </c>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54"/>
      <c r="CH127" s="54"/>
      <c r="CI127" s="54"/>
      <c r="CJ127" s="54"/>
      <c r="CK127" s="54"/>
      <c r="CL127" s="54"/>
      <c r="CM127" s="54"/>
    </row>
    <row r="128" spans="1:105" customFormat="1" ht="21" customHeight="1" thickTop="1" thickBot="1" x14ac:dyDescent="0.25">
      <c r="A128" s="508"/>
      <c r="B128" s="49"/>
      <c r="C128" s="562"/>
      <c r="D128" s="659" t="s">
        <v>398</v>
      </c>
      <c r="E128" s="687"/>
      <c r="F128" s="687"/>
      <c r="G128" s="687"/>
      <c r="H128" s="687"/>
      <c r="I128" s="687"/>
      <c r="J128" s="687"/>
      <c r="K128" s="687"/>
      <c r="L128" s="687"/>
      <c r="M128" s="687"/>
      <c r="N128" s="687"/>
      <c r="O128" s="687"/>
      <c r="P128" s="687"/>
      <c r="Q128" s="687"/>
      <c r="R128" s="687"/>
      <c r="S128" s="687"/>
      <c r="T128" s="687"/>
      <c r="U128" s="687"/>
      <c r="V128" s="687"/>
      <c r="W128" s="687"/>
      <c r="X128" s="691"/>
      <c r="Y128" s="396">
        <f>SUM(Y126:Y127)</f>
        <v>0</v>
      </c>
      <c r="Z128" s="397">
        <f>SUM(Z126:Z127)</f>
        <v>0</v>
      </c>
      <c r="AA128" s="248"/>
      <c r="AB128" s="54"/>
      <c r="AC128" s="221"/>
      <c r="AD128" s="394"/>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c r="BU128" s="221"/>
      <c r="BV128" s="221"/>
      <c r="BW128" s="221"/>
      <c r="BX128" s="221"/>
      <c r="BY128" s="221"/>
      <c r="BZ128" s="221"/>
      <c r="CA128" s="221"/>
      <c r="CB128" s="221"/>
      <c r="CC128" s="221"/>
      <c r="CD128" s="221"/>
      <c r="CE128" s="221"/>
      <c r="CF128" s="221"/>
      <c r="CG128" s="221"/>
      <c r="CH128" s="221"/>
      <c r="CI128" s="221"/>
      <c r="CJ128" s="221"/>
      <c r="CK128" s="221"/>
      <c r="CL128" s="221"/>
      <c r="CM128" s="221"/>
      <c r="CN128" s="39"/>
      <c r="CO128" s="39"/>
      <c r="CP128" s="39"/>
      <c r="CQ128" s="39"/>
      <c r="CR128" s="39"/>
      <c r="CS128" s="39"/>
      <c r="CT128" s="39"/>
      <c r="CU128" s="39"/>
      <c r="CV128" s="39"/>
      <c r="CW128" s="39"/>
      <c r="CX128" s="39"/>
      <c r="CY128" s="39"/>
      <c r="CZ128" s="39"/>
      <c r="DA128" s="39"/>
    </row>
    <row r="129" spans="1:183" customFormat="1" ht="21" customHeight="1" thickBot="1" x14ac:dyDescent="0.25">
      <c r="A129" s="314"/>
      <c r="B129" s="92"/>
      <c r="C129" s="398"/>
      <c r="D129" s="650"/>
      <c r="E129" s="683"/>
      <c r="F129" s="798">
        <f>IF(X126="na",0,10)</f>
        <v>0</v>
      </c>
      <c r="G129" s="799"/>
      <c r="H129" s="799"/>
      <c r="I129" s="799"/>
      <c r="J129" s="799"/>
      <c r="K129" s="799"/>
      <c r="L129" s="799"/>
      <c r="M129" s="799"/>
      <c r="N129" s="799"/>
      <c r="O129" s="799"/>
      <c r="P129" s="799"/>
      <c r="Q129" s="799"/>
      <c r="R129" s="799"/>
      <c r="S129" s="799"/>
      <c r="T129" s="799"/>
      <c r="U129" s="799"/>
      <c r="V129" s="799"/>
      <c r="W129" s="799"/>
      <c r="X129" s="799"/>
      <c r="Y129" s="799"/>
      <c r="Z129" s="800"/>
      <c r="AA129" s="248"/>
      <c r="AB129" s="54"/>
      <c r="AC129" s="221"/>
      <c r="AD129" s="394"/>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39"/>
      <c r="CO129" s="39"/>
      <c r="CP129" s="39"/>
      <c r="CQ129" s="39"/>
      <c r="CR129" s="39"/>
      <c r="CS129" s="39"/>
      <c r="CT129" s="39"/>
      <c r="CU129" s="39"/>
      <c r="CV129" s="39"/>
      <c r="CW129" s="39"/>
      <c r="CX129" s="39"/>
      <c r="CY129" s="39"/>
      <c r="CZ129" s="39"/>
      <c r="DA129" s="39"/>
    </row>
    <row r="130" spans="1:183" s="93" customFormat="1" ht="30" customHeight="1" thickBot="1" x14ac:dyDescent="0.25">
      <c r="A130" s="399"/>
      <c r="B130" s="198" t="s">
        <v>651</v>
      </c>
      <c r="C130" s="393" t="s">
        <v>645</v>
      </c>
      <c r="D130" s="155"/>
      <c r="E130" s="158"/>
      <c r="F130" s="155"/>
      <c r="G130" s="158"/>
      <c r="H130" s="155"/>
      <c r="I130" s="154"/>
      <c r="J130" s="164"/>
      <c r="K130" s="158"/>
      <c r="L130" s="155"/>
      <c r="M130" s="154"/>
      <c r="N130" s="251"/>
      <c r="O130" s="158"/>
      <c r="P130" s="155"/>
      <c r="Q130" s="154"/>
      <c r="R130" s="157"/>
      <c r="S130" s="158"/>
      <c r="T130" s="155"/>
      <c r="U130" s="154"/>
      <c r="V130" s="157"/>
      <c r="W130" s="154"/>
      <c r="X130" s="244"/>
      <c r="Y130" s="290"/>
      <c r="Z130" s="323"/>
      <c r="AA130" s="250"/>
      <c r="AB130" s="54"/>
      <c r="AC130" s="22"/>
      <c r="AD130" s="376"/>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54"/>
      <c r="CH130" s="54"/>
      <c r="CI130" s="54"/>
      <c r="CJ130" s="54"/>
      <c r="CK130" s="54"/>
      <c r="CL130" s="54"/>
      <c r="CM130" s="54"/>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row>
    <row r="131" spans="1:183" ht="67.7" customHeight="1" thickBot="1" x14ac:dyDescent="0.25">
      <c r="A131" s="523"/>
      <c r="B131" s="200"/>
      <c r="C131" s="400" t="s">
        <v>668</v>
      </c>
      <c r="D131" s="794"/>
      <c r="E131" s="795"/>
      <c r="F131" s="795"/>
      <c r="G131" s="795"/>
      <c r="H131" s="795"/>
      <c r="I131" s="795"/>
      <c r="J131" s="795"/>
      <c r="K131" s="795"/>
      <c r="L131" s="795"/>
      <c r="M131" s="795"/>
      <c r="N131" s="795"/>
      <c r="O131" s="795"/>
      <c r="P131" s="795"/>
      <c r="Q131" s="795"/>
      <c r="R131" s="795"/>
      <c r="S131" s="795"/>
      <c r="T131" s="795"/>
      <c r="U131" s="795"/>
      <c r="V131" s="795"/>
      <c r="W131" s="795"/>
      <c r="X131" s="795"/>
      <c r="Y131" s="795"/>
      <c r="Z131" s="796"/>
      <c r="AA131" s="250"/>
      <c r="AD131" s="376"/>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54"/>
      <c r="CH131" s="54"/>
      <c r="CI131" s="54"/>
      <c r="CJ131" s="54"/>
      <c r="CK131" s="54"/>
      <c r="CL131" s="54"/>
      <c r="CM131" s="54"/>
    </row>
    <row r="132" spans="1:183" ht="27.95" customHeight="1" x14ac:dyDescent="0.2">
      <c r="A132" s="565"/>
      <c r="B132" s="401" t="s">
        <v>652</v>
      </c>
      <c r="C132" s="402" t="s">
        <v>653</v>
      </c>
      <c r="D132" s="761"/>
      <c r="E132" s="760"/>
      <c r="F132" s="761"/>
      <c r="G132" s="760"/>
      <c r="H132" s="761"/>
      <c r="I132" s="760"/>
      <c r="J132" s="761"/>
      <c r="K132" s="760"/>
      <c r="L132" s="761"/>
      <c r="M132" s="760"/>
      <c r="N132" s="761"/>
      <c r="O132" s="760"/>
      <c r="P132" s="761"/>
      <c r="Q132" s="760"/>
      <c r="R132" s="761"/>
      <c r="S132" s="760"/>
      <c r="T132" s="761"/>
      <c r="U132" s="760"/>
      <c r="V132" s="644"/>
      <c r="W132" s="760"/>
      <c r="X132" s="379"/>
      <c r="Y132" s="84">
        <f>IF(OR(D132="s",F132="s",H132="s",J132="s",L132="s",N132="s",P132="s",R132="s",T132="s",V132="s"), 0, IF(OR(D132="a",F132="a",H132="a",J132="a",L132="a",N132="a",P132="a",R132="a",T132="a",V132="a"),Z132,0))</f>
        <v>0</v>
      </c>
      <c r="Z132" s="514">
        <f>IF(X132="na", 0, 10)</f>
        <v>10</v>
      </c>
      <c r="AA132" s="248">
        <f t="shared" ref="AA132:AA139" si="19">COUNTIF(D132:W132,"a")+COUNTIF(D132:W132,"s")+COUNTIF(X132:X132,"na")</f>
        <v>0</v>
      </c>
      <c r="AB132" s="387"/>
      <c r="AD132" s="376" t="s">
        <v>395</v>
      </c>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54"/>
      <c r="CH132" s="54"/>
      <c r="CI132" s="54"/>
      <c r="CJ132" s="54"/>
      <c r="CK132" s="54"/>
      <c r="CL132" s="54"/>
      <c r="CM132" s="54"/>
    </row>
    <row r="133" spans="1:183" ht="45" customHeight="1" x14ac:dyDescent="0.2">
      <c r="A133" s="565"/>
      <c r="B133" s="566" t="s">
        <v>654</v>
      </c>
      <c r="C133" s="567" t="s">
        <v>655</v>
      </c>
      <c r="D133" s="672"/>
      <c r="E133" s="673"/>
      <c r="F133" s="672"/>
      <c r="G133" s="673"/>
      <c r="H133" s="672"/>
      <c r="I133" s="673"/>
      <c r="J133" s="672"/>
      <c r="K133" s="673"/>
      <c r="L133" s="672"/>
      <c r="M133" s="673"/>
      <c r="N133" s="672"/>
      <c r="O133" s="673"/>
      <c r="P133" s="672"/>
      <c r="Q133" s="673"/>
      <c r="R133" s="672"/>
      <c r="S133" s="673"/>
      <c r="T133" s="672"/>
      <c r="U133" s="673"/>
      <c r="V133" s="646"/>
      <c r="W133" s="673"/>
      <c r="X133" s="379"/>
      <c r="Y133" s="568">
        <f t="shared" ref="Y133:Y139" si="20">IF(OR(D133="s",F133="s",H133="s",J133="s",L133="s",N133="s",P133="s",R133="s",T133="s",V133="s"), 0, IF(OR(D133="a",F133="a",H133="a",J133="a",L133="a",N133="a",P133="a",R133="a",T133="a",V133="a"),Z133,0))</f>
        <v>0</v>
      </c>
      <c r="Z133" s="514">
        <f>IF(X133="na", 0, 5)</f>
        <v>5</v>
      </c>
      <c r="AA133" s="248">
        <f t="shared" si="19"/>
        <v>0</v>
      </c>
      <c r="AB133" s="387"/>
      <c r="AD133" s="376"/>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54"/>
      <c r="CH133" s="54"/>
      <c r="CI133" s="54"/>
      <c r="CJ133" s="54"/>
      <c r="CK133" s="54"/>
      <c r="CL133" s="54"/>
      <c r="CM133" s="54"/>
    </row>
    <row r="134" spans="1:183" ht="67.7" customHeight="1" x14ac:dyDescent="0.2">
      <c r="A134" s="565"/>
      <c r="B134" s="566" t="s">
        <v>656</v>
      </c>
      <c r="C134" s="567" t="s">
        <v>657</v>
      </c>
      <c r="D134" s="672"/>
      <c r="E134" s="673"/>
      <c r="F134" s="672"/>
      <c r="G134" s="673"/>
      <c r="H134" s="672"/>
      <c r="I134" s="673"/>
      <c r="J134" s="672"/>
      <c r="K134" s="673"/>
      <c r="L134" s="672"/>
      <c r="M134" s="673"/>
      <c r="N134" s="672"/>
      <c r="O134" s="673"/>
      <c r="P134" s="672"/>
      <c r="Q134" s="673"/>
      <c r="R134" s="672"/>
      <c r="S134" s="673"/>
      <c r="T134" s="672"/>
      <c r="U134" s="673"/>
      <c r="V134" s="646"/>
      <c r="W134" s="673"/>
      <c r="X134" s="379"/>
      <c r="Y134" s="513">
        <f t="shared" si="20"/>
        <v>0</v>
      </c>
      <c r="Z134" s="514">
        <f>IF(X134="na", 0, 5)</f>
        <v>5</v>
      </c>
      <c r="AA134" s="248">
        <f t="shared" si="19"/>
        <v>0</v>
      </c>
      <c r="AB134" s="387"/>
      <c r="AD134" s="376"/>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54"/>
      <c r="CH134" s="54"/>
      <c r="CI134" s="54"/>
      <c r="CJ134" s="54"/>
      <c r="CK134" s="54"/>
      <c r="CL134" s="54"/>
      <c r="CM134" s="54"/>
    </row>
    <row r="135" spans="1:183" ht="67.7" customHeight="1" x14ac:dyDescent="0.2">
      <c r="A135" s="565"/>
      <c r="B135" s="566" t="s">
        <v>658</v>
      </c>
      <c r="C135" s="403" t="s">
        <v>659</v>
      </c>
      <c r="D135" s="672"/>
      <c r="E135" s="673"/>
      <c r="F135" s="672"/>
      <c r="G135" s="673"/>
      <c r="H135" s="672"/>
      <c r="I135" s="673"/>
      <c r="J135" s="672"/>
      <c r="K135" s="673"/>
      <c r="L135" s="672"/>
      <c r="M135" s="673"/>
      <c r="N135" s="672"/>
      <c r="O135" s="673"/>
      <c r="P135" s="672"/>
      <c r="Q135" s="673"/>
      <c r="R135" s="672"/>
      <c r="S135" s="673"/>
      <c r="T135" s="672"/>
      <c r="U135" s="673"/>
      <c r="V135" s="646"/>
      <c r="W135" s="673"/>
      <c r="X135" s="379"/>
      <c r="Y135" s="84">
        <f t="shared" si="20"/>
        <v>0</v>
      </c>
      <c r="Z135" s="514">
        <f>IF(X135="na", 0, 15)</f>
        <v>15</v>
      </c>
      <c r="AA135" s="248">
        <f t="shared" si="19"/>
        <v>0</v>
      </c>
      <c r="AB135" s="387"/>
      <c r="AD135" s="376" t="s">
        <v>395</v>
      </c>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54"/>
      <c r="CH135" s="54"/>
      <c r="CI135" s="54"/>
      <c r="CJ135" s="54"/>
      <c r="CK135" s="54"/>
      <c r="CL135" s="54"/>
      <c r="CM135" s="54"/>
    </row>
    <row r="136" spans="1:183" ht="45" customHeight="1" x14ac:dyDescent="0.2">
      <c r="A136" s="565"/>
      <c r="B136" s="566" t="s">
        <v>660</v>
      </c>
      <c r="C136" s="567" t="s">
        <v>661</v>
      </c>
      <c r="D136" s="672"/>
      <c r="E136" s="673"/>
      <c r="F136" s="672"/>
      <c r="G136" s="673"/>
      <c r="H136" s="672"/>
      <c r="I136" s="673"/>
      <c r="J136" s="672"/>
      <c r="K136" s="673"/>
      <c r="L136" s="672"/>
      <c r="M136" s="673"/>
      <c r="N136" s="672"/>
      <c r="O136" s="673"/>
      <c r="P136" s="672"/>
      <c r="Q136" s="673"/>
      <c r="R136" s="672"/>
      <c r="S136" s="673"/>
      <c r="T136" s="672"/>
      <c r="U136" s="673"/>
      <c r="V136" s="646"/>
      <c r="W136" s="673"/>
      <c r="X136" s="379"/>
      <c r="Y136" s="87">
        <f t="shared" si="20"/>
        <v>0</v>
      </c>
      <c r="Z136" s="514">
        <f>IF(X136="na", 0, 5)</f>
        <v>5</v>
      </c>
      <c r="AA136" s="248">
        <f t="shared" si="19"/>
        <v>0</v>
      </c>
      <c r="AB136" s="387"/>
      <c r="AD136" s="376" t="s">
        <v>395</v>
      </c>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54"/>
      <c r="CH136" s="54"/>
      <c r="CI136" s="54"/>
      <c r="CJ136" s="54"/>
      <c r="CK136" s="54"/>
      <c r="CL136" s="54"/>
      <c r="CM136" s="54"/>
    </row>
    <row r="137" spans="1:183" ht="45" customHeight="1" x14ac:dyDescent="0.2">
      <c r="A137" s="565"/>
      <c r="B137" s="566" t="s">
        <v>662</v>
      </c>
      <c r="C137" s="403" t="s">
        <v>663</v>
      </c>
      <c r="D137" s="672"/>
      <c r="E137" s="673"/>
      <c r="F137" s="672"/>
      <c r="G137" s="673"/>
      <c r="H137" s="672"/>
      <c r="I137" s="673"/>
      <c r="J137" s="672"/>
      <c r="K137" s="673"/>
      <c r="L137" s="672"/>
      <c r="M137" s="673"/>
      <c r="N137" s="672"/>
      <c r="O137" s="673"/>
      <c r="P137" s="672"/>
      <c r="Q137" s="673"/>
      <c r="R137" s="672"/>
      <c r="S137" s="673"/>
      <c r="T137" s="672"/>
      <c r="U137" s="673"/>
      <c r="V137" s="646"/>
      <c r="W137" s="673"/>
      <c r="X137" s="379"/>
      <c r="Y137" s="568">
        <f t="shared" si="20"/>
        <v>0</v>
      </c>
      <c r="Z137" s="514">
        <f>IF(X137="na", 0, 5)</f>
        <v>5</v>
      </c>
      <c r="AA137" s="248">
        <f t="shared" si="19"/>
        <v>0</v>
      </c>
      <c r="AB137" s="387"/>
      <c r="AD137" s="376"/>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54"/>
      <c r="CH137" s="54"/>
      <c r="CI137" s="54"/>
      <c r="CJ137" s="54"/>
      <c r="CK137" s="54"/>
      <c r="CL137" s="54"/>
      <c r="CM137" s="54"/>
    </row>
    <row r="138" spans="1:183" ht="45" customHeight="1" x14ac:dyDescent="0.2">
      <c r="A138" s="565"/>
      <c r="B138" s="566" t="s">
        <v>664</v>
      </c>
      <c r="C138" s="567" t="s">
        <v>665</v>
      </c>
      <c r="D138" s="672"/>
      <c r="E138" s="673"/>
      <c r="F138" s="672"/>
      <c r="G138" s="673"/>
      <c r="H138" s="672"/>
      <c r="I138" s="673"/>
      <c r="J138" s="672"/>
      <c r="K138" s="673"/>
      <c r="L138" s="672"/>
      <c r="M138" s="673"/>
      <c r="N138" s="672"/>
      <c r="O138" s="673"/>
      <c r="P138" s="672"/>
      <c r="Q138" s="673"/>
      <c r="R138" s="672"/>
      <c r="S138" s="673"/>
      <c r="T138" s="672"/>
      <c r="U138" s="673"/>
      <c r="V138" s="646"/>
      <c r="W138" s="673"/>
      <c r="X138" s="379"/>
      <c r="Y138" s="87">
        <f t="shared" si="20"/>
        <v>0</v>
      </c>
      <c r="Z138" s="514">
        <f>IF(X138="na", 0, 5)</f>
        <v>5</v>
      </c>
      <c r="AA138" s="248">
        <f t="shared" si="19"/>
        <v>0</v>
      </c>
      <c r="AB138" s="387"/>
      <c r="AD138" s="376" t="s">
        <v>395</v>
      </c>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54"/>
      <c r="CH138" s="54"/>
      <c r="CI138" s="54"/>
      <c r="CJ138" s="54"/>
      <c r="CK138" s="54"/>
      <c r="CL138" s="54"/>
      <c r="CM138" s="54"/>
    </row>
    <row r="139" spans="1:183" ht="45" customHeight="1" thickBot="1" x14ac:dyDescent="0.25">
      <c r="A139" s="508"/>
      <c r="B139" s="509" t="s">
        <v>666</v>
      </c>
      <c r="C139" s="511" t="s">
        <v>667</v>
      </c>
      <c r="D139" s="672"/>
      <c r="E139" s="673"/>
      <c r="F139" s="672"/>
      <c r="G139" s="673"/>
      <c r="H139" s="672"/>
      <c r="I139" s="673"/>
      <c r="J139" s="672"/>
      <c r="K139" s="673"/>
      <c r="L139" s="672"/>
      <c r="M139" s="673"/>
      <c r="N139" s="672"/>
      <c r="O139" s="673"/>
      <c r="P139" s="672"/>
      <c r="Q139" s="673"/>
      <c r="R139" s="672"/>
      <c r="S139" s="673"/>
      <c r="T139" s="672"/>
      <c r="U139" s="673"/>
      <c r="V139" s="646"/>
      <c r="W139" s="673"/>
      <c r="X139" s="379"/>
      <c r="Y139" s="568">
        <f t="shared" si="20"/>
        <v>0</v>
      </c>
      <c r="Z139" s="514">
        <f>IF(X139="na",0,10)</f>
        <v>10</v>
      </c>
      <c r="AA139" s="248">
        <f t="shared" si="19"/>
        <v>0</v>
      </c>
      <c r="AB139" s="387"/>
      <c r="AD139" s="376"/>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54"/>
      <c r="CH139" s="54"/>
      <c r="CI139" s="54"/>
      <c r="CJ139" s="54"/>
      <c r="CK139" s="54"/>
      <c r="CL139" s="54"/>
      <c r="CM139" s="54"/>
    </row>
    <row r="140" spans="1:183" ht="21" customHeight="1" thickTop="1" thickBot="1" x14ac:dyDescent="0.25">
      <c r="A140" s="508"/>
      <c r="B140" s="49"/>
      <c r="C140" s="511"/>
      <c r="D140" s="659" t="s">
        <v>398</v>
      </c>
      <c r="E140" s="660"/>
      <c r="F140" s="660"/>
      <c r="G140" s="660"/>
      <c r="H140" s="660"/>
      <c r="I140" s="660"/>
      <c r="J140" s="660"/>
      <c r="K140" s="660"/>
      <c r="L140" s="660"/>
      <c r="M140" s="660"/>
      <c r="N140" s="660"/>
      <c r="O140" s="660"/>
      <c r="P140" s="660"/>
      <c r="Q140" s="660"/>
      <c r="R140" s="660"/>
      <c r="S140" s="660"/>
      <c r="T140" s="660"/>
      <c r="U140" s="660"/>
      <c r="V140" s="660"/>
      <c r="W140" s="660"/>
      <c r="X140" s="661"/>
      <c r="Y140" s="396">
        <f>SUM(Y132:Y139)</f>
        <v>0</v>
      </c>
      <c r="Z140" s="325">
        <f>SUM(Z132:Z139)</f>
        <v>60</v>
      </c>
      <c r="AA140" s="250"/>
      <c r="AD140" s="376"/>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54"/>
      <c r="CH140" s="54"/>
      <c r="CI140" s="54"/>
      <c r="CJ140" s="54"/>
      <c r="CK140" s="54"/>
      <c r="CL140" s="54"/>
      <c r="CM140" s="54"/>
    </row>
    <row r="141" spans="1:183" ht="21" customHeight="1" thickBot="1" x14ac:dyDescent="0.25">
      <c r="A141" s="508"/>
      <c r="B141" s="92"/>
      <c r="C141" s="143"/>
      <c r="D141" s="650"/>
      <c r="E141" s="651"/>
      <c r="F141" s="674">
        <f>IF(X132="na",0,35)</f>
        <v>35</v>
      </c>
      <c r="G141" s="675"/>
      <c r="H141" s="675"/>
      <c r="I141" s="675"/>
      <c r="J141" s="675"/>
      <c r="K141" s="675"/>
      <c r="L141" s="675"/>
      <c r="M141" s="675"/>
      <c r="N141" s="675"/>
      <c r="O141" s="675"/>
      <c r="P141" s="675"/>
      <c r="Q141" s="675"/>
      <c r="R141" s="675"/>
      <c r="S141" s="675"/>
      <c r="T141" s="675"/>
      <c r="U141" s="675"/>
      <c r="V141" s="675"/>
      <c r="W141" s="675"/>
      <c r="X141" s="675"/>
      <c r="Y141" s="675"/>
      <c r="Z141" s="676"/>
      <c r="AA141" s="250"/>
      <c r="AD141" s="376"/>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54"/>
      <c r="CH141" s="54"/>
      <c r="CI141" s="54"/>
      <c r="CJ141" s="54"/>
      <c r="CK141" s="54"/>
      <c r="CL141" s="54"/>
      <c r="CM141" s="54"/>
    </row>
    <row r="142" spans="1:183" ht="30" customHeight="1" thickBot="1" x14ac:dyDescent="0.25">
      <c r="A142" s="508"/>
      <c r="B142" s="267" t="s">
        <v>249</v>
      </c>
      <c r="C142" s="145" t="s">
        <v>265</v>
      </c>
      <c r="D142" s="32"/>
      <c r="E142" s="31"/>
      <c r="F142" s="32" t="s">
        <v>397</v>
      </c>
      <c r="G142" s="31"/>
      <c r="H142" s="32"/>
      <c r="I142" s="31"/>
      <c r="J142" s="32" t="s">
        <v>397</v>
      </c>
      <c r="K142" s="31"/>
      <c r="L142" s="32"/>
      <c r="M142" s="31"/>
      <c r="N142" s="32" t="s">
        <v>397</v>
      </c>
      <c r="O142" s="31"/>
      <c r="P142" s="32"/>
      <c r="Q142" s="31"/>
      <c r="R142" s="32"/>
      <c r="S142" s="31"/>
      <c r="T142" s="32"/>
      <c r="U142" s="31"/>
      <c r="V142" s="32"/>
      <c r="W142" s="31"/>
      <c r="X142" s="27"/>
      <c r="Y142" s="27"/>
      <c r="Z142" s="326"/>
      <c r="AA142" s="362"/>
      <c r="AB142" s="363"/>
      <c r="AD142" s="219"/>
      <c r="CG142" s="54"/>
      <c r="CH142" s="54"/>
      <c r="CI142" s="54"/>
      <c r="CJ142" s="54"/>
      <c r="CK142" s="54"/>
      <c r="CL142" s="54"/>
      <c r="CM142" s="54"/>
      <c r="CN142" s="54"/>
      <c r="CO142" s="54"/>
      <c r="CP142" s="54"/>
      <c r="CQ142" s="54"/>
    </row>
    <row r="143" spans="1:183" ht="45" customHeight="1" x14ac:dyDescent="0.2">
      <c r="A143" s="508"/>
      <c r="B143" s="569" t="s">
        <v>136</v>
      </c>
      <c r="C143" s="570" t="s">
        <v>893</v>
      </c>
      <c r="D143" s="652"/>
      <c r="E143" s="653"/>
      <c r="F143" s="652"/>
      <c r="G143" s="653"/>
      <c r="H143" s="652"/>
      <c r="I143" s="653"/>
      <c r="J143" s="652"/>
      <c r="K143" s="653"/>
      <c r="L143" s="652"/>
      <c r="M143" s="653"/>
      <c r="N143" s="652"/>
      <c r="O143" s="653"/>
      <c r="P143" s="652"/>
      <c r="Q143" s="653"/>
      <c r="R143" s="652"/>
      <c r="S143" s="653"/>
      <c r="T143" s="652"/>
      <c r="U143" s="653"/>
      <c r="V143" s="652"/>
      <c r="W143" s="653"/>
      <c r="X143" s="47"/>
      <c r="Y143" s="95">
        <f>IF(OR(D143="s",F143="s",H143="s",J143="s",L143="s",N143="s",P143="s",R143="s",T143="s",V143="s"), 0, IF(OR(D143="a",F143="a",H143="a",J143="a",L143="a",N143="a",P143="a",R143="a",T143="a",V143="a"),Z143,0))</f>
        <v>0</v>
      </c>
      <c r="Z143" s="324">
        <v>10</v>
      </c>
      <c r="AA143" s="362">
        <f>COUNTIF(D143:W143,"a")+COUNTIF(D143:W143,"s")</f>
        <v>0</v>
      </c>
      <c r="AB143" s="365"/>
      <c r="AD143" s="219" t="s">
        <v>395</v>
      </c>
      <c r="AE143" s="372"/>
      <c r="CG143" s="54"/>
      <c r="CH143" s="54"/>
      <c r="CI143" s="54"/>
      <c r="CJ143" s="54"/>
      <c r="CK143" s="54"/>
      <c r="CL143" s="54"/>
      <c r="CM143" s="54"/>
      <c r="CN143" s="54"/>
      <c r="CO143" s="54"/>
      <c r="CP143" s="54"/>
      <c r="CQ143" s="54"/>
    </row>
    <row r="144" spans="1:183" ht="45" customHeight="1" thickBot="1" x14ac:dyDescent="0.25">
      <c r="A144" s="508"/>
      <c r="B144" s="569" t="s">
        <v>349</v>
      </c>
      <c r="C144" s="570" t="s">
        <v>894</v>
      </c>
      <c r="D144" s="646"/>
      <c r="E144" s="647"/>
      <c r="F144" s="646"/>
      <c r="G144" s="647"/>
      <c r="H144" s="646"/>
      <c r="I144" s="647"/>
      <c r="J144" s="646"/>
      <c r="K144" s="647"/>
      <c r="L144" s="646"/>
      <c r="M144" s="647"/>
      <c r="N144" s="646"/>
      <c r="O144" s="647"/>
      <c r="P144" s="646"/>
      <c r="Q144" s="647"/>
      <c r="R144" s="646"/>
      <c r="S144" s="647"/>
      <c r="T144" s="646"/>
      <c r="U144" s="647"/>
      <c r="V144" s="646"/>
      <c r="W144" s="647"/>
      <c r="X144" s="379"/>
      <c r="Y144" s="513">
        <f>IF(OR(D144="s",F144="s",H144="s",J144="s",L144="s",N144="s",P144="s",R144="s",T144="s",V144="s"), 0, IF(OR(D144="a",F144="a",H144="a",J144="a",L144="a",N144="a",P144="a",R144="a",T144="a",V144="a"),Z144,0))</f>
        <v>0</v>
      </c>
      <c r="Z144" s="549">
        <f>IF(X144="na",0,10)</f>
        <v>10</v>
      </c>
      <c r="AA144" s="362">
        <f>COUNTIF(D144:W144,"a")+COUNTIF(D144:W144,"s")+COUNTIF(X144,"na")</f>
        <v>0</v>
      </c>
      <c r="AB144" s="365"/>
      <c r="AD144" s="219" t="s">
        <v>395</v>
      </c>
      <c r="AE144" s="372"/>
      <c r="CG144" s="54"/>
      <c r="CH144" s="54"/>
      <c r="CI144" s="54"/>
      <c r="CJ144" s="54"/>
      <c r="CK144" s="54"/>
      <c r="CL144" s="54"/>
      <c r="CM144" s="54"/>
      <c r="CN144" s="54"/>
      <c r="CO144" s="54"/>
      <c r="CP144" s="54"/>
      <c r="CQ144" s="54"/>
    </row>
    <row r="145" spans="1:123" ht="21" customHeight="1" thickTop="1" thickBot="1" x14ac:dyDescent="0.25">
      <c r="A145" s="508"/>
      <c r="B145" s="529"/>
      <c r="C145" s="511"/>
      <c r="D145" s="659" t="s">
        <v>398</v>
      </c>
      <c r="E145" s="660"/>
      <c r="F145" s="660"/>
      <c r="G145" s="660"/>
      <c r="H145" s="660"/>
      <c r="I145" s="660"/>
      <c r="J145" s="660"/>
      <c r="K145" s="660"/>
      <c r="L145" s="660"/>
      <c r="M145" s="660"/>
      <c r="N145" s="660"/>
      <c r="O145" s="660"/>
      <c r="P145" s="660"/>
      <c r="Q145" s="660"/>
      <c r="R145" s="660"/>
      <c r="S145" s="660"/>
      <c r="T145" s="660"/>
      <c r="U145" s="660"/>
      <c r="V145" s="660"/>
      <c r="W145" s="660"/>
      <c r="X145" s="661"/>
      <c r="Y145" s="86">
        <f>SUM(Y143:Y144)</f>
        <v>0</v>
      </c>
      <c r="Z145" s="325">
        <f>SUM(Z143:Z144)</f>
        <v>20</v>
      </c>
      <c r="AA145" s="362"/>
      <c r="AB145" s="363"/>
      <c r="AD145" s="219"/>
      <c r="CG145" s="54"/>
      <c r="CH145" s="54"/>
      <c r="CI145" s="54"/>
      <c r="CJ145" s="54"/>
      <c r="CK145" s="54"/>
      <c r="CL145" s="54"/>
      <c r="CM145" s="54"/>
      <c r="CN145" s="54"/>
      <c r="CO145" s="54"/>
      <c r="CP145" s="54"/>
      <c r="CQ145" s="54"/>
    </row>
    <row r="146" spans="1:123" ht="21" customHeight="1" thickBot="1" x14ac:dyDescent="0.25">
      <c r="A146" s="508"/>
      <c r="B146" s="160"/>
      <c r="C146" s="146"/>
      <c r="D146" s="650"/>
      <c r="E146" s="683"/>
      <c r="F146" s="812">
        <f>IF(X144="na",10,20)</f>
        <v>20</v>
      </c>
      <c r="G146" s="813"/>
      <c r="H146" s="813"/>
      <c r="I146" s="813"/>
      <c r="J146" s="813"/>
      <c r="K146" s="813"/>
      <c r="L146" s="813"/>
      <c r="M146" s="813"/>
      <c r="N146" s="813"/>
      <c r="O146" s="813"/>
      <c r="P146" s="813"/>
      <c r="Q146" s="813"/>
      <c r="R146" s="813"/>
      <c r="S146" s="813"/>
      <c r="T146" s="813"/>
      <c r="U146" s="813"/>
      <c r="V146" s="813"/>
      <c r="W146" s="813"/>
      <c r="X146" s="813"/>
      <c r="Y146" s="813"/>
      <c r="Z146" s="814"/>
      <c r="AA146" s="362"/>
      <c r="AB146" s="363"/>
      <c r="AD146" s="219"/>
      <c r="CG146" s="54"/>
      <c r="CH146" s="54"/>
      <c r="CI146" s="54"/>
      <c r="CJ146" s="54"/>
      <c r="CK146" s="54"/>
      <c r="CL146" s="54"/>
      <c r="CM146" s="54"/>
      <c r="CN146" s="54"/>
      <c r="CO146" s="54"/>
      <c r="CP146" s="54"/>
      <c r="CQ146" s="54"/>
    </row>
    <row r="147" spans="1:123" ht="30" customHeight="1" thickBot="1" x14ac:dyDescent="0.25">
      <c r="A147" s="508"/>
      <c r="B147" s="200">
        <v>2300</v>
      </c>
      <c r="C147" s="133" t="s">
        <v>479</v>
      </c>
      <c r="D147" s="157"/>
      <c r="E147" s="158"/>
      <c r="F147" s="10"/>
      <c r="G147" s="13"/>
      <c r="H147" s="10"/>
      <c r="I147" s="11"/>
      <c r="J147" s="14" t="s">
        <v>397</v>
      </c>
      <c r="K147" s="13"/>
      <c r="L147" s="10"/>
      <c r="M147" s="11"/>
      <c r="N147" s="12"/>
      <c r="O147" s="13"/>
      <c r="P147" s="10"/>
      <c r="Q147" s="11"/>
      <c r="R147" s="12"/>
      <c r="S147" s="13"/>
      <c r="T147" s="10"/>
      <c r="U147" s="11"/>
      <c r="V147" s="12"/>
      <c r="W147" s="11"/>
      <c r="X147" s="27"/>
      <c r="Y147" s="15"/>
      <c r="Z147" s="326"/>
      <c r="AA147" s="362"/>
      <c r="AB147" s="363"/>
      <c r="AD147" s="219"/>
      <c r="CG147" s="54"/>
      <c r="CH147" s="54"/>
      <c r="CI147" s="54"/>
      <c r="CJ147" s="54"/>
      <c r="CK147" s="54"/>
      <c r="CL147" s="54"/>
      <c r="CM147" s="54"/>
    </row>
    <row r="148" spans="1:123" ht="27.95" customHeight="1" thickBot="1" x14ac:dyDescent="0.25">
      <c r="A148" s="508"/>
      <c r="B148" s="192" t="s">
        <v>319</v>
      </c>
      <c r="C148" s="144" t="s">
        <v>114</v>
      </c>
      <c r="D148" s="677"/>
      <c r="E148" s="678"/>
      <c r="F148" s="677"/>
      <c r="G148" s="678"/>
      <c r="H148" s="677"/>
      <c r="I148" s="678"/>
      <c r="J148" s="677"/>
      <c r="K148" s="678"/>
      <c r="L148" s="677"/>
      <c r="M148" s="678"/>
      <c r="N148" s="677"/>
      <c r="O148" s="678"/>
      <c r="P148" s="677"/>
      <c r="Q148" s="678"/>
      <c r="R148" s="677"/>
      <c r="S148" s="678"/>
      <c r="T148" s="677"/>
      <c r="U148" s="678"/>
      <c r="V148" s="677"/>
      <c r="W148" s="678"/>
      <c r="X148" s="47"/>
      <c r="Y148" s="84">
        <f>IF(OR(D148="s",F148="s",H148="s",J148="s",L148="s",N148="s",P148="s",R148="s",T148="s",V148="s"), 0, IF(OR(D148="a",F148="a",H148="a",J148="a",L148="a",N148="a",P148="a",R148="a",T148="a",V148="a"),Z148,0))</f>
        <v>0</v>
      </c>
      <c r="Z148" s="327">
        <v>10</v>
      </c>
      <c r="AA148" s="362">
        <f>COUNTIF(D148:W148,"a")+COUNTIF(D148:W148,"s")</f>
        <v>0</v>
      </c>
      <c r="AB148" s="365"/>
      <c r="AD148" s="219" t="s">
        <v>395</v>
      </c>
      <c r="CG148" s="54"/>
      <c r="CH148" s="54"/>
      <c r="CI148" s="54"/>
      <c r="CJ148" s="54"/>
      <c r="CK148" s="54"/>
      <c r="CL148" s="54"/>
      <c r="CM148" s="54"/>
    </row>
    <row r="149" spans="1:123" s="46" customFormat="1" ht="21" customHeight="1" thickTop="1" thickBot="1" x14ac:dyDescent="0.25">
      <c r="A149" s="508"/>
      <c r="B149" s="49"/>
      <c r="C149" s="562"/>
      <c r="D149" s="659" t="s">
        <v>398</v>
      </c>
      <c r="E149" s="660"/>
      <c r="F149" s="660"/>
      <c r="G149" s="660"/>
      <c r="H149" s="660"/>
      <c r="I149" s="660"/>
      <c r="J149" s="660"/>
      <c r="K149" s="660"/>
      <c r="L149" s="660"/>
      <c r="M149" s="660"/>
      <c r="N149" s="660"/>
      <c r="O149" s="660"/>
      <c r="P149" s="660"/>
      <c r="Q149" s="660"/>
      <c r="R149" s="660"/>
      <c r="S149" s="660"/>
      <c r="T149" s="660"/>
      <c r="U149" s="660"/>
      <c r="V149" s="660"/>
      <c r="W149" s="660"/>
      <c r="X149" s="661"/>
      <c r="Y149" s="86">
        <f>SUM(Y148)</f>
        <v>0</v>
      </c>
      <c r="Z149" s="325">
        <f>SUM(Z148)</f>
        <v>10</v>
      </c>
      <c r="AA149" s="362"/>
      <c r="AB149" s="363"/>
      <c r="AC149" s="22"/>
      <c r="AD149" s="219"/>
      <c r="AE149" s="371"/>
      <c r="AF149" s="371"/>
      <c r="AG149" s="371"/>
      <c r="AH149" s="371"/>
      <c r="AI149" s="371"/>
      <c r="AJ149" s="371"/>
      <c r="AK149" s="371"/>
      <c r="AL149" s="371"/>
      <c r="AM149" s="371"/>
      <c r="AN149" s="371"/>
      <c r="AO149" s="371"/>
      <c r="AP149" s="371"/>
      <c r="AQ149" s="371"/>
      <c r="AR149" s="371"/>
      <c r="AS149" s="371"/>
      <c r="AT149" s="371"/>
      <c r="AU149" s="371"/>
      <c r="AV149" s="371"/>
      <c r="AW149" s="371"/>
      <c r="AX149" s="371"/>
      <c r="AY149" s="371"/>
      <c r="AZ149" s="371"/>
      <c r="BA149" s="371"/>
      <c r="BB149" s="371"/>
      <c r="BC149" s="371"/>
      <c r="BD149" s="371"/>
      <c r="BE149" s="371"/>
      <c r="BF149" s="371"/>
      <c r="BG149" s="371"/>
      <c r="BH149" s="371"/>
      <c r="BI149" s="371"/>
      <c r="BJ149" s="371"/>
      <c r="BK149" s="371"/>
      <c r="BL149" s="371"/>
      <c r="BM149" s="371"/>
      <c r="BN149" s="371"/>
      <c r="BO149" s="371"/>
      <c r="BP149" s="371"/>
      <c r="BQ149" s="371"/>
      <c r="BR149" s="371"/>
      <c r="BS149" s="371"/>
      <c r="BT149" s="371"/>
      <c r="BU149" s="371"/>
      <c r="BV149" s="371"/>
      <c r="BW149" s="371"/>
      <c r="BX149" s="371"/>
      <c r="BY149" s="371"/>
      <c r="BZ149" s="371"/>
      <c r="CA149" s="371"/>
      <c r="CB149" s="371"/>
      <c r="CC149" s="371"/>
      <c r="CD149" s="371"/>
      <c r="CE149" s="371"/>
      <c r="CF149" s="371"/>
      <c r="CG149" s="54"/>
      <c r="CH149" s="54"/>
      <c r="CI149" s="54"/>
      <c r="CJ149" s="54"/>
      <c r="CK149" s="54"/>
      <c r="CL149" s="54"/>
      <c r="CM149" s="54"/>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row>
    <row r="150" spans="1:123" s="46" customFormat="1" ht="21" customHeight="1" thickBot="1" x14ac:dyDescent="0.25">
      <c r="A150" s="314"/>
      <c r="B150" s="266"/>
      <c r="C150" s="455"/>
      <c r="D150" s="650"/>
      <c r="E150" s="651"/>
      <c r="F150" s="867">
        <v>10</v>
      </c>
      <c r="G150" s="663"/>
      <c r="H150" s="663"/>
      <c r="I150" s="663"/>
      <c r="J150" s="663"/>
      <c r="K150" s="663"/>
      <c r="L150" s="663"/>
      <c r="M150" s="663"/>
      <c r="N150" s="663"/>
      <c r="O150" s="663"/>
      <c r="P150" s="663"/>
      <c r="Q150" s="663"/>
      <c r="R150" s="663"/>
      <c r="S150" s="663"/>
      <c r="T150" s="663"/>
      <c r="U150" s="663"/>
      <c r="V150" s="663"/>
      <c r="W150" s="663"/>
      <c r="X150" s="663"/>
      <c r="Y150" s="663"/>
      <c r="Z150" s="664"/>
      <c r="AA150" s="362"/>
      <c r="AB150" s="363"/>
      <c r="AC150" s="22"/>
      <c r="AD150" s="219"/>
      <c r="AE150" s="371"/>
      <c r="AF150" s="371"/>
      <c r="AG150" s="371"/>
      <c r="AH150" s="371"/>
      <c r="AI150" s="371"/>
      <c r="AJ150" s="371"/>
      <c r="AK150" s="371"/>
      <c r="AL150" s="371"/>
      <c r="AM150" s="371"/>
      <c r="AN150" s="371"/>
      <c r="AO150" s="371"/>
      <c r="AP150" s="371"/>
      <c r="AQ150" s="371"/>
      <c r="AR150" s="371"/>
      <c r="AS150" s="371"/>
      <c r="AT150" s="371"/>
      <c r="AU150" s="371"/>
      <c r="AV150" s="371"/>
      <c r="AW150" s="371"/>
      <c r="AX150" s="371"/>
      <c r="AY150" s="371"/>
      <c r="AZ150" s="371"/>
      <c r="BA150" s="371"/>
      <c r="BB150" s="371"/>
      <c r="BC150" s="371"/>
      <c r="BD150" s="371"/>
      <c r="BE150" s="371"/>
      <c r="BF150" s="371"/>
      <c r="BG150" s="371"/>
      <c r="BH150" s="371"/>
      <c r="BI150" s="371"/>
      <c r="BJ150" s="371"/>
      <c r="BK150" s="371"/>
      <c r="BL150" s="371"/>
      <c r="BM150" s="371"/>
      <c r="BN150" s="371"/>
      <c r="BO150" s="371"/>
      <c r="BP150" s="371"/>
      <c r="BQ150" s="371"/>
      <c r="BR150" s="371"/>
      <c r="BS150" s="371"/>
      <c r="BT150" s="371"/>
      <c r="BU150" s="371"/>
      <c r="BV150" s="371"/>
      <c r="BW150" s="371"/>
      <c r="BX150" s="371"/>
      <c r="BY150" s="371"/>
      <c r="BZ150" s="371"/>
      <c r="CA150" s="371"/>
      <c r="CB150" s="371"/>
      <c r="CC150" s="371"/>
      <c r="CD150" s="371"/>
      <c r="CE150" s="371"/>
      <c r="CF150" s="371"/>
      <c r="CG150" s="54"/>
      <c r="CH150" s="54"/>
      <c r="CI150" s="54"/>
      <c r="CJ150" s="54"/>
      <c r="CK150" s="54"/>
      <c r="CL150" s="54"/>
      <c r="CM150" s="54"/>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row>
    <row r="151" spans="1:123" ht="33" customHeight="1" thickBot="1" x14ac:dyDescent="0.25">
      <c r="A151" s="306"/>
      <c r="B151" s="215">
        <v>3000</v>
      </c>
      <c r="C151" s="767" t="s">
        <v>294</v>
      </c>
      <c r="D151" s="768"/>
      <c r="E151" s="768"/>
      <c r="F151" s="768"/>
      <c r="G151" s="768"/>
      <c r="H151" s="768"/>
      <c r="I151" s="768"/>
      <c r="J151" s="768"/>
      <c r="K151" s="768"/>
      <c r="L151" s="768"/>
      <c r="M151" s="768"/>
      <c r="N151" s="768"/>
      <c r="O151" s="768"/>
      <c r="P151" s="768"/>
      <c r="Q151" s="768"/>
      <c r="R151" s="768"/>
      <c r="S151" s="768"/>
      <c r="T151" s="768"/>
      <c r="U151" s="768"/>
      <c r="V151" s="768"/>
      <c r="W151" s="768"/>
      <c r="X151" s="768"/>
      <c r="Y151" s="768"/>
      <c r="Z151" s="769"/>
      <c r="AA151" s="362"/>
      <c r="AB151" s="363"/>
      <c r="AD151" s="219"/>
      <c r="CG151" s="54"/>
      <c r="CH151" s="54"/>
      <c r="CI151" s="54"/>
      <c r="CJ151" s="54"/>
      <c r="CK151" s="54"/>
      <c r="CL151" s="54"/>
      <c r="CM151" s="54"/>
    </row>
    <row r="152" spans="1:123" ht="30" customHeight="1" thickBot="1" x14ac:dyDescent="0.25">
      <c r="A152" s="508"/>
      <c r="B152" s="194">
        <v>3100</v>
      </c>
      <c r="C152" s="122" t="s">
        <v>58</v>
      </c>
      <c r="D152" s="10"/>
      <c r="E152" s="11"/>
      <c r="F152" s="12"/>
      <c r="G152" s="13"/>
      <c r="H152" s="16" t="s">
        <v>397</v>
      </c>
      <c r="I152" s="11"/>
      <c r="J152" s="90"/>
      <c r="K152" s="13"/>
      <c r="L152" s="10"/>
      <c r="M152" s="11"/>
      <c r="N152" s="16" t="s">
        <v>397</v>
      </c>
      <c r="O152" s="13"/>
      <c r="P152" s="10"/>
      <c r="Q152" s="11"/>
      <c r="R152" s="12"/>
      <c r="S152" s="13"/>
      <c r="T152" s="10"/>
      <c r="U152" s="11"/>
      <c r="V152" s="12"/>
      <c r="W152" s="13"/>
      <c r="X152" s="29"/>
      <c r="Y152" s="18"/>
      <c r="Z152" s="326"/>
      <c r="AA152" s="362"/>
      <c r="AB152" s="363"/>
      <c r="AD152" s="219"/>
      <c r="CG152" s="54"/>
      <c r="CH152" s="54"/>
      <c r="CI152" s="54"/>
      <c r="CJ152" s="54"/>
      <c r="CK152" s="54"/>
      <c r="CL152" s="54"/>
      <c r="CM152" s="54"/>
    </row>
    <row r="153" spans="1:123" ht="27" customHeight="1" x14ac:dyDescent="0.2">
      <c r="A153" s="508"/>
      <c r="B153" s="193" t="s">
        <v>295</v>
      </c>
      <c r="C153" s="136" t="s">
        <v>450</v>
      </c>
      <c r="D153" s="644"/>
      <c r="E153" s="645"/>
      <c r="F153" s="644"/>
      <c r="G153" s="645"/>
      <c r="H153" s="644"/>
      <c r="I153" s="645"/>
      <c r="J153" s="644"/>
      <c r="K153" s="645"/>
      <c r="L153" s="644"/>
      <c r="M153" s="645"/>
      <c r="N153" s="644"/>
      <c r="O153" s="645"/>
      <c r="P153" s="644"/>
      <c r="Q153" s="645"/>
      <c r="R153" s="644"/>
      <c r="S153" s="645"/>
      <c r="T153" s="644"/>
      <c r="U153" s="645"/>
      <c r="V153" s="644"/>
      <c r="W153" s="645"/>
      <c r="X153" s="47"/>
      <c r="Y153" s="84">
        <f>IF(OR(D153="s",F153="s",H153="s",J153="s",L153="s",N153="s",P153="s",R153="s",T153="s",V153="s"), 0, IF(OR(D153="a",F153="a",H153="a",J153="a",L153="a",N153="a",P153="a",R153="a",T153="a",V153="a"),Z153,0))</f>
        <v>0</v>
      </c>
      <c r="Z153" s="327">
        <v>10</v>
      </c>
      <c r="AA153" s="362">
        <f>COUNTIF(D153:W153,"a")+COUNTIF(D153:W153,"s")</f>
        <v>0</v>
      </c>
      <c r="AB153" s="365"/>
      <c r="AD153" s="219" t="s">
        <v>395</v>
      </c>
      <c r="CG153" s="54"/>
      <c r="CH153" s="54"/>
      <c r="CI153" s="54"/>
      <c r="CJ153" s="54"/>
      <c r="CK153" s="54"/>
      <c r="CL153" s="54"/>
      <c r="CM153" s="54"/>
      <c r="CN153" s="54"/>
      <c r="CO153" s="54"/>
      <c r="CP153" s="54"/>
      <c r="CQ153" s="54"/>
    </row>
    <row r="154" spans="1:123" ht="27.95" customHeight="1" x14ac:dyDescent="0.2">
      <c r="A154" s="508"/>
      <c r="B154" s="515" t="s">
        <v>296</v>
      </c>
      <c r="C154" s="564" t="s">
        <v>264</v>
      </c>
      <c r="D154" s="646"/>
      <c r="E154" s="647"/>
      <c r="F154" s="646"/>
      <c r="G154" s="647"/>
      <c r="H154" s="646"/>
      <c r="I154" s="647"/>
      <c r="J154" s="646"/>
      <c r="K154" s="647"/>
      <c r="L154" s="646"/>
      <c r="M154" s="647"/>
      <c r="N154" s="646"/>
      <c r="O154" s="647"/>
      <c r="P154" s="646"/>
      <c r="Q154" s="647"/>
      <c r="R154" s="646"/>
      <c r="S154" s="647"/>
      <c r="T154" s="646"/>
      <c r="U154" s="647"/>
      <c r="V154" s="646"/>
      <c r="W154" s="647"/>
      <c r="X154" s="47"/>
      <c r="Y154" s="513">
        <f>IF(OR(D154="s",F154="s",H154="s",J154="s",L154="s",N154="s",P154="s",R154="s",T154="s",V154="s"), 0, IF(OR(D154="a",F154="a",H154="a",J154="a",L154="a",N154="a",P154="a",R154="a",T154="a",V154="a"),Z154,0))</f>
        <v>0</v>
      </c>
      <c r="Z154" s="514">
        <v>10</v>
      </c>
      <c r="AA154" s="362">
        <f>COUNTIF(D154:W154,"a")+COUNTIF(D154:W154,"s")</f>
        <v>0</v>
      </c>
      <c r="AB154" s="365"/>
      <c r="AD154" s="219" t="s">
        <v>395</v>
      </c>
      <c r="CG154" s="54"/>
      <c r="CH154" s="54"/>
      <c r="CI154" s="54"/>
      <c r="CJ154" s="54"/>
      <c r="CK154" s="54"/>
      <c r="CL154" s="54"/>
      <c r="CM154" s="54"/>
    </row>
    <row r="155" spans="1:123" ht="27.95" customHeight="1" x14ac:dyDescent="0.2">
      <c r="A155" s="508"/>
      <c r="B155" s="515" t="s">
        <v>297</v>
      </c>
      <c r="C155" s="564" t="s">
        <v>343</v>
      </c>
      <c r="D155" s="646"/>
      <c r="E155" s="647"/>
      <c r="F155" s="646"/>
      <c r="G155" s="647"/>
      <c r="H155" s="646"/>
      <c r="I155" s="647"/>
      <c r="J155" s="646"/>
      <c r="K155" s="647"/>
      <c r="L155" s="646"/>
      <c r="M155" s="647"/>
      <c r="N155" s="646"/>
      <c r="O155" s="647"/>
      <c r="P155" s="646"/>
      <c r="Q155" s="647"/>
      <c r="R155" s="646"/>
      <c r="S155" s="647"/>
      <c r="T155" s="646"/>
      <c r="U155" s="647"/>
      <c r="V155" s="646"/>
      <c r="W155" s="647"/>
      <c r="X155" s="47"/>
      <c r="Y155" s="513">
        <f>IF(OR(D155="s",F155="s",H155="s",J155="s",L155="s",N155="s",P155="s",R155="s",T155="s",V155="s"), 0, IF(OR(D155="a",F155="a",H155="a",J155="a",L155="a",N155="a",P155="a",R155="a",T155="a",V155="a"),Z155,0))</f>
        <v>0</v>
      </c>
      <c r="Z155" s="514">
        <v>10</v>
      </c>
      <c r="AA155" s="362">
        <f>COUNTIF(D155:W155,"a")+COUNTIF(D155:W155,"s")</f>
        <v>0</v>
      </c>
      <c r="AB155" s="365"/>
      <c r="AD155" s="219" t="s">
        <v>395</v>
      </c>
      <c r="CG155" s="54"/>
      <c r="CH155" s="54"/>
      <c r="CI155" s="54"/>
      <c r="CJ155" s="54"/>
      <c r="CK155" s="54"/>
      <c r="CL155" s="54"/>
      <c r="CM155" s="54"/>
    </row>
    <row r="156" spans="1:123" ht="27" customHeight="1" x14ac:dyDescent="0.15">
      <c r="A156" s="508"/>
      <c r="B156" s="515" t="s">
        <v>368</v>
      </c>
      <c r="C156" s="137" t="s">
        <v>111</v>
      </c>
      <c r="D156" s="589"/>
      <c r="E156" s="590"/>
      <c r="F156" s="589"/>
      <c r="G156" s="590"/>
      <c r="H156" s="589"/>
      <c r="I156" s="590"/>
      <c r="J156" s="589"/>
      <c r="K156" s="590"/>
      <c r="L156" s="589"/>
      <c r="M156" s="590"/>
      <c r="N156" s="589"/>
      <c r="O156" s="590"/>
      <c r="P156" s="589"/>
      <c r="Q156" s="590"/>
      <c r="R156" s="589"/>
      <c r="S156" s="590"/>
      <c r="T156" s="589"/>
      <c r="U156" s="590"/>
      <c r="V156" s="589"/>
      <c r="W156" s="590"/>
      <c r="X156" s="47"/>
      <c r="Y156" s="96">
        <f>IF(OR(D156="s",F156="s",H156="s",J156="s",L156="s",N156="s",P156="s",R156="s",T156="s",V156="s"), 0, IF(OR(D156="a",F156="a",H156="a",J156="a",L156="a",N156="a",P156="a",R156="a",T156="a",V156="a"),Z156,0))</f>
        <v>0</v>
      </c>
      <c r="Z156" s="328">
        <v>10</v>
      </c>
      <c r="AA156" s="362">
        <f>COUNTIF(D156:W156,"a")+COUNTIF(D156:W156,"s")</f>
        <v>0</v>
      </c>
      <c r="AB156" s="365"/>
      <c r="AD156" s="219" t="s">
        <v>395</v>
      </c>
      <c r="CG156" s="54"/>
      <c r="CH156" s="54"/>
      <c r="CI156" s="54"/>
      <c r="CJ156" s="54"/>
      <c r="CK156" s="54"/>
      <c r="CL156" s="54"/>
      <c r="CM156" s="54"/>
    </row>
    <row r="157" spans="1:123" ht="45" customHeight="1" thickBot="1" x14ac:dyDescent="0.2">
      <c r="A157" s="508"/>
      <c r="B157" s="515" t="s">
        <v>92</v>
      </c>
      <c r="C157" s="137" t="s">
        <v>50</v>
      </c>
      <c r="D157" s="605"/>
      <c r="E157" s="606"/>
      <c r="F157" s="605"/>
      <c r="G157" s="606"/>
      <c r="H157" s="605"/>
      <c r="I157" s="606"/>
      <c r="J157" s="605"/>
      <c r="K157" s="606"/>
      <c r="L157" s="605"/>
      <c r="M157" s="606"/>
      <c r="N157" s="605"/>
      <c r="O157" s="606"/>
      <c r="P157" s="605"/>
      <c r="Q157" s="606"/>
      <c r="R157" s="605"/>
      <c r="S157" s="606"/>
      <c r="T157" s="605"/>
      <c r="U157" s="606"/>
      <c r="V157" s="605"/>
      <c r="W157" s="606"/>
      <c r="X157" s="47"/>
      <c r="Y157" s="96">
        <f>IF(OR(D157="s",F157="s",H157="s",J157="s",L157="s",N157="s",P157="s",R157="s",T157="s",V157="s"), 0, IF(OR(D157="a",F157="a",H157="a",J157="a",L157="a",N157="a",P157="a",R157="a",T157="a",V157="a"),Z157,0))</f>
        <v>0</v>
      </c>
      <c r="Z157" s="328">
        <v>10</v>
      </c>
      <c r="AA157" s="362">
        <f>COUNTIF(D157:W157,"a")+COUNTIF(D157:W157,"s")</f>
        <v>0</v>
      </c>
      <c r="AB157" s="365"/>
      <c r="AD157" s="219" t="s">
        <v>395</v>
      </c>
      <c r="CG157" s="54"/>
      <c r="CH157" s="54"/>
      <c r="CI157" s="54"/>
      <c r="CJ157" s="54"/>
      <c r="CK157" s="54"/>
      <c r="CL157" s="54"/>
      <c r="CM157" s="54"/>
    </row>
    <row r="158" spans="1:123" ht="21" customHeight="1" thickTop="1" thickBot="1" x14ac:dyDescent="0.25">
      <c r="A158" s="508"/>
      <c r="B158" s="529"/>
      <c r="C158" s="511"/>
      <c r="D158" s="659" t="s">
        <v>398</v>
      </c>
      <c r="E158" s="660"/>
      <c r="F158" s="660"/>
      <c r="G158" s="660"/>
      <c r="H158" s="660"/>
      <c r="I158" s="660"/>
      <c r="J158" s="660"/>
      <c r="K158" s="660"/>
      <c r="L158" s="660"/>
      <c r="M158" s="660"/>
      <c r="N158" s="660"/>
      <c r="O158" s="660"/>
      <c r="P158" s="660"/>
      <c r="Q158" s="660"/>
      <c r="R158" s="660"/>
      <c r="S158" s="660"/>
      <c r="T158" s="660"/>
      <c r="U158" s="660"/>
      <c r="V158" s="660"/>
      <c r="W158" s="660"/>
      <c r="X158" s="661"/>
      <c r="Y158" s="86">
        <f>SUM(Y153:Y157)</f>
        <v>0</v>
      </c>
      <c r="Z158" s="325">
        <f>SUM(Z153:Z157)</f>
        <v>50</v>
      </c>
      <c r="AA158" s="362"/>
      <c r="AB158" s="363"/>
      <c r="AD158" s="219"/>
      <c r="CG158" s="54"/>
      <c r="CH158" s="54"/>
      <c r="CI158" s="54"/>
      <c r="CJ158" s="54"/>
      <c r="CK158" s="54"/>
      <c r="CL158" s="54"/>
      <c r="CM158" s="54"/>
    </row>
    <row r="159" spans="1:123" ht="21" customHeight="1" thickBot="1" x14ac:dyDescent="0.25">
      <c r="A159" s="314"/>
      <c r="B159" s="272"/>
      <c r="C159" s="273"/>
      <c r="D159" s="650"/>
      <c r="E159" s="651"/>
      <c r="F159" s="803">
        <v>50</v>
      </c>
      <c r="G159" s="663"/>
      <c r="H159" s="663"/>
      <c r="I159" s="663"/>
      <c r="J159" s="663"/>
      <c r="K159" s="663"/>
      <c r="L159" s="663"/>
      <c r="M159" s="663"/>
      <c r="N159" s="663"/>
      <c r="O159" s="663"/>
      <c r="P159" s="663"/>
      <c r="Q159" s="663"/>
      <c r="R159" s="663"/>
      <c r="S159" s="663"/>
      <c r="T159" s="663"/>
      <c r="U159" s="663"/>
      <c r="V159" s="663"/>
      <c r="W159" s="663"/>
      <c r="X159" s="663"/>
      <c r="Y159" s="663"/>
      <c r="Z159" s="664"/>
      <c r="AA159" s="362"/>
      <c r="AB159" s="363"/>
      <c r="AD159" s="219"/>
      <c r="CG159" s="54"/>
      <c r="CH159" s="54"/>
      <c r="CI159" s="54"/>
      <c r="CJ159" s="54"/>
      <c r="CK159" s="54"/>
      <c r="CL159" s="54"/>
      <c r="CM159" s="54"/>
    </row>
    <row r="160" spans="1:123" ht="30" customHeight="1" thickBot="1" x14ac:dyDescent="0.25">
      <c r="A160" s="508"/>
      <c r="B160" s="194" t="s">
        <v>1007</v>
      </c>
      <c r="C160" s="122" t="s">
        <v>1008</v>
      </c>
      <c r="D160" s="10"/>
      <c r="E160" s="11"/>
      <c r="F160" s="12"/>
      <c r="G160" s="13"/>
      <c r="H160" s="16"/>
      <c r="I160" s="11"/>
      <c r="J160" s="90"/>
      <c r="K160" s="13"/>
      <c r="L160" s="10"/>
      <c r="M160" s="11"/>
      <c r="N160" s="16"/>
      <c r="O160" s="13"/>
      <c r="P160" s="10"/>
      <c r="Q160" s="11"/>
      <c r="R160" s="12"/>
      <c r="S160" s="13"/>
      <c r="T160" s="10"/>
      <c r="U160" s="11"/>
      <c r="V160" s="12"/>
      <c r="W160" s="13"/>
      <c r="X160" s="29"/>
      <c r="Y160" s="18"/>
      <c r="Z160" s="326"/>
      <c r="AD160" s="219"/>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54"/>
      <c r="CH160" s="54"/>
      <c r="CI160" s="54"/>
      <c r="CJ160" s="54"/>
      <c r="CK160" s="54"/>
      <c r="CL160" s="54"/>
      <c r="CM160" s="54"/>
    </row>
    <row r="161" spans="1:91" ht="45" customHeight="1" x14ac:dyDescent="0.2">
      <c r="A161" s="565"/>
      <c r="B161" s="401" t="s">
        <v>1009</v>
      </c>
      <c r="C161" s="402" t="s">
        <v>1010</v>
      </c>
      <c r="D161" s="644"/>
      <c r="E161" s="645"/>
      <c r="F161" s="644"/>
      <c r="G161" s="645"/>
      <c r="H161" s="644"/>
      <c r="I161" s="645"/>
      <c r="J161" s="644"/>
      <c r="K161" s="645"/>
      <c r="L161" s="644"/>
      <c r="M161" s="645"/>
      <c r="N161" s="644"/>
      <c r="O161" s="645"/>
      <c r="P161" s="644"/>
      <c r="Q161" s="645"/>
      <c r="R161" s="644"/>
      <c r="S161" s="645"/>
      <c r="T161" s="644"/>
      <c r="U161" s="645"/>
      <c r="V161" s="644"/>
      <c r="W161" s="645"/>
      <c r="X161" s="379"/>
      <c r="Y161" s="84">
        <f>IF(OR(D161="s",F161="s",H161="s",J161="s",L161="s",N161="s",P161="s",R161="s",T161="s",V161="s"), 0, IF(OR(D161="a",F161="a",H161="a",J161="a",L161="a",N161="a",P161="a",R161="a",T161="a",V161="a"),Z161,0))</f>
        <v>0</v>
      </c>
      <c r="Z161" s="327">
        <f>IF(X161="na", 0, 10)</f>
        <v>10</v>
      </c>
      <c r="AA161" s="178">
        <f t="shared" ref="AA161:AA166" si="21">COUNTIF(D161:W161,"a")+COUNTIF(D161:W161,"s")+COUNTIF(X161:X161,"na")</f>
        <v>0</v>
      </c>
      <c r="AB161" s="387"/>
      <c r="AD161" s="219" t="s">
        <v>395</v>
      </c>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54"/>
      <c r="CH161" s="54"/>
      <c r="CI161" s="54"/>
      <c r="CJ161" s="54"/>
      <c r="CK161" s="54"/>
      <c r="CL161" s="54"/>
      <c r="CM161" s="54"/>
    </row>
    <row r="162" spans="1:91" ht="45" customHeight="1" x14ac:dyDescent="0.2">
      <c r="A162" s="565"/>
      <c r="B162" s="566" t="s">
        <v>1011</v>
      </c>
      <c r="C162" s="567" t="s">
        <v>1113</v>
      </c>
      <c r="D162" s="646"/>
      <c r="E162" s="647"/>
      <c r="F162" s="646"/>
      <c r="G162" s="647"/>
      <c r="H162" s="646"/>
      <c r="I162" s="647"/>
      <c r="J162" s="646"/>
      <c r="K162" s="647"/>
      <c r="L162" s="646"/>
      <c r="M162" s="647"/>
      <c r="N162" s="646"/>
      <c r="O162" s="647"/>
      <c r="P162" s="646"/>
      <c r="Q162" s="647"/>
      <c r="R162" s="646"/>
      <c r="S162" s="647"/>
      <c r="T162" s="646"/>
      <c r="U162" s="647"/>
      <c r="V162" s="646"/>
      <c r="W162" s="647"/>
      <c r="X162" s="415" t="str">
        <f>IF(X161="na","na","")</f>
        <v/>
      </c>
      <c r="Y162" s="568">
        <f t="shared" ref="Y162:Y166" si="22">IF(OR(D162="s",F162="s",H162="s",J162="s",L162="s",N162="s",P162="s",R162="s",T162="s",V162="s"), 0, IF(OR(D162="a",F162="a",H162="a",J162="a",L162="a",N162="a",P162="a",R162="a",T162="a",V162="a"),Z162,0))</f>
        <v>0</v>
      </c>
      <c r="Z162" s="514">
        <f>IF(X161="na", 0, 10)</f>
        <v>10</v>
      </c>
      <c r="AA162" s="178">
        <f t="shared" si="21"/>
        <v>0</v>
      </c>
      <c r="AB162" s="387"/>
      <c r="AD162" s="219" t="s">
        <v>395</v>
      </c>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54"/>
      <c r="CH162" s="54"/>
      <c r="CI162" s="54"/>
      <c r="CJ162" s="54"/>
      <c r="CK162" s="54"/>
      <c r="CL162" s="54"/>
      <c r="CM162" s="54"/>
    </row>
    <row r="163" spans="1:91" ht="45" customHeight="1" x14ac:dyDescent="0.2">
      <c r="A163" s="565"/>
      <c r="B163" s="566" t="s">
        <v>1012</v>
      </c>
      <c r="C163" s="567" t="s">
        <v>1013</v>
      </c>
      <c r="D163" s="646"/>
      <c r="E163" s="647"/>
      <c r="F163" s="646"/>
      <c r="G163" s="647"/>
      <c r="H163" s="646"/>
      <c r="I163" s="647"/>
      <c r="J163" s="646"/>
      <c r="K163" s="647"/>
      <c r="L163" s="646"/>
      <c r="M163" s="647"/>
      <c r="N163" s="646"/>
      <c r="O163" s="647"/>
      <c r="P163" s="646"/>
      <c r="Q163" s="647"/>
      <c r="R163" s="646"/>
      <c r="S163" s="647"/>
      <c r="T163" s="646"/>
      <c r="U163" s="647"/>
      <c r="V163" s="646"/>
      <c r="W163" s="647"/>
      <c r="X163" s="415" t="str">
        <f>IF(X161="na","na","")</f>
        <v/>
      </c>
      <c r="Y163" s="513">
        <f t="shared" si="22"/>
        <v>0</v>
      </c>
      <c r="Z163" s="514">
        <f>IF(X161="na", 0, 10)</f>
        <v>10</v>
      </c>
      <c r="AA163" s="178">
        <f t="shared" si="21"/>
        <v>0</v>
      </c>
      <c r="AB163" s="387"/>
      <c r="AD163" s="219"/>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54"/>
      <c r="CH163" s="54"/>
      <c r="CI163" s="54"/>
      <c r="CJ163" s="54"/>
      <c r="CK163" s="54"/>
      <c r="CL163" s="54"/>
      <c r="CM163" s="54"/>
    </row>
    <row r="164" spans="1:91" ht="45" customHeight="1" x14ac:dyDescent="0.2">
      <c r="A164" s="565"/>
      <c r="B164" s="566" t="s">
        <v>1014</v>
      </c>
      <c r="C164" s="403" t="s">
        <v>1128</v>
      </c>
      <c r="D164" s="646"/>
      <c r="E164" s="647"/>
      <c r="F164" s="646"/>
      <c r="G164" s="647"/>
      <c r="H164" s="646"/>
      <c r="I164" s="647"/>
      <c r="J164" s="646"/>
      <c r="K164" s="647"/>
      <c r="L164" s="646"/>
      <c r="M164" s="647"/>
      <c r="N164" s="646"/>
      <c r="O164" s="647"/>
      <c r="P164" s="646"/>
      <c r="Q164" s="647"/>
      <c r="R164" s="646"/>
      <c r="S164" s="647"/>
      <c r="T164" s="646"/>
      <c r="U164" s="647"/>
      <c r="V164" s="646"/>
      <c r="W164" s="647"/>
      <c r="X164" s="415" t="str">
        <f>IF(X161="na","na","")</f>
        <v/>
      </c>
      <c r="Y164" s="84">
        <f t="shared" si="22"/>
        <v>0</v>
      </c>
      <c r="Z164" s="514">
        <f>IF(X161="na", 0, 5)</f>
        <v>5</v>
      </c>
      <c r="AA164" s="178">
        <f t="shared" si="21"/>
        <v>0</v>
      </c>
      <c r="AB164" s="387"/>
      <c r="AD164" s="219" t="s">
        <v>395</v>
      </c>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54"/>
      <c r="CH164" s="54"/>
      <c r="CI164" s="54"/>
      <c r="CJ164" s="54"/>
      <c r="CK164" s="54"/>
      <c r="CL164" s="54"/>
      <c r="CM164" s="54"/>
    </row>
    <row r="165" spans="1:91" ht="45" customHeight="1" x14ac:dyDescent="0.2">
      <c r="A165" s="565"/>
      <c r="B165" s="566" t="s">
        <v>1017</v>
      </c>
      <c r="C165" s="567" t="s">
        <v>1114</v>
      </c>
      <c r="D165" s="646"/>
      <c r="E165" s="647"/>
      <c r="F165" s="646"/>
      <c r="G165" s="647"/>
      <c r="H165" s="646"/>
      <c r="I165" s="647"/>
      <c r="J165" s="646"/>
      <c r="K165" s="647"/>
      <c r="L165" s="646"/>
      <c r="M165" s="647"/>
      <c r="N165" s="646"/>
      <c r="O165" s="647"/>
      <c r="P165" s="646"/>
      <c r="Q165" s="647"/>
      <c r="R165" s="646"/>
      <c r="S165" s="647"/>
      <c r="T165" s="646"/>
      <c r="U165" s="647"/>
      <c r="V165" s="646"/>
      <c r="W165" s="647"/>
      <c r="X165" s="415" t="str">
        <f>IF(X161="na","na","")</f>
        <v/>
      </c>
      <c r="Y165" s="87">
        <f t="shared" si="22"/>
        <v>0</v>
      </c>
      <c r="Z165" s="514">
        <f>IF(X161="na", 0, 5)</f>
        <v>5</v>
      </c>
      <c r="AA165" s="178">
        <f t="shared" si="21"/>
        <v>0</v>
      </c>
      <c r="AB165" s="387"/>
      <c r="AD165" s="219"/>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54"/>
      <c r="CH165" s="54"/>
      <c r="CI165" s="54"/>
      <c r="CJ165" s="54"/>
      <c r="CK165" s="54"/>
      <c r="CL165" s="54"/>
      <c r="CM165" s="54"/>
    </row>
    <row r="166" spans="1:91" ht="45" customHeight="1" thickBot="1" x14ac:dyDescent="0.25">
      <c r="A166" s="565"/>
      <c r="B166" s="566" t="s">
        <v>1015</v>
      </c>
      <c r="C166" s="403" t="s">
        <v>1016</v>
      </c>
      <c r="D166" s="646"/>
      <c r="E166" s="647"/>
      <c r="F166" s="646"/>
      <c r="G166" s="647"/>
      <c r="H166" s="646"/>
      <c r="I166" s="647"/>
      <c r="J166" s="646"/>
      <c r="K166" s="647"/>
      <c r="L166" s="646"/>
      <c r="M166" s="647"/>
      <c r="N166" s="646"/>
      <c r="O166" s="647"/>
      <c r="P166" s="646"/>
      <c r="Q166" s="647"/>
      <c r="R166" s="646"/>
      <c r="S166" s="647"/>
      <c r="T166" s="646"/>
      <c r="U166" s="647"/>
      <c r="V166" s="646"/>
      <c r="W166" s="647"/>
      <c r="X166" s="415" t="str">
        <f>IF(X161="na","na","")</f>
        <v/>
      </c>
      <c r="Y166" s="568">
        <f t="shared" si="22"/>
        <v>0</v>
      </c>
      <c r="Z166" s="514">
        <f>IF(X161="na", 0, 10)</f>
        <v>10</v>
      </c>
      <c r="AA166" s="178">
        <f t="shared" si="21"/>
        <v>0</v>
      </c>
      <c r="AB166" s="387"/>
      <c r="AD166" s="219"/>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54"/>
      <c r="CH166" s="54"/>
      <c r="CI166" s="54"/>
      <c r="CJ166" s="54"/>
      <c r="CK166" s="54"/>
      <c r="CL166" s="54"/>
      <c r="CM166" s="54"/>
    </row>
    <row r="167" spans="1:91" ht="21" customHeight="1" thickTop="1" thickBot="1" x14ac:dyDescent="0.25">
      <c r="A167" s="508"/>
      <c r="B167" s="529"/>
      <c r="C167" s="511"/>
      <c r="D167" s="659" t="s">
        <v>398</v>
      </c>
      <c r="E167" s="660"/>
      <c r="F167" s="660"/>
      <c r="G167" s="660"/>
      <c r="H167" s="660"/>
      <c r="I167" s="660"/>
      <c r="J167" s="660"/>
      <c r="K167" s="660"/>
      <c r="L167" s="660"/>
      <c r="M167" s="660"/>
      <c r="N167" s="660"/>
      <c r="O167" s="660"/>
      <c r="P167" s="660"/>
      <c r="Q167" s="660"/>
      <c r="R167" s="660"/>
      <c r="S167" s="660"/>
      <c r="T167" s="660"/>
      <c r="U167" s="660"/>
      <c r="V167" s="660"/>
      <c r="W167" s="660"/>
      <c r="X167" s="661"/>
      <c r="Y167" s="86">
        <f>SUM(Y161:Y166)</f>
        <v>0</v>
      </c>
      <c r="Z167" s="325">
        <f>SUM(Z161:Z166)</f>
        <v>50</v>
      </c>
      <c r="AD167" s="219"/>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54"/>
      <c r="CH167" s="54"/>
      <c r="CI167" s="54"/>
      <c r="CJ167" s="54"/>
      <c r="CK167" s="54"/>
      <c r="CL167" s="54"/>
      <c r="CM167" s="54"/>
    </row>
    <row r="168" spans="1:91" ht="21" customHeight="1" thickBot="1" x14ac:dyDescent="0.25">
      <c r="A168" s="314"/>
      <c r="B168" s="272"/>
      <c r="C168" s="273"/>
      <c r="D168" s="650"/>
      <c r="E168" s="651"/>
      <c r="F168" s="815">
        <f>IF(X161="na", 0, 25)</f>
        <v>25</v>
      </c>
      <c r="G168" s="816"/>
      <c r="H168" s="816"/>
      <c r="I168" s="816"/>
      <c r="J168" s="816"/>
      <c r="K168" s="816"/>
      <c r="L168" s="816"/>
      <c r="M168" s="816"/>
      <c r="N168" s="816"/>
      <c r="O168" s="816"/>
      <c r="P168" s="816"/>
      <c r="Q168" s="816"/>
      <c r="R168" s="816"/>
      <c r="S168" s="816"/>
      <c r="T168" s="816"/>
      <c r="U168" s="816"/>
      <c r="V168" s="816"/>
      <c r="W168" s="816"/>
      <c r="X168" s="816"/>
      <c r="Y168" s="816"/>
      <c r="Z168" s="817"/>
      <c r="AD168" s="219"/>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54"/>
      <c r="CH168" s="54"/>
      <c r="CI168" s="54"/>
      <c r="CJ168" s="54"/>
      <c r="CK168" s="54"/>
      <c r="CL168" s="54"/>
      <c r="CM168" s="54"/>
    </row>
    <row r="169" spans="1:91" ht="30" customHeight="1" thickBot="1" x14ac:dyDescent="0.25">
      <c r="A169" s="306"/>
      <c r="B169" s="195">
        <v>3200</v>
      </c>
      <c r="C169" s="268" t="s">
        <v>1047</v>
      </c>
      <c r="D169" s="155"/>
      <c r="E169" s="154"/>
      <c r="F169" s="157"/>
      <c r="G169" s="158"/>
      <c r="H169" s="20"/>
      <c r="I169" s="163"/>
      <c r="J169" s="269"/>
      <c r="K169" s="165"/>
      <c r="L169" s="270"/>
      <c r="M169" s="163"/>
      <c r="N169" s="251"/>
      <c r="O169" s="165"/>
      <c r="P169" s="270"/>
      <c r="Q169" s="163"/>
      <c r="R169" s="157"/>
      <c r="S169" s="158"/>
      <c r="T169" s="155"/>
      <c r="U169" s="154"/>
      <c r="V169" s="157"/>
      <c r="W169" s="158"/>
      <c r="X169" s="265"/>
      <c r="Y169" s="271"/>
      <c r="Z169" s="335"/>
      <c r="AA169" s="362"/>
      <c r="AB169" s="363"/>
      <c r="AD169" s="219"/>
      <c r="CG169" s="54"/>
      <c r="CH169" s="54"/>
      <c r="CI169" s="54"/>
      <c r="CJ169" s="54"/>
      <c r="CK169" s="54"/>
      <c r="CL169" s="54"/>
      <c r="CM169" s="54"/>
    </row>
    <row r="170" spans="1:91" ht="30" customHeight="1" x14ac:dyDescent="0.2">
      <c r="A170" s="508"/>
      <c r="B170" s="509"/>
      <c r="C170" s="528" t="s">
        <v>1048</v>
      </c>
      <c r="D170" s="636"/>
      <c r="E170" s="636"/>
      <c r="F170" s="636"/>
      <c r="G170" s="636"/>
      <c r="H170" s="636"/>
      <c r="I170" s="636"/>
      <c r="J170" s="636"/>
      <c r="K170" s="636"/>
      <c r="L170" s="636"/>
      <c r="M170" s="636"/>
      <c r="N170" s="636"/>
      <c r="O170" s="636"/>
      <c r="P170" s="636"/>
      <c r="Q170" s="636"/>
      <c r="R170" s="636"/>
      <c r="S170" s="636"/>
      <c r="T170" s="636"/>
      <c r="U170" s="636"/>
      <c r="V170" s="636"/>
      <c r="W170" s="636"/>
      <c r="X170" s="636"/>
      <c r="Y170" s="636"/>
      <c r="Z170" s="637"/>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3"/>
    </row>
    <row r="171" spans="1:91" ht="67.7" customHeight="1" x14ac:dyDescent="0.2">
      <c r="A171" s="508"/>
      <c r="B171" s="515" t="s">
        <v>1049</v>
      </c>
      <c r="C171" s="563" t="s">
        <v>1050</v>
      </c>
      <c r="D171" s="646"/>
      <c r="E171" s="647"/>
      <c r="F171" s="646"/>
      <c r="G171" s="647"/>
      <c r="H171" s="646"/>
      <c r="I171" s="647"/>
      <c r="J171" s="646"/>
      <c r="K171" s="647"/>
      <c r="L171" s="646"/>
      <c r="M171" s="647"/>
      <c r="N171" s="646"/>
      <c r="O171" s="647"/>
      <c r="P171" s="646"/>
      <c r="Q171" s="647"/>
      <c r="R171" s="646"/>
      <c r="S171" s="647"/>
      <c r="T171" s="646"/>
      <c r="U171" s="647"/>
      <c r="V171" s="646"/>
      <c r="W171" s="647"/>
      <c r="X171" s="379"/>
      <c r="Y171" s="513">
        <f t="shared" ref="Y171:Y186" si="23">IF(OR(D171="s",F171="s",H171="s",J171="s",L171="s",N171="s",P171="s",R171="s",T171="s",V171="s"), 0, IF(OR(D171="a",F171="a",H171="a",J171="a",L171="a",N171="a",P171="a",R171="a",T171="a",V171="a"),Z171,0))</f>
        <v>0</v>
      </c>
      <c r="Z171" s="514">
        <f>IF(X171="na",0,10)</f>
        <v>10</v>
      </c>
      <c r="AA171" s="48">
        <f>COUNTIF(D171:W171,"a")+COUNTIF(D171:W171,"s")+COUNTIF(X171,"na")</f>
        <v>0</v>
      </c>
      <c r="AB171" s="387"/>
      <c r="AD171" s="219" t="s">
        <v>395</v>
      </c>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54"/>
      <c r="CH171" s="54"/>
      <c r="CI171" s="54"/>
      <c r="CJ171" s="54"/>
      <c r="CK171" s="54"/>
      <c r="CL171" s="54"/>
      <c r="CM171" s="54"/>
    </row>
    <row r="172" spans="1:91" ht="88.5" customHeight="1" x14ac:dyDescent="0.2">
      <c r="A172" s="508"/>
      <c r="B172" s="193" t="s">
        <v>1051</v>
      </c>
      <c r="C172" s="131" t="s">
        <v>1052</v>
      </c>
      <c r="D172" s="646"/>
      <c r="E172" s="647"/>
      <c r="F172" s="646"/>
      <c r="G172" s="647"/>
      <c r="H172" s="646"/>
      <c r="I172" s="647"/>
      <c r="J172" s="646"/>
      <c r="K172" s="647"/>
      <c r="L172" s="646"/>
      <c r="M172" s="647"/>
      <c r="N172" s="646"/>
      <c r="O172" s="647"/>
      <c r="P172" s="646"/>
      <c r="Q172" s="647"/>
      <c r="R172" s="646"/>
      <c r="S172" s="647"/>
      <c r="T172" s="646"/>
      <c r="U172" s="647"/>
      <c r="V172" s="646"/>
      <c r="W172" s="647"/>
      <c r="X172" s="379"/>
      <c r="Y172" s="513">
        <f t="shared" si="23"/>
        <v>0</v>
      </c>
      <c r="Z172" s="514">
        <f>IF(X172="na",0,10)</f>
        <v>10</v>
      </c>
      <c r="AA172" s="48">
        <f>COUNTIF(D172:W172,"a")+COUNTIF(D172:W172,"s")+COUNTIF(X172,"na")</f>
        <v>0</v>
      </c>
      <c r="AB172" s="387"/>
      <c r="AD172" s="219" t="s">
        <v>395</v>
      </c>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54"/>
      <c r="CH172" s="54"/>
      <c r="CI172" s="54"/>
      <c r="CJ172" s="54"/>
      <c r="CK172" s="54"/>
      <c r="CL172" s="54"/>
      <c r="CM172" s="54"/>
    </row>
    <row r="173" spans="1:91" ht="67.7" customHeight="1" x14ac:dyDescent="0.2">
      <c r="A173" s="508"/>
      <c r="B173" s="193" t="s">
        <v>93</v>
      </c>
      <c r="C173" s="131" t="s">
        <v>1053</v>
      </c>
      <c r="D173" s="646"/>
      <c r="E173" s="647"/>
      <c r="F173" s="646"/>
      <c r="G173" s="647"/>
      <c r="H173" s="646"/>
      <c r="I173" s="647"/>
      <c r="J173" s="646"/>
      <c r="K173" s="647"/>
      <c r="L173" s="646"/>
      <c r="M173" s="647"/>
      <c r="N173" s="646"/>
      <c r="O173" s="647"/>
      <c r="P173" s="646"/>
      <c r="Q173" s="647"/>
      <c r="R173" s="646"/>
      <c r="S173" s="647"/>
      <c r="T173" s="646"/>
      <c r="U173" s="647"/>
      <c r="V173" s="646"/>
      <c r="W173" s="647"/>
      <c r="X173" s="51"/>
      <c r="Y173" s="513">
        <f t="shared" si="23"/>
        <v>0</v>
      </c>
      <c r="Z173" s="514">
        <v>10</v>
      </c>
      <c r="AA173" s="48">
        <f t="shared" ref="AA173:AA186" si="24">COUNTIF(D173:W173,"a")+COUNTIF(D173:W173,"s")</f>
        <v>0</v>
      </c>
      <c r="AB173" s="387"/>
      <c r="AD173" s="219"/>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54"/>
      <c r="CH173" s="54"/>
      <c r="CI173" s="54"/>
      <c r="CJ173" s="54"/>
      <c r="CK173" s="54"/>
      <c r="CL173" s="54"/>
      <c r="CM173" s="54"/>
    </row>
    <row r="174" spans="1:91" ht="30" customHeight="1" x14ac:dyDescent="0.2">
      <c r="A174" s="508"/>
      <c r="B174" s="509"/>
      <c r="C174" s="528" t="s">
        <v>1054</v>
      </c>
      <c r="D174" s="636"/>
      <c r="E174" s="636"/>
      <c r="F174" s="636"/>
      <c r="G174" s="636"/>
      <c r="H174" s="636"/>
      <c r="I174" s="636"/>
      <c r="J174" s="636"/>
      <c r="K174" s="636"/>
      <c r="L174" s="636"/>
      <c r="M174" s="636"/>
      <c r="N174" s="636"/>
      <c r="O174" s="636"/>
      <c r="P174" s="636"/>
      <c r="Q174" s="636"/>
      <c r="R174" s="636"/>
      <c r="S174" s="636"/>
      <c r="T174" s="636"/>
      <c r="U174" s="636"/>
      <c r="V174" s="636"/>
      <c r="W174" s="636"/>
      <c r="X174" s="636"/>
      <c r="Y174" s="636"/>
      <c r="Z174" s="637"/>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3"/>
    </row>
    <row r="175" spans="1:91" ht="30" customHeight="1" x14ac:dyDescent="0.2">
      <c r="A175" s="508"/>
      <c r="B175" s="509"/>
      <c r="C175" s="528" t="s">
        <v>1055</v>
      </c>
      <c r="D175" s="636"/>
      <c r="E175" s="636"/>
      <c r="F175" s="636"/>
      <c r="G175" s="636"/>
      <c r="H175" s="636"/>
      <c r="I175" s="636"/>
      <c r="J175" s="636"/>
      <c r="K175" s="636"/>
      <c r="L175" s="636"/>
      <c r="M175" s="636"/>
      <c r="N175" s="636"/>
      <c r="O175" s="636"/>
      <c r="P175" s="636"/>
      <c r="Q175" s="636"/>
      <c r="R175" s="636"/>
      <c r="S175" s="636"/>
      <c r="T175" s="636"/>
      <c r="U175" s="636"/>
      <c r="V175" s="636"/>
      <c r="W175" s="636"/>
      <c r="X175" s="636"/>
      <c r="Y175" s="636"/>
      <c r="Z175" s="637"/>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3"/>
    </row>
    <row r="176" spans="1:91" ht="45" customHeight="1" x14ac:dyDescent="0.2">
      <c r="A176" s="508"/>
      <c r="B176" s="193" t="s">
        <v>13</v>
      </c>
      <c r="C176" s="131" t="s">
        <v>1056</v>
      </c>
      <c r="D176" s="646"/>
      <c r="E176" s="647"/>
      <c r="F176" s="646"/>
      <c r="G176" s="647"/>
      <c r="H176" s="646"/>
      <c r="I176" s="647"/>
      <c r="J176" s="646"/>
      <c r="K176" s="647"/>
      <c r="L176" s="646"/>
      <c r="M176" s="647"/>
      <c r="N176" s="646"/>
      <c r="O176" s="647"/>
      <c r="P176" s="646"/>
      <c r="Q176" s="647"/>
      <c r="R176" s="646"/>
      <c r="S176" s="647"/>
      <c r="T176" s="646"/>
      <c r="U176" s="647"/>
      <c r="V176" s="646"/>
      <c r="W176" s="647"/>
      <c r="X176" s="51"/>
      <c r="Y176" s="513">
        <f t="shared" si="23"/>
        <v>0</v>
      </c>
      <c r="Z176" s="514">
        <v>10</v>
      </c>
      <c r="AA176" s="48">
        <f t="shared" si="24"/>
        <v>0</v>
      </c>
      <c r="AB176" s="387"/>
      <c r="AD176" s="219"/>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54"/>
      <c r="CH176" s="54"/>
      <c r="CI176" s="54"/>
      <c r="CJ176" s="54"/>
      <c r="CK176" s="54"/>
      <c r="CL176" s="54"/>
      <c r="CM176" s="54"/>
    </row>
    <row r="177" spans="1:91" ht="30" customHeight="1" x14ac:dyDescent="0.2">
      <c r="A177" s="508"/>
      <c r="B177" s="509"/>
      <c r="C177" s="528" t="s">
        <v>1057</v>
      </c>
      <c r="D177" s="636"/>
      <c r="E177" s="636"/>
      <c r="F177" s="636"/>
      <c r="G177" s="636"/>
      <c r="H177" s="636"/>
      <c r="I177" s="636"/>
      <c r="J177" s="636"/>
      <c r="K177" s="636"/>
      <c r="L177" s="636"/>
      <c r="M177" s="636"/>
      <c r="N177" s="636"/>
      <c r="O177" s="636"/>
      <c r="P177" s="636"/>
      <c r="Q177" s="636"/>
      <c r="R177" s="636"/>
      <c r="S177" s="636"/>
      <c r="T177" s="636"/>
      <c r="U177" s="636"/>
      <c r="V177" s="636"/>
      <c r="W177" s="636"/>
      <c r="X177" s="636"/>
      <c r="Y177" s="636"/>
      <c r="Z177" s="637"/>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3"/>
    </row>
    <row r="178" spans="1:91" ht="126" customHeight="1" x14ac:dyDescent="0.2">
      <c r="A178" s="508"/>
      <c r="B178" s="193" t="s">
        <v>1058</v>
      </c>
      <c r="C178" s="131" t="s">
        <v>1123</v>
      </c>
      <c r="D178" s="646"/>
      <c r="E178" s="647"/>
      <c r="F178" s="646"/>
      <c r="G178" s="647"/>
      <c r="H178" s="646"/>
      <c r="I178" s="647"/>
      <c r="J178" s="646"/>
      <c r="K178" s="647"/>
      <c r="L178" s="646"/>
      <c r="M178" s="647"/>
      <c r="N178" s="646"/>
      <c r="O178" s="647"/>
      <c r="P178" s="646"/>
      <c r="Q178" s="647"/>
      <c r="R178" s="646"/>
      <c r="S178" s="647"/>
      <c r="T178" s="646"/>
      <c r="U178" s="647"/>
      <c r="V178" s="646"/>
      <c r="W178" s="647"/>
      <c r="X178" s="51"/>
      <c r="Y178" s="513">
        <f t="shared" si="23"/>
        <v>0</v>
      </c>
      <c r="Z178" s="514">
        <v>10</v>
      </c>
      <c r="AA178" s="48">
        <f t="shared" si="24"/>
        <v>0</v>
      </c>
      <c r="AB178" s="387"/>
      <c r="AD178" s="219"/>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54"/>
      <c r="CH178" s="54"/>
      <c r="CI178" s="54"/>
      <c r="CJ178" s="54"/>
      <c r="CK178" s="54"/>
      <c r="CL178" s="54"/>
      <c r="CM178" s="54"/>
    </row>
    <row r="179" spans="1:91" ht="30" customHeight="1" x14ac:dyDescent="0.2">
      <c r="A179" s="508"/>
      <c r="B179" s="509"/>
      <c r="C179" s="528" t="s">
        <v>1059</v>
      </c>
      <c r="D179" s="636"/>
      <c r="E179" s="636"/>
      <c r="F179" s="636"/>
      <c r="G179" s="636"/>
      <c r="H179" s="636"/>
      <c r="I179" s="636"/>
      <c r="J179" s="636"/>
      <c r="K179" s="636"/>
      <c r="L179" s="636"/>
      <c r="M179" s="636"/>
      <c r="N179" s="636"/>
      <c r="O179" s="636"/>
      <c r="P179" s="636"/>
      <c r="Q179" s="636"/>
      <c r="R179" s="636"/>
      <c r="S179" s="636"/>
      <c r="T179" s="636"/>
      <c r="U179" s="636"/>
      <c r="V179" s="636"/>
      <c r="W179" s="636"/>
      <c r="X179" s="636"/>
      <c r="Y179" s="636"/>
      <c r="Z179" s="637"/>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3"/>
    </row>
    <row r="180" spans="1:91" ht="67.7" customHeight="1" x14ac:dyDescent="0.2">
      <c r="A180" s="508"/>
      <c r="B180" s="193" t="s">
        <v>369</v>
      </c>
      <c r="C180" s="131" t="s">
        <v>1060</v>
      </c>
      <c r="D180" s="646"/>
      <c r="E180" s="647"/>
      <c r="F180" s="646"/>
      <c r="G180" s="647"/>
      <c r="H180" s="646"/>
      <c r="I180" s="647"/>
      <c r="J180" s="646"/>
      <c r="K180" s="647"/>
      <c r="L180" s="646"/>
      <c r="M180" s="647"/>
      <c r="N180" s="646"/>
      <c r="O180" s="647"/>
      <c r="P180" s="646"/>
      <c r="Q180" s="647"/>
      <c r="R180" s="646"/>
      <c r="S180" s="647"/>
      <c r="T180" s="646"/>
      <c r="U180" s="647"/>
      <c r="V180" s="646"/>
      <c r="W180" s="647"/>
      <c r="X180" s="51"/>
      <c r="Y180" s="513">
        <f t="shared" si="23"/>
        <v>0</v>
      </c>
      <c r="Z180" s="514">
        <v>40</v>
      </c>
      <c r="AA180" s="48">
        <f t="shared" si="24"/>
        <v>0</v>
      </c>
      <c r="AB180" s="387"/>
      <c r="AD180" s="219" t="s">
        <v>395</v>
      </c>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54"/>
      <c r="CH180" s="54"/>
      <c r="CI180" s="54"/>
      <c r="CJ180" s="54"/>
      <c r="CK180" s="54"/>
      <c r="CL180" s="54"/>
      <c r="CM180" s="54"/>
    </row>
    <row r="181" spans="1:91" ht="30" customHeight="1" x14ac:dyDescent="0.2">
      <c r="A181" s="508"/>
      <c r="B181" s="509"/>
      <c r="C181" s="528" t="s">
        <v>1061</v>
      </c>
      <c r="D181" s="636"/>
      <c r="E181" s="636"/>
      <c r="F181" s="636"/>
      <c r="G181" s="636"/>
      <c r="H181" s="636"/>
      <c r="I181" s="636"/>
      <c r="J181" s="636"/>
      <c r="K181" s="636"/>
      <c r="L181" s="636"/>
      <c r="M181" s="636"/>
      <c r="N181" s="636"/>
      <c r="O181" s="636"/>
      <c r="P181" s="636"/>
      <c r="Q181" s="636"/>
      <c r="R181" s="636"/>
      <c r="S181" s="636"/>
      <c r="T181" s="636"/>
      <c r="U181" s="636"/>
      <c r="V181" s="636"/>
      <c r="W181" s="636"/>
      <c r="X181" s="636"/>
      <c r="Y181" s="636"/>
      <c r="Z181" s="637"/>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3"/>
    </row>
    <row r="182" spans="1:91" ht="45" customHeight="1" x14ac:dyDescent="0.2">
      <c r="A182" s="508"/>
      <c r="B182" s="193" t="s">
        <v>1062</v>
      </c>
      <c r="C182" s="131" t="s">
        <v>1122</v>
      </c>
      <c r="D182" s="646"/>
      <c r="E182" s="647"/>
      <c r="F182" s="646"/>
      <c r="G182" s="647"/>
      <c r="H182" s="646"/>
      <c r="I182" s="647"/>
      <c r="J182" s="646"/>
      <c r="K182" s="647"/>
      <c r="L182" s="646"/>
      <c r="M182" s="647"/>
      <c r="N182" s="646"/>
      <c r="O182" s="647"/>
      <c r="P182" s="646"/>
      <c r="Q182" s="647"/>
      <c r="R182" s="646"/>
      <c r="S182" s="647"/>
      <c r="T182" s="646"/>
      <c r="U182" s="647"/>
      <c r="V182" s="646"/>
      <c r="W182" s="647"/>
      <c r="X182" s="51"/>
      <c r="Y182" s="513">
        <f t="shared" ref="Y182:Y183" si="25">IF(OR(D182="s",F182="s",H182="s",J182="s",L182="s",N182="s",P182="s",R182="s",T182="s",V182="s"), 0, IF(OR(D182="a",F182="a",H182="a",J182="a",L182="a",N182="a",P182="a",R182="a",T182="a",V182="a"),Z182,0))</f>
        <v>0</v>
      </c>
      <c r="Z182" s="514">
        <v>10</v>
      </c>
      <c r="AA182" s="48">
        <f t="shared" ref="AA182:AA183" si="26">COUNTIF(D182:W182,"a")+COUNTIF(D182:W182,"s")</f>
        <v>0</v>
      </c>
      <c r="AB182" s="387"/>
      <c r="AD182" s="219"/>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54"/>
      <c r="CH182" s="54"/>
      <c r="CI182" s="54"/>
      <c r="CJ182" s="54"/>
      <c r="CK182" s="54"/>
      <c r="CL182" s="54"/>
      <c r="CM182" s="54"/>
    </row>
    <row r="183" spans="1:91" ht="67.7" customHeight="1" x14ac:dyDescent="0.2">
      <c r="A183" s="508"/>
      <c r="B183" s="193" t="s">
        <v>1063</v>
      </c>
      <c r="C183" s="131" t="s">
        <v>1064</v>
      </c>
      <c r="D183" s="646"/>
      <c r="E183" s="647"/>
      <c r="F183" s="646"/>
      <c r="G183" s="647"/>
      <c r="H183" s="646"/>
      <c r="I183" s="647"/>
      <c r="J183" s="646"/>
      <c r="K183" s="647"/>
      <c r="L183" s="646"/>
      <c r="M183" s="647"/>
      <c r="N183" s="646"/>
      <c r="O183" s="647"/>
      <c r="P183" s="646"/>
      <c r="Q183" s="647"/>
      <c r="R183" s="646"/>
      <c r="S183" s="647"/>
      <c r="T183" s="646"/>
      <c r="U183" s="647"/>
      <c r="V183" s="646"/>
      <c r="W183" s="647"/>
      <c r="X183" s="51"/>
      <c r="Y183" s="513">
        <f t="shared" si="25"/>
        <v>0</v>
      </c>
      <c r="Z183" s="514">
        <v>5</v>
      </c>
      <c r="AA183" s="48">
        <f t="shared" si="26"/>
        <v>0</v>
      </c>
      <c r="AB183" s="387"/>
      <c r="AD183" s="219"/>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54"/>
      <c r="CH183" s="54"/>
      <c r="CI183" s="54"/>
      <c r="CJ183" s="54"/>
      <c r="CK183" s="54"/>
      <c r="CL183" s="54"/>
      <c r="CM183" s="54"/>
    </row>
    <row r="184" spans="1:91" ht="30" customHeight="1" x14ac:dyDescent="0.2">
      <c r="A184" s="508"/>
      <c r="B184" s="509"/>
      <c r="C184" s="528" t="s">
        <v>1065</v>
      </c>
      <c r="D184" s="636"/>
      <c r="E184" s="636"/>
      <c r="F184" s="636"/>
      <c r="G184" s="636"/>
      <c r="H184" s="636"/>
      <c r="I184" s="636"/>
      <c r="J184" s="636"/>
      <c r="K184" s="636"/>
      <c r="L184" s="636"/>
      <c r="M184" s="636"/>
      <c r="N184" s="636"/>
      <c r="O184" s="636"/>
      <c r="P184" s="636"/>
      <c r="Q184" s="636"/>
      <c r="R184" s="636"/>
      <c r="S184" s="636"/>
      <c r="T184" s="636"/>
      <c r="U184" s="636"/>
      <c r="V184" s="636"/>
      <c r="W184" s="636"/>
      <c r="X184" s="636"/>
      <c r="Y184" s="636"/>
      <c r="Z184" s="637"/>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3"/>
    </row>
    <row r="185" spans="1:91" ht="45" customHeight="1" x14ac:dyDescent="0.2">
      <c r="A185" s="508"/>
      <c r="B185" s="193" t="s">
        <v>466</v>
      </c>
      <c r="C185" s="131" t="s">
        <v>1066</v>
      </c>
      <c r="D185" s="646"/>
      <c r="E185" s="647"/>
      <c r="F185" s="646"/>
      <c r="G185" s="647"/>
      <c r="H185" s="646"/>
      <c r="I185" s="647"/>
      <c r="J185" s="646"/>
      <c r="K185" s="647"/>
      <c r="L185" s="646"/>
      <c r="M185" s="647"/>
      <c r="N185" s="646"/>
      <c r="O185" s="647"/>
      <c r="P185" s="646"/>
      <c r="Q185" s="647"/>
      <c r="R185" s="646"/>
      <c r="S185" s="647"/>
      <c r="T185" s="646"/>
      <c r="U185" s="647"/>
      <c r="V185" s="646"/>
      <c r="W185" s="647"/>
      <c r="X185" s="51"/>
      <c r="Y185" s="513">
        <f t="shared" ref="Y185" si="27">IF(OR(D185="s",F185="s",H185="s",J185="s",L185="s",N185="s",P185="s",R185="s",T185="s",V185="s"), 0, IF(OR(D185="a",F185="a",H185="a",J185="a",L185="a",N185="a",P185="a",R185="a",T185="a",V185="a"),Z185,0))</f>
        <v>0</v>
      </c>
      <c r="Z185" s="514">
        <v>10</v>
      </c>
      <c r="AA185" s="48">
        <f t="shared" ref="AA185" si="28">COUNTIF(D185:W185,"a")+COUNTIF(D185:W185,"s")</f>
        <v>0</v>
      </c>
      <c r="AB185" s="387"/>
      <c r="AD185" s="219" t="s">
        <v>395</v>
      </c>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54"/>
      <c r="CH185" s="54"/>
      <c r="CI185" s="54"/>
      <c r="CJ185" s="54"/>
      <c r="CK185" s="54"/>
      <c r="CL185" s="54"/>
      <c r="CM185" s="54"/>
    </row>
    <row r="186" spans="1:91" ht="67.7" customHeight="1" thickBot="1" x14ac:dyDescent="0.25">
      <c r="A186" s="508"/>
      <c r="B186" s="193" t="s">
        <v>1067</v>
      </c>
      <c r="C186" s="131" t="s">
        <v>1068</v>
      </c>
      <c r="D186" s="646"/>
      <c r="E186" s="647"/>
      <c r="F186" s="646"/>
      <c r="G186" s="647"/>
      <c r="H186" s="646"/>
      <c r="I186" s="647"/>
      <c r="J186" s="646"/>
      <c r="K186" s="647"/>
      <c r="L186" s="646"/>
      <c r="M186" s="647"/>
      <c r="N186" s="646"/>
      <c r="O186" s="647"/>
      <c r="P186" s="646"/>
      <c r="Q186" s="647"/>
      <c r="R186" s="646"/>
      <c r="S186" s="647"/>
      <c r="T186" s="646"/>
      <c r="U186" s="647"/>
      <c r="V186" s="646"/>
      <c r="W186" s="647"/>
      <c r="X186" s="51"/>
      <c r="Y186" s="513">
        <f t="shared" si="23"/>
        <v>0</v>
      </c>
      <c r="Z186" s="514">
        <v>5</v>
      </c>
      <c r="AA186" s="48">
        <f t="shared" si="24"/>
        <v>0</v>
      </c>
      <c r="AB186" s="387"/>
      <c r="AD186" s="219"/>
      <c r="AE186" s="391"/>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54"/>
      <c r="CH186" s="54"/>
      <c r="CI186" s="54"/>
      <c r="CJ186" s="54"/>
      <c r="CK186" s="54"/>
      <c r="CL186" s="54"/>
      <c r="CM186" s="54"/>
    </row>
    <row r="187" spans="1:91" ht="21" customHeight="1" thickTop="1" thickBot="1" x14ac:dyDescent="0.25">
      <c r="A187" s="508"/>
      <c r="B187" s="529"/>
      <c r="C187" s="542"/>
      <c r="D187" s="659" t="s">
        <v>398</v>
      </c>
      <c r="E187" s="660"/>
      <c r="F187" s="660"/>
      <c r="G187" s="660"/>
      <c r="H187" s="660"/>
      <c r="I187" s="660"/>
      <c r="J187" s="660"/>
      <c r="K187" s="660"/>
      <c r="L187" s="660"/>
      <c r="M187" s="660"/>
      <c r="N187" s="660"/>
      <c r="O187" s="660"/>
      <c r="P187" s="660"/>
      <c r="Q187" s="660"/>
      <c r="R187" s="660"/>
      <c r="S187" s="660"/>
      <c r="T187" s="660"/>
      <c r="U187" s="660"/>
      <c r="V187" s="660"/>
      <c r="W187" s="660"/>
      <c r="X187" s="661"/>
      <c r="Y187" s="9">
        <f>SUM(Y171:Y186)</f>
        <v>0</v>
      </c>
      <c r="Z187" s="325">
        <f>SUM(Z171:Z186)</f>
        <v>120</v>
      </c>
      <c r="AA187" s="362"/>
      <c r="AB187" s="363"/>
      <c r="AD187" s="219"/>
      <c r="CG187" s="54"/>
      <c r="CH187" s="54"/>
      <c r="CI187" s="54"/>
      <c r="CJ187" s="54"/>
      <c r="CK187" s="54"/>
      <c r="CL187" s="54"/>
      <c r="CM187" s="54"/>
    </row>
    <row r="188" spans="1:91" ht="21" customHeight="1" thickBot="1" x14ac:dyDescent="0.25">
      <c r="A188" s="314"/>
      <c r="B188" s="160"/>
      <c r="C188" s="380"/>
      <c r="D188" s="650"/>
      <c r="E188" s="651"/>
      <c r="F188" s="820">
        <v>60</v>
      </c>
      <c r="G188" s="663"/>
      <c r="H188" s="663"/>
      <c r="I188" s="663"/>
      <c r="J188" s="663"/>
      <c r="K188" s="663"/>
      <c r="L188" s="663"/>
      <c r="M188" s="663"/>
      <c r="N188" s="663"/>
      <c r="O188" s="663"/>
      <c r="P188" s="663"/>
      <c r="Q188" s="663"/>
      <c r="R188" s="663"/>
      <c r="S188" s="663"/>
      <c r="T188" s="663"/>
      <c r="U188" s="663"/>
      <c r="V188" s="663"/>
      <c r="W188" s="663"/>
      <c r="X188" s="663"/>
      <c r="Y188" s="663"/>
      <c r="Z188" s="664"/>
      <c r="AA188" s="362"/>
      <c r="AB188" s="363"/>
      <c r="AD188" s="219"/>
      <c r="CG188" s="54"/>
      <c r="CH188" s="54"/>
      <c r="CI188" s="54"/>
      <c r="CJ188" s="54"/>
      <c r="CK188" s="54"/>
      <c r="CL188" s="54"/>
      <c r="CM188" s="54"/>
    </row>
    <row r="189" spans="1:91" ht="28.5" customHeight="1" thickBot="1" x14ac:dyDescent="0.25">
      <c r="A189" s="306"/>
      <c r="B189" s="215">
        <v>4000</v>
      </c>
      <c r="C189" s="767" t="s">
        <v>370</v>
      </c>
      <c r="D189" s="768"/>
      <c r="E189" s="768"/>
      <c r="F189" s="768"/>
      <c r="G189" s="768"/>
      <c r="H189" s="768"/>
      <c r="I189" s="768"/>
      <c r="J189" s="768"/>
      <c r="K189" s="768"/>
      <c r="L189" s="768"/>
      <c r="M189" s="768"/>
      <c r="N189" s="768"/>
      <c r="O189" s="768"/>
      <c r="P189" s="768"/>
      <c r="Q189" s="768"/>
      <c r="R189" s="768"/>
      <c r="S189" s="768"/>
      <c r="T189" s="768"/>
      <c r="U189" s="768"/>
      <c r="V189" s="768"/>
      <c r="W189" s="768"/>
      <c r="X189" s="768"/>
      <c r="Y189" s="768"/>
      <c r="Z189" s="769"/>
      <c r="AA189" s="362"/>
      <c r="AB189" s="363"/>
      <c r="AD189" s="219"/>
      <c r="CG189" s="54"/>
      <c r="CH189" s="54"/>
      <c r="CI189" s="54"/>
      <c r="CJ189" s="54"/>
      <c r="CK189" s="54"/>
      <c r="CL189" s="54"/>
      <c r="CM189" s="54"/>
    </row>
    <row r="190" spans="1:91" ht="30.75" customHeight="1" thickBot="1" x14ac:dyDescent="0.25">
      <c r="A190" s="508"/>
      <c r="B190" s="194">
        <v>4100</v>
      </c>
      <c r="C190" s="122" t="s">
        <v>19</v>
      </c>
      <c r="D190" s="10"/>
      <c r="E190" s="11"/>
      <c r="F190" s="12"/>
      <c r="G190" s="11"/>
      <c r="H190" s="28"/>
      <c r="I190" s="11"/>
      <c r="J190" s="14" t="s">
        <v>397</v>
      </c>
      <c r="K190" s="98"/>
      <c r="L190" s="99"/>
      <c r="M190" s="97"/>
      <c r="N190" s="28" t="s">
        <v>397</v>
      </c>
      <c r="O190" s="13"/>
      <c r="P190" s="10"/>
      <c r="Q190" s="11"/>
      <c r="R190" s="12"/>
      <c r="S190" s="13"/>
      <c r="T190" s="10"/>
      <c r="U190" s="11"/>
      <c r="V190" s="12"/>
      <c r="W190" s="13"/>
      <c r="X190" s="18"/>
      <c r="Y190" s="18"/>
      <c r="Z190" s="326"/>
      <c r="AA190" s="362"/>
      <c r="AB190" s="363"/>
      <c r="AD190" s="219"/>
      <c r="CG190" s="54"/>
      <c r="CH190" s="54"/>
      <c r="CI190" s="54"/>
      <c r="CJ190" s="54"/>
      <c r="CK190" s="54"/>
      <c r="CL190" s="54"/>
      <c r="CM190" s="54"/>
    </row>
    <row r="191" spans="1:91" ht="46.5" customHeight="1" x14ac:dyDescent="0.2">
      <c r="A191" s="508"/>
      <c r="B191" s="49" t="s">
        <v>371</v>
      </c>
      <c r="C191" s="408" t="s">
        <v>147</v>
      </c>
      <c r="D191" s="644"/>
      <c r="E191" s="645"/>
      <c r="F191" s="644"/>
      <c r="G191" s="645"/>
      <c r="H191" s="761"/>
      <c r="I191" s="645"/>
      <c r="J191" s="644"/>
      <c r="K191" s="645"/>
      <c r="L191" s="644"/>
      <c r="M191" s="645"/>
      <c r="N191" s="644"/>
      <c r="O191" s="645"/>
      <c r="P191" s="644"/>
      <c r="Q191" s="645"/>
      <c r="R191" s="644"/>
      <c r="S191" s="645"/>
      <c r="T191" s="644"/>
      <c r="U191" s="645"/>
      <c r="V191" s="644"/>
      <c r="W191" s="645"/>
      <c r="X191" s="47"/>
      <c r="Y191" s="84">
        <f>IF(OR(D191="s",F191="s",H191="s",J191="s",L191="s",N191="s",P191="s",R191="s",T191="s",V191="s"), 0, IF(OR(D191="a",F191="a",H191="a",J191="a",L191="a",N191="a",P191="a",R191="a",T191="a",V191="a"),Z191,0))</f>
        <v>0</v>
      </c>
      <c r="Z191" s="327">
        <v>10</v>
      </c>
      <c r="AA191" s="362">
        <f t="shared" ref="AA191:AA206" si="29">COUNTIF(D191:W191,"a")+COUNTIF(D191:W191,"s")</f>
        <v>0</v>
      </c>
      <c r="AB191" s="365"/>
      <c r="AC191" s="371"/>
      <c r="AD191" s="219" t="s">
        <v>395</v>
      </c>
    </row>
    <row r="192" spans="1:91" ht="27.95" customHeight="1" x14ac:dyDescent="0.2">
      <c r="A192" s="508"/>
      <c r="B192" s="524" t="s">
        <v>416</v>
      </c>
      <c r="C192" s="522" t="s">
        <v>363</v>
      </c>
      <c r="D192" s="646"/>
      <c r="E192" s="647"/>
      <c r="F192" s="646"/>
      <c r="G192" s="647"/>
      <c r="H192" s="672"/>
      <c r="I192" s="647"/>
      <c r="J192" s="646"/>
      <c r="K192" s="647"/>
      <c r="L192" s="646"/>
      <c r="M192" s="647"/>
      <c r="N192" s="646"/>
      <c r="O192" s="647"/>
      <c r="P192" s="646"/>
      <c r="Q192" s="647"/>
      <c r="R192" s="646"/>
      <c r="S192" s="647"/>
      <c r="T192" s="646"/>
      <c r="U192" s="647"/>
      <c r="V192" s="646"/>
      <c r="W192" s="647"/>
      <c r="X192" s="47"/>
      <c r="Y192" s="513">
        <f>IF(OR(D192="s",F192="s",H192="s",J192="s",L192="s",N192="s",P192="s",R192="s",T192="s",V192="s"), 0, IF(OR(D192="a",F192="a",H192="a",J192="a",L192="a",N192="a",P192="a",R192="a",T192="a",V192="a"),Z192,0))</f>
        <v>0</v>
      </c>
      <c r="Z192" s="514">
        <v>10</v>
      </c>
      <c r="AA192" s="362">
        <f t="shared" si="29"/>
        <v>0</v>
      </c>
      <c r="AB192" s="365"/>
      <c r="AC192" s="371"/>
      <c r="AD192" s="219" t="s">
        <v>395</v>
      </c>
    </row>
    <row r="193" spans="1:84" ht="27.95" customHeight="1" x14ac:dyDescent="0.2">
      <c r="A193" s="508"/>
      <c r="B193" s="524" t="s">
        <v>417</v>
      </c>
      <c r="C193" s="522" t="s">
        <v>148</v>
      </c>
      <c r="D193" s="672"/>
      <c r="E193" s="647"/>
      <c r="F193" s="646"/>
      <c r="G193" s="647"/>
      <c r="H193" s="672"/>
      <c r="I193" s="647"/>
      <c r="J193" s="646"/>
      <c r="K193" s="647"/>
      <c r="L193" s="646"/>
      <c r="M193" s="647"/>
      <c r="N193" s="672"/>
      <c r="O193" s="647"/>
      <c r="P193" s="646"/>
      <c r="Q193" s="647"/>
      <c r="R193" s="646"/>
      <c r="S193" s="647"/>
      <c r="T193" s="646"/>
      <c r="U193" s="647"/>
      <c r="V193" s="646"/>
      <c r="W193" s="647"/>
      <c r="X193" s="47"/>
      <c r="Y193" s="513">
        <f>IF(OR(D193="s",F193="s",H193="s",J193="s",L193="s",N193="s",P193="s",R193="s",T193="s",V193="s"), 0, IF(OR(D193="a",F193="a",H193="a",J193="a",L193="a",N193="a",P193="a",R193="a",T193="a",V193="a"),Z193,0))</f>
        <v>0</v>
      </c>
      <c r="Z193" s="514">
        <v>10</v>
      </c>
      <c r="AA193" s="362">
        <f t="shared" si="29"/>
        <v>0</v>
      </c>
      <c r="AB193" s="365"/>
      <c r="AC193" s="371"/>
      <c r="AD193" s="219" t="s">
        <v>395</v>
      </c>
    </row>
    <row r="194" spans="1:84" ht="27.95" customHeight="1" x14ac:dyDescent="0.2">
      <c r="A194" s="508"/>
      <c r="B194" s="524">
        <v>4100.28</v>
      </c>
      <c r="C194" s="408" t="s">
        <v>501</v>
      </c>
      <c r="D194" s="646"/>
      <c r="E194" s="647"/>
      <c r="F194" s="646"/>
      <c r="G194" s="647"/>
      <c r="H194" s="672"/>
      <c r="I194" s="647"/>
      <c r="J194" s="646"/>
      <c r="K194" s="647"/>
      <c r="L194" s="672"/>
      <c r="M194" s="647"/>
      <c r="N194" s="646"/>
      <c r="O194" s="647"/>
      <c r="P194" s="646"/>
      <c r="Q194" s="647"/>
      <c r="R194" s="646"/>
      <c r="S194" s="647"/>
      <c r="T194" s="646"/>
      <c r="U194" s="647"/>
      <c r="V194" s="646"/>
      <c r="W194" s="647"/>
      <c r="X194" s="358"/>
      <c r="Y194" s="513">
        <f t="shared" ref="Y194:Y204" si="30">IF(OR(D194="s",F194="s",H194="s",J194="s",L194="s",N194="s",P194="s",R194="s",T194="s",V194="s"), 0, IF(OR(D194="a",F194="a",H194="a",J194="a",L194="a",N194="a",P194="a",R194="a",T194="a",V194="a"),Z194,0))</f>
        <v>0</v>
      </c>
      <c r="Z194" s="327">
        <v>10</v>
      </c>
      <c r="AA194" s="362">
        <f t="shared" si="29"/>
        <v>0</v>
      </c>
      <c r="AB194" s="365"/>
      <c r="AC194" s="371"/>
      <c r="AD194" s="219"/>
    </row>
    <row r="195" spans="1:84" ht="40.5" x14ac:dyDescent="0.2">
      <c r="A195" s="508"/>
      <c r="B195" s="524">
        <v>4100.29</v>
      </c>
      <c r="C195" s="522" t="s">
        <v>502</v>
      </c>
      <c r="D195" s="646"/>
      <c r="E195" s="647"/>
      <c r="F195" s="646"/>
      <c r="G195" s="647"/>
      <c r="H195" s="672"/>
      <c r="I195" s="647"/>
      <c r="J195" s="646"/>
      <c r="K195" s="647"/>
      <c r="L195" s="646"/>
      <c r="M195" s="647"/>
      <c r="N195" s="646"/>
      <c r="O195" s="647"/>
      <c r="P195" s="646"/>
      <c r="Q195" s="647"/>
      <c r="R195" s="646"/>
      <c r="S195" s="647"/>
      <c r="T195" s="646"/>
      <c r="U195" s="647"/>
      <c r="V195" s="646"/>
      <c r="W195" s="647"/>
      <c r="X195" s="358"/>
      <c r="Y195" s="513">
        <f t="shared" si="30"/>
        <v>0</v>
      </c>
      <c r="Z195" s="327">
        <v>5</v>
      </c>
      <c r="AA195" s="362">
        <f t="shared" si="29"/>
        <v>0</v>
      </c>
      <c r="AB195" s="365"/>
      <c r="AC195" s="371"/>
      <c r="AD195" s="219"/>
    </row>
    <row r="196" spans="1:84" ht="27.95" customHeight="1" x14ac:dyDescent="0.2">
      <c r="A196" s="508"/>
      <c r="B196" s="552">
        <v>4100.3</v>
      </c>
      <c r="C196" s="522" t="s">
        <v>503</v>
      </c>
      <c r="D196" s="646"/>
      <c r="E196" s="647"/>
      <c r="F196" s="672"/>
      <c r="G196" s="647"/>
      <c r="H196" s="672"/>
      <c r="I196" s="647"/>
      <c r="J196" s="646"/>
      <c r="K196" s="647"/>
      <c r="L196" s="646"/>
      <c r="M196" s="647"/>
      <c r="N196" s="646"/>
      <c r="O196" s="647"/>
      <c r="P196" s="646"/>
      <c r="Q196" s="647"/>
      <c r="R196" s="646"/>
      <c r="S196" s="647"/>
      <c r="T196" s="646"/>
      <c r="U196" s="647"/>
      <c r="V196" s="646"/>
      <c r="W196" s="647"/>
      <c r="X196" s="358"/>
      <c r="Y196" s="513">
        <f t="shared" si="30"/>
        <v>0</v>
      </c>
      <c r="Z196" s="327">
        <v>10</v>
      </c>
      <c r="AA196" s="362">
        <f t="shared" si="29"/>
        <v>0</v>
      </c>
      <c r="AB196" s="365"/>
      <c r="AC196" s="371"/>
      <c r="AD196" s="219"/>
    </row>
    <row r="197" spans="1:84" ht="27.95" customHeight="1" x14ac:dyDescent="0.2">
      <c r="A197" s="508"/>
      <c r="B197" s="524">
        <v>4100.3100000000004</v>
      </c>
      <c r="C197" s="522" t="s">
        <v>504</v>
      </c>
      <c r="D197" s="646"/>
      <c r="E197" s="647"/>
      <c r="F197" s="646"/>
      <c r="G197" s="647"/>
      <c r="H197" s="672"/>
      <c r="I197" s="647"/>
      <c r="J197" s="646"/>
      <c r="K197" s="647"/>
      <c r="L197" s="646"/>
      <c r="M197" s="647"/>
      <c r="N197" s="646"/>
      <c r="O197" s="647"/>
      <c r="P197" s="646"/>
      <c r="Q197" s="647"/>
      <c r="R197" s="646"/>
      <c r="S197" s="647"/>
      <c r="T197" s="646"/>
      <c r="U197" s="647"/>
      <c r="V197" s="646"/>
      <c r="W197" s="647"/>
      <c r="X197" s="358"/>
      <c r="Y197" s="513">
        <f t="shared" si="30"/>
        <v>0</v>
      </c>
      <c r="Z197" s="327">
        <v>5</v>
      </c>
      <c r="AA197" s="362">
        <f t="shared" si="29"/>
        <v>0</v>
      </c>
      <c r="AB197" s="365"/>
      <c r="AC197" s="371"/>
      <c r="AD197" s="219"/>
    </row>
    <row r="198" spans="1:84" ht="27.95" customHeight="1" x14ac:dyDescent="0.2">
      <c r="A198" s="508"/>
      <c r="B198" s="524">
        <v>4100.32</v>
      </c>
      <c r="C198" s="522" t="s">
        <v>1115</v>
      </c>
      <c r="D198" s="646"/>
      <c r="E198" s="647"/>
      <c r="F198" s="646"/>
      <c r="G198" s="647"/>
      <c r="H198" s="672"/>
      <c r="I198" s="647"/>
      <c r="J198" s="646"/>
      <c r="K198" s="647"/>
      <c r="L198" s="646"/>
      <c r="M198" s="647"/>
      <c r="N198" s="646"/>
      <c r="O198" s="647"/>
      <c r="P198" s="646"/>
      <c r="Q198" s="647"/>
      <c r="R198" s="672"/>
      <c r="S198" s="647"/>
      <c r="T198" s="646"/>
      <c r="U198" s="647"/>
      <c r="V198" s="646"/>
      <c r="W198" s="647"/>
      <c r="X198" s="358"/>
      <c r="Y198" s="513">
        <f t="shared" si="30"/>
        <v>0</v>
      </c>
      <c r="Z198" s="327">
        <v>10</v>
      </c>
      <c r="AA198" s="362">
        <f t="shared" si="29"/>
        <v>0</v>
      </c>
      <c r="AB198" s="365"/>
      <c r="AC198" s="371"/>
      <c r="AD198" s="219"/>
    </row>
    <row r="199" spans="1:84" ht="27.95" customHeight="1" x14ac:dyDescent="0.2">
      <c r="A199" s="508"/>
      <c r="B199" s="524">
        <v>4100.33</v>
      </c>
      <c r="C199" s="522" t="s">
        <v>505</v>
      </c>
      <c r="D199" s="646"/>
      <c r="E199" s="647"/>
      <c r="F199" s="646"/>
      <c r="G199" s="647"/>
      <c r="H199" s="672"/>
      <c r="I199" s="647"/>
      <c r="J199" s="672"/>
      <c r="K199" s="647"/>
      <c r="L199" s="646"/>
      <c r="M199" s="647"/>
      <c r="N199" s="646"/>
      <c r="O199" s="647"/>
      <c r="P199" s="646"/>
      <c r="Q199" s="647"/>
      <c r="R199" s="646"/>
      <c r="S199" s="647"/>
      <c r="T199" s="646"/>
      <c r="U199" s="647"/>
      <c r="V199" s="646"/>
      <c r="W199" s="647"/>
      <c r="X199" s="358"/>
      <c r="Y199" s="513">
        <f t="shared" si="30"/>
        <v>0</v>
      </c>
      <c r="Z199" s="327">
        <v>10</v>
      </c>
      <c r="AA199" s="362">
        <f t="shared" si="29"/>
        <v>0</v>
      </c>
      <c r="AB199" s="365"/>
      <c r="AC199" s="371"/>
      <c r="AD199" s="219"/>
    </row>
    <row r="200" spans="1:84" ht="27.95" customHeight="1" x14ac:dyDescent="0.2">
      <c r="A200" s="508"/>
      <c r="B200" s="524">
        <v>4100.34</v>
      </c>
      <c r="C200" s="522" t="s">
        <v>149</v>
      </c>
      <c r="D200" s="646"/>
      <c r="E200" s="647"/>
      <c r="F200" s="646"/>
      <c r="G200" s="647"/>
      <c r="H200" s="672"/>
      <c r="I200" s="647"/>
      <c r="J200" s="672"/>
      <c r="K200" s="647"/>
      <c r="L200" s="646"/>
      <c r="M200" s="647"/>
      <c r="N200" s="646"/>
      <c r="O200" s="647"/>
      <c r="P200" s="646"/>
      <c r="Q200" s="647"/>
      <c r="R200" s="646"/>
      <c r="S200" s="647"/>
      <c r="T200" s="646"/>
      <c r="U200" s="647"/>
      <c r="V200" s="646"/>
      <c r="W200" s="647"/>
      <c r="X200" s="358"/>
      <c r="Y200" s="513">
        <f t="shared" si="30"/>
        <v>0</v>
      </c>
      <c r="Z200" s="327">
        <v>20</v>
      </c>
      <c r="AA200" s="362">
        <f t="shared" si="29"/>
        <v>0</v>
      </c>
      <c r="AB200" s="365"/>
      <c r="AC200" s="371"/>
      <c r="AD200" s="219" t="s">
        <v>395</v>
      </c>
    </row>
    <row r="201" spans="1:84" ht="27.95" customHeight="1" x14ac:dyDescent="0.2">
      <c r="A201" s="508"/>
      <c r="B201" s="524">
        <v>4100.3500000000004</v>
      </c>
      <c r="C201" s="522" t="s">
        <v>150</v>
      </c>
      <c r="D201" s="646"/>
      <c r="E201" s="647"/>
      <c r="F201" s="672"/>
      <c r="G201" s="647"/>
      <c r="H201" s="672"/>
      <c r="I201" s="647"/>
      <c r="J201" s="646"/>
      <c r="K201" s="647"/>
      <c r="L201" s="646"/>
      <c r="M201" s="647"/>
      <c r="N201" s="646"/>
      <c r="O201" s="647"/>
      <c r="P201" s="646"/>
      <c r="Q201" s="647"/>
      <c r="R201" s="646"/>
      <c r="S201" s="647"/>
      <c r="T201" s="646"/>
      <c r="U201" s="647"/>
      <c r="V201" s="646"/>
      <c r="W201" s="647"/>
      <c r="X201" s="358"/>
      <c r="Y201" s="513">
        <f t="shared" si="30"/>
        <v>0</v>
      </c>
      <c r="Z201" s="327">
        <v>5</v>
      </c>
      <c r="AA201" s="362">
        <f t="shared" si="29"/>
        <v>0</v>
      </c>
      <c r="AB201" s="365"/>
      <c r="AC201" s="371"/>
      <c r="AD201" s="219" t="s">
        <v>395</v>
      </c>
    </row>
    <row r="202" spans="1:84" ht="45" customHeight="1" x14ac:dyDescent="0.2">
      <c r="A202" s="508"/>
      <c r="B202" s="524">
        <v>4100.3599999999997</v>
      </c>
      <c r="C202" s="522" t="s">
        <v>151</v>
      </c>
      <c r="D202" s="646"/>
      <c r="E202" s="647"/>
      <c r="F202" s="646"/>
      <c r="G202" s="647"/>
      <c r="H202" s="672"/>
      <c r="I202" s="647"/>
      <c r="J202" s="646"/>
      <c r="K202" s="647"/>
      <c r="L202" s="646"/>
      <c r="M202" s="647"/>
      <c r="N202" s="672"/>
      <c r="O202" s="647"/>
      <c r="P202" s="646"/>
      <c r="Q202" s="647"/>
      <c r="R202" s="646"/>
      <c r="S202" s="647"/>
      <c r="T202" s="646"/>
      <c r="U202" s="647"/>
      <c r="V202" s="646"/>
      <c r="W202" s="647"/>
      <c r="X202" s="358"/>
      <c r="Y202" s="513">
        <f t="shared" si="30"/>
        <v>0</v>
      </c>
      <c r="Z202" s="327">
        <v>5</v>
      </c>
      <c r="AA202" s="362">
        <f t="shared" si="29"/>
        <v>0</v>
      </c>
      <c r="AB202" s="365"/>
      <c r="AC202" s="371"/>
      <c r="AD202" s="219" t="s">
        <v>395</v>
      </c>
    </row>
    <row r="203" spans="1:84" ht="45" customHeight="1" x14ac:dyDescent="0.2">
      <c r="A203" s="508"/>
      <c r="B203" s="524">
        <v>4100.37</v>
      </c>
      <c r="C203" s="522" t="s">
        <v>152</v>
      </c>
      <c r="D203" s="646"/>
      <c r="E203" s="647"/>
      <c r="F203" s="646"/>
      <c r="G203" s="647"/>
      <c r="H203" s="672"/>
      <c r="I203" s="647"/>
      <c r="J203" s="646"/>
      <c r="K203" s="647"/>
      <c r="L203" s="646"/>
      <c r="M203" s="647"/>
      <c r="N203" s="646"/>
      <c r="O203" s="647"/>
      <c r="P203" s="672"/>
      <c r="Q203" s="647"/>
      <c r="R203" s="646"/>
      <c r="S203" s="647"/>
      <c r="T203" s="646"/>
      <c r="U203" s="647"/>
      <c r="V203" s="646"/>
      <c r="W203" s="647"/>
      <c r="X203" s="358"/>
      <c r="Y203" s="513">
        <f t="shared" si="30"/>
        <v>0</v>
      </c>
      <c r="Z203" s="327">
        <v>5</v>
      </c>
      <c r="AA203" s="362">
        <f t="shared" si="29"/>
        <v>0</v>
      </c>
      <c r="AB203" s="365"/>
      <c r="AC203" s="371"/>
      <c r="AD203" s="219" t="s">
        <v>395</v>
      </c>
    </row>
    <row r="204" spans="1:84" ht="45" customHeight="1" x14ac:dyDescent="0.2">
      <c r="A204" s="508"/>
      <c r="B204" s="524" t="s">
        <v>373</v>
      </c>
      <c r="C204" s="522" t="s">
        <v>345</v>
      </c>
      <c r="D204" s="646"/>
      <c r="E204" s="647"/>
      <c r="F204" s="646"/>
      <c r="G204" s="647"/>
      <c r="H204" s="672"/>
      <c r="I204" s="647"/>
      <c r="J204" s="646"/>
      <c r="K204" s="647"/>
      <c r="L204" s="646"/>
      <c r="M204" s="647"/>
      <c r="N204" s="646"/>
      <c r="O204" s="647"/>
      <c r="P204" s="646"/>
      <c r="Q204" s="647"/>
      <c r="R204" s="672"/>
      <c r="S204" s="647"/>
      <c r="T204" s="646"/>
      <c r="U204" s="647"/>
      <c r="V204" s="646"/>
      <c r="W204" s="647"/>
      <c r="X204" s="47"/>
      <c r="Y204" s="513">
        <f t="shared" si="30"/>
        <v>0</v>
      </c>
      <c r="Z204" s="327">
        <v>10</v>
      </c>
      <c r="AA204" s="362">
        <f t="shared" si="29"/>
        <v>0</v>
      </c>
      <c r="AB204" s="365"/>
      <c r="AC204" s="371"/>
      <c r="AD204" s="219" t="s">
        <v>395</v>
      </c>
    </row>
    <row r="205" spans="1:84" ht="27.95" customHeight="1" x14ac:dyDescent="0.2">
      <c r="A205" s="508"/>
      <c r="B205" s="524">
        <v>4100.38</v>
      </c>
      <c r="C205" s="522" t="s">
        <v>506</v>
      </c>
      <c r="D205" s="646"/>
      <c r="E205" s="647"/>
      <c r="F205" s="646"/>
      <c r="G205" s="647"/>
      <c r="H205" s="672"/>
      <c r="I205" s="647"/>
      <c r="J205" s="646"/>
      <c r="K205" s="647"/>
      <c r="L205" s="646"/>
      <c r="M205" s="647"/>
      <c r="N205" s="646"/>
      <c r="O205" s="647"/>
      <c r="P205" s="672"/>
      <c r="Q205" s="647"/>
      <c r="R205" s="646"/>
      <c r="S205" s="647"/>
      <c r="T205" s="646"/>
      <c r="U205" s="647"/>
      <c r="V205" s="646"/>
      <c r="W205" s="647"/>
      <c r="X205" s="358"/>
      <c r="Y205" s="513">
        <f>IF(OR(D205="s",F205="s",H205="s",J205="s",L205="s",N205="s",P205="s",R205="s",T205="s",V205="s"), 0, IF(OR(D205="a",F205="a",H205="a",J205="a",L205="a",N205="a",P205="a",R205="a",T205="a",V205="a"),Z205,0))</f>
        <v>0</v>
      </c>
      <c r="Z205" s="327">
        <v>10</v>
      </c>
      <c r="AA205" s="362">
        <f t="shared" si="29"/>
        <v>0</v>
      </c>
      <c r="AB205" s="365"/>
      <c r="AC205" s="371"/>
      <c r="AD205" s="219" t="s">
        <v>395</v>
      </c>
    </row>
    <row r="206" spans="1:84" ht="27.95" customHeight="1" thickBot="1" x14ac:dyDescent="0.25">
      <c r="A206" s="508"/>
      <c r="B206" s="524">
        <v>4100.3900000000003</v>
      </c>
      <c r="C206" s="522" t="s">
        <v>507</v>
      </c>
      <c r="D206" s="646"/>
      <c r="E206" s="647"/>
      <c r="F206" s="646"/>
      <c r="G206" s="647"/>
      <c r="H206" s="672"/>
      <c r="I206" s="647"/>
      <c r="J206" s="646"/>
      <c r="K206" s="647"/>
      <c r="L206" s="646"/>
      <c r="M206" s="647"/>
      <c r="N206" s="646"/>
      <c r="O206" s="647"/>
      <c r="P206" s="672"/>
      <c r="Q206" s="647"/>
      <c r="R206" s="646"/>
      <c r="S206" s="647"/>
      <c r="T206" s="646"/>
      <c r="U206" s="647"/>
      <c r="V206" s="646"/>
      <c r="W206" s="647"/>
      <c r="X206" s="358"/>
      <c r="Y206" s="513">
        <f>IF(OR(D206="s",F206="s",H206="s",J206="s",L206="s",N206="s",P206="s",R206="s",T206="s",V206="s"), 0, IF(OR(D206="a",F206="a",H206="a",J206="a",L206="a",N206="a",P206="a",R206="a",T206="a",V206="a"),Z206,0))</f>
        <v>0</v>
      </c>
      <c r="Z206" s="327">
        <v>10</v>
      </c>
      <c r="AA206" s="362">
        <f t="shared" si="29"/>
        <v>0</v>
      </c>
      <c r="AB206" s="365"/>
      <c r="AC206" s="371"/>
      <c r="AD206" s="219" t="s">
        <v>395</v>
      </c>
    </row>
    <row r="207" spans="1:84" s="46" customFormat="1" ht="21.6" customHeight="1" thickTop="1" thickBot="1" x14ac:dyDescent="0.25">
      <c r="A207" s="508"/>
      <c r="B207" s="524"/>
      <c r="C207" s="562"/>
      <c r="D207" s="659" t="s">
        <v>398</v>
      </c>
      <c r="E207" s="660"/>
      <c r="F207" s="660"/>
      <c r="G207" s="660"/>
      <c r="H207" s="660"/>
      <c r="I207" s="660"/>
      <c r="J207" s="660"/>
      <c r="K207" s="660"/>
      <c r="L207" s="660"/>
      <c r="M207" s="660"/>
      <c r="N207" s="660"/>
      <c r="O207" s="660"/>
      <c r="P207" s="660"/>
      <c r="Q207" s="660"/>
      <c r="R207" s="660"/>
      <c r="S207" s="660"/>
      <c r="T207" s="660"/>
      <c r="U207" s="660"/>
      <c r="V207" s="660"/>
      <c r="W207" s="660"/>
      <c r="X207" s="661"/>
      <c r="Y207" s="2">
        <f>SUM(Y191:Y206)</f>
        <v>0</v>
      </c>
      <c r="Z207" s="325">
        <f>SUM(Z191:Z206)</f>
        <v>145</v>
      </c>
      <c r="AA207" s="363"/>
      <c r="AB207" s="363"/>
      <c r="AC207" s="371"/>
      <c r="AD207" s="371"/>
      <c r="AE207" s="371"/>
      <c r="AF207" s="371"/>
      <c r="AG207" s="371"/>
      <c r="AH207" s="371"/>
      <c r="AI207" s="371"/>
      <c r="AJ207" s="371"/>
      <c r="AK207" s="371"/>
      <c r="AL207" s="371"/>
      <c r="AM207" s="371"/>
      <c r="AN207" s="371"/>
      <c r="AO207" s="371"/>
      <c r="AP207" s="371"/>
      <c r="AQ207" s="371"/>
      <c r="AR207" s="371"/>
      <c r="AS207" s="371"/>
      <c r="AT207" s="371"/>
      <c r="AU207" s="371"/>
      <c r="AV207" s="371"/>
      <c r="AW207" s="371"/>
      <c r="AX207" s="371"/>
      <c r="AY207" s="371"/>
      <c r="AZ207" s="371"/>
      <c r="BA207" s="371"/>
      <c r="BB207" s="371"/>
      <c r="BC207" s="371"/>
      <c r="BD207" s="371"/>
      <c r="BE207" s="371"/>
      <c r="BF207" s="371"/>
      <c r="BG207" s="371"/>
      <c r="BH207" s="371"/>
      <c r="BI207" s="371"/>
      <c r="BJ207" s="371"/>
      <c r="BK207" s="371"/>
      <c r="BL207" s="371"/>
      <c r="BM207" s="371"/>
      <c r="BN207" s="371"/>
      <c r="BO207" s="371"/>
      <c r="BP207" s="371"/>
      <c r="BQ207" s="371"/>
      <c r="BR207" s="371"/>
      <c r="BS207" s="371"/>
      <c r="BT207" s="371"/>
      <c r="BU207" s="371"/>
      <c r="BV207" s="371"/>
      <c r="BW207" s="371"/>
      <c r="BX207" s="371"/>
      <c r="BY207" s="371"/>
      <c r="BZ207" s="371"/>
      <c r="CA207" s="371"/>
      <c r="CB207" s="371"/>
      <c r="CC207" s="371"/>
      <c r="CD207" s="371"/>
      <c r="CE207" s="371"/>
      <c r="CF207" s="371"/>
    </row>
    <row r="208" spans="1:84" s="46" customFormat="1" ht="21.6" customHeight="1" thickBot="1" x14ac:dyDescent="0.25">
      <c r="A208" s="314"/>
      <c r="B208" s="92"/>
      <c r="C208" s="369"/>
      <c r="D208" s="650"/>
      <c r="E208" s="651"/>
      <c r="F208" s="821">
        <v>95</v>
      </c>
      <c r="G208" s="822"/>
      <c r="H208" s="822"/>
      <c r="I208" s="822"/>
      <c r="J208" s="822"/>
      <c r="K208" s="822"/>
      <c r="L208" s="822"/>
      <c r="M208" s="822"/>
      <c r="N208" s="822"/>
      <c r="O208" s="822"/>
      <c r="P208" s="822"/>
      <c r="Q208" s="822"/>
      <c r="R208" s="822"/>
      <c r="S208" s="822"/>
      <c r="T208" s="822"/>
      <c r="U208" s="822"/>
      <c r="V208" s="822"/>
      <c r="W208" s="822"/>
      <c r="X208" s="822"/>
      <c r="Y208" s="822"/>
      <c r="Z208" s="823"/>
      <c r="AA208" s="363"/>
      <c r="AB208" s="363"/>
      <c r="AC208" s="371"/>
      <c r="AD208" s="371"/>
      <c r="AE208" s="371"/>
      <c r="AF208" s="371"/>
      <c r="AG208" s="371"/>
      <c r="AH208" s="371"/>
      <c r="AI208" s="371"/>
      <c r="AJ208" s="371"/>
      <c r="AK208" s="371"/>
      <c r="AL208" s="371"/>
      <c r="AM208" s="371"/>
      <c r="AN208" s="371"/>
      <c r="AO208" s="371"/>
      <c r="AP208" s="371"/>
      <c r="AQ208" s="371"/>
      <c r="AR208" s="371"/>
      <c r="AS208" s="371"/>
      <c r="AT208" s="371"/>
      <c r="AU208" s="371"/>
      <c r="AV208" s="371"/>
      <c r="AW208" s="371"/>
      <c r="AX208" s="371"/>
      <c r="AY208" s="371"/>
      <c r="AZ208" s="371"/>
      <c r="BA208" s="371"/>
      <c r="BB208" s="371"/>
      <c r="BC208" s="371"/>
      <c r="BD208" s="371"/>
      <c r="BE208" s="371"/>
      <c r="BF208" s="371"/>
      <c r="BG208" s="371"/>
      <c r="BH208" s="371"/>
      <c r="BI208" s="371"/>
      <c r="BJ208" s="371"/>
      <c r="BK208" s="371"/>
      <c r="BL208" s="371"/>
      <c r="BM208" s="371"/>
      <c r="BN208" s="371"/>
      <c r="BO208" s="371"/>
      <c r="BP208" s="371"/>
      <c r="BQ208" s="371"/>
      <c r="BR208" s="371"/>
      <c r="BS208" s="371"/>
      <c r="BT208" s="371"/>
      <c r="BU208" s="371"/>
      <c r="BV208" s="371"/>
      <c r="BW208" s="371"/>
      <c r="BX208" s="371"/>
      <c r="BY208" s="371"/>
      <c r="BZ208" s="371"/>
      <c r="CA208" s="371"/>
      <c r="CB208" s="371"/>
      <c r="CC208" s="371"/>
      <c r="CD208" s="371"/>
      <c r="CE208" s="371"/>
      <c r="CF208" s="371"/>
    </row>
    <row r="209" spans="1:95" s="48" customFormat="1" ht="33" customHeight="1" thickBot="1" x14ac:dyDescent="0.25">
      <c r="A209" s="306"/>
      <c r="B209" s="215">
        <v>5000</v>
      </c>
      <c r="C209" s="767" t="s">
        <v>374</v>
      </c>
      <c r="D209" s="768"/>
      <c r="E209" s="768"/>
      <c r="F209" s="768"/>
      <c r="G209" s="768"/>
      <c r="H209" s="768"/>
      <c r="I209" s="768"/>
      <c r="J209" s="768"/>
      <c r="K209" s="768"/>
      <c r="L209" s="768"/>
      <c r="M209" s="768"/>
      <c r="N209" s="768"/>
      <c r="O209" s="768"/>
      <c r="P209" s="768"/>
      <c r="Q209" s="768"/>
      <c r="R209" s="768"/>
      <c r="S209" s="768"/>
      <c r="T209" s="768"/>
      <c r="U209" s="768"/>
      <c r="V209" s="768"/>
      <c r="W209" s="768"/>
      <c r="X209" s="768"/>
      <c r="Y209" s="768"/>
      <c r="Z209" s="769"/>
      <c r="AA209" s="362"/>
      <c r="AB209" s="362"/>
      <c r="AC209" s="220"/>
      <c r="AD209" s="219"/>
      <c r="AE209" s="373"/>
      <c r="AF209" s="373"/>
      <c r="AG209" s="373"/>
      <c r="AH209" s="373"/>
      <c r="AI209" s="373"/>
      <c r="AJ209" s="373"/>
      <c r="AK209" s="373"/>
      <c r="AL209" s="373"/>
      <c r="AM209" s="373"/>
      <c r="AN209" s="373"/>
      <c r="AO209" s="373"/>
      <c r="AP209" s="373"/>
      <c r="AQ209" s="373"/>
      <c r="AR209" s="373"/>
      <c r="AS209" s="373"/>
      <c r="AT209" s="373"/>
      <c r="AU209" s="373"/>
      <c r="AV209" s="373"/>
      <c r="AW209" s="373"/>
      <c r="AX209" s="373"/>
      <c r="AY209" s="373"/>
      <c r="AZ209" s="373"/>
      <c r="BA209" s="373"/>
      <c r="BB209" s="373"/>
      <c r="BC209" s="373"/>
      <c r="BD209" s="373"/>
      <c r="BE209" s="373"/>
      <c r="BF209" s="373"/>
      <c r="BG209" s="373"/>
      <c r="BH209" s="373"/>
      <c r="BI209" s="373"/>
      <c r="BJ209" s="373"/>
      <c r="BK209" s="373"/>
      <c r="BL209" s="373"/>
      <c r="BM209" s="373"/>
      <c r="BN209" s="373"/>
      <c r="BO209" s="373"/>
      <c r="BP209" s="373"/>
      <c r="BQ209" s="373"/>
      <c r="BR209" s="373"/>
      <c r="BS209" s="373"/>
      <c r="BT209" s="373"/>
      <c r="BU209" s="373"/>
      <c r="BV209" s="373"/>
      <c r="BW209" s="373"/>
      <c r="BX209" s="373"/>
      <c r="BY209" s="373"/>
      <c r="BZ209" s="373"/>
      <c r="CA209" s="373"/>
      <c r="CB209" s="373"/>
      <c r="CC209" s="373"/>
      <c r="CD209" s="373"/>
      <c r="CE209" s="373"/>
      <c r="CF209" s="373"/>
      <c r="CG209" s="178"/>
      <c r="CH209" s="178"/>
      <c r="CI209" s="178"/>
      <c r="CJ209" s="178"/>
      <c r="CK209" s="178"/>
      <c r="CL209" s="178"/>
      <c r="CM209" s="178"/>
    </row>
    <row r="210" spans="1:95" s="229" customFormat="1" ht="30" customHeight="1" thickBot="1" x14ac:dyDescent="0.25">
      <c r="A210" s="508"/>
      <c r="B210" s="210" t="s">
        <v>1146</v>
      </c>
      <c r="C210" s="145" t="s">
        <v>1147</v>
      </c>
      <c r="D210" s="230"/>
      <c r="E210" s="231"/>
      <c r="F210" s="232"/>
      <c r="G210" s="233"/>
      <c r="H210" s="16"/>
      <c r="I210" s="231"/>
      <c r="J210" s="234"/>
      <c r="K210" s="233"/>
      <c r="L210" s="230"/>
      <c r="M210" s="231"/>
      <c r="N210" s="232"/>
      <c r="O210" s="233"/>
      <c r="P210" s="16"/>
      <c r="Q210" s="231"/>
      <c r="R210" s="232"/>
      <c r="S210" s="233"/>
      <c r="T210" s="230"/>
      <c r="U210" s="231"/>
      <c r="V210" s="232"/>
      <c r="W210" s="233"/>
      <c r="X210" s="235"/>
      <c r="Y210" s="235"/>
      <c r="Z210" s="326"/>
      <c r="AA210" s="178"/>
      <c r="AB210" s="227"/>
      <c r="AC210" s="228"/>
      <c r="AD210" s="219"/>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c r="BG210" s="228"/>
      <c r="BH210" s="228"/>
      <c r="BI210" s="228"/>
      <c r="BJ210" s="228"/>
      <c r="BK210" s="228"/>
      <c r="BL210" s="228"/>
      <c r="BM210" s="228"/>
      <c r="BN210" s="228"/>
      <c r="BO210" s="228"/>
      <c r="BP210" s="228"/>
      <c r="BQ210" s="228"/>
      <c r="BR210" s="228"/>
      <c r="BS210" s="228"/>
      <c r="BT210" s="228"/>
      <c r="BU210" s="228"/>
      <c r="BV210" s="228"/>
      <c r="BW210" s="228"/>
      <c r="BX210" s="228"/>
      <c r="BY210" s="228"/>
      <c r="BZ210" s="228"/>
      <c r="CA210" s="228"/>
      <c r="CB210" s="228"/>
      <c r="CC210" s="228"/>
      <c r="CD210" s="228"/>
      <c r="CE210" s="227"/>
      <c r="CF210" s="227"/>
      <c r="CG210" s="227"/>
      <c r="CH210" s="227"/>
      <c r="CI210" s="227"/>
      <c r="CJ210" s="227"/>
      <c r="CK210" s="227"/>
      <c r="CL210" s="227"/>
      <c r="CM210" s="227"/>
      <c r="CN210" s="227"/>
      <c r="CO210" s="227"/>
      <c r="CP210" s="227"/>
      <c r="CQ210" s="227"/>
    </row>
    <row r="211" spans="1:95" s="229" customFormat="1" ht="45" customHeight="1" x14ac:dyDescent="0.2">
      <c r="A211" s="508"/>
      <c r="B211" s="509" t="s">
        <v>1148</v>
      </c>
      <c r="C211" s="518" t="s">
        <v>1149</v>
      </c>
      <c r="D211" s="646"/>
      <c r="E211" s="647"/>
      <c r="F211" s="646"/>
      <c r="G211" s="647"/>
      <c r="H211" s="646"/>
      <c r="I211" s="647"/>
      <c r="J211" s="646"/>
      <c r="K211" s="647"/>
      <c r="L211" s="646"/>
      <c r="M211" s="647"/>
      <c r="N211" s="646"/>
      <c r="O211" s="647"/>
      <c r="P211" s="646"/>
      <c r="Q211" s="647"/>
      <c r="R211" s="646"/>
      <c r="S211" s="647"/>
      <c r="T211" s="646"/>
      <c r="U211" s="647"/>
      <c r="V211" s="646"/>
      <c r="W211" s="647"/>
      <c r="X211" s="51"/>
      <c r="Y211" s="513">
        <f>IF(OR(D211="s",F211="s",H211="s",J211="s",L211="s",N211="s",P211="s",R211="s",T211="s",V211="s"), 0, IF(OR(D211="a",F211="a",H211="a",J211="a",L211="a",N211="a",P211="a",R211="a",T211="a",V211="a"),Z211,0))</f>
        <v>0</v>
      </c>
      <c r="Z211" s="514">
        <v>10</v>
      </c>
      <c r="AA211" s="178">
        <f>COUNTIF(D211:W211,"a")+COUNTIF(D211:W211,"s")</f>
        <v>0</v>
      </c>
      <c r="AB211" s="387"/>
      <c r="AC211" s="228"/>
      <c r="AD211" s="219"/>
      <c r="AE211" s="228"/>
      <c r="AF211" s="228"/>
      <c r="AG211" s="228"/>
      <c r="AH211" s="228"/>
      <c r="AI211" s="228"/>
      <c r="AJ211" s="228"/>
      <c r="AK211" s="228"/>
      <c r="AL211" s="228"/>
      <c r="AM211" s="228"/>
      <c r="AN211" s="228"/>
      <c r="AO211" s="228"/>
      <c r="AP211" s="228"/>
      <c r="AQ211" s="228"/>
      <c r="AR211" s="228"/>
      <c r="AS211" s="228"/>
      <c r="AT211" s="228"/>
      <c r="AU211" s="228"/>
      <c r="AV211" s="228"/>
      <c r="AW211" s="228"/>
      <c r="AX211" s="228"/>
      <c r="AY211" s="228"/>
      <c r="AZ211" s="228"/>
      <c r="BA211" s="228"/>
      <c r="BB211" s="228"/>
      <c r="BC211" s="228"/>
      <c r="BD211" s="228"/>
      <c r="BE211" s="228"/>
      <c r="BF211" s="228"/>
      <c r="BG211" s="228"/>
      <c r="BH211" s="228"/>
      <c r="BI211" s="228"/>
      <c r="BJ211" s="228"/>
      <c r="BK211" s="228"/>
      <c r="BL211" s="228"/>
      <c r="BM211" s="228"/>
      <c r="BN211" s="228"/>
      <c r="BO211" s="228"/>
      <c r="BP211" s="228"/>
      <c r="BQ211" s="228"/>
      <c r="BR211" s="228"/>
      <c r="BS211" s="228"/>
      <c r="BT211" s="228"/>
      <c r="BU211" s="228"/>
      <c r="BV211" s="228"/>
      <c r="BW211" s="228"/>
      <c r="BX211" s="228"/>
      <c r="BY211" s="228"/>
      <c r="BZ211" s="228"/>
      <c r="CA211" s="228"/>
      <c r="CB211" s="228"/>
      <c r="CC211" s="228"/>
      <c r="CD211" s="228"/>
      <c r="CE211" s="227"/>
      <c r="CF211" s="227"/>
      <c r="CG211" s="227"/>
      <c r="CH211" s="227"/>
      <c r="CI211" s="227"/>
      <c r="CJ211" s="227"/>
      <c r="CK211" s="227"/>
      <c r="CL211" s="227"/>
      <c r="CM211" s="227"/>
      <c r="CN211" s="227"/>
      <c r="CO211" s="227"/>
      <c r="CP211" s="227"/>
      <c r="CQ211" s="227"/>
    </row>
    <row r="212" spans="1:95" s="229" customFormat="1" ht="67.5" customHeight="1" x14ac:dyDescent="0.2">
      <c r="A212" s="508"/>
      <c r="B212" s="509" t="s">
        <v>1150</v>
      </c>
      <c r="C212" s="518" t="s">
        <v>1151</v>
      </c>
      <c r="D212" s="646"/>
      <c r="E212" s="647"/>
      <c r="F212" s="646"/>
      <c r="G212" s="647"/>
      <c r="H212" s="646"/>
      <c r="I212" s="647"/>
      <c r="J212" s="646"/>
      <c r="K212" s="647"/>
      <c r="L212" s="646"/>
      <c r="M212" s="647"/>
      <c r="N212" s="646"/>
      <c r="O212" s="647"/>
      <c r="P212" s="646"/>
      <c r="Q212" s="647"/>
      <c r="R212" s="646"/>
      <c r="S212" s="647"/>
      <c r="T212" s="646"/>
      <c r="U212" s="647"/>
      <c r="V212" s="646"/>
      <c r="W212" s="647"/>
      <c r="X212" s="51"/>
      <c r="Y212" s="513">
        <f>IF(OR(D212="s",F212="s",H212="s",J212="s",L212="s",N212="s",P212="s",R212="s",T212="s",V212="s"), 0, IF(OR(D212="a",F212="a",H212="a",J212="a",L212="a",N212="a",P212="a",R212="a",T212="a",V212="a"),Z212,0))</f>
        <v>0</v>
      </c>
      <c r="Z212" s="514">
        <v>5</v>
      </c>
      <c r="AA212" s="178">
        <f>COUNTIF(D212:W212,"a")+COUNTIF(D212:W212,"s")</f>
        <v>0</v>
      </c>
      <c r="AB212" s="387"/>
      <c r="AC212" s="228"/>
      <c r="AD212" s="219"/>
      <c r="AE212" s="228"/>
      <c r="AF212" s="228"/>
      <c r="AG212" s="228"/>
      <c r="AH212" s="228"/>
      <c r="AI212" s="228"/>
      <c r="AJ212" s="228"/>
      <c r="AK212" s="228"/>
      <c r="AL212" s="228"/>
      <c r="AM212" s="228"/>
      <c r="AN212" s="228"/>
      <c r="AO212" s="228"/>
      <c r="AP212" s="228"/>
      <c r="AQ212" s="228"/>
      <c r="AR212" s="228"/>
      <c r="AS212" s="228"/>
      <c r="AT212" s="228"/>
      <c r="AU212" s="228"/>
      <c r="AV212" s="228"/>
      <c r="AW212" s="228"/>
      <c r="AX212" s="228"/>
      <c r="AY212" s="228"/>
      <c r="AZ212" s="228"/>
      <c r="BA212" s="228"/>
      <c r="BB212" s="228"/>
      <c r="BC212" s="228"/>
      <c r="BD212" s="228"/>
      <c r="BE212" s="228"/>
      <c r="BF212" s="228"/>
      <c r="BG212" s="228"/>
      <c r="BH212" s="228"/>
      <c r="BI212" s="228"/>
      <c r="BJ212" s="228"/>
      <c r="BK212" s="228"/>
      <c r="BL212" s="228"/>
      <c r="BM212" s="228"/>
      <c r="BN212" s="228"/>
      <c r="BO212" s="228"/>
      <c r="BP212" s="228"/>
      <c r="BQ212" s="228"/>
      <c r="BR212" s="228"/>
      <c r="BS212" s="228"/>
      <c r="BT212" s="228"/>
      <c r="BU212" s="228"/>
      <c r="BV212" s="228"/>
      <c r="BW212" s="228"/>
      <c r="BX212" s="228"/>
      <c r="BY212" s="228"/>
      <c r="BZ212" s="228"/>
      <c r="CA212" s="228"/>
      <c r="CB212" s="228"/>
      <c r="CC212" s="228"/>
      <c r="CD212" s="228"/>
      <c r="CE212" s="227"/>
      <c r="CF212" s="227"/>
      <c r="CG212" s="227"/>
      <c r="CH212" s="227"/>
      <c r="CI212" s="227"/>
      <c r="CJ212" s="227"/>
      <c r="CK212" s="227"/>
      <c r="CL212" s="227"/>
      <c r="CM212" s="227"/>
      <c r="CN212" s="227"/>
      <c r="CO212" s="227"/>
      <c r="CP212" s="227"/>
      <c r="CQ212" s="227"/>
    </row>
    <row r="213" spans="1:95" s="229" customFormat="1" ht="45" customHeight="1" x14ac:dyDescent="0.2">
      <c r="A213" s="508"/>
      <c r="B213" s="509" t="s">
        <v>1152</v>
      </c>
      <c r="C213" s="518" t="s">
        <v>1153</v>
      </c>
      <c r="D213" s="646"/>
      <c r="E213" s="647"/>
      <c r="F213" s="646"/>
      <c r="G213" s="647"/>
      <c r="H213" s="646"/>
      <c r="I213" s="647"/>
      <c r="J213" s="646"/>
      <c r="K213" s="647"/>
      <c r="L213" s="646"/>
      <c r="M213" s="647"/>
      <c r="N213" s="646"/>
      <c r="O213" s="647"/>
      <c r="P213" s="646"/>
      <c r="Q213" s="647"/>
      <c r="R213" s="646"/>
      <c r="S213" s="647"/>
      <c r="T213" s="646"/>
      <c r="U213" s="647"/>
      <c r="V213" s="646"/>
      <c r="W213" s="647"/>
      <c r="X213" s="51"/>
      <c r="Y213" s="513">
        <f>IF(OR(D213="s",F213="s",H213="s",J213="s",L213="s",N213="s",P213="s",R213="s",T213="s",V213="s"), 0, IF(OR(D213="a",F213="a",H213="a",J213="a",L213="a",N213="a",P213="a",R213="a",T213="a",V213="a"),Z213,0))</f>
        <v>0</v>
      </c>
      <c r="Z213" s="514">
        <v>5</v>
      </c>
      <c r="AA213" s="178">
        <f>COUNTIF(D213:W213,"a")+COUNTIF(D213:W213,"s")</f>
        <v>0</v>
      </c>
      <c r="AB213" s="387"/>
      <c r="AC213" s="228"/>
      <c r="AD213" s="219" t="s">
        <v>395</v>
      </c>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c r="BA213" s="228"/>
      <c r="BB213" s="228"/>
      <c r="BC213" s="228"/>
      <c r="BD213" s="228"/>
      <c r="BE213" s="228"/>
      <c r="BF213" s="228"/>
      <c r="BG213" s="228"/>
      <c r="BH213" s="228"/>
      <c r="BI213" s="228"/>
      <c r="BJ213" s="228"/>
      <c r="BK213" s="228"/>
      <c r="BL213" s="228"/>
      <c r="BM213" s="228"/>
      <c r="BN213" s="228"/>
      <c r="BO213" s="228"/>
      <c r="BP213" s="228"/>
      <c r="BQ213" s="228"/>
      <c r="BR213" s="228"/>
      <c r="BS213" s="228"/>
      <c r="BT213" s="228"/>
      <c r="BU213" s="228"/>
      <c r="BV213" s="228"/>
      <c r="BW213" s="228"/>
      <c r="BX213" s="228"/>
      <c r="BY213" s="228"/>
      <c r="BZ213" s="228"/>
      <c r="CA213" s="228"/>
      <c r="CB213" s="228"/>
      <c r="CC213" s="228"/>
      <c r="CD213" s="228"/>
      <c r="CE213" s="227"/>
      <c r="CF213" s="227"/>
      <c r="CG213" s="227"/>
      <c r="CH213" s="227"/>
      <c r="CI213" s="227"/>
      <c r="CJ213" s="227"/>
      <c r="CK213" s="227"/>
      <c r="CL213" s="227"/>
      <c r="CM213" s="227"/>
      <c r="CN213" s="227"/>
      <c r="CO213" s="227"/>
      <c r="CP213" s="227"/>
      <c r="CQ213" s="227"/>
    </row>
    <row r="214" spans="1:95" s="229" customFormat="1" ht="45" customHeight="1" thickBot="1" x14ac:dyDescent="0.25">
      <c r="A214" s="508"/>
      <c r="B214" s="509" t="s">
        <v>1154</v>
      </c>
      <c r="C214" s="518" t="s">
        <v>1155</v>
      </c>
      <c r="D214" s="646"/>
      <c r="E214" s="647"/>
      <c r="F214" s="646"/>
      <c r="G214" s="647"/>
      <c r="H214" s="646"/>
      <c r="I214" s="647"/>
      <c r="J214" s="646"/>
      <c r="K214" s="647"/>
      <c r="L214" s="646"/>
      <c r="M214" s="647"/>
      <c r="N214" s="646"/>
      <c r="O214" s="647"/>
      <c r="P214" s="646"/>
      <c r="Q214" s="647"/>
      <c r="R214" s="646"/>
      <c r="S214" s="647"/>
      <c r="T214" s="646"/>
      <c r="U214" s="647"/>
      <c r="V214" s="646"/>
      <c r="W214" s="647"/>
      <c r="X214" s="51"/>
      <c r="Y214" s="513">
        <f>IF(OR(D214="s",F214="s",H214="s",J214="s",L214="s",N214="s",P214="s",R214="s",T214="s",V214="s"), 0, IF(OR(D214="a",F214="a",H214="a",J214="a",L214="a",N214="a",P214="a",R214="a",T214="a",V214="a"),Z214,0))</f>
        <v>0</v>
      </c>
      <c r="Z214" s="514">
        <v>10</v>
      </c>
      <c r="AA214" s="178">
        <f>COUNTIF(D214:W214,"a")+COUNTIF(D214:W214,"s")</f>
        <v>0</v>
      </c>
      <c r="AB214" s="387"/>
      <c r="AC214" s="228"/>
      <c r="AD214" s="219"/>
      <c r="AE214" s="228"/>
      <c r="AF214" s="228"/>
      <c r="AG214" s="228"/>
      <c r="AH214" s="228"/>
      <c r="AI214" s="228"/>
      <c r="AJ214" s="228"/>
      <c r="AK214" s="228"/>
      <c r="AL214" s="228"/>
      <c r="AM214" s="228"/>
      <c r="AN214" s="228"/>
      <c r="AO214" s="228"/>
      <c r="AP214" s="228"/>
      <c r="AQ214" s="228"/>
      <c r="AR214" s="228"/>
      <c r="AS214" s="228"/>
      <c r="AT214" s="228"/>
      <c r="AU214" s="228"/>
      <c r="AV214" s="228"/>
      <c r="AW214" s="228"/>
      <c r="AX214" s="228"/>
      <c r="AY214" s="228"/>
      <c r="AZ214" s="228"/>
      <c r="BA214" s="228"/>
      <c r="BB214" s="228"/>
      <c r="BC214" s="228"/>
      <c r="BD214" s="228"/>
      <c r="BE214" s="228"/>
      <c r="BF214" s="228"/>
      <c r="BG214" s="228"/>
      <c r="BH214" s="228"/>
      <c r="BI214" s="228"/>
      <c r="BJ214" s="228"/>
      <c r="BK214" s="228"/>
      <c r="BL214" s="228"/>
      <c r="BM214" s="228"/>
      <c r="BN214" s="228"/>
      <c r="BO214" s="228"/>
      <c r="BP214" s="228"/>
      <c r="BQ214" s="228"/>
      <c r="BR214" s="228"/>
      <c r="BS214" s="228"/>
      <c r="BT214" s="228"/>
      <c r="BU214" s="228"/>
      <c r="BV214" s="228"/>
      <c r="BW214" s="228"/>
      <c r="BX214" s="228"/>
      <c r="BY214" s="228"/>
      <c r="BZ214" s="228"/>
      <c r="CA214" s="228"/>
      <c r="CB214" s="228"/>
      <c r="CC214" s="228"/>
      <c r="CD214" s="228"/>
      <c r="CE214" s="227"/>
      <c r="CF214" s="227"/>
      <c r="CG214" s="227"/>
      <c r="CH214" s="227"/>
      <c r="CI214" s="227"/>
      <c r="CJ214" s="227"/>
      <c r="CK214" s="227"/>
      <c r="CL214" s="227"/>
      <c r="CM214" s="227"/>
      <c r="CN214" s="227"/>
      <c r="CO214" s="227"/>
      <c r="CP214" s="227"/>
      <c r="CQ214" s="227"/>
    </row>
    <row r="215" spans="1:95" s="229" customFormat="1" ht="17.45" customHeight="1" thickTop="1" thickBot="1" x14ac:dyDescent="0.25">
      <c r="A215" s="508"/>
      <c r="B215" s="196"/>
      <c r="C215" s="121"/>
      <c r="D215" s="659" t="s">
        <v>398</v>
      </c>
      <c r="E215" s="660"/>
      <c r="F215" s="660"/>
      <c r="G215" s="660"/>
      <c r="H215" s="660"/>
      <c r="I215" s="660"/>
      <c r="J215" s="660"/>
      <c r="K215" s="660"/>
      <c r="L215" s="660"/>
      <c r="M215" s="660"/>
      <c r="N215" s="660"/>
      <c r="O215" s="660"/>
      <c r="P215" s="660"/>
      <c r="Q215" s="660"/>
      <c r="R215" s="660"/>
      <c r="S215" s="660"/>
      <c r="T215" s="660"/>
      <c r="U215" s="660"/>
      <c r="V215" s="660"/>
      <c r="W215" s="660"/>
      <c r="X215" s="699"/>
      <c r="Y215" s="9">
        <f>SUM(Y211:Y214)</f>
        <v>0</v>
      </c>
      <c r="Z215" s="325">
        <f>SUM(Z211:Z214)</f>
        <v>30</v>
      </c>
      <c r="AA215" s="178"/>
      <c r="AB215" s="227"/>
      <c r="AC215" s="228"/>
      <c r="AD215" s="219"/>
      <c r="AE215" s="228"/>
      <c r="AF215" s="228"/>
      <c r="AG215" s="228"/>
      <c r="AH215" s="228"/>
      <c r="AI215" s="228"/>
      <c r="AJ215" s="228"/>
      <c r="AK215" s="228"/>
      <c r="AL215" s="228"/>
      <c r="AM215" s="228"/>
      <c r="AN215" s="228"/>
      <c r="AO215" s="228"/>
      <c r="AP215" s="228"/>
      <c r="AQ215" s="228"/>
      <c r="AR215" s="228"/>
      <c r="AS215" s="228"/>
      <c r="AT215" s="228"/>
      <c r="AU215" s="228"/>
      <c r="AV215" s="228"/>
      <c r="AW215" s="228"/>
      <c r="AX215" s="228"/>
      <c r="AY215" s="228"/>
      <c r="AZ215" s="228"/>
      <c r="BA215" s="228"/>
      <c r="BB215" s="228"/>
      <c r="BC215" s="228"/>
      <c r="BD215" s="228"/>
      <c r="BE215" s="228"/>
      <c r="BF215" s="228"/>
      <c r="BG215" s="228"/>
      <c r="BH215" s="228"/>
      <c r="BI215" s="228"/>
      <c r="BJ215" s="228"/>
      <c r="BK215" s="228"/>
      <c r="BL215" s="228"/>
      <c r="BM215" s="228"/>
      <c r="BN215" s="228"/>
      <c r="BO215" s="228"/>
      <c r="BP215" s="228"/>
      <c r="BQ215" s="228"/>
      <c r="BR215" s="228"/>
      <c r="BS215" s="228"/>
      <c r="BT215" s="228"/>
      <c r="BU215" s="228"/>
      <c r="BV215" s="228"/>
      <c r="BW215" s="228"/>
      <c r="BX215" s="228"/>
      <c r="BY215" s="228"/>
      <c r="BZ215" s="228"/>
      <c r="CA215" s="228"/>
      <c r="CB215" s="228"/>
      <c r="CC215" s="228"/>
      <c r="CD215" s="228"/>
      <c r="CE215" s="227"/>
      <c r="CF215" s="227"/>
      <c r="CG215" s="227"/>
      <c r="CH215" s="227"/>
      <c r="CI215" s="227"/>
      <c r="CJ215" s="227"/>
      <c r="CK215" s="227"/>
      <c r="CL215" s="227"/>
      <c r="CM215" s="227"/>
      <c r="CN215" s="227"/>
      <c r="CO215" s="227"/>
      <c r="CP215" s="227"/>
      <c r="CQ215" s="227"/>
    </row>
    <row r="216" spans="1:95" s="229" customFormat="1" ht="21.6" customHeight="1" thickBot="1" x14ac:dyDescent="0.25">
      <c r="A216" s="314"/>
      <c r="B216" s="237"/>
      <c r="C216" s="146"/>
      <c r="D216" s="650"/>
      <c r="E216" s="651"/>
      <c r="F216" s="824">
        <v>5</v>
      </c>
      <c r="G216" s="825"/>
      <c r="H216" s="825"/>
      <c r="I216" s="825"/>
      <c r="J216" s="825"/>
      <c r="K216" s="825"/>
      <c r="L216" s="825"/>
      <c r="M216" s="825"/>
      <c r="N216" s="825"/>
      <c r="O216" s="825"/>
      <c r="P216" s="825"/>
      <c r="Q216" s="825"/>
      <c r="R216" s="825"/>
      <c r="S216" s="825"/>
      <c r="T216" s="825"/>
      <c r="U216" s="825"/>
      <c r="V216" s="825"/>
      <c r="W216" s="825"/>
      <c r="X216" s="825"/>
      <c r="Y216" s="825"/>
      <c r="Z216" s="826"/>
      <c r="AA216" s="178"/>
      <c r="AB216" s="227"/>
      <c r="AC216" s="228"/>
      <c r="AD216" s="219"/>
      <c r="AE216" s="228"/>
      <c r="AF216" s="228"/>
      <c r="AG216" s="228"/>
      <c r="AH216" s="228"/>
      <c r="AI216" s="228"/>
      <c r="AJ216" s="228"/>
      <c r="AK216" s="228"/>
      <c r="AL216" s="228"/>
      <c r="AM216" s="228"/>
      <c r="AN216" s="228"/>
      <c r="AO216" s="228"/>
      <c r="AP216" s="228"/>
      <c r="AQ216" s="228"/>
      <c r="AR216" s="228"/>
      <c r="AS216" s="228"/>
      <c r="AT216" s="228"/>
      <c r="AU216" s="228"/>
      <c r="AV216" s="228"/>
      <c r="AW216" s="228"/>
      <c r="AX216" s="228"/>
      <c r="AY216" s="228"/>
      <c r="AZ216" s="228"/>
      <c r="BA216" s="228"/>
      <c r="BB216" s="228"/>
      <c r="BC216" s="228"/>
      <c r="BD216" s="228"/>
      <c r="BE216" s="228"/>
      <c r="BF216" s="228"/>
      <c r="BG216" s="228"/>
      <c r="BH216" s="228"/>
      <c r="BI216" s="228"/>
      <c r="BJ216" s="228"/>
      <c r="BK216" s="228"/>
      <c r="BL216" s="228"/>
      <c r="BM216" s="228"/>
      <c r="BN216" s="228"/>
      <c r="BO216" s="228"/>
      <c r="BP216" s="228"/>
      <c r="BQ216" s="228"/>
      <c r="BR216" s="228"/>
      <c r="BS216" s="228"/>
      <c r="BT216" s="228"/>
      <c r="BU216" s="228"/>
      <c r="BV216" s="228"/>
      <c r="BW216" s="228"/>
      <c r="BX216" s="228"/>
      <c r="BY216" s="228"/>
      <c r="BZ216" s="228"/>
      <c r="CA216" s="228"/>
      <c r="CB216" s="228"/>
      <c r="CC216" s="228"/>
      <c r="CD216" s="228"/>
      <c r="CE216" s="227"/>
      <c r="CF216" s="227"/>
      <c r="CG216" s="227"/>
      <c r="CH216" s="227"/>
      <c r="CI216" s="227"/>
      <c r="CJ216" s="227"/>
      <c r="CK216" s="227"/>
      <c r="CL216" s="227"/>
      <c r="CM216" s="227"/>
      <c r="CN216" s="227"/>
      <c r="CO216" s="227"/>
      <c r="CP216" s="227"/>
      <c r="CQ216" s="227"/>
    </row>
    <row r="217" spans="1:95" ht="30" customHeight="1" thickBot="1" x14ac:dyDescent="0.25">
      <c r="A217" s="508"/>
      <c r="B217" s="194" t="s">
        <v>48</v>
      </c>
      <c r="C217" s="145" t="s">
        <v>669</v>
      </c>
      <c r="D217" s="12"/>
      <c r="E217" s="11"/>
      <c r="F217" s="16" t="s">
        <v>397</v>
      </c>
      <c r="G217" s="13"/>
      <c r="H217" s="16" t="s">
        <v>397</v>
      </c>
      <c r="I217" s="11"/>
      <c r="J217" s="16" t="s">
        <v>397</v>
      </c>
      <c r="K217" s="13"/>
      <c r="L217" s="10"/>
      <c r="M217" s="11"/>
      <c r="N217" s="12"/>
      <c r="O217" s="13"/>
      <c r="P217" s="10"/>
      <c r="Q217" s="11"/>
      <c r="R217" s="12"/>
      <c r="S217" s="13"/>
      <c r="T217" s="10"/>
      <c r="U217" s="11"/>
      <c r="V217" s="12"/>
      <c r="W217" s="13"/>
      <c r="X217" s="18"/>
      <c r="Y217" s="18"/>
      <c r="Z217" s="326"/>
      <c r="AD217" s="219"/>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54"/>
      <c r="CH217" s="54"/>
      <c r="CI217" s="54"/>
      <c r="CJ217" s="54"/>
      <c r="CK217" s="54"/>
      <c r="CL217" s="54"/>
      <c r="CM217" s="54"/>
    </row>
    <row r="218" spans="1:95" ht="30" customHeight="1" x14ac:dyDescent="0.2">
      <c r="A218" s="508"/>
      <c r="B218" s="509"/>
      <c r="C218" s="528" t="s">
        <v>1069</v>
      </c>
      <c r="D218" s="636"/>
      <c r="E218" s="636"/>
      <c r="F218" s="636"/>
      <c r="G218" s="636"/>
      <c r="H218" s="636"/>
      <c r="I218" s="636"/>
      <c r="J218" s="636"/>
      <c r="K218" s="636"/>
      <c r="L218" s="636"/>
      <c r="M218" s="636"/>
      <c r="N218" s="636"/>
      <c r="O218" s="636"/>
      <c r="P218" s="636"/>
      <c r="Q218" s="636"/>
      <c r="R218" s="636"/>
      <c r="S218" s="636"/>
      <c r="T218" s="636"/>
      <c r="U218" s="636"/>
      <c r="V218" s="636"/>
      <c r="W218" s="636"/>
      <c r="X218" s="636"/>
      <c r="Y218" s="636"/>
      <c r="Z218" s="637"/>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3"/>
    </row>
    <row r="219" spans="1:95" ht="45" customHeight="1" x14ac:dyDescent="0.2">
      <c r="A219" s="508"/>
      <c r="B219" s="193" t="s">
        <v>671</v>
      </c>
      <c r="C219" s="142" t="s">
        <v>1078</v>
      </c>
      <c r="D219" s="646"/>
      <c r="E219" s="647"/>
      <c r="F219" s="646"/>
      <c r="G219" s="647"/>
      <c r="H219" s="646"/>
      <c r="I219" s="647"/>
      <c r="J219" s="646"/>
      <c r="K219" s="647"/>
      <c r="L219" s="646"/>
      <c r="M219" s="647"/>
      <c r="N219" s="646"/>
      <c r="O219" s="647"/>
      <c r="P219" s="646"/>
      <c r="Q219" s="647"/>
      <c r="R219" s="646"/>
      <c r="S219" s="647"/>
      <c r="T219" s="646"/>
      <c r="U219" s="647"/>
      <c r="V219" s="646"/>
      <c r="W219" s="647"/>
      <c r="X219" s="51"/>
      <c r="Y219" s="95">
        <f>IF(OR(D219="s",F219="s",H219="s",J219="s",L219="s",N219="s",P219="s",R219="s",T219="s",V219="s"), 0, IF(OR(D219="a",F219="a",H219="a",J219="a",L219="a",N219="a",P219="a",R219="a",T219="a",V219="a"),Z219,0))</f>
        <v>0</v>
      </c>
      <c r="Z219" s="514">
        <v>5</v>
      </c>
      <c r="AA219" s="48">
        <f>COUNTIF(D219:W219,"a")+COUNTIF(D219:W219,"s")</f>
        <v>0</v>
      </c>
      <c r="AB219" s="387"/>
      <c r="AD219" s="219"/>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54"/>
      <c r="CH219" s="54"/>
      <c r="CI219" s="54"/>
      <c r="CJ219" s="54"/>
      <c r="CK219" s="54"/>
      <c r="CL219" s="54"/>
      <c r="CM219" s="54"/>
    </row>
    <row r="220" spans="1:95" ht="67.5" customHeight="1" x14ac:dyDescent="0.2">
      <c r="A220" s="508" t="s">
        <v>533</v>
      </c>
      <c r="B220" s="193" t="s">
        <v>677</v>
      </c>
      <c r="C220" s="142" t="s">
        <v>1159</v>
      </c>
      <c r="D220" s="646"/>
      <c r="E220" s="647"/>
      <c r="F220" s="646"/>
      <c r="G220" s="647"/>
      <c r="H220" s="646"/>
      <c r="I220" s="647"/>
      <c r="J220" s="646"/>
      <c r="K220" s="647"/>
      <c r="L220" s="646"/>
      <c r="M220" s="647"/>
      <c r="N220" s="646"/>
      <c r="O220" s="647"/>
      <c r="P220" s="646"/>
      <c r="Q220" s="647"/>
      <c r="R220" s="646"/>
      <c r="S220" s="647"/>
      <c r="T220" s="646"/>
      <c r="U220" s="647"/>
      <c r="V220" s="646"/>
      <c r="W220" s="647"/>
      <c r="X220" s="51"/>
      <c r="Y220" s="95">
        <f>IF(OR(D220="s",F220="s",H220="s",J220="s",L220="s",N220="s",P220="s",R220="s",T220="s",V220="s"), 0, IF(OR(D220="a",F220="a",H220="a",J220="a",L220="a",N220="a",P220="a",R220="a",T220="a",V220="a"),Z220,0))</f>
        <v>0</v>
      </c>
      <c r="Z220" s="514">
        <v>5</v>
      </c>
      <c r="AA220" s="48">
        <f>COUNTIF(D220:W220,"a")+COUNTIF(D220:W220,"s")</f>
        <v>0</v>
      </c>
      <c r="AB220" s="387"/>
      <c r="AD220" s="219"/>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54"/>
      <c r="CH220" s="54"/>
      <c r="CI220" s="54"/>
      <c r="CJ220" s="54"/>
      <c r="CK220" s="54"/>
      <c r="CL220" s="54"/>
      <c r="CM220" s="54"/>
    </row>
    <row r="221" spans="1:95" ht="30" customHeight="1" x14ac:dyDescent="0.2">
      <c r="A221" s="508"/>
      <c r="B221" s="509"/>
      <c r="C221" s="528" t="s">
        <v>1070</v>
      </c>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7"/>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3"/>
    </row>
    <row r="222" spans="1:95" ht="30" customHeight="1" x14ac:dyDescent="0.2">
      <c r="A222" s="508"/>
      <c r="B222" s="509"/>
      <c r="C222" s="528" t="s">
        <v>1071</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7"/>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3"/>
    </row>
    <row r="223" spans="1:95" ht="45" customHeight="1" x14ac:dyDescent="0.2">
      <c r="A223" s="508"/>
      <c r="B223" s="193" t="s">
        <v>678</v>
      </c>
      <c r="C223" s="142" t="s">
        <v>679</v>
      </c>
      <c r="D223" s="646"/>
      <c r="E223" s="647"/>
      <c r="F223" s="646"/>
      <c r="G223" s="647"/>
      <c r="H223" s="646"/>
      <c r="I223" s="647"/>
      <c r="J223" s="646"/>
      <c r="K223" s="647"/>
      <c r="L223" s="646"/>
      <c r="M223" s="647"/>
      <c r="N223" s="646"/>
      <c r="O223" s="647"/>
      <c r="P223" s="646"/>
      <c r="Q223" s="647"/>
      <c r="R223" s="646"/>
      <c r="S223" s="647"/>
      <c r="T223" s="646"/>
      <c r="U223" s="647"/>
      <c r="V223" s="646"/>
      <c r="W223" s="647"/>
      <c r="X223" s="51"/>
      <c r="Y223" s="95">
        <f>IF(OR(D223="s",F223="s",H223="s",J223="s",L223="s",N223="s",P223="s",R223="s",T223="s",V223="s"), 0, IF(OR(D223="a",F223="a",H223="a",J223="a",L223="a",N223="a",P223="a",R223="a",T223="a",V223="a"),Z223,0))</f>
        <v>0</v>
      </c>
      <c r="Z223" s="514">
        <v>10</v>
      </c>
      <c r="AA223" s="48">
        <f>COUNTIF(D223:W223,"a")+COUNTIF(D223:W223,"s")</f>
        <v>0</v>
      </c>
      <c r="AB223" s="387"/>
      <c r="AD223" s="219" t="s">
        <v>395</v>
      </c>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54"/>
      <c r="CH223" s="54"/>
      <c r="CI223" s="54"/>
      <c r="CJ223" s="54"/>
      <c r="CK223" s="54"/>
      <c r="CL223" s="54"/>
      <c r="CM223" s="54"/>
    </row>
    <row r="224" spans="1:95" ht="30" customHeight="1" x14ac:dyDescent="0.2">
      <c r="A224" s="508"/>
      <c r="B224" s="509"/>
      <c r="C224" s="528" t="s">
        <v>1072</v>
      </c>
      <c r="D224" s="636"/>
      <c r="E224" s="636"/>
      <c r="F224" s="636"/>
      <c r="G224" s="636"/>
      <c r="H224" s="636"/>
      <c r="I224" s="636"/>
      <c r="J224" s="636"/>
      <c r="K224" s="636"/>
      <c r="L224" s="636"/>
      <c r="M224" s="636"/>
      <c r="N224" s="636"/>
      <c r="O224" s="636"/>
      <c r="P224" s="636"/>
      <c r="Q224" s="636"/>
      <c r="R224" s="636"/>
      <c r="S224" s="636"/>
      <c r="T224" s="636"/>
      <c r="U224" s="636"/>
      <c r="V224" s="636"/>
      <c r="W224" s="636"/>
      <c r="X224" s="636"/>
      <c r="Y224" s="636"/>
      <c r="Z224" s="637"/>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3"/>
    </row>
    <row r="225" spans="1:95" ht="45" customHeight="1" x14ac:dyDescent="0.15">
      <c r="A225" s="508"/>
      <c r="B225" s="193" t="s">
        <v>680</v>
      </c>
      <c r="C225" s="142" t="s">
        <v>1079</v>
      </c>
      <c r="D225" s="648"/>
      <c r="E225" s="649"/>
      <c r="F225" s="648"/>
      <c r="G225" s="649"/>
      <c r="H225" s="648"/>
      <c r="I225" s="649"/>
      <c r="J225" s="648"/>
      <c r="K225" s="649"/>
      <c r="L225" s="648"/>
      <c r="M225" s="649"/>
      <c r="N225" s="648"/>
      <c r="O225" s="649"/>
      <c r="P225" s="648"/>
      <c r="Q225" s="649"/>
      <c r="R225" s="648"/>
      <c r="S225" s="649"/>
      <c r="T225" s="648"/>
      <c r="U225" s="649"/>
      <c r="V225" s="648"/>
      <c r="W225" s="649"/>
      <c r="X225" s="51"/>
      <c r="Y225" s="95">
        <f>IF(OR(D225="s",F225="s",H225="s",J225="s",L225="s",N225="s",P225="s",R225="s",T225="s",V225="s"), 0, IF(OR(D225="a",F225="a",H225="a",J225="a",L225="a",N225="a",P225="a",R225="a",T225="a",V225="a"),Z225,0))</f>
        <v>0</v>
      </c>
      <c r="Z225" s="331">
        <v>10</v>
      </c>
      <c r="AA225" s="48">
        <f>COUNTIF(D225:W225,"a")+COUNTIF(D225:W225,"s")</f>
        <v>0</v>
      </c>
      <c r="AB225" s="387"/>
      <c r="AD225" s="219" t="s">
        <v>395</v>
      </c>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54"/>
      <c r="CH225" s="54"/>
      <c r="CI225" s="54"/>
      <c r="CJ225" s="54"/>
      <c r="CK225" s="54"/>
      <c r="CL225" s="54"/>
      <c r="CM225" s="54"/>
    </row>
    <row r="226" spans="1:95" ht="30" customHeight="1" x14ac:dyDescent="0.2">
      <c r="A226" s="508"/>
      <c r="B226" s="509"/>
      <c r="C226" s="528" t="s">
        <v>1073</v>
      </c>
      <c r="D226" s="636"/>
      <c r="E226" s="636"/>
      <c r="F226" s="636"/>
      <c r="G226" s="636"/>
      <c r="H226" s="636"/>
      <c r="I226" s="636"/>
      <c r="J226" s="636"/>
      <c r="K226" s="636"/>
      <c r="L226" s="636"/>
      <c r="M226" s="636"/>
      <c r="N226" s="636"/>
      <c r="O226" s="636"/>
      <c r="P226" s="636"/>
      <c r="Q226" s="636"/>
      <c r="R226" s="636"/>
      <c r="S226" s="636"/>
      <c r="T226" s="636"/>
      <c r="U226" s="636"/>
      <c r="V226" s="636"/>
      <c r="W226" s="636"/>
      <c r="X226" s="636"/>
      <c r="Y226" s="636"/>
      <c r="Z226" s="637"/>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3"/>
    </row>
    <row r="227" spans="1:95" ht="27.95" customHeight="1" x14ac:dyDescent="0.2">
      <c r="A227" s="508"/>
      <c r="B227" s="193" t="s">
        <v>675</v>
      </c>
      <c r="C227" s="142" t="s">
        <v>676</v>
      </c>
      <c r="D227" s="646"/>
      <c r="E227" s="647"/>
      <c r="F227" s="646"/>
      <c r="G227" s="647"/>
      <c r="H227" s="646"/>
      <c r="I227" s="647"/>
      <c r="J227" s="646"/>
      <c r="K227" s="647"/>
      <c r="L227" s="646"/>
      <c r="M227" s="647"/>
      <c r="N227" s="646"/>
      <c r="O227" s="647"/>
      <c r="P227" s="646"/>
      <c r="Q227" s="647"/>
      <c r="R227" s="646"/>
      <c r="S227" s="647"/>
      <c r="T227" s="646"/>
      <c r="U227" s="647"/>
      <c r="V227" s="646"/>
      <c r="W227" s="647"/>
      <c r="X227" s="51"/>
      <c r="Y227" s="95">
        <f>IF(OR(D227="s",F227="s",H227="s",J227="s",L227="s",N227="s",P227="s",R227="s",T227="s",V227="s"), 0, IF(OR(D227="a",F227="a",H227="a",J227="a",L227="a",N227="a",P227="a",R227="a",T227="a",V227="a"),Z227,0))</f>
        <v>0</v>
      </c>
      <c r="Z227" s="514">
        <v>10</v>
      </c>
      <c r="AA227" s="48">
        <f>COUNTIF(D227:W227,"a")+COUNTIF(D227:W227,"s")</f>
        <v>0</v>
      </c>
      <c r="AB227" s="387"/>
      <c r="AD227" s="219"/>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54"/>
      <c r="CH227" s="54"/>
      <c r="CI227" s="54"/>
      <c r="CJ227" s="54"/>
      <c r="CK227" s="54"/>
      <c r="CL227" s="54"/>
      <c r="CM227" s="54"/>
    </row>
    <row r="228" spans="1:95" ht="67.7" customHeight="1" x14ac:dyDescent="0.2">
      <c r="A228" s="508"/>
      <c r="B228" s="193" t="s">
        <v>1080</v>
      </c>
      <c r="C228" s="142" t="s">
        <v>1081</v>
      </c>
      <c r="D228" s="646"/>
      <c r="E228" s="647"/>
      <c r="F228" s="646"/>
      <c r="G228" s="647"/>
      <c r="H228" s="646"/>
      <c r="I228" s="647"/>
      <c r="J228" s="646"/>
      <c r="K228" s="647"/>
      <c r="L228" s="646"/>
      <c r="M228" s="647"/>
      <c r="N228" s="646"/>
      <c r="O228" s="647"/>
      <c r="P228" s="646"/>
      <c r="Q228" s="647"/>
      <c r="R228" s="646"/>
      <c r="S228" s="647"/>
      <c r="T228" s="646"/>
      <c r="U228" s="647"/>
      <c r="V228" s="646"/>
      <c r="W228" s="647"/>
      <c r="X228" s="51"/>
      <c r="Y228" s="95">
        <f>IF(OR(D228="s",F228="s",H228="s",J228="s",L228="s",N228="s",P228="s",R228="s",T228="s",V228="s"), 0, IF(OR(D228="a",F228="a",H228="a",J228="a",L228="a",N228="a",P228="a",R228="a",T228="a",V228="a"),Z228,0))</f>
        <v>0</v>
      </c>
      <c r="Z228" s="514">
        <v>10</v>
      </c>
      <c r="AA228" s="48">
        <f>COUNTIF(D228:W228,"a")+COUNTIF(D228:W228,"s")</f>
        <v>0</v>
      </c>
      <c r="AB228" s="387"/>
      <c r="AD228" s="219"/>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54"/>
      <c r="CH228" s="54"/>
      <c r="CI228" s="54"/>
      <c r="CJ228" s="54"/>
      <c r="CK228" s="54"/>
      <c r="CL228" s="54"/>
      <c r="CM228" s="54"/>
    </row>
    <row r="229" spans="1:95" ht="67.7" customHeight="1" x14ac:dyDescent="0.2">
      <c r="A229" s="508"/>
      <c r="B229" s="193" t="s">
        <v>1074</v>
      </c>
      <c r="C229" s="142" t="s">
        <v>1082</v>
      </c>
      <c r="D229" s="646"/>
      <c r="E229" s="647"/>
      <c r="F229" s="646"/>
      <c r="G229" s="647"/>
      <c r="H229" s="646"/>
      <c r="I229" s="647"/>
      <c r="J229" s="646"/>
      <c r="K229" s="647"/>
      <c r="L229" s="646"/>
      <c r="M229" s="647"/>
      <c r="N229" s="646"/>
      <c r="O229" s="647"/>
      <c r="P229" s="646"/>
      <c r="Q229" s="647"/>
      <c r="R229" s="646"/>
      <c r="S229" s="647"/>
      <c r="T229" s="646"/>
      <c r="U229" s="647"/>
      <c r="V229" s="646"/>
      <c r="W229" s="647"/>
      <c r="X229" s="51"/>
      <c r="Y229" s="95">
        <f>IF(OR(D229="s",F229="s",H229="s",J229="s",L229="s",N229="s",P229="s",R229="s",T229="s",V229="s"), 0, IF(OR(D229="a",F229="a",H229="a",J229="a",L229="a",N229="a",P229="a",R229="a",T229="a",V229="a"),Z229,0))</f>
        <v>0</v>
      </c>
      <c r="Z229" s="514">
        <v>5</v>
      </c>
      <c r="AA229" s="48">
        <f>COUNTIF(D229:W229,"a")+COUNTIF(D229:W229,"s")</f>
        <v>0</v>
      </c>
      <c r="AB229" s="387"/>
      <c r="AD229" s="219"/>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54"/>
      <c r="CH229" s="54"/>
      <c r="CI229" s="54"/>
      <c r="CJ229" s="54"/>
      <c r="CK229" s="54"/>
      <c r="CL229" s="54"/>
      <c r="CM229" s="54"/>
    </row>
    <row r="230" spans="1:95" ht="45" customHeight="1" x14ac:dyDescent="0.2">
      <c r="A230" s="508"/>
      <c r="B230" s="193" t="s">
        <v>1075</v>
      </c>
      <c r="C230" s="142" t="s">
        <v>1116</v>
      </c>
      <c r="D230" s="646"/>
      <c r="E230" s="647"/>
      <c r="F230" s="646"/>
      <c r="G230" s="647"/>
      <c r="H230" s="646"/>
      <c r="I230" s="647"/>
      <c r="J230" s="646"/>
      <c r="K230" s="647"/>
      <c r="L230" s="646"/>
      <c r="M230" s="647"/>
      <c r="N230" s="646"/>
      <c r="O230" s="647"/>
      <c r="P230" s="646"/>
      <c r="Q230" s="647"/>
      <c r="R230" s="646"/>
      <c r="S230" s="647"/>
      <c r="T230" s="646"/>
      <c r="U230" s="647"/>
      <c r="V230" s="646"/>
      <c r="W230" s="647"/>
      <c r="X230" s="51"/>
      <c r="Y230" s="95">
        <f>IF(OR(D230="s",F230="s",H230="s",J230="s",L230="s",N230="s",P230="s",R230="s",T230="s",V230="s"), 0, IF(OR(D230="a",F230="a",H230="a",J230="a",L230="a",N230="a",P230="a",R230="a",T230="a",V230="a"),Z230,0))</f>
        <v>0</v>
      </c>
      <c r="Z230" s="514">
        <v>5</v>
      </c>
      <c r="AA230" s="48">
        <f>COUNTIF(D230:W230,"a")+COUNTIF(D230:W230,"s")</f>
        <v>0</v>
      </c>
      <c r="AB230" s="387"/>
      <c r="AD230" s="219"/>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54"/>
      <c r="CH230" s="54"/>
      <c r="CI230" s="54"/>
      <c r="CJ230" s="54"/>
      <c r="CK230" s="54"/>
      <c r="CL230" s="54"/>
      <c r="CM230" s="54"/>
    </row>
    <row r="231" spans="1:95" ht="67.5" customHeight="1" x14ac:dyDescent="0.2">
      <c r="A231" s="508" t="s">
        <v>533</v>
      </c>
      <c r="B231" s="193" t="s">
        <v>1076</v>
      </c>
      <c r="C231" s="142" t="s">
        <v>1158</v>
      </c>
      <c r="D231" s="646"/>
      <c r="E231" s="647"/>
      <c r="F231" s="646"/>
      <c r="G231" s="647"/>
      <c r="H231" s="646"/>
      <c r="I231" s="647"/>
      <c r="J231" s="646"/>
      <c r="K231" s="647"/>
      <c r="L231" s="646"/>
      <c r="M231" s="647"/>
      <c r="N231" s="646"/>
      <c r="O231" s="647"/>
      <c r="P231" s="646"/>
      <c r="Q231" s="647"/>
      <c r="R231" s="646"/>
      <c r="S231" s="647"/>
      <c r="T231" s="646"/>
      <c r="U231" s="647"/>
      <c r="V231" s="646"/>
      <c r="W231" s="647"/>
      <c r="X231" s="51"/>
      <c r="Y231" s="95">
        <f>IF(OR(D231="s",F231="s",H231="s",J231="s",L231="s",N231="s",P231="s",R231="s",T231="s",V231="s"), 0, IF(OR(D231="a",F231="a",H231="a",J231="a",L231="a",N231="a",P231="a",R231="a",T231="a",V231="a"),Z231,0))</f>
        <v>0</v>
      </c>
      <c r="Z231" s="514">
        <v>5</v>
      </c>
      <c r="AA231" s="48">
        <f>COUNTIF(D231:W231,"a")+COUNTIF(D231:W231,"s")</f>
        <v>0</v>
      </c>
      <c r="AB231" s="387"/>
      <c r="AD231" s="219"/>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54"/>
      <c r="CH231" s="54"/>
      <c r="CI231" s="54"/>
      <c r="CJ231" s="54"/>
      <c r="CK231" s="54"/>
      <c r="CL231" s="54"/>
      <c r="CM231" s="54"/>
    </row>
    <row r="232" spans="1:95" ht="30" customHeight="1" x14ac:dyDescent="0.2">
      <c r="A232" s="508"/>
      <c r="B232" s="509"/>
      <c r="C232" s="528" t="s">
        <v>1077</v>
      </c>
      <c r="D232" s="636"/>
      <c r="E232" s="636"/>
      <c r="F232" s="636"/>
      <c r="G232" s="636"/>
      <c r="H232" s="636"/>
      <c r="I232" s="636"/>
      <c r="J232" s="636"/>
      <c r="K232" s="636"/>
      <c r="L232" s="636"/>
      <c r="M232" s="636"/>
      <c r="N232" s="636"/>
      <c r="O232" s="636"/>
      <c r="P232" s="636"/>
      <c r="Q232" s="636"/>
      <c r="R232" s="636"/>
      <c r="S232" s="636"/>
      <c r="T232" s="636"/>
      <c r="U232" s="636"/>
      <c r="V232" s="636"/>
      <c r="W232" s="636"/>
      <c r="X232" s="636"/>
      <c r="Y232" s="636"/>
      <c r="Z232" s="637"/>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3"/>
    </row>
    <row r="233" spans="1:95" ht="45" customHeight="1" x14ac:dyDescent="0.2">
      <c r="A233" s="508"/>
      <c r="B233" s="193" t="s">
        <v>670</v>
      </c>
      <c r="C233" s="142" t="s">
        <v>1083</v>
      </c>
      <c r="D233" s="652"/>
      <c r="E233" s="653"/>
      <c r="F233" s="652"/>
      <c r="G233" s="653"/>
      <c r="H233" s="652"/>
      <c r="I233" s="653"/>
      <c r="J233" s="652"/>
      <c r="K233" s="653"/>
      <c r="L233" s="652"/>
      <c r="M233" s="653"/>
      <c r="N233" s="652"/>
      <c r="O233" s="653"/>
      <c r="P233" s="652"/>
      <c r="Q233" s="653"/>
      <c r="R233" s="652"/>
      <c r="S233" s="653"/>
      <c r="T233" s="652"/>
      <c r="U233" s="653"/>
      <c r="V233" s="652"/>
      <c r="W233" s="653"/>
      <c r="X233" s="51"/>
      <c r="Y233" s="95">
        <f t="shared" ref="Y233:Y235" si="31">IF(OR(D233="s",F233="s",H233="s",J233="s",L233="s",N233="s",P233="s",R233="s",T233="s",V233="s"), 0, IF(OR(D233="a",F233="a",H233="a",J233="a",L233="a",N233="a",P233="a",R233="a",T233="a",V233="a"),Z233,0))</f>
        <v>0</v>
      </c>
      <c r="Z233" s="514">
        <v>5</v>
      </c>
      <c r="AA233" s="48">
        <f t="shared" ref="AA233:AA235" si="32">COUNTIF(D233:W233,"a")+COUNTIF(D233:W233,"s")</f>
        <v>0</v>
      </c>
      <c r="AB233" s="387"/>
      <c r="AD233" s="219" t="s">
        <v>395</v>
      </c>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54"/>
      <c r="CH233" s="54"/>
      <c r="CI233" s="54"/>
      <c r="CJ233" s="54"/>
      <c r="CK233" s="54"/>
      <c r="CL233" s="54"/>
      <c r="CM233" s="54"/>
    </row>
    <row r="234" spans="1:95" ht="45" customHeight="1" x14ac:dyDescent="0.2">
      <c r="A234" s="508"/>
      <c r="B234" s="193" t="s">
        <v>672</v>
      </c>
      <c r="C234" s="142" t="s">
        <v>1084</v>
      </c>
      <c r="D234" s="646"/>
      <c r="E234" s="647"/>
      <c r="F234" s="646"/>
      <c r="G234" s="647"/>
      <c r="H234" s="646"/>
      <c r="I234" s="647"/>
      <c r="J234" s="646"/>
      <c r="K234" s="647"/>
      <c r="L234" s="646"/>
      <c r="M234" s="647"/>
      <c r="N234" s="646"/>
      <c r="O234" s="647"/>
      <c r="P234" s="646"/>
      <c r="Q234" s="647"/>
      <c r="R234" s="646"/>
      <c r="S234" s="647"/>
      <c r="T234" s="646"/>
      <c r="U234" s="647"/>
      <c r="V234" s="646"/>
      <c r="W234" s="647"/>
      <c r="X234" s="51"/>
      <c r="Y234" s="95">
        <f t="shared" si="31"/>
        <v>0</v>
      </c>
      <c r="Z234" s="514">
        <v>5</v>
      </c>
      <c r="AA234" s="48">
        <f t="shared" si="32"/>
        <v>0</v>
      </c>
      <c r="AB234" s="387"/>
      <c r="AD234" s="219"/>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54"/>
      <c r="CH234" s="54"/>
      <c r="CI234" s="54"/>
      <c r="CJ234" s="54"/>
      <c r="CK234" s="54"/>
      <c r="CL234" s="54"/>
      <c r="CM234" s="54"/>
    </row>
    <row r="235" spans="1:95" ht="45" customHeight="1" thickBot="1" x14ac:dyDescent="0.25">
      <c r="A235" s="508"/>
      <c r="B235" s="193" t="s">
        <v>673</v>
      </c>
      <c r="C235" s="142" t="s">
        <v>674</v>
      </c>
      <c r="D235" s="646"/>
      <c r="E235" s="647"/>
      <c r="F235" s="646"/>
      <c r="G235" s="647"/>
      <c r="H235" s="646"/>
      <c r="I235" s="647"/>
      <c r="J235" s="646"/>
      <c r="K235" s="647"/>
      <c r="L235" s="646"/>
      <c r="M235" s="647"/>
      <c r="N235" s="646"/>
      <c r="O235" s="647"/>
      <c r="P235" s="646"/>
      <c r="Q235" s="647"/>
      <c r="R235" s="646"/>
      <c r="S235" s="647"/>
      <c r="T235" s="646"/>
      <c r="U235" s="647"/>
      <c r="V235" s="646"/>
      <c r="W235" s="647"/>
      <c r="X235" s="51"/>
      <c r="Y235" s="95">
        <f t="shared" si="31"/>
        <v>0</v>
      </c>
      <c r="Z235" s="514">
        <v>5</v>
      </c>
      <c r="AA235" s="48">
        <f t="shared" si="32"/>
        <v>0</v>
      </c>
      <c r="AB235" s="387"/>
      <c r="AD235" s="219" t="s">
        <v>395</v>
      </c>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54"/>
      <c r="CH235" s="54"/>
      <c r="CI235" s="54"/>
      <c r="CJ235" s="54"/>
      <c r="CK235" s="54"/>
      <c r="CL235" s="54"/>
      <c r="CM235" s="54"/>
    </row>
    <row r="236" spans="1:95" ht="21" customHeight="1" thickTop="1" thickBot="1" x14ac:dyDescent="0.25">
      <c r="A236" s="508"/>
      <c r="B236" s="529"/>
      <c r="C236" s="511"/>
      <c r="D236" s="659" t="s">
        <v>398</v>
      </c>
      <c r="E236" s="660"/>
      <c r="F236" s="660"/>
      <c r="G236" s="660"/>
      <c r="H236" s="660"/>
      <c r="I236" s="660"/>
      <c r="J236" s="660"/>
      <c r="K236" s="660"/>
      <c r="L236" s="660"/>
      <c r="M236" s="660"/>
      <c r="N236" s="660"/>
      <c r="O236" s="660"/>
      <c r="P236" s="660"/>
      <c r="Q236" s="660"/>
      <c r="R236" s="660"/>
      <c r="S236" s="660"/>
      <c r="T236" s="660"/>
      <c r="U236" s="660"/>
      <c r="V236" s="660"/>
      <c r="W236" s="660"/>
      <c r="X236" s="661"/>
      <c r="Y236" s="86">
        <f>SUM(Y219:Y235)</f>
        <v>0</v>
      </c>
      <c r="Z236" s="325">
        <f>SUM(Z219:Z235)</f>
        <v>80</v>
      </c>
      <c r="AD236" s="219"/>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54"/>
      <c r="CH236" s="54"/>
      <c r="CI236" s="54"/>
      <c r="CJ236" s="54"/>
      <c r="CK236" s="54"/>
      <c r="CL236" s="54"/>
      <c r="CM236" s="54"/>
    </row>
    <row r="237" spans="1:95" ht="21" customHeight="1" thickBot="1" x14ac:dyDescent="0.25">
      <c r="A237" s="314"/>
      <c r="B237" s="160"/>
      <c r="C237" s="273"/>
      <c r="D237" s="650"/>
      <c r="E237" s="651"/>
      <c r="F237" s="837">
        <v>30</v>
      </c>
      <c r="G237" s="838"/>
      <c r="H237" s="838"/>
      <c r="I237" s="838"/>
      <c r="J237" s="838"/>
      <c r="K237" s="838"/>
      <c r="L237" s="838"/>
      <c r="M237" s="838"/>
      <c r="N237" s="838"/>
      <c r="O237" s="838"/>
      <c r="P237" s="838"/>
      <c r="Q237" s="838"/>
      <c r="R237" s="838"/>
      <c r="S237" s="838"/>
      <c r="T237" s="838"/>
      <c r="U237" s="838"/>
      <c r="V237" s="838"/>
      <c r="W237" s="838"/>
      <c r="X237" s="838"/>
      <c r="Y237" s="838"/>
      <c r="Z237" s="839"/>
      <c r="AD237" s="219"/>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54"/>
      <c r="CH237" s="54"/>
      <c r="CI237" s="54"/>
      <c r="CJ237" s="54"/>
      <c r="CK237" s="54"/>
      <c r="CL237" s="54"/>
      <c r="CM237" s="54"/>
    </row>
    <row r="238" spans="1:95" ht="30" customHeight="1" thickBot="1" x14ac:dyDescent="0.25">
      <c r="A238" s="306"/>
      <c r="B238" s="198">
        <v>5410</v>
      </c>
      <c r="C238" s="148" t="s">
        <v>212</v>
      </c>
      <c r="D238" s="245"/>
      <c r="E238" s="246"/>
      <c r="F238" s="245" t="s">
        <v>397</v>
      </c>
      <c r="G238" s="246"/>
      <c r="H238" s="245" t="s">
        <v>397</v>
      </c>
      <c r="I238" s="246"/>
      <c r="J238" s="245"/>
      <c r="K238" s="246"/>
      <c r="L238" s="245"/>
      <c r="M238" s="246"/>
      <c r="N238" s="245"/>
      <c r="O238" s="246"/>
      <c r="P238" s="245"/>
      <c r="Q238" s="246"/>
      <c r="R238" s="245"/>
      <c r="S238" s="246"/>
      <c r="T238" s="245"/>
      <c r="U238" s="246"/>
      <c r="V238" s="245"/>
      <c r="W238" s="246"/>
      <c r="X238" s="244"/>
      <c r="Y238" s="244"/>
      <c r="Z238" s="323"/>
      <c r="AA238" s="178"/>
      <c r="AD238" s="219"/>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54"/>
      <c r="CF238" s="54"/>
      <c r="CG238" s="54"/>
      <c r="CH238" s="54"/>
      <c r="CI238" s="54"/>
      <c r="CJ238" s="54"/>
      <c r="CK238" s="54"/>
      <c r="CL238" s="54"/>
      <c r="CM238" s="54"/>
      <c r="CN238" s="54"/>
      <c r="CO238" s="54"/>
      <c r="CP238" s="54"/>
      <c r="CQ238" s="54"/>
    </row>
    <row r="239" spans="1:95" ht="30" customHeight="1" x14ac:dyDescent="0.2">
      <c r="A239" s="306"/>
      <c r="B239" s="94"/>
      <c r="C239" s="418" t="s">
        <v>681</v>
      </c>
      <c r="D239" s="758"/>
      <c r="E239" s="758"/>
      <c r="F239" s="758"/>
      <c r="G239" s="758"/>
      <c r="H239" s="758"/>
      <c r="I239" s="758"/>
      <c r="J239" s="758"/>
      <c r="K239" s="758"/>
      <c r="L239" s="758"/>
      <c r="M239" s="758"/>
      <c r="N239" s="758"/>
      <c r="O239" s="758"/>
      <c r="P239" s="758"/>
      <c r="Q239" s="758"/>
      <c r="R239" s="758"/>
      <c r="S239" s="758"/>
      <c r="T239" s="758"/>
      <c r="U239" s="758"/>
      <c r="V239" s="758"/>
      <c r="W239" s="758"/>
      <c r="X239" s="758"/>
      <c r="Y239" s="758"/>
      <c r="Z239" s="759"/>
      <c r="AA239" s="178"/>
      <c r="AD239" s="219"/>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54"/>
      <c r="CF239" s="54"/>
      <c r="CG239" s="54"/>
      <c r="CH239" s="54"/>
      <c r="CI239" s="54"/>
      <c r="CJ239" s="54"/>
      <c r="CK239" s="54"/>
      <c r="CL239" s="54"/>
      <c r="CM239" s="54"/>
      <c r="CN239" s="54"/>
      <c r="CO239" s="54"/>
      <c r="CP239" s="54"/>
      <c r="CQ239" s="54"/>
    </row>
    <row r="240" spans="1:95" ht="45" customHeight="1" x14ac:dyDescent="0.2">
      <c r="A240" s="525"/>
      <c r="B240" s="509" t="s">
        <v>682</v>
      </c>
      <c r="C240" s="410" t="s">
        <v>733</v>
      </c>
      <c r="D240" s="741"/>
      <c r="E240" s="742"/>
      <c r="F240" s="741"/>
      <c r="G240" s="742"/>
      <c r="H240" s="741"/>
      <c r="I240" s="742"/>
      <c r="J240" s="741"/>
      <c r="K240" s="742"/>
      <c r="L240" s="741"/>
      <c r="M240" s="742"/>
      <c r="N240" s="741"/>
      <c r="O240" s="742"/>
      <c r="P240" s="741"/>
      <c r="Q240" s="742"/>
      <c r="R240" s="741"/>
      <c r="S240" s="742"/>
      <c r="T240" s="741"/>
      <c r="U240" s="742"/>
      <c r="V240" s="741"/>
      <c r="W240" s="742"/>
      <c r="X240" s="419"/>
      <c r="Y240" s="100">
        <f>IF(OR(D240="s",F240="s",H240="s",J240="s",L240="s",N240="s",P240="s",R240="s",T240="s",V240="s"), 0, IF(OR(D240="a",F240="a",H240="a",J240="a",L240="a",N240="a",P240="a",R240="a",T240="a",V240="a"),Z240,0))</f>
        <v>0</v>
      </c>
      <c r="Z240" s="411">
        <f>IF(X240="na",0,10)</f>
        <v>10</v>
      </c>
      <c r="AA240" s="178">
        <f>COUNTIF(D240:W240,"a")+COUNTIF(D240:W240,"s")+COUNTIF(X240,"na")</f>
        <v>0</v>
      </c>
      <c r="AB240" s="387"/>
      <c r="AD240" s="219"/>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54"/>
      <c r="CF240" s="54"/>
      <c r="CG240" s="54"/>
      <c r="CH240" s="54"/>
      <c r="CI240" s="54"/>
      <c r="CJ240" s="54"/>
      <c r="CK240" s="54"/>
      <c r="CL240" s="54"/>
      <c r="CM240" s="54"/>
      <c r="CN240" s="54"/>
      <c r="CO240" s="54"/>
      <c r="CP240" s="54"/>
      <c r="CQ240" s="54"/>
    </row>
    <row r="241" spans="1:95" ht="30" customHeight="1" x14ac:dyDescent="0.2">
      <c r="A241" s="306"/>
      <c r="B241" s="524"/>
      <c r="C241" s="553" t="s">
        <v>683</v>
      </c>
      <c r="D241" s="666"/>
      <c r="E241" s="666"/>
      <c r="F241" s="666"/>
      <c r="G241" s="666"/>
      <c r="H241" s="666"/>
      <c r="I241" s="666"/>
      <c r="J241" s="666"/>
      <c r="K241" s="666"/>
      <c r="L241" s="666"/>
      <c r="M241" s="666"/>
      <c r="N241" s="666"/>
      <c r="O241" s="666"/>
      <c r="P241" s="666"/>
      <c r="Q241" s="666"/>
      <c r="R241" s="666"/>
      <c r="S241" s="666"/>
      <c r="T241" s="666"/>
      <c r="U241" s="666"/>
      <c r="V241" s="666"/>
      <c r="W241" s="666"/>
      <c r="X241" s="666"/>
      <c r="Y241" s="666"/>
      <c r="Z241" s="667"/>
      <c r="AA241" s="178"/>
      <c r="AD241" s="219"/>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54"/>
      <c r="CF241" s="54"/>
      <c r="CG241" s="54"/>
      <c r="CH241" s="54"/>
      <c r="CI241" s="54"/>
      <c r="CJ241" s="54"/>
      <c r="CK241" s="54"/>
      <c r="CL241" s="54"/>
      <c r="CM241" s="54"/>
      <c r="CN241" s="54"/>
      <c r="CO241" s="54"/>
      <c r="CP241" s="54"/>
      <c r="CQ241" s="54"/>
    </row>
    <row r="242" spans="1:95" ht="45" customHeight="1" x14ac:dyDescent="0.2">
      <c r="A242" s="525"/>
      <c r="B242" s="207" t="s">
        <v>734</v>
      </c>
      <c r="C242" s="410" t="s">
        <v>735</v>
      </c>
      <c r="D242" s="741"/>
      <c r="E242" s="742"/>
      <c r="F242" s="741"/>
      <c r="G242" s="742"/>
      <c r="H242" s="741"/>
      <c r="I242" s="742"/>
      <c r="J242" s="741"/>
      <c r="K242" s="742"/>
      <c r="L242" s="741"/>
      <c r="M242" s="742"/>
      <c r="N242" s="741"/>
      <c r="O242" s="742"/>
      <c r="P242" s="741"/>
      <c r="Q242" s="742"/>
      <c r="R242" s="741"/>
      <c r="S242" s="742"/>
      <c r="T242" s="741"/>
      <c r="U242" s="742"/>
      <c r="V242" s="741"/>
      <c r="W242" s="742"/>
      <c r="X242" s="420" t="str">
        <f>IF(X240="na","na","")</f>
        <v/>
      </c>
      <c r="Y242" s="100">
        <f>IF(OR(D242="s",F242="s",H242="s",J242="s",L242="s",N242="s",P242="s",R242="s",T242="s",V242="s"), 0, IF(OR(D242="a",F242="a",H242="a",J242="a",L242="a",N242="a",P242="a",R242="a",T242="a",V242="a"),Z242,0))</f>
        <v>0</v>
      </c>
      <c r="Z242" s="411">
        <f>IF(X242="na",0,30)</f>
        <v>30</v>
      </c>
      <c r="AA242" s="178">
        <f>COUNTIF(D242:W242,"a")+COUNTIF(D242:W242,"s")+COUNTIF(X242,"na")</f>
        <v>0</v>
      </c>
      <c r="AB242" s="387"/>
      <c r="AD242" s="219"/>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54"/>
      <c r="CF242" s="54"/>
      <c r="CG242" s="54"/>
      <c r="CH242" s="54"/>
      <c r="CI242" s="54"/>
      <c r="CJ242" s="54"/>
      <c r="CK242" s="54"/>
      <c r="CL242" s="54"/>
      <c r="CM242" s="54"/>
      <c r="CN242" s="54"/>
      <c r="CO242" s="54"/>
      <c r="CP242" s="54"/>
      <c r="CQ242" s="54"/>
    </row>
    <row r="243" spans="1:95" ht="30" customHeight="1" x14ac:dyDescent="0.2">
      <c r="A243" s="508"/>
      <c r="B243" s="552"/>
      <c r="C243" s="553" t="s">
        <v>313</v>
      </c>
      <c r="D243" s="668" t="s">
        <v>712</v>
      </c>
      <c r="E243" s="669"/>
      <c r="F243" s="669"/>
      <c r="G243" s="669"/>
      <c r="H243" s="669"/>
      <c r="I243" s="669"/>
      <c r="J243" s="669"/>
      <c r="K243" s="669"/>
      <c r="L243" s="669"/>
      <c r="M243" s="669"/>
      <c r="N243" s="669"/>
      <c r="O243" s="669"/>
      <c r="P243" s="669"/>
      <c r="Q243" s="669"/>
      <c r="R243" s="669"/>
      <c r="S243" s="669"/>
      <c r="T243" s="669"/>
      <c r="U243" s="669"/>
      <c r="V243" s="669"/>
      <c r="W243" s="669"/>
      <c r="X243" s="669"/>
      <c r="Y243" s="669"/>
      <c r="Z243" s="670"/>
      <c r="AA243" s="178"/>
      <c r="AD243" s="219"/>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54"/>
      <c r="CF243" s="54"/>
      <c r="CG243" s="54"/>
      <c r="CH243" s="54"/>
      <c r="CI243" s="54"/>
      <c r="CJ243" s="54"/>
      <c r="CK243" s="54"/>
      <c r="CL243" s="54"/>
      <c r="CM243" s="54"/>
      <c r="CN243" s="54"/>
      <c r="CO243" s="54"/>
      <c r="CP243" s="54"/>
      <c r="CQ243" s="54"/>
    </row>
    <row r="244" spans="1:95" ht="27.95" customHeight="1" x14ac:dyDescent="0.2">
      <c r="A244" s="508"/>
      <c r="B244" s="101"/>
      <c r="C244" s="156" t="s">
        <v>736</v>
      </c>
      <c r="D244" s="652"/>
      <c r="E244" s="653"/>
      <c r="F244" s="652"/>
      <c r="G244" s="653"/>
      <c r="H244" s="652"/>
      <c r="I244" s="653"/>
      <c r="J244" s="652"/>
      <c r="K244" s="653"/>
      <c r="L244" s="652"/>
      <c r="M244" s="653"/>
      <c r="N244" s="652"/>
      <c r="O244" s="653"/>
      <c r="P244" s="652"/>
      <c r="Q244" s="653"/>
      <c r="R244" s="652"/>
      <c r="S244" s="653"/>
      <c r="T244" s="652"/>
      <c r="U244" s="653"/>
      <c r="V244" s="652"/>
      <c r="W244" s="653"/>
      <c r="X244" s="734"/>
      <c r="Y244" s="750"/>
      <c r="Z244" s="751"/>
      <c r="AA244" s="178">
        <f>IF(OR(COUNTIF($D$242:$W$242,"s"),COUNTIF($X$242,"na")),1,COUNTIF(D244:W244, "a"))</f>
        <v>0</v>
      </c>
      <c r="AB244" s="387"/>
      <c r="AD244" s="219"/>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54"/>
      <c r="CF244" s="54"/>
      <c r="CG244" s="54"/>
      <c r="CH244" s="54"/>
      <c r="CI244" s="54"/>
      <c r="CJ244" s="54"/>
      <c r="CK244" s="54"/>
      <c r="CL244" s="54"/>
      <c r="CM244" s="54"/>
      <c r="CN244" s="54"/>
      <c r="CO244" s="54"/>
      <c r="CP244" s="54"/>
      <c r="CQ244" s="54"/>
    </row>
    <row r="245" spans="1:95" ht="27.95" customHeight="1" x14ac:dyDescent="0.2">
      <c r="A245" s="508"/>
      <c r="B245" s="554"/>
      <c r="C245" s="156" t="s">
        <v>737</v>
      </c>
      <c r="D245" s="646"/>
      <c r="E245" s="647"/>
      <c r="F245" s="646"/>
      <c r="G245" s="647"/>
      <c r="H245" s="646"/>
      <c r="I245" s="647"/>
      <c r="J245" s="646"/>
      <c r="K245" s="647"/>
      <c r="L245" s="646"/>
      <c r="M245" s="647"/>
      <c r="N245" s="646"/>
      <c r="O245" s="647"/>
      <c r="P245" s="646"/>
      <c r="Q245" s="647"/>
      <c r="R245" s="646"/>
      <c r="S245" s="647"/>
      <c r="T245" s="646"/>
      <c r="U245" s="647"/>
      <c r="V245" s="646"/>
      <c r="W245" s="647"/>
      <c r="X245" s="752"/>
      <c r="Y245" s="750"/>
      <c r="Z245" s="751"/>
      <c r="AA245" s="178">
        <f>IF(OR(COUNTIF($D$242:$W$242,"s"),COUNTIF($X$242,"na")),1,COUNTIF(D245:W245, "a"))</f>
        <v>0</v>
      </c>
      <c r="AB245" s="387"/>
      <c r="AD245" s="219"/>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54"/>
      <c r="CF245" s="54"/>
      <c r="CG245" s="54"/>
      <c r="CH245" s="54"/>
      <c r="CI245" s="54"/>
      <c r="CJ245" s="54"/>
      <c r="CK245" s="54"/>
      <c r="CL245" s="54"/>
      <c r="CM245" s="54"/>
      <c r="CN245" s="54"/>
      <c r="CO245" s="54"/>
      <c r="CP245" s="54"/>
      <c r="CQ245" s="54"/>
    </row>
    <row r="246" spans="1:95" ht="27.95" customHeight="1" x14ac:dyDescent="0.2">
      <c r="A246" s="337"/>
      <c r="B246" s="85"/>
      <c r="C246" s="161" t="s">
        <v>738</v>
      </c>
      <c r="D246" s="654"/>
      <c r="E246" s="655"/>
      <c r="F246" s="654"/>
      <c r="G246" s="655"/>
      <c r="H246" s="654"/>
      <c r="I246" s="655"/>
      <c r="J246" s="654"/>
      <c r="K246" s="655"/>
      <c r="L246" s="654"/>
      <c r="M246" s="655"/>
      <c r="N246" s="654"/>
      <c r="O246" s="655"/>
      <c r="P246" s="654"/>
      <c r="Q246" s="655"/>
      <c r="R246" s="654"/>
      <c r="S246" s="655"/>
      <c r="T246" s="654"/>
      <c r="U246" s="655"/>
      <c r="V246" s="654"/>
      <c r="W246" s="655"/>
      <c r="X246" s="752"/>
      <c r="Y246" s="750"/>
      <c r="Z246" s="751"/>
      <c r="AA246" s="178">
        <f>IF(OR(COUNTIF($D$242:$W$242,"s"),COUNTIF($X$242,"na")),1,COUNTIF(D246:W246, "a"))</f>
        <v>0</v>
      </c>
      <c r="AB246" s="387"/>
      <c r="AD246" s="219"/>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54"/>
      <c r="CF246" s="54"/>
      <c r="CG246" s="54"/>
      <c r="CH246" s="54"/>
      <c r="CI246" s="54"/>
      <c r="CJ246" s="54"/>
      <c r="CK246" s="54"/>
      <c r="CL246" s="54"/>
      <c r="CM246" s="54"/>
      <c r="CN246" s="54"/>
      <c r="CO246" s="54"/>
      <c r="CP246" s="54"/>
      <c r="CQ246" s="54"/>
    </row>
    <row r="247" spans="1:95" ht="30" customHeight="1" x14ac:dyDescent="0.2">
      <c r="A247" s="508"/>
      <c r="B247" s="524"/>
      <c r="C247" s="520" t="s">
        <v>739</v>
      </c>
      <c r="D247" s="666"/>
      <c r="E247" s="666"/>
      <c r="F247" s="666"/>
      <c r="G247" s="666"/>
      <c r="H247" s="666"/>
      <c r="I247" s="666"/>
      <c r="J247" s="666"/>
      <c r="K247" s="666"/>
      <c r="L247" s="666"/>
      <c r="M247" s="666"/>
      <c r="N247" s="666"/>
      <c r="O247" s="666"/>
      <c r="P247" s="666"/>
      <c r="Q247" s="666"/>
      <c r="R247" s="666"/>
      <c r="S247" s="666"/>
      <c r="T247" s="666"/>
      <c r="U247" s="666"/>
      <c r="V247" s="666"/>
      <c r="W247" s="666"/>
      <c r="X247" s="666"/>
      <c r="Y247" s="666"/>
      <c r="Z247" s="667"/>
      <c r="AA247" s="178"/>
      <c r="AD247" s="219"/>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54"/>
      <c r="CF247" s="54"/>
      <c r="CG247" s="54"/>
      <c r="CH247" s="54"/>
      <c r="CI247" s="54"/>
      <c r="CJ247" s="54"/>
      <c r="CK247" s="54"/>
      <c r="CL247" s="54"/>
      <c r="CM247" s="54"/>
      <c r="CN247" s="54"/>
      <c r="CO247" s="54"/>
      <c r="CP247" s="54"/>
      <c r="CQ247" s="54"/>
    </row>
    <row r="248" spans="1:95" ht="45" customHeight="1" x14ac:dyDescent="0.2">
      <c r="A248" s="525"/>
      <c r="B248" s="207" t="s">
        <v>740</v>
      </c>
      <c r="C248" s="410" t="s">
        <v>741</v>
      </c>
      <c r="D248" s="741"/>
      <c r="E248" s="742"/>
      <c r="F248" s="741"/>
      <c r="G248" s="742"/>
      <c r="H248" s="741"/>
      <c r="I248" s="742"/>
      <c r="J248" s="741"/>
      <c r="K248" s="742"/>
      <c r="L248" s="741"/>
      <c r="M248" s="742"/>
      <c r="N248" s="741"/>
      <c r="O248" s="742"/>
      <c r="P248" s="741"/>
      <c r="Q248" s="742"/>
      <c r="R248" s="741"/>
      <c r="S248" s="742"/>
      <c r="T248" s="741"/>
      <c r="U248" s="742"/>
      <c r="V248" s="741"/>
      <c r="W248" s="742"/>
      <c r="X248" s="420" t="str">
        <f>IF(X240="na","na","")</f>
        <v/>
      </c>
      <c r="Y248" s="100">
        <f>IF(OR(D248="s",F248="s",H248="s",J248="s",L248="s",N248="s",P248="s",R248="s",T248="s",V248="s"), 0, IF(OR(D248="a",F248="a",H248="a",J248="a",L248="a",N248="a",P248="a",R248="a",T248="a",V248="a"),Z248,0))</f>
        <v>0</v>
      </c>
      <c r="Z248" s="411">
        <f>IF(X242="na",0,10)</f>
        <v>10</v>
      </c>
      <c r="AA248" s="178">
        <f>COUNTIF(D248:W248,"a")+COUNTIF(D248:W248,"s")+COUNTIF(X248,"na")</f>
        <v>0</v>
      </c>
      <c r="AB248" s="387"/>
      <c r="AD248" s="219"/>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54"/>
      <c r="CF248" s="54"/>
      <c r="CG248" s="54"/>
      <c r="CH248" s="54"/>
      <c r="CI248" s="54"/>
      <c r="CJ248" s="54"/>
      <c r="CK248" s="54"/>
      <c r="CL248" s="54"/>
      <c r="CM248" s="54"/>
      <c r="CN248" s="54"/>
      <c r="CO248" s="54"/>
      <c r="CP248" s="54"/>
      <c r="CQ248" s="54"/>
    </row>
    <row r="249" spans="1:95" ht="30" customHeight="1" x14ac:dyDescent="0.2">
      <c r="A249" s="508"/>
      <c r="B249" s="524"/>
      <c r="C249" s="561" t="s">
        <v>684</v>
      </c>
      <c r="D249" s="665"/>
      <c r="E249" s="666"/>
      <c r="F249" s="666"/>
      <c r="G249" s="666"/>
      <c r="H249" s="666"/>
      <c r="I249" s="666"/>
      <c r="J249" s="666"/>
      <c r="K249" s="666"/>
      <c r="L249" s="666"/>
      <c r="M249" s="666"/>
      <c r="N249" s="666"/>
      <c r="O249" s="666"/>
      <c r="P249" s="666"/>
      <c r="Q249" s="666"/>
      <c r="R249" s="666"/>
      <c r="S249" s="666"/>
      <c r="T249" s="666"/>
      <c r="U249" s="666"/>
      <c r="V249" s="666"/>
      <c r="W249" s="666"/>
      <c r="X249" s="666"/>
      <c r="Y249" s="666"/>
      <c r="Z249" s="667"/>
      <c r="AA249" s="178"/>
      <c r="AD249" s="219"/>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54"/>
      <c r="CF249" s="54"/>
      <c r="CG249" s="54"/>
      <c r="CH249" s="54"/>
      <c r="CI249" s="54"/>
      <c r="CJ249" s="54"/>
      <c r="CK249" s="54"/>
      <c r="CL249" s="54"/>
      <c r="CM249" s="54"/>
      <c r="CN249" s="54"/>
      <c r="CO249" s="54"/>
      <c r="CP249" s="54"/>
      <c r="CQ249" s="54"/>
    </row>
    <row r="250" spans="1:95" ht="30" customHeight="1" x14ac:dyDescent="0.2">
      <c r="A250" s="508"/>
      <c r="B250" s="524"/>
      <c r="C250" s="520" t="s">
        <v>685</v>
      </c>
      <c r="D250" s="666"/>
      <c r="E250" s="666"/>
      <c r="F250" s="666"/>
      <c r="G250" s="666"/>
      <c r="H250" s="666"/>
      <c r="I250" s="666"/>
      <c r="J250" s="666"/>
      <c r="K250" s="666"/>
      <c r="L250" s="666"/>
      <c r="M250" s="666"/>
      <c r="N250" s="666"/>
      <c r="O250" s="666"/>
      <c r="P250" s="666"/>
      <c r="Q250" s="666"/>
      <c r="R250" s="666"/>
      <c r="S250" s="666"/>
      <c r="T250" s="666"/>
      <c r="U250" s="666"/>
      <c r="V250" s="666"/>
      <c r="W250" s="666"/>
      <c r="X250" s="666"/>
      <c r="Y250" s="666"/>
      <c r="Z250" s="667"/>
      <c r="AA250" s="178"/>
      <c r="AD250" s="219"/>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54"/>
      <c r="CF250" s="54"/>
      <c r="CG250" s="54"/>
      <c r="CH250" s="54"/>
      <c r="CI250" s="54"/>
      <c r="CJ250" s="54"/>
      <c r="CK250" s="54"/>
      <c r="CL250" s="54"/>
      <c r="CM250" s="54"/>
      <c r="CN250" s="54"/>
      <c r="CO250" s="54"/>
      <c r="CP250" s="54"/>
      <c r="CQ250" s="54"/>
    </row>
    <row r="251" spans="1:95" ht="88.5" customHeight="1" x14ac:dyDescent="0.2">
      <c r="A251" s="525"/>
      <c r="B251" s="193" t="s">
        <v>686</v>
      </c>
      <c r="C251" s="149" t="s">
        <v>742</v>
      </c>
      <c r="D251" s="652"/>
      <c r="E251" s="653"/>
      <c r="F251" s="652"/>
      <c r="G251" s="653"/>
      <c r="H251" s="652"/>
      <c r="I251" s="653"/>
      <c r="J251" s="652"/>
      <c r="K251" s="653"/>
      <c r="L251" s="652"/>
      <c r="M251" s="653"/>
      <c r="N251" s="652"/>
      <c r="O251" s="653"/>
      <c r="P251" s="652"/>
      <c r="Q251" s="653"/>
      <c r="R251" s="652"/>
      <c r="S251" s="653"/>
      <c r="T251" s="652"/>
      <c r="U251" s="653"/>
      <c r="V251" s="652"/>
      <c r="W251" s="653"/>
      <c r="X251" s="417"/>
      <c r="Y251" s="95">
        <f>IF(OR(D251="s",F251="s",H251="s",J251="s",L251="s",N251="s",P251="s",R251="s",T251="s",V251="s"), 0, IF(OR(D251="a",F251="a",H251="a",J251="a",L251="a",N251="a",P251="a",R251="a",T251="a",V251="a"),Z251,0))</f>
        <v>0</v>
      </c>
      <c r="Z251" s="324">
        <f>IF(X251="na",0,10)</f>
        <v>10</v>
      </c>
      <c r="AA251" s="178">
        <f>COUNTIF(D251:W251,"a")+COUNTIF(D251:W251,"s")+COUNTIF(X251,"na")</f>
        <v>0</v>
      </c>
      <c r="AB251" s="387"/>
      <c r="AD251" s="219" t="s">
        <v>395</v>
      </c>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54"/>
      <c r="CF251" s="54"/>
      <c r="CG251" s="54"/>
      <c r="CH251" s="54"/>
      <c r="CI251" s="54"/>
      <c r="CJ251" s="54"/>
      <c r="CK251" s="54"/>
      <c r="CL251" s="54"/>
      <c r="CM251" s="54"/>
      <c r="CN251" s="54"/>
      <c r="CO251" s="54"/>
      <c r="CP251" s="54"/>
      <c r="CQ251" s="54"/>
    </row>
    <row r="252" spans="1:95" ht="27.95" customHeight="1" x14ac:dyDescent="0.2">
      <c r="A252" s="525"/>
      <c r="B252" s="515" t="s">
        <v>687</v>
      </c>
      <c r="C252" s="149" t="s">
        <v>743</v>
      </c>
      <c r="D252" s="646"/>
      <c r="E252" s="647"/>
      <c r="F252" s="646"/>
      <c r="G252" s="647"/>
      <c r="H252" s="646"/>
      <c r="I252" s="647"/>
      <c r="J252" s="646"/>
      <c r="K252" s="647"/>
      <c r="L252" s="646"/>
      <c r="M252" s="647"/>
      <c r="N252" s="646"/>
      <c r="O252" s="647"/>
      <c r="P252" s="646"/>
      <c r="Q252" s="647"/>
      <c r="R252" s="646"/>
      <c r="S252" s="647"/>
      <c r="T252" s="646"/>
      <c r="U252" s="647"/>
      <c r="V252" s="646"/>
      <c r="W252" s="647"/>
      <c r="X252" s="421" t="str">
        <f>IF(X251="na", "na"," ")</f>
        <v xml:space="preserve"> </v>
      </c>
      <c r="Y252" s="513">
        <f>IF(OR(D252="s",F252="s",H252="s",J252="s",L252="s",N252="s",P252="s",R252="s",T252="s",V252="s"), 0, IF(OR(D252="a",F252="a",H252="a",J252="a",L252="a",N252="a",P252="a",R252="a",T252="a",V252="a"),Z252,0))</f>
        <v>0</v>
      </c>
      <c r="Z252" s="324">
        <f>IF(X252="na",0,5)</f>
        <v>5</v>
      </c>
      <c r="AA252" s="178">
        <f>COUNTIF(D252:W252,"a")+COUNTIF(D252:W252,"s")+COUNTIF(X252,"na")</f>
        <v>0</v>
      </c>
      <c r="AB252" s="387"/>
      <c r="AD252" s="219" t="s">
        <v>395</v>
      </c>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54"/>
      <c r="CF252" s="54"/>
      <c r="CG252" s="54"/>
      <c r="CH252" s="54"/>
      <c r="CI252" s="54"/>
      <c r="CJ252" s="54"/>
      <c r="CK252" s="54"/>
      <c r="CL252" s="54"/>
      <c r="CM252" s="54"/>
      <c r="CN252" s="54"/>
      <c r="CO252" s="54"/>
      <c r="CP252" s="54"/>
      <c r="CQ252" s="54"/>
    </row>
    <row r="253" spans="1:95" ht="88.5" customHeight="1" x14ac:dyDescent="0.2">
      <c r="A253" s="525"/>
      <c r="B253" s="196" t="s">
        <v>744</v>
      </c>
      <c r="C253" s="410" t="s">
        <v>745</v>
      </c>
      <c r="D253" s="654"/>
      <c r="E253" s="655"/>
      <c r="F253" s="654"/>
      <c r="G253" s="655"/>
      <c r="H253" s="654"/>
      <c r="I253" s="655"/>
      <c r="J253" s="654"/>
      <c r="K253" s="655"/>
      <c r="L253" s="654"/>
      <c r="M253" s="655"/>
      <c r="N253" s="654"/>
      <c r="O253" s="655"/>
      <c r="P253" s="654"/>
      <c r="Q253" s="655"/>
      <c r="R253" s="654"/>
      <c r="S253" s="655"/>
      <c r="T253" s="654"/>
      <c r="U253" s="655"/>
      <c r="V253" s="654"/>
      <c r="W253" s="655"/>
      <c r="X253" s="420" t="str">
        <f>IF(X251="na", "na"," ")</f>
        <v xml:space="preserve"> </v>
      </c>
      <c r="Y253" s="96">
        <f>IF(OR(D253="s",F253="s",H253="s",J253="s",L253="s",N253="s",P253="s",R253="s",T253="s",V253="s"), 0, IF(OR(D253="a",F253="a",H253="a",J253="a",L253="a",N253="a",P253="a",R253="a",T253="a",V253="a"),Z253,0))</f>
        <v>0</v>
      </c>
      <c r="Z253" s="411">
        <f>IF(X253="na",0,5)</f>
        <v>5</v>
      </c>
      <c r="AA253" s="178">
        <f>COUNTIF(D253:W253,"a")+COUNTIF(D253:W253,"s")+COUNTIF(X253,"na")</f>
        <v>0</v>
      </c>
      <c r="AB253" s="387"/>
      <c r="AD253" s="219" t="s">
        <v>395</v>
      </c>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54"/>
      <c r="CF253" s="54"/>
      <c r="CG253" s="54"/>
      <c r="CH253" s="54"/>
      <c r="CI253" s="54"/>
      <c r="CJ253" s="54"/>
      <c r="CK253" s="54"/>
      <c r="CL253" s="54"/>
      <c r="CM253" s="54"/>
      <c r="CN253" s="54"/>
      <c r="CO253" s="54"/>
      <c r="CP253" s="54"/>
      <c r="CQ253" s="54"/>
    </row>
    <row r="254" spans="1:95" ht="30" customHeight="1" x14ac:dyDescent="0.2">
      <c r="A254" s="508"/>
      <c r="B254" s="524"/>
      <c r="C254" s="520" t="s">
        <v>688</v>
      </c>
      <c r="D254" s="666"/>
      <c r="E254" s="666"/>
      <c r="F254" s="666"/>
      <c r="G254" s="666"/>
      <c r="H254" s="666"/>
      <c r="I254" s="666"/>
      <c r="J254" s="666"/>
      <c r="K254" s="666"/>
      <c r="L254" s="666"/>
      <c r="M254" s="666"/>
      <c r="N254" s="666"/>
      <c r="O254" s="666"/>
      <c r="P254" s="666"/>
      <c r="Q254" s="666"/>
      <c r="R254" s="666"/>
      <c r="S254" s="666"/>
      <c r="T254" s="666"/>
      <c r="U254" s="666"/>
      <c r="V254" s="666"/>
      <c r="W254" s="666"/>
      <c r="X254" s="666"/>
      <c r="Y254" s="666"/>
      <c r="Z254" s="667"/>
      <c r="AA254" s="178"/>
      <c r="AD254" s="219"/>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54"/>
      <c r="CF254" s="54"/>
      <c r="CG254" s="54"/>
      <c r="CH254" s="54"/>
      <c r="CI254" s="54"/>
      <c r="CJ254" s="54"/>
      <c r="CK254" s="54"/>
      <c r="CL254" s="54"/>
      <c r="CM254" s="54"/>
      <c r="CN254" s="54"/>
      <c r="CO254" s="54"/>
      <c r="CP254" s="54"/>
      <c r="CQ254" s="54"/>
    </row>
    <row r="255" spans="1:95" ht="67.7" customHeight="1" x14ac:dyDescent="0.2">
      <c r="A255" s="525"/>
      <c r="B255" s="193" t="s">
        <v>689</v>
      </c>
      <c r="C255" s="149" t="s">
        <v>746</v>
      </c>
      <c r="D255" s="652"/>
      <c r="E255" s="653"/>
      <c r="F255" s="652"/>
      <c r="G255" s="653"/>
      <c r="H255" s="652"/>
      <c r="I255" s="653"/>
      <c r="J255" s="652"/>
      <c r="K255" s="653"/>
      <c r="L255" s="652"/>
      <c r="M255" s="653"/>
      <c r="N255" s="652"/>
      <c r="O255" s="653"/>
      <c r="P255" s="652"/>
      <c r="Q255" s="653"/>
      <c r="R255" s="652"/>
      <c r="S255" s="653"/>
      <c r="T255" s="652"/>
      <c r="U255" s="653"/>
      <c r="V255" s="652"/>
      <c r="W255" s="653"/>
      <c r="X255" s="417"/>
      <c r="Y255" s="95">
        <f>IF(OR(D255="s",F255="s",H255="s",J255="s",L255="s",N255="s",P255="s",R255="s",T255="s",V255="s"), 0, IF(OR(D255="a",F255="a",H255="a",J255="a",L255="a",N255="a",P255="a",R255="a",T255="a",V255="a"),Z255,0))</f>
        <v>0</v>
      </c>
      <c r="Z255" s="324">
        <f>IF(X255="na",0,10)</f>
        <v>10</v>
      </c>
      <c r="AA255" s="178">
        <f>COUNTIF(D255:W255,"a")+COUNTIF(D255:W255,"s")+COUNTIF(X255,"na")</f>
        <v>0</v>
      </c>
      <c r="AB255" s="387"/>
      <c r="AD255" s="219" t="s">
        <v>395</v>
      </c>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54"/>
      <c r="CF255" s="54"/>
      <c r="CG255" s="54"/>
      <c r="CH255" s="54"/>
      <c r="CI255" s="54"/>
      <c r="CJ255" s="54"/>
      <c r="CK255" s="54"/>
      <c r="CL255" s="54"/>
      <c r="CM255" s="54"/>
      <c r="CN255" s="54"/>
      <c r="CO255" s="54"/>
      <c r="CP255" s="54"/>
      <c r="CQ255" s="54"/>
    </row>
    <row r="256" spans="1:95" ht="150" customHeight="1" x14ac:dyDescent="0.2">
      <c r="A256" s="525"/>
      <c r="B256" s="515" t="s">
        <v>747</v>
      </c>
      <c r="C256" s="149" t="s">
        <v>748</v>
      </c>
      <c r="D256" s="646"/>
      <c r="E256" s="647"/>
      <c r="F256" s="646"/>
      <c r="G256" s="647"/>
      <c r="H256" s="646"/>
      <c r="I256" s="647"/>
      <c r="J256" s="646"/>
      <c r="K256" s="647"/>
      <c r="L256" s="646"/>
      <c r="M256" s="647"/>
      <c r="N256" s="646"/>
      <c r="O256" s="647"/>
      <c r="P256" s="646"/>
      <c r="Q256" s="647"/>
      <c r="R256" s="646"/>
      <c r="S256" s="647"/>
      <c r="T256" s="646"/>
      <c r="U256" s="647"/>
      <c r="V256" s="646"/>
      <c r="W256" s="647"/>
      <c r="X256" s="421" t="str">
        <f>IF(X255="na", "na"," ")</f>
        <v xml:space="preserve"> </v>
      </c>
      <c r="Y256" s="513">
        <f>IF(OR(D256="s",F256="s",H256="s",J256="s",L256="s",N256="s",P256="s",R256="s",T256="s",V256="s"), 0, IF(OR(D256="a",F256="a",H256="a",J256="a",L256="a",N256="a",P256="a",R256="a",T256="a",V256="a"),Z256,0))</f>
        <v>0</v>
      </c>
      <c r="Z256" s="324">
        <f>IF(X256="na",0,10)</f>
        <v>10</v>
      </c>
      <c r="AA256" s="178">
        <f>COUNTIF(D256:W256,"a")+COUNTIF(D256:W256,"s")+COUNTIF(X256,"na")</f>
        <v>0</v>
      </c>
      <c r="AB256" s="387"/>
      <c r="AD256" s="219"/>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54"/>
      <c r="CF256" s="54"/>
      <c r="CG256" s="54"/>
      <c r="CH256" s="54"/>
      <c r="CI256" s="54"/>
      <c r="CJ256" s="54"/>
      <c r="CK256" s="54"/>
      <c r="CL256" s="54"/>
      <c r="CM256" s="54"/>
      <c r="CN256" s="54"/>
      <c r="CO256" s="54"/>
      <c r="CP256" s="54"/>
      <c r="CQ256" s="54"/>
    </row>
    <row r="257" spans="1:95" ht="88.5" customHeight="1" thickBot="1" x14ac:dyDescent="0.25">
      <c r="A257" s="525"/>
      <c r="B257" s="515" t="s">
        <v>749</v>
      </c>
      <c r="C257" s="149" t="s">
        <v>750</v>
      </c>
      <c r="D257" s="646"/>
      <c r="E257" s="647"/>
      <c r="F257" s="646"/>
      <c r="G257" s="647"/>
      <c r="H257" s="646"/>
      <c r="I257" s="647"/>
      <c r="J257" s="646"/>
      <c r="K257" s="647"/>
      <c r="L257" s="646"/>
      <c r="M257" s="647"/>
      <c r="N257" s="646"/>
      <c r="O257" s="647"/>
      <c r="P257" s="646"/>
      <c r="Q257" s="647"/>
      <c r="R257" s="646"/>
      <c r="S257" s="647"/>
      <c r="T257" s="646"/>
      <c r="U257" s="647"/>
      <c r="V257" s="646"/>
      <c r="W257" s="647"/>
      <c r="X257" s="421" t="str">
        <f>IF(X255="na", "na"," ")</f>
        <v xml:space="preserve"> </v>
      </c>
      <c r="Y257" s="513">
        <f>IF(OR(D257="s",F257="s",H257="s",J257="s",L257="s",N257="s",P257="s",R257="s",T257="s",V257="s"), 0, IF(OR(D257="a",F257="a",H257="a",J257="a",L257="a",N257="a",P257="a",R257="a",T257="a",V257="a"),Z257,0))</f>
        <v>0</v>
      </c>
      <c r="Z257" s="324">
        <f>IF(X257="na",0,5)</f>
        <v>5</v>
      </c>
      <c r="AA257" s="178">
        <f>COUNTIF(D257:W257,"a")+COUNTIF(D257:W257,"s")+COUNTIF(X257,"na")</f>
        <v>0</v>
      </c>
      <c r="AB257" s="387"/>
      <c r="AD257" s="219" t="s">
        <v>395</v>
      </c>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54"/>
      <c r="CF257" s="54"/>
      <c r="CG257" s="54"/>
      <c r="CH257" s="54"/>
      <c r="CI257" s="54"/>
      <c r="CJ257" s="54"/>
      <c r="CK257" s="54"/>
      <c r="CL257" s="54"/>
      <c r="CM257" s="54"/>
      <c r="CN257" s="54"/>
      <c r="CO257" s="54"/>
      <c r="CP257" s="54"/>
      <c r="CQ257" s="54"/>
    </row>
    <row r="258" spans="1:95" ht="21" customHeight="1" thickTop="1" thickBot="1" x14ac:dyDescent="0.25">
      <c r="A258" s="508"/>
      <c r="B258" s="529"/>
      <c r="C258" s="511"/>
      <c r="D258" s="659" t="s">
        <v>398</v>
      </c>
      <c r="E258" s="660"/>
      <c r="F258" s="660"/>
      <c r="G258" s="660"/>
      <c r="H258" s="660"/>
      <c r="I258" s="660"/>
      <c r="J258" s="660"/>
      <c r="K258" s="660"/>
      <c r="L258" s="660"/>
      <c r="M258" s="660"/>
      <c r="N258" s="660"/>
      <c r="O258" s="660"/>
      <c r="P258" s="660"/>
      <c r="Q258" s="660"/>
      <c r="R258" s="660"/>
      <c r="S258" s="660"/>
      <c r="T258" s="660"/>
      <c r="U258" s="660"/>
      <c r="V258" s="660"/>
      <c r="W258" s="660"/>
      <c r="X258" s="661"/>
      <c r="Y258" s="86">
        <f>SUM(Y240:Y257)</f>
        <v>0</v>
      </c>
      <c r="Z258" s="325">
        <f>SUM(Z240:Z242)+Z248+SUM(Z251:Z257)</f>
        <v>95</v>
      </c>
      <c r="AA258" s="178"/>
      <c r="AD258" s="219"/>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54"/>
      <c r="CF258" s="54"/>
      <c r="CG258" s="54"/>
      <c r="CH258" s="54"/>
      <c r="CI258" s="54"/>
      <c r="CJ258" s="54"/>
      <c r="CK258" s="54"/>
      <c r="CL258" s="54"/>
      <c r="CM258" s="54"/>
      <c r="CN258" s="54"/>
      <c r="CO258" s="54"/>
      <c r="CP258" s="54"/>
      <c r="CQ258" s="54"/>
    </row>
    <row r="259" spans="1:95" ht="21" customHeight="1" thickBot="1" x14ac:dyDescent="0.25">
      <c r="A259" s="314"/>
      <c r="B259" s="160"/>
      <c r="C259" s="150"/>
      <c r="D259" s="650"/>
      <c r="E259" s="651"/>
      <c r="F259" s="757">
        <f>IF(AND(X251="na",X255="na"),0,IF(X251="na",15,IF(X255="na",20,35)))</f>
        <v>35</v>
      </c>
      <c r="G259" s="663"/>
      <c r="H259" s="663"/>
      <c r="I259" s="663"/>
      <c r="J259" s="663"/>
      <c r="K259" s="663"/>
      <c r="L259" s="663"/>
      <c r="M259" s="663"/>
      <c r="N259" s="663"/>
      <c r="O259" s="663"/>
      <c r="P259" s="663"/>
      <c r="Q259" s="663"/>
      <c r="R259" s="663"/>
      <c r="S259" s="663"/>
      <c r="T259" s="663"/>
      <c r="U259" s="663"/>
      <c r="V259" s="663"/>
      <c r="W259" s="663"/>
      <c r="X259" s="663"/>
      <c r="Y259" s="663"/>
      <c r="Z259" s="664"/>
      <c r="AA259" s="178"/>
      <c r="AD259" s="219"/>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54"/>
      <c r="CF259" s="54"/>
      <c r="CG259" s="54"/>
      <c r="CH259" s="54"/>
      <c r="CI259" s="54"/>
      <c r="CJ259" s="54"/>
      <c r="CK259" s="54"/>
      <c r="CL259" s="54"/>
      <c r="CM259" s="54"/>
      <c r="CN259" s="54"/>
      <c r="CO259" s="54"/>
      <c r="CP259" s="54"/>
      <c r="CQ259" s="54"/>
    </row>
    <row r="260" spans="1:95" ht="30" customHeight="1" thickBot="1" x14ac:dyDescent="0.25">
      <c r="A260" s="306"/>
      <c r="B260" s="197">
        <v>5420</v>
      </c>
      <c r="C260" s="148" t="s">
        <v>690</v>
      </c>
      <c r="D260" s="245"/>
      <c r="E260" s="246"/>
      <c r="F260" s="245" t="s">
        <v>397</v>
      </c>
      <c r="G260" s="246"/>
      <c r="H260" s="245" t="s">
        <v>397</v>
      </c>
      <c r="I260" s="246"/>
      <c r="J260" s="245"/>
      <c r="K260" s="246"/>
      <c r="L260" s="245"/>
      <c r="M260" s="246"/>
      <c r="N260" s="245"/>
      <c r="O260" s="246"/>
      <c r="P260" s="245" t="s">
        <v>397</v>
      </c>
      <c r="Q260" s="246"/>
      <c r="R260" s="245"/>
      <c r="S260" s="246"/>
      <c r="T260" s="245"/>
      <c r="U260" s="246"/>
      <c r="V260" s="245"/>
      <c r="W260" s="246"/>
      <c r="X260" s="244"/>
      <c r="Y260" s="244"/>
      <c r="Z260" s="323"/>
      <c r="AA260" s="178"/>
      <c r="AD260" s="219"/>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54"/>
      <c r="CF260" s="54"/>
      <c r="CG260" s="54"/>
      <c r="CH260" s="54"/>
      <c r="CI260" s="54"/>
      <c r="CJ260" s="54"/>
      <c r="CK260" s="54"/>
      <c r="CL260" s="54"/>
      <c r="CM260" s="54"/>
      <c r="CN260" s="54"/>
      <c r="CO260" s="54"/>
      <c r="CP260" s="54"/>
      <c r="CQ260" s="54"/>
    </row>
    <row r="261" spans="1:95" ht="30" customHeight="1" x14ac:dyDescent="0.2">
      <c r="A261" s="306"/>
      <c r="B261" s="524"/>
      <c r="C261" s="418" t="s">
        <v>681</v>
      </c>
      <c r="D261" s="758"/>
      <c r="E261" s="758"/>
      <c r="F261" s="758"/>
      <c r="G261" s="758"/>
      <c r="H261" s="758"/>
      <c r="I261" s="758"/>
      <c r="J261" s="758"/>
      <c r="K261" s="758"/>
      <c r="L261" s="758"/>
      <c r="M261" s="758"/>
      <c r="N261" s="758"/>
      <c r="O261" s="758"/>
      <c r="P261" s="758"/>
      <c r="Q261" s="758"/>
      <c r="R261" s="758"/>
      <c r="S261" s="758"/>
      <c r="T261" s="758"/>
      <c r="U261" s="758"/>
      <c r="V261" s="758"/>
      <c r="W261" s="758"/>
      <c r="X261" s="758"/>
      <c r="Y261" s="758"/>
      <c r="Z261" s="759"/>
      <c r="AA261" s="178"/>
      <c r="AD261" s="219"/>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54"/>
      <c r="CF261" s="54"/>
      <c r="CG261" s="54"/>
      <c r="CH261" s="54"/>
      <c r="CI261" s="54"/>
      <c r="CJ261" s="54"/>
      <c r="CK261" s="54"/>
      <c r="CL261" s="54"/>
      <c r="CM261" s="54"/>
      <c r="CN261" s="54"/>
      <c r="CO261" s="54"/>
      <c r="CP261" s="54"/>
      <c r="CQ261" s="54"/>
    </row>
    <row r="262" spans="1:95" ht="45" customHeight="1" x14ac:dyDescent="0.2">
      <c r="A262" s="559"/>
      <c r="B262" s="207" t="s">
        <v>691</v>
      </c>
      <c r="C262" s="410" t="s">
        <v>751</v>
      </c>
      <c r="D262" s="741"/>
      <c r="E262" s="742"/>
      <c r="F262" s="741"/>
      <c r="G262" s="742"/>
      <c r="H262" s="741"/>
      <c r="I262" s="742"/>
      <c r="J262" s="741"/>
      <c r="K262" s="742"/>
      <c r="L262" s="741"/>
      <c r="M262" s="742"/>
      <c r="N262" s="741"/>
      <c r="O262" s="742"/>
      <c r="P262" s="741"/>
      <c r="Q262" s="742"/>
      <c r="R262" s="741"/>
      <c r="S262" s="742"/>
      <c r="T262" s="741"/>
      <c r="U262" s="742"/>
      <c r="V262" s="741"/>
      <c r="W262" s="742"/>
      <c r="X262" s="422"/>
      <c r="Y262" s="100">
        <f t="shared" ref="Y262:Y264" si="33">IF(OR(D262="s",F262="s",H262="s",J262="s",L262="s",N262="s",P262="s",R262="s",T262="s",V262="s"), 0, IF(OR(D262="a",F262="a",H262="a",J262="a",L262="a",N262="a",P262="a",R262="a",T262="a",V262="a"),Z262,0))</f>
        <v>0</v>
      </c>
      <c r="Z262" s="411">
        <f>IF(X262="na",0,10)</f>
        <v>10</v>
      </c>
      <c r="AA262" s="178">
        <f>COUNTIF(D262:W262,"a")+COUNTIF(D262:W262,"s")+COUNTIF(X262,"na")</f>
        <v>0</v>
      </c>
      <c r="AB262" s="387"/>
      <c r="AD262" s="219"/>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54"/>
      <c r="CF262" s="54"/>
      <c r="CG262" s="54"/>
      <c r="CH262" s="54"/>
      <c r="CI262" s="54"/>
      <c r="CJ262" s="54"/>
      <c r="CK262" s="54"/>
      <c r="CL262" s="54"/>
      <c r="CM262" s="54"/>
      <c r="CN262" s="54"/>
      <c r="CO262" s="54"/>
      <c r="CP262" s="54"/>
      <c r="CQ262" s="54"/>
    </row>
    <row r="263" spans="1:95" ht="30" customHeight="1" x14ac:dyDescent="0.2">
      <c r="A263" s="306"/>
      <c r="B263" s="524"/>
      <c r="C263" s="520" t="s">
        <v>683</v>
      </c>
      <c r="D263" s="710"/>
      <c r="E263" s="710"/>
      <c r="F263" s="710"/>
      <c r="G263" s="710"/>
      <c r="H263" s="710"/>
      <c r="I263" s="710"/>
      <c r="J263" s="710"/>
      <c r="K263" s="710"/>
      <c r="L263" s="710"/>
      <c r="M263" s="710"/>
      <c r="N263" s="710"/>
      <c r="O263" s="710"/>
      <c r="P263" s="710"/>
      <c r="Q263" s="710"/>
      <c r="R263" s="710"/>
      <c r="S263" s="710"/>
      <c r="T263" s="710"/>
      <c r="U263" s="710"/>
      <c r="V263" s="710"/>
      <c r="W263" s="710"/>
      <c r="X263" s="710"/>
      <c r="Y263" s="710"/>
      <c r="Z263" s="711"/>
      <c r="AA263" s="178"/>
      <c r="AD263" s="219"/>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54"/>
      <c r="CF263" s="54"/>
      <c r="CG263" s="54"/>
      <c r="CH263" s="54"/>
      <c r="CI263" s="54"/>
      <c r="CJ263" s="54"/>
      <c r="CK263" s="54"/>
      <c r="CL263" s="54"/>
      <c r="CM263" s="54"/>
      <c r="CN263" s="54"/>
      <c r="CO263" s="54"/>
      <c r="CP263" s="54"/>
      <c r="CQ263" s="54"/>
    </row>
    <row r="264" spans="1:95" ht="106.5" customHeight="1" x14ac:dyDescent="0.2">
      <c r="A264" s="559"/>
      <c r="B264" s="207" t="s">
        <v>692</v>
      </c>
      <c r="C264" s="423" t="s">
        <v>752</v>
      </c>
      <c r="D264" s="741"/>
      <c r="E264" s="742"/>
      <c r="F264" s="741"/>
      <c r="G264" s="742"/>
      <c r="H264" s="741"/>
      <c r="I264" s="742"/>
      <c r="J264" s="741"/>
      <c r="K264" s="742"/>
      <c r="L264" s="741"/>
      <c r="M264" s="742"/>
      <c r="N264" s="741"/>
      <c r="O264" s="742"/>
      <c r="P264" s="741"/>
      <c r="Q264" s="742"/>
      <c r="R264" s="741"/>
      <c r="S264" s="742"/>
      <c r="T264" s="741"/>
      <c r="U264" s="742"/>
      <c r="V264" s="741"/>
      <c r="W264" s="742"/>
      <c r="X264" s="412" t="str">
        <f>IF(X262="na","na","")</f>
        <v/>
      </c>
      <c r="Y264" s="100">
        <f t="shared" si="33"/>
        <v>0</v>
      </c>
      <c r="Z264" s="411">
        <f>IF(X264="na",0,50)</f>
        <v>50</v>
      </c>
      <c r="AA264" s="178">
        <f>COUNTIF(D264:W264,"a")+COUNTIF(D264:W264,"s")+COUNTIF(X264,"na")</f>
        <v>0</v>
      </c>
      <c r="AB264" s="387"/>
      <c r="AD264" s="219"/>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54"/>
      <c r="CF264" s="54"/>
      <c r="CG264" s="54"/>
      <c r="CH264" s="54"/>
      <c r="CI264" s="54"/>
      <c r="CJ264" s="54"/>
      <c r="CK264" s="54"/>
      <c r="CL264" s="54"/>
      <c r="CM264" s="54"/>
      <c r="CN264" s="54"/>
      <c r="CO264" s="54"/>
      <c r="CP264" s="54"/>
      <c r="CQ264" s="54"/>
    </row>
    <row r="265" spans="1:95" ht="30" customHeight="1" x14ac:dyDescent="0.2">
      <c r="A265" s="508"/>
      <c r="B265" s="524"/>
      <c r="C265" s="520" t="s">
        <v>684</v>
      </c>
      <c r="D265" s="666"/>
      <c r="E265" s="666"/>
      <c r="F265" s="666"/>
      <c r="G265" s="666"/>
      <c r="H265" s="666"/>
      <c r="I265" s="666"/>
      <c r="J265" s="666"/>
      <c r="K265" s="666"/>
      <c r="L265" s="666"/>
      <c r="M265" s="666"/>
      <c r="N265" s="666"/>
      <c r="O265" s="666"/>
      <c r="P265" s="666"/>
      <c r="Q265" s="666"/>
      <c r="R265" s="666"/>
      <c r="S265" s="666"/>
      <c r="T265" s="666"/>
      <c r="U265" s="666"/>
      <c r="V265" s="666"/>
      <c r="W265" s="666"/>
      <c r="X265" s="666"/>
      <c r="Y265" s="666"/>
      <c r="Z265" s="667"/>
      <c r="AA265" s="178"/>
      <c r="AD265" s="219"/>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54"/>
      <c r="CF265" s="54"/>
      <c r="CG265" s="54"/>
      <c r="CH265" s="54"/>
      <c r="CI265" s="54"/>
      <c r="CJ265" s="54"/>
      <c r="CK265" s="54"/>
      <c r="CL265" s="54"/>
      <c r="CM265" s="54"/>
      <c r="CN265" s="54"/>
      <c r="CO265" s="54"/>
      <c r="CP265" s="54"/>
      <c r="CQ265" s="54"/>
    </row>
    <row r="266" spans="1:95" ht="30" customHeight="1" x14ac:dyDescent="0.2">
      <c r="A266" s="508"/>
      <c r="B266" s="524"/>
      <c r="C266" s="520" t="s">
        <v>693</v>
      </c>
      <c r="D266" s="666"/>
      <c r="E266" s="666"/>
      <c r="F266" s="666"/>
      <c r="G266" s="666"/>
      <c r="H266" s="666"/>
      <c r="I266" s="666"/>
      <c r="J266" s="666"/>
      <c r="K266" s="666"/>
      <c r="L266" s="666"/>
      <c r="M266" s="666"/>
      <c r="N266" s="666"/>
      <c r="O266" s="666"/>
      <c r="P266" s="666"/>
      <c r="Q266" s="666"/>
      <c r="R266" s="666"/>
      <c r="S266" s="666"/>
      <c r="T266" s="666"/>
      <c r="U266" s="666"/>
      <c r="V266" s="666"/>
      <c r="W266" s="666"/>
      <c r="X266" s="666"/>
      <c r="Y266" s="666"/>
      <c r="Z266" s="667"/>
      <c r="AA266" s="178"/>
      <c r="AD266" s="219"/>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54"/>
      <c r="CF266" s="54"/>
      <c r="CG266" s="54"/>
      <c r="CH266" s="54"/>
      <c r="CI266" s="54"/>
      <c r="CJ266" s="54"/>
      <c r="CK266" s="54"/>
      <c r="CL266" s="54"/>
      <c r="CM266" s="54"/>
      <c r="CN266" s="54"/>
      <c r="CO266" s="54"/>
      <c r="CP266" s="54"/>
      <c r="CQ266" s="54"/>
    </row>
    <row r="267" spans="1:95" ht="180" customHeight="1" x14ac:dyDescent="0.2">
      <c r="A267" s="559"/>
      <c r="B267" s="193" t="s">
        <v>694</v>
      </c>
      <c r="C267" s="424" t="s">
        <v>753</v>
      </c>
      <c r="D267" s="652"/>
      <c r="E267" s="653"/>
      <c r="F267" s="652"/>
      <c r="G267" s="653"/>
      <c r="H267" s="652"/>
      <c r="I267" s="653"/>
      <c r="J267" s="652"/>
      <c r="K267" s="653"/>
      <c r="L267" s="652"/>
      <c r="M267" s="653"/>
      <c r="N267" s="652"/>
      <c r="O267" s="653"/>
      <c r="P267" s="652"/>
      <c r="Q267" s="653"/>
      <c r="R267" s="652"/>
      <c r="S267" s="653"/>
      <c r="T267" s="652"/>
      <c r="U267" s="653"/>
      <c r="V267" s="652"/>
      <c r="W267" s="653"/>
      <c r="X267" s="379"/>
      <c r="Y267" s="95">
        <f t="shared" ref="Y267:Y271" si="34">IF(OR(D267="s",F267="s",H267="s",J267="s",L267="s",N267="s",P267="s",R267="s",T267="s",V267="s"), 0, IF(OR(D267="a",F267="a",H267="a",J267="a",L267="a",N267="a",P267="a",R267="a",T267="a",V267="a"),Z267,0))</f>
        <v>0</v>
      </c>
      <c r="Z267" s="324">
        <f>IF(X267="na",0,20)</f>
        <v>20</v>
      </c>
      <c r="AA267" s="178">
        <f>COUNTIF(D267:W267,"a")+COUNTIF(D267:W267,"s")+COUNTIF(X267,"na")</f>
        <v>0</v>
      </c>
      <c r="AB267" s="387"/>
      <c r="AD267" s="219"/>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54"/>
      <c r="CF267" s="54"/>
      <c r="CG267" s="54"/>
      <c r="CH267" s="54"/>
      <c r="CI267" s="54"/>
      <c r="CJ267" s="54"/>
      <c r="CK267" s="54"/>
      <c r="CL267" s="54"/>
      <c r="CM267" s="54"/>
      <c r="CN267" s="54"/>
      <c r="CO267" s="54"/>
      <c r="CP267" s="54"/>
      <c r="CQ267" s="54"/>
    </row>
    <row r="268" spans="1:95" ht="67.7" customHeight="1" x14ac:dyDescent="0.2">
      <c r="A268" s="559"/>
      <c r="B268" s="193" t="s">
        <v>695</v>
      </c>
      <c r="C268" s="560" t="s">
        <v>754</v>
      </c>
      <c r="D268" s="646"/>
      <c r="E268" s="647"/>
      <c r="F268" s="646"/>
      <c r="G268" s="647"/>
      <c r="H268" s="646"/>
      <c r="I268" s="647"/>
      <c r="J268" s="646"/>
      <c r="K268" s="647"/>
      <c r="L268" s="646"/>
      <c r="M268" s="647"/>
      <c r="N268" s="646"/>
      <c r="O268" s="647"/>
      <c r="P268" s="646"/>
      <c r="Q268" s="647"/>
      <c r="R268" s="646"/>
      <c r="S268" s="647"/>
      <c r="T268" s="646"/>
      <c r="U268" s="647"/>
      <c r="V268" s="646"/>
      <c r="W268" s="647"/>
      <c r="X268" s="415" t="str">
        <f>IF(X267="na", "na"," ")</f>
        <v xml:space="preserve"> </v>
      </c>
      <c r="Y268" s="513">
        <f t="shared" si="34"/>
        <v>0</v>
      </c>
      <c r="Z268" s="549">
        <f>IF(X268="na",0,10)</f>
        <v>10</v>
      </c>
      <c r="AA268" s="178">
        <f>COUNTIF(D268:W268,"a")+COUNTIF(D268:W268,"s")+COUNTIF(X268,"na")</f>
        <v>0</v>
      </c>
      <c r="AB268" s="387"/>
      <c r="AD268" s="219" t="s">
        <v>395</v>
      </c>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54"/>
      <c r="CF268" s="54"/>
      <c r="CG268" s="54"/>
      <c r="CH268" s="54"/>
      <c r="CI268" s="54"/>
      <c r="CJ268" s="54"/>
      <c r="CK268" s="54"/>
      <c r="CL268" s="54"/>
      <c r="CM268" s="54"/>
      <c r="CN268" s="54"/>
      <c r="CO268" s="54"/>
      <c r="CP268" s="54"/>
      <c r="CQ268" s="54"/>
    </row>
    <row r="269" spans="1:95" ht="210" customHeight="1" x14ac:dyDescent="0.2">
      <c r="A269" s="559"/>
      <c r="B269" s="193" t="s">
        <v>755</v>
      </c>
      <c r="C269" s="560" t="s">
        <v>756</v>
      </c>
      <c r="D269" s="646"/>
      <c r="E269" s="647"/>
      <c r="F269" s="646"/>
      <c r="G269" s="647"/>
      <c r="H269" s="646"/>
      <c r="I269" s="647"/>
      <c r="J269" s="646"/>
      <c r="K269" s="647"/>
      <c r="L269" s="646"/>
      <c r="M269" s="647"/>
      <c r="N269" s="646"/>
      <c r="O269" s="647"/>
      <c r="P269" s="646"/>
      <c r="Q269" s="647"/>
      <c r="R269" s="646"/>
      <c r="S269" s="647"/>
      <c r="T269" s="646"/>
      <c r="U269" s="647"/>
      <c r="V269" s="646"/>
      <c r="W269" s="647"/>
      <c r="X269" s="415" t="str">
        <f>IF(X267="na", "na"," ")</f>
        <v xml:space="preserve"> </v>
      </c>
      <c r="Y269" s="513">
        <f t="shared" si="34"/>
        <v>0</v>
      </c>
      <c r="Z269" s="549">
        <f>IF(X269="na",0,20)</f>
        <v>20</v>
      </c>
      <c r="AA269" s="178">
        <f>COUNTIF(D269:W269,"a")+COUNTIF(D269:W269,"s")+COUNTIF(X269,"na")</f>
        <v>0</v>
      </c>
      <c r="AB269" s="387"/>
      <c r="AD269" s="219"/>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54"/>
      <c r="CF269" s="54"/>
      <c r="CG269" s="54"/>
      <c r="CH269" s="54"/>
      <c r="CI269" s="54"/>
      <c r="CJ269" s="54"/>
      <c r="CK269" s="54"/>
      <c r="CL269" s="54"/>
      <c r="CM269" s="54"/>
      <c r="CN269" s="54"/>
      <c r="CO269" s="54"/>
      <c r="CP269" s="54"/>
      <c r="CQ269" s="54"/>
    </row>
    <row r="270" spans="1:95" ht="27.95" customHeight="1" x14ac:dyDescent="0.2">
      <c r="A270" s="559"/>
      <c r="B270" s="193" t="s">
        <v>696</v>
      </c>
      <c r="C270" s="560" t="s">
        <v>757</v>
      </c>
      <c r="D270" s="646"/>
      <c r="E270" s="647"/>
      <c r="F270" s="646"/>
      <c r="G270" s="647"/>
      <c r="H270" s="646"/>
      <c r="I270" s="647"/>
      <c r="J270" s="646"/>
      <c r="K270" s="647"/>
      <c r="L270" s="646"/>
      <c r="M270" s="647"/>
      <c r="N270" s="646"/>
      <c r="O270" s="647"/>
      <c r="P270" s="646"/>
      <c r="Q270" s="647"/>
      <c r="R270" s="646"/>
      <c r="S270" s="647"/>
      <c r="T270" s="646"/>
      <c r="U270" s="647"/>
      <c r="V270" s="646"/>
      <c r="W270" s="647"/>
      <c r="X270" s="379"/>
      <c r="Y270" s="513">
        <f t="shared" si="34"/>
        <v>0</v>
      </c>
      <c r="Z270" s="549">
        <f>IF(X270="na",0,5)</f>
        <v>5</v>
      </c>
      <c r="AA270" s="178">
        <f>COUNTIF(D270:W270,"a")+COUNTIF(D270:W270,"s")+COUNTIF(X270,"na")</f>
        <v>0</v>
      </c>
      <c r="AB270" s="387"/>
      <c r="AD270" s="219" t="s">
        <v>395</v>
      </c>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54"/>
      <c r="CF270" s="54"/>
      <c r="CG270" s="54"/>
      <c r="CH270" s="54"/>
      <c r="CI270" s="54"/>
      <c r="CJ270" s="54"/>
      <c r="CK270" s="54"/>
      <c r="CL270" s="54"/>
      <c r="CM270" s="54"/>
      <c r="CN270" s="54"/>
      <c r="CO270" s="54"/>
      <c r="CP270" s="54"/>
      <c r="CQ270" s="54"/>
    </row>
    <row r="271" spans="1:95" ht="27.95" customHeight="1" thickBot="1" x14ac:dyDescent="0.25">
      <c r="A271" s="559"/>
      <c r="B271" s="193" t="s">
        <v>758</v>
      </c>
      <c r="C271" s="560" t="s">
        <v>759</v>
      </c>
      <c r="D271" s="646"/>
      <c r="E271" s="647"/>
      <c r="F271" s="646"/>
      <c r="G271" s="647"/>
      <c r="H271" s="646"/>
      <c r="I271" s="647"/>
      <c r="J271" s="646"/>
      <c r="K271" s="647"/>
      <c r="L271" s="646"/>
      <c r="M271" s="647"/>
      <c r="N271" s="646"/>
      <c r="O271" s="647"/>
      <c r="P271" s="646"/>
      <c r="Q271" s="647"/>
      <c r="R271" s="646"/>
      <c r="S271" s="647"/>
      <c r="T271" s="646"/>
      <c r="U271" s="647"/>
      <c r="V271" s="646"/>
      <c r="W271" s="647"/>
      <c r="X271" s="415" t="str">
        <f>IF(X267="na", "na"," ")</f>
        <v xml:space="preserve"> </v>
      </c>
      <c r="Y271" s="513">
        <f t="shared" si="34"/>
        <v>0</v>
      </c>
      <c r="Z271" s="549">
        <f>IF(X271="na",0,5)</f>
        <v>5</v>
      </c>
      <c r="AA271" s="178">
        <f>COUNTIF(D271:W271,"a")+COUNTIF(D271:W271,"s")+COUNTIF(X271,"na")</f>
        <v>0</v>
      </c>
      <c r="AB271" s="387"/>
      <c r="AD271" s="219" t="s">
        <v>395</v>
      </c>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54"/>
      <c r="CF271" s="54"/>
      <c r="CG271" s="54"/>
      <c r="CH271" s="54"/>
      <c r="CI271" s="54"/>
      <c r="CJ271" s="54"/>
      <c r="CK271" s="54"/>
      <c r="CL271" s="54"/>
      <c r="CM271" s="54"/>
      <c r="CN271" s="54"/>
      <c r="CO271" s="54"/>
      <c r="CP271" s="54"/>
      <c r="CQ271" s="54"/>
    </row>
    <row r="272" spans="1:95" ht="21" customHeight="1" thickTop="1" thickBot="1" x14ac:dyDescent="0.25">
      <c r="A272" s="508"/>
      <c r="B272" s="529"/>
      <c r="C272" s="511"/>
      <c r="D272" s="659" t="s">
        <v>398</v>
      </c>
      <c r="E272" s="687"/>
      <c r="F272" s="687"/>
      <c r="G272" s="687"/>
      <c r="H272" s="687"/>
      <c r="I272" s="687"/>
      <c r="J272" s="687"/>
      <c r="K272" s="687"/>
      <c r="L272" s="687"/>
      <c r="M272" s="687"/>
      <c r="N272" s="687"/>
      <c r="O272" s="687"/>
      <c r="P272" s="687"/>
      <c r="Q272" s="687"/>
      <c r="R272" s="687"/>
      <c r="S272" s="687"/>
      <c r="T272" s="687"/>
      <c r="U272" s="687"/>
      <c r="V272" s="687"/>
      <c r="W272" s="687"/>
      <c r="X272" s="691"/>
      <c r="Y272" s="86">
        <f>SUM(Y262:Y271)</f>
        <v>0</v>
      </c>
      <c r="Z272" s="325">
        <f>SUM(Z262:Z271)</f>
        <v>120</v>
      </c>
      <c r="AA272" s="178"/>
      <c r="AD272" s="219"/>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54"/>
      <c r="CF272" s="54"/>
      <c r="CG272" s="54"/>
      <c r="CH272" s="54"/>
      <c r="CI272" s="54"/>
      <c r="CJ272" s="54"/>
      <c r="CK272" s="54"/>
      <c r="CL272" s="54"/>
      <c r="CM272" s="54"/>
      <c r="CN272" s="54"/>
      <c r="CO272" s="54"/>
      <c r="CP272" s="54"/>
      <c r="CQ272" s="54"/>
    </row>
    <row r="273" spans="1:95" ht="21" customHeight="1" thickBot="1" x14ac:dyDescent="0.25">
      <c r="A273" s="314"/>
      <c r="B273" s="92"/>
      <c r="C273" s="146"/>
      <c r="D273" s="650"/>
      <c r="E273" s="651"/>
      <c r="F273" s="756">
        <f>IF(X267="na",0,IF(X270="na", 15, 20))</f>
        <v>20</v>
      </c>
      <c r="G273" s="663"/>
      <c r="H273" s="663"/>
      <c r="I273" s="663"/>
      <c r="J273" s="663"/>
      <c r="K273" s="663"/>
      <c r="L273" s="663"/>
      <c r="M273" s="663"/>
      <c r="N273" s="663"/>
      <c r="O273" s="663"/>
      <c r="P273" s="663"/>
      <c r="Q273" s="663"/>
      <c r="R273" s="663"/>
      <c r="S273" s="663"/>
      <c r="T273" s="663"/>
      <c r="U273" s="663"/>
      <c r="V273" s="663"/>
      <c r="W273" s="663"/>
      <c r="X273" s="663"/>
      <c r="Y273" s="663"/>
      <c r="Z273" s="664"/>
      <c r="AA273" s="178"/>
      <c r="AD273" s="219"/>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54"/>
      <c r="CF273" s="54"/>
      <c r="CG273" s="54"/>
      <c r="CH273" s="54"/>
      <c r="CI273" s="54"/>
      <c r="CJ273" s="54"/>
      <c r="CK273" s="54"/>
      <c r="CL273" s="54"/>
      <c r="CM273" s="54"/>
      <c r="CN273" s="54"/>
      <c r="CO273" s="54"/>
      <c r="CP273" s="54"/>
      <c r="CQ273" s="54"/>
    </row>
    <row r="274" spans="1:95" ht="41.25" thickBot="1" x14ac:dyDescent="0.25">
      <c r="A274" s="310"/>
      <c r="B274" s="266">
        <v>5421</v>
      </c>
      <c r="C274" s="148" t="s">
        <v>20</v>
      </c>
      <c r="D274" s="245"/>
      <c r="E274" s="246"/>
      <c r="F274" s="245"/>
      <c r="G274" s="246"/>
      <c r="H274" s="245" t="s">
        <v>397</v>
      </c>
      <c r="I274" s="246"/>
      <c r="J274" s="245"/>
      <c r="K274" s="246"/>
      <c r="L274" s="245"/>
      <c r="M274" s="246"/>
      <c r="N274" s="245"/>
      <c r="O274" s="246"/>
      <c r="P274" s="245"/>
      <c r="Q274" s="246"/>
      <c r="R274" s="245"/>
      <c r="S274" s="246"/>
      <c r="T274" s="245"/>
      <c r="U274" s="246"/>
      <c r="V274" s="245"/>
      <c r="W274" s="246"/>
      <c r="X274" s="244"/>
      <c r="Y274" s="244"/>
      <c r="Z274" s="323"/>
      <c r="AA274" s="362"/>
      <c r="AB274" s="363"/>
      <c r="AD274" s="219"/>
      <c r="CG274" s="54"/>
      <c r="CH274" s="54"/>
      <c r="CI274" s="54"/>
      <c r="CJ274" s="54"/>
      <c r="CK274" s="54"/>
      <c r="CL274" s="54"/>
      <c r="CM274" s="54"/>
      <c r="CN274" s="54"/>
      <c r="CO274" s="54"/>
      <c r="CP274" s="54"/>
      <c r="CQ274" s="54"/>
    </row>
    <row r="275" spans="1:95" ht="67.7" customHeight="1" x14ac:dyDescent="0.2">
      <c r="A275" s="508"/>
      <c r="B275" s="193" t="s">
        <v>179</v>
      </c>
      <c r="C275" s="162" t="s">
        <v>181</v>
      </c>
      <c r="D275" s="652"/>
      <c r="E275" s="653"/>
      <c r="F275" s="652"/>
      <c r="G275" s="653"/>
      <c r="H275" s="652"/>
      <c r="I275" s="653"/>
      <c r="J275" s="652"/>
      <c r="K275" s="653"/>
      <c r="L275" s="652"/>
      <c r="M275" s="653"/>
      <c r="N275" s="652"/>
      <c r="O275" s="653"/>
      <c r="P275" s="652"/>
      <c r="Q275" s="653"/>
      <c r="R275" s="652"/>
      <c r="S275" s="653"/>
      <c r="T275" s="652"/>
      <c r="U275" s="653"/>
      <c r="V275" s="652"/>
      <c r="W275" s="653"/>
      <c r="X275" s="40"/>
      <c r="Y275" s="95">
        <f>IF(OR(D275="s",F275="s",H275="s",J275="s",L275="s",N275="s",P275="s",R275="s",T275="s",V275="s"), 0, IF(OR(D275="a",F275="a",H275="a",J275="a",L275="a",N275="a",P275="a",R275="a",T275="a",V275="a",X275="na"),Z275,0))</f>
        <v>0</v>
      </c>
      <c r="Z275" s="324">
        <v>30</v>
      </c>
      <c r="AA275" s="362">
        <f>COUNTIF(D275:W275,"a")+COUNTIF(D275:W275,"s")+COUNTIF(X275,"na")</f>
        <v>0</v>
      </c>
      <c r="AB275" s="365"/>
      <c r="AD275" s="219" t="s">
        <v>395</v>
      </c>
      <c r="CG275" s="54"/>
      <c r="CH275" s="54"/>
      <c r="CI275" s="54"/>
      <c r="CJ275" s="54"/>
      <c r="CK275" s="54"/>
      <c r="CL275" s="54"/>
      <c r="CM275" s="54"/>
      <c r="CN275" s="54"/>
      <c r="CO275" s="54"/>
      <c r="CP275" s="54"/>
      <c r="CQ275" s="54"/>
    </row>
    <row r="276" spans="1:95" ht="67.7" customHeight="1" thickBot="1" x14ac:dyDescent="0.25">
      <c r="A276" s="508"/>
      <c r="B276" s="515" t="s">
        <v>180</v>
      </c>
      <c r="C276" s="162" t="s">
        <v>242</v>
      </c>
      <c r="D276" s="646"/>
      <c r="E276" s="647"/>
      <c r="F276" s="646"/>
      <c r="G276" s="647"/>
      <c r="H276" s="646"/>
      <c r="I276" s="647"/>
      <c r="J276" s="646"/>
      <c r="K276" s="647"/>
      <c r="L276" s="646"/>
      <c r="M276" s="647"/>
      <c r="N276" s="646"/>
      <c r="O276" s="647"/>
      <c r="P276" s="646"/>
      <c r="Q276" s="647"/>
      <c r="R276" s="646"/>
      <c r="S276" s="647"/>
      <c r="T276" s="646"/>
      <c r="U276" s="647"/>
      <c r="V276" s="646"/>
      <c r="W276" s="647"/>
      <c r="X276" s="83" t="str">
        <f>IF(X275="na","na","")</f>
        <v/>
      </c>
      <c r="Y276" s="513">
        <f>IF(OR(D276="s",F276="s",H276="s",J276="s",L276="s",N276="s",P276="s",R276="s",T276="s",V276="s"), 0, IF(OR(D276="a",F276="a",H276="a",J276="a",L276="a",N276="a",P276="a",R276="a",T276="a",V276="a",X276="na"),Z276,0))</f>
        <v>0</v>
      </c>
      <c r="Z276" s="549">
        <v>10</v>
      </c>
      <c r="AA276" s="362">
        <f>COUNTIF(D276:W276,"a")+COUNTIF(D276:W276,"s")+COUNTIF(X276,"na")</f>
        <v>0</v>
      </c>
      <c r="AB276" s="365"/>
      <c r="AD276" s="219" t="s">
        <v>395</v>
      </c>
      <c r="CG276" s="54"/>
      <c r="CH276" s="54"/>
      <c r="CI276" s="54"/>
      <c r="CJ276" s="54"/>
      <c r="CK276" s="54"/>
      <c r="CL276" s="54"/>
      <c r="CM276" s="54"/>
      <c r="CN276" s="54"/>
      <c r="CO276" s="54"/>
      <c r="CP276" s="54"/>
      <c r="CQ276" s="54"/>
    </row>
    <row r="277" spans="1:95" ht="21" customHeight="1" thickTop="1" thickBot="1" x14ac:dyDescent="0.25">
      <c r="A277" s="508"/>
      <c r="B277" s="529"/>
      <c r="C277" s="511"/>
      <c r="D277" s="659" t="s">
        <v>398</v>
      </c>
      <c r="E277" s="660"/>
      <c r="F277" s="660"/>
      <c r="G277" s="660"/>
      <c r="H277" s="660"/>
      <c r="I277" s="660"/>
      <c r="J277" s="660"/>
      <c r="K277" s="660"/>
      <c r="L277" s="660"/>
      <c r="M277" s="660"/>
      <c r="N277" s="660"/>
      <c r="O277" s="660"/>
      <c r="P277" s="660"/>
      <c r="Q277" s="660"/>
      <c r="R277" s="660"/>
      <c r="S277" s="660"/>
      <c r="T277" s="660"/>
      <c r="U277" s="660"/>
      <c r="V277" s="660"/>
      <c r="W277" s="660"/>
      <c r="X277" s="661"/>
      <c r="Y277" s="86">
        <f>SUM(Y275:Y276)</f>
        <v>0</v>
      </c>
      <c r="Z277" s="325">
        <f>SUM(Z275:Z276)</f>
        <v>40</v>
      </c>
      <c r="AA277" s="362"/>
      <c r="AB277" s="363"/>
      <c r="AD277" s="219"/>
      <c r="CG277" s="54"/>
      <c r="CH277" s="54"/>
      <c r="CI277" s="54"/>
      <c r="CJ277" s="54"/>
      <c r="CK277" s="54"/>
      <c r="CL277" s="54"/>
      <c r="CM277" s="54"/>
      <c r="CN277" s="54"/>
      <c r="CO277" s="54"/>
      <c r="CP277" s="54"/>
      <c r="CQ277" s="54"/>
    </row>
    <row r="278" spans="1:95" ht="21" customHeight="1" thickBot="1" x14ac:dyDescent="0.25">
      <c r="A278" s="314"/>
      <c r="B278" s="160"/>
      <c r="C278" s="150"/>
      <c r="D278" s="650"/>
      <c r="E278" s="651"/>
      <c r="F278" s="802">
        <v>40</v>
      </c>
      <c r="G278" s="663"/>
      <c r="H278" s="663"/>
      <c r="I278" s="663"/>
      <c r="J278" s="663"/>
      <c r="K278" s="663"/>
      <c r="L278" s="663"/>
      <c r="M278" s="663"/>
      <c r="N278" s="663"/>
      <c r="O278" s="663"/>
      <c r="P278" s="663"/>
      <c r="Q278" s="663"/>
      <c r="R278" s="663"/>
      <c r="S278" s="663"/>
      <c r="T278" s="663"/>
      <c r="U278" s="663"/>
      <c r="V278" s="663"/>
      <c r="W278" s="663"/>
      <c r="X278" s="663"/>
      <c r="Y278" s="663"/>
      <c r="Z278" s="664"/>
      <c r="AA278" s="362"/>
      <c r="AB278" s="363"/>
      <c r="AD278" s="219"/>
      <c r="CG278" s="54"/>
      <c r="CH278" s="54"/>
      <c r="CI278" s="54"/>
      <c r="CJ278" s="54"/>
      <c r="CK278" s="54"/>
      <c r="CL278" s="54"/>
      <c r="CM278" s="54"/>
      <c r="CN278" s="54"/>
      <c r="CO278" s="54"/>
      <c r="CP278" s="54"/>
      <c r="CQ278" s="54"/>
    </row>
    <row r="279" spans="1:95" ht="30" customHeight="1" thickBot="1" x14ac:dyDescent="0.25">
      <c r="A279" s="306"/>
      <c r="B279" s="266">
        <v>5430</v>
      </c>
      <c r="C279" s="148" t="s">
        <v>423</v>
      </c>
      <c r="D279" s="245"/>
      <c r="E279" s="246"/>
      <c r="F279" s="245"/>
      <c r="G279" s="246"/>
      <c r="H279" s="245" t="s">
        <v>397</v>
      </c>
      <c r="I279" s="246"/>
      <c r="J279" s="245"/>
      <c r="K279" s="246"/>
      <c r="L279" s="245"/>
      <c r="M279" s="246"/>
      <c r="N279" s="245"/>
      <c r="O279" s="246"/>
      <c r="P279" s="245"/>
      <c r="Q279" s="246"/>
      <c r="R279" s="245"/>
      <c r="S279" s="246"/>
      <c r="T279" s="245"/>
      <c r="U279" s="246"/>
      <c r="V279" s="245"/>
      <c r="W279" s="246"/>
      <c r="X279" s="244"/>
      <c r="Y279" s="244"/>
      <c r="Z279" s="323"/>
      <c r="AA279" s="178"/>
      <c r="AD279" s="219"/>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54"/>
      <c r="CF279" s="54"/>
      <c r="CG279" s="54"/>
      <c r="CH279" s="54"/>
      <c r="CI279" s="54"/>
      <c r="CJ279" s="54"/>
      <c r="CK279" s="54"/>
      <c r="CL279" s="54"/>
      <c r="CM279" s="54"/>
      <c r="CN279" s="54"/>
      <c r="CO279" s="54"/>
      <c r="CP279" s="54"/>
      <c r="CQ279" s="54"/>
    </row>
    <row r="280" spans="1:95" ht="45" customHeight="1" x14ac:dyDescent="0.2">
      <c r="A280" s="525"/>
      <c r="B280" s="247" t="s">
        <v>760</v>
      </c>
      <c r="C280" s="142" t="s">
        <v>761</v>
      </c>
      <c r="D280" s="749"/>
      <c r="E280" s="749"/>
      <c r="F280" s="749"/>
      <c r="G280" s="749"/>
      <c r="H280" s="749"/>
      <c r="I280" s="749"/>
      <c r="J280" s="749"/>
      <c r="K280" s="749"/>
      <c r="L280" s="749"/>
      <c r="M280" s="749"/>
      <c r="N280" s="749"/>
      <c r="O280" s="749"/>
      <c r="P280" s="749"/>
      <c r="Q280" s="749"/>
      <c r="R280" s="749"/>
      <c r="S280" s="749"/>
      <c r="T280" s="749"/>
      <c r="U280" s="749"/>
      <c r="V280" s="749"/>
      <c r="W280" s="749"/>
      <c r="X280" s="425"/>
      <c r="Y280" s="240">
        <f>IF(COUNTIF(D280:W280,"s"),0,IF(COUNTIF(D280:W280,"a"),Z280,0))</f>
        <v>0</v>
      </c>
      <c r="Z280" s="333">
        <v>30</v>
      </c>
      <c r="AA280" s="178">
        <f>COUNTIF(D280:W280,"a")+COUNTIF(D280:W280,"s")</f>
        <v>0</v>
      </c>
      <c r="AB280" s="387"/>
      <c r="AD280" s="219"/>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54"/>
      <c r="CF280" s="54"/>
      <c r="CG280" s="54"/>
      <c r="CH280" s="54"/>
      <c r="CI280" s="54"/>
      <c r="CJ280" s="54"/>
      <c r="CK280" s="54"/>
      <c r="CL280" s="54"/>
      <c r="CM280" s="54"/>
      <c r="CN280" s="54"/>
      <c r="CO280" s="54"/>
      <c r="CP280" s="54"/>
      <c r="CQ280" s="54"/>
    </row>
    <row r="281" spans="1:95" ht="30" customHeight="1" x14ac:dyDescent="0.2">
      <c r="A281" s="508"/>
      <c r="B281" s="552"/>
      <c r="C281" s="553" t="s">
        <v>196</v>
      </c>
      <c r="D281" s="668" t="s">
        <v>712</v>
      </c>
      <c r="E281" s="669"/>
      <c r="F281" s="669"/>
      <c r="G281" s="669"/>
      <c r="H281" s="669"/>
      <c r="I281" s="669"/>
      <c r="J281" s="669"/>
      <c r="K281" s="669"/>
      <c r="L281" s="669"/>
      <c r="M281" s="669"/>
      <c r="N281" s="669"/>
      <c r="O281" s="669"/>
      <c r="P281" s="669"/>
      <c r="Q281" s="669"/>
      <c r="R281" s="669"/>
      <c r="S281" s="669"/>
      <c r="T281" s="669"/>
      <c r="U281" s="669"/>
      <c r="V281" s="669"/>
      <c r="W281" s="669"/>
      <c r="X281" s="669"/>
      <c r="Y281" s="669"/>
      <c r="Z281" s="670"/>
      <c r="AA281" s="178"/>
      <c r="AB281" s="387"/>
      <c r="AD281" s="219"/>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54"/>
      <c r="CF281" s="54"/>
      <c r="CG281" s="54"/>
      <c r="CH281" s="54"/>
      <c r="CI281" s="54"/>
      <c r="CJ281" s="54"/>
      <c r="CK281" s="54"/>
      <c r="CL281" s="54"/>
      <c r="CM281" s="54"/>
      <c r="CN281" s="54"/>
      <c r="CO281" s="54"/>
      <c r="CP281" s="54"/>
      <c r="CQ281" s="54"/>
    </row>
    <row r="282" spans="1:95" ht="27.95" customHeight="1" x14ac:dyDescent="0.2">
      <c r="A282" s="508"/>
      <c r="B282" s="193"/>
      <c r="C282" s="156" t="s">
        <v>762</v>
      </c>
      <c r="D282" s="652"/>
      <c r="E282" s="653"/>
      <c r="F282" s="652"/>
      <c r="G282" s="653"/>
      <c r="H282" s="652"/>
      <c r="I282" s="653"/>
      <c r="J282" s="652"/>
      <c r="K282" s="653"/>
      <c r="L282" s="652"/>
      <c r="M282" s="653"/>
      <c r="N282" s="652"/>
      <c r="O282" s="653"/>
      <c r="P282" s="652"/>
      <c r="Q282" s="653"/>
      <c r="R282" s="652"/>
      <c r="S282" s="653"/>
      <c r="T282" s="652"/>
      <c r="U282" s="653"/>
      <c r="V282" s="652"/>
      <c r="W282" s="653"/>
      <c r="X282" s="734"/>
      <c r="Y282" s="750"/>
      <c r="Z282" s="751"/>
      <c r="AA282" s="178">
        <f>IF(COUNTIF($D$280:$W$280,"s"),1,COUNTIF(D282:W282, "a"))</f>
        <v>0</v>
      </c>
      <c r="AB282" s="387"/>
      <c r="AD282" s="219"/>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54"/>
      <c r="CF282" s="54"/>
      <c r="CG282" s="54"/>
      <c r="CH282" s="54"/>
      <c r="CI282" s="54"/>
      <c r="CJ282" s="54"/>
      <c r="CK282" s="54"/>
      <c r="CL282" s="54"/>
      <c r="CM282" s="54"/>
      <c r="CN282" s="54"/>
      <c r="CO282" s="54"/>
      <c r="CP282" s="54"/>
      <c r="CQ282" s="54"/>
    </row>
    <row r="283" spans="1:95" ht="27.95" customHeight="1" x14ac:dyDescent="0.2">
      <c r="A283" s="508"/>
      <c r="B283" s="515"/>
      <c r="C283" s="156" t="s">
        <v>763</v>
      </c>
      <c r="D283" s="646"/>
      <c r="E283" s="647"/>
      <c r="F283" s="646"/>
      <c r="G283" s="647"/>
      <c r="H283" s="646"/>
      <c r="I283" s="647"/>
      <c r="J283" s="646"/>
      <c r="K283" s="647"/>
      <c r="L283" s="646"/>
      <c r="M283" s="647"/>
      <c r="N283" s="646"/>
      <c r="O283" s="647"/>
      <c r="P283" s="646"/>
      <c r="Q283" s="647"/>
      <c r="R283" s="646"/>
      <c r="S283" s="647"/>
      <c r="T283" s="646"/>
      <c r="U283" s="647"/>
      <c r="V283" s="646"/>
      <c r="W283" s="647"/>
      <c r="X283" s="752"/>
      <c r="Y283" s="750"/>
      <c r="Z283" s="751"/>
      <c r="AA283" s="178">
        <f t="shared" ref="AA283:AA284" si="35">IF(COUNTIF($D$280:$W$280,"s"),1,COUNTIF(D283:W283, "a"))</f>
        <v>0</v>
      </c>
      <c r="AB283" s="387"/>
      <c r="AD283" s="219"/>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54"/>
      <c r="CF283" s="54"/>
      <c r="CG283" s="54"/>
      <c r="CH283" s="54"/>
      <c r="CI283" s="54"/>
      <c r="CJ283" s="54"/>
      <c r="CK283" s="54"/>
      <c r="CL283" s="54"/>
      <c r="CM283" s="54"/>
      <c r="CN283" s="54"/>
      <c r="CO283" s="54"/>
      <c r="CP283" s="54"/>
      <c r="CQ283" s="54"/>
    </row>
    <row r="284" spans="1:95" ht="27.95" customHeight="1" thickBot="1" x14ac:dyDescent="0.25">
      <c r="A284" s="337"/>
      <c r="B284" s="196"/>
      <c r="C284" s="161" t="s">
        <v>764</v>
      </c>
      <c r="D284" s="654"/>
      <c r="E284" s="655"/>
      <c r="F284" s="654"/>
      <c r="G284" s="655"/>
      <c r="H284" s="654"/>
      <c r="I284" s="655"/>
      <c r="J284" s="654"/>
      <c r="K284" s="655"/>
      <c r="L284" s="654"/>
      <c r="M284" s="655"/>
      <c r="N284" s="654"/>
      <c r="O284" s="655"/>
      <c r="P284" s="654"/>
      <c r="Q284" s="655"/>
      <c r="R284" s="654"/>
      <c r="S284" s="655"/>
      <c r="T284" s="654"/>
      <c r="U284" s="655"/>
      <c r="V284" s="654"/>
      <c r="W284" s="655"/>
      <c r="X284" s="752"/>
      <c r="Y284" s="750"/>
      <c r="Z284" s="751"/>
      <c r="AA284" s="178">
        <f t="shared" si="35"/>
        <v>0</v>
      </c>
      <c r="AB284" s="387"/>
      <c r="AD284" s="219"/>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54"/>
      <c r="CF284" s="54"/>
      <c r="CG284" s="54"/>
      <c r="CH284" s="54"/>
      <c r="CI284" s="54"/>
      <c r="CJ284" s="54"/>
      <c r="CK284" s="54"/>
      <c r="CL284" s="54"/>
      <c r="CM284" s="54"/>
      <c r="CN284" s="54"/>
      <c r="CO284" s="54"/>
      <c r="CP284" s="54"/>
      <c r="CQ284" s="54"/>
    </row>
    <row r="285" spans="1:95" ht="21" customHeight="1" thickTop="1" thickBot="1" x14ac:dyDescent="0.25">
      <c r="A285" s="508"/>
      <c r="B285" s="529"/>
      <c r="C285" s="511"/>
      <c r="D285" s="659" t="s">
        <v>398</v>
      </c>
      <c r="E285" s="660"/>
      <c r="F285" s="660"/>
      <c r="G285" s="660"/>
      <c r="H285" s="660"/>
      <c r="I285" s="660"/>
      <c r="J285" s="660"/>
      <c r="K285" s="660"/>
      <c r="L285" s="660"/>
      <c r="M285" s="660"/>
      <c r="N285" s="660"/>
      <c r="O285" s="660"/>
      <c r="P285" s="660"/>
      <c r="Q285" s="660"/>
      <c r="R285" s="660"/>
      <c r="S285" s="660"/>
      <c r="T285" s="660"/>
      <c r="U285" s="660"/>
      <c r="V285" s="660"/>
      <c r="W285" s="660"/>
      <c r="X285" s="661"/>
      <c r="Y285" s="86">
        <f>SUM(Y280:Y280)</f>
        <v>0</v>
      </c>
      <c r="Z285" s="325">
        <f>SUM(Z280:Z280)</f>
        <v>30</v>
      </c>
      <c r="AA285" s="178"/>
      <c r="AD285" s="219"/>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54"/>
      <c r="CF285" s="54"/>
      <c r="CG285" s="54"/>
      <c r="CH285" s="54"/>
      <c r="CI285" s="54"/>
      <c r="CJ285" s="54"/>
      <c r="CK285" s="54"/>
      <c r="CL285" s="54"/>
      <c r="CM285" s="54"/>
      <c r="CN285" s="54"/>
      <c r="CO285" s="54"/>
      <c r="CP285" s="54"/>
      <c r="CQ285" s="54"/>
    </row>
    <row r="286" spans="1:95" ht="21" customHeight="1" thickBot="1" x14ac:dyDescent="0.25">
      <c r="A286" s="314"/>
      <c r="B286" s="160"/>
      <c r="C286" s="146"/>
      <c r="D286" s="650"/>
      <c r="E286" s="651"/>
      <c r="F286" s="818">
        <v>0</v>
      </c>
      <c r="G286" s="663"/>
      <c r="H286" s="663"/>
      <c r="I286" s="663"/>
      <c r="J286" s="663"/>
      <c r="K286" s="663"/>
      <c r="L286" s="663"/>
      <c r="M286" s="663"/>
      <c r="N286" s="663"/>
      <c r="O286" s="663"/>
      <c r="P286" s="663"/>
      <c r="Q286" s="663"/>
      <c r="R286" s="663"/>
      <c r="S286" s="663"/>
      <c r="T286" s="663"/>
      <c r="U286" s="663"/>
      <c r="V286" s="663"/>
      <c r="W286" s="663"/>
      <c r="X286" s="663"/>
      <c r="Y286" s="663"/>
      <c r="Z286" s="664"/>
      <c r="AA286" s="178"/>
      <c r="AD286" s="219"/>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54"/>
      <c r="CF286" s="54"/>
      <c r="CG286" s="54"/>
      <c r="CH286" s="54"/>
      <c r="CI286" s="54"/>
      <c r="CJ286" s="54"/>
      <c r="CK286" s="54"/>
      <c r="CL286" s="54"/>
      <c r="CM286" s="54"/>
      <c r="CN286" s="54"/>
      <c r="CO286" s="54"/>
      <c r="CP286" s="54"/>
      <c r="CQ286" s="54"/>
    </row>
    <row r="287" spans="1:95" ht="30" customHeight="1" x14ac:dyDescent="0.2">
      <c r="A287" s="306"/>
      <c r="B287" s="103">
        <v>5440</v>
      </c>
      <c r="C287" s="426" t="s">
        <v>697</v>
      </c>
      <c r="D287" s="427"/>
      <c r="E287" s="428"/>
      <c r="F287" s="427"/>
      <c r="G287" s="428"/>
      <c r="H287" s="427"/>
      <c r="I287" s="428"/>
      <c r="J287" s="427"/>
      <c r="K287" s="428"/>
      <c r="L287" s="427"/>
      <c r="M287" s="428"/>
      <c r="N287" s="427"/>
      <c r="O287" s="428"/>
      <c r="P287" s="427"/>
      <c r="Q287" s="428"/>
      <c r="R287" s="427"/>
      <c r="S287" s="428"/>
      <c r="T287" s="427"/>
      <c r="U287" s="428"/>
      <c r="V287" s="427"/>
      <c r="W287" s="428"/>
      <c r="X287" s="429"/>
      <c r="Y287" s="429"/>
      <c r="Z287" s="430"/>
      <c r="AA287" s="178"/>
      <c r="AD287" s="219"/>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54"/>
      <c r="CF287" s="54"/>
      <c r="CG287" s="54"/>
      <c r="CH287" s="54"/>
      <c r="CI287" s="54"/>
      <c r="CJ287" s="54"/>
      <c r="CK287" s="54"/>
      <c r="CL287" s="54"/>
      <c r="CM287" s="54"/>
      <c r="CN287" s="54"/>
      <c r="CO287" s="54"/>
      <c r="CP287" s="54"/>
      <c r="CQ287" s="54"/>
    </row>
    <row r="288" spans="1:95" ht="30" customHeight="1" x14ac:dyDescent="0.2">
      <c r="A288" s="306"/>
      <c r="B288" s="524"/>
      <c r="C288" s="520" t="s">
        <v>681</v>
      </c>
      <c r="D288" s="666"/>
      <c r="E288" s="666"/>
      <c r="F288" s="666"/>
      <c r="G288" s="666"/>
      <c r="H288" s="666"/>
      <c r="I288" s="666"/>
      <c r="J288" s="666"/>
      <c r="K288" s="666"/>
      <c r="L288" s="666"/>
      <c r="M288" s="666"/>
      <c r="N288" s="666"/>
      <c r="O288" s="666"/>
      <c r="P288" s="666"/>
      <c r="Q288" s="666"/>
      <c r="R288" s="666"/>
      <c r="S288" s="666"/>
      <c r="T288" s="666"/>
      <c r="U288" s="666"/>
      <c r="V288" s="666"/>
      <c r="W288" s="666"/>
      <c r="X288" s="666"/>
      <c r="Y288" s="666"/>
      <c r="Z288" s="667"/>
      <c r="AA288" s="178"/>
      <c r="AD288" s="219"/>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54"/>
      <c r="CF288" s="54"/>
      <c r="CG288" s="54"/>
      <c r="CH288" s="54"/>
      <c r="CI288" s="54"/>
      <c r="CJ288" s="54"/>
      <c r="CK288" s="54"/>
      <c r="CL288" s="54"/>
      <c r="CM288" s="54"/>
      <c r="CN288" s="54"/>
      <c r="CO288" s="54"/>
      <c r="CP288" s="54"/>
      <c r="CQ288" s="54"/>
    </row>
    <row r="289" spans="1:95" ht="45" customHeight="1" x14ac:dyDescent="0.2">
      <c r="A289" s="508"/>
      <c r="B289" s="431" t="s">
        <v>698</v>
      </c>
      <c r="C289" s="156" t="s">
        <v>765</v>
      </c>
      <c r="D289" s="652"/>
      <c r="E289" s="653"/>
      <c r="F289" s="652"/>
      <c r="G289" s="653"/>
      <c r="H289" s="652"/>
      <c r="I289" s="653"/>
      <c r="J289" s="652"/>
      <c r="K289" s="653"/>
      <c r="L289" s="652"/>
      <c r="M289" s="653"/>
      <c r="N289" s="652"/>
      <c r="O289" s="653"/>
      <c r="P289" s="652"/>
      <c r="Q289" s="653"/>
      <c r="R289" s="652"/>
      <c r="S289" s="653"/>
      <c r="T289" s="652"/>
      <c r="U289" s="653"/>
      <c r="V289" s="652"/>
      <c r="W289" s="653"/>
      <c r="X289" s="432"/>
      <c r="Y289" s="95">
        <f t="shared" ref="Y289:Y294" si="36">IF(OR(D289="s",F289="s",H289="s",J289="s",L289="s",N289="s",P289="s",R289="s",T289="s",V289="s"), 0, IF(OR(D289="a",F289="a",H289="a",J289="a",L289="a",N289="a",P289="a",R289="a",T289="a",V289="a"),Z289,0))</f>
        <v>0</v>
      </c>
      <c r="Z289" s="324">
        <f>IF(X289="na",0,10)</f>
        <v>10</v>
      </c>
      <c r="AA289" s="178">
        <f>COUNTIF(D289:W289,"a")+COUNTIF(D289:W289,"s")+COUNTIF(X289,"na")</f>
        <v>0</v>
      </c>
      <c r="AB289" s="387"/>
      <c r="AD289" s="219"/>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54"/>
      <c r="CF289" s="54"/>
      <c r="CG289" s="54"/>
      <c r="CH289" s="54"/>
      <c r="CI289" s="54"/>
      <c r="CJ289" s="54"/>
      <c r="CK289" s="54"/>
      <c r="CL289" s="54"/>
      <c r="CM289" s="54"/>
      <c r="CN289" s="54"/>
      <c r="CO289" s="54"/>
      <c r="CP289" s="54"/>
      <c r="CQ289" s="54"/>
    </row>
    <row r="290" spans="1:95" ht="200.1" customHeight="1" x14ac:dyDescent="0.2">
      <c r="A290" s="508"/>
      <c r="B290" s="558" t="s">
        <v>131</v>
      </c>
      <c r="C290" s="555" t="s">
        <v>768</v>
      </c>
      <c r="D290" s="646"/>
      <c r="E290" s="647"/>
      <c r="F290" s="646"/>
      <c r="G290" s="647"/>
      <c r="H290" s="646"/>
      <c r="I290" s="647"/>
      <c r="J290" s="646"/>
      <c r="K290" s="647"/>
      <c r="L290" s="646"/>
      <c r="M290" s="647"/>
      <c r="N290" s="646"/>
      <c r="O290" s="647"/>
      <c r="P290" s="646"/>
      <c r="Q290" s="647"/>
      <c r="R290" s="646"/>
      <c r="S290" s="647"/>
      <c r="T290" s="646"/>
      <c r="U290" s="647"/>
      <c r="V290" s="646"/>
      <c r="W290" s="647"/>
      <c r="X290" s="432"/>
      <c r="Y290" s="513">
        <f t="shared" si="36"/>
        <v>0</v>
      </c>
      <c r="Z290" s="549">
        <f>IF(X290="na",0,5)</f>
        <v>5</v>
      </c>
      <c r="AA290" s="178">
        <f>COUNTIF(D290:W290,"a")+COUNTIF(D290:W290,"s")+COUNTIF(X290,"na")</f>
        <v>0</v>
      </c>
      <c r="AB290" s="179"/>
      <c r="AD290" s="219"/>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54"/>
      <c r="CF290" s="54"/>
      <c r="CG290" s="54"/>
      <c r="CH290" s="54"/>
      <c r="CI290" s="54"/>
      <c r="CJ290" s="54"/>
      <c r="CK290" s="54"/>
      <c r="CL290" s="54"/>
      <c r="CM290" s="54"/>
      <c r="CN290" s="54"/>
      <c r="CO290" s="54"/>
      <c r="CP290" s="54"/>
      <c r="CQ290" s="54"/>
    </row>
    <row r="291" spans="1:95" ht="45" customHeight="1" x14ac:dyDescent="0.2">
      <c r="A291" s="508"/>
      <c r="B291" s="433" t="s">
        <v>699</v>
      </c>
      <c r="C291" s="161" t="s">
        <v>769</v>
      </c>
      <c r="D291" s="654"/>
      <c r="E291" s="655"/>
      <c r="F291" s="654"/>
      <c r="G291" s="655"/>
      <c r="H291" s="654"/>
      <c r="I291" s="655"/>
      <c r="J291" s="654"/>
      <c r="K291" s="655"/>
      <c r="L291" s="654"/>
      <c r="M291" s="655"/>
      <c r="N291" s="654"/>
      <c r="O291" s="655"/>
      <c r="P291" s="654"/>
      <c r="Q291" s="655"/>
      <c r="R291" s="654"/>
      <c r="S291" s="655"/>
      <c r="T291" s="654"/>
      <c r="U291" s="655"/>
      <c r="V291" s="654"/>
      <c r="W291" s="655"/>
      <c r="X291" s="422"/>
      <c r="Y291" s="96">
        <f t="shared" si="36"/>
        <v>0</v>
      </c>
      <c r="Z291" s="549">
        <f>IF(X291="na",0,20)</f>
        <v>20</v>
      </c>
      <c r="AA291" s="178">
        <f>COUNTIF(D291:W291,"a")+COUNTIF(D291:W291,"s")+COUNTIF(X291,"na")</f>
        <v>0</v>
      </c>
      <c r="AB291" s="387"/>
      <c r="AD291" s="219"/>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54"/>
      <c r="CF291" s="54"/>
      <c r="CG291" s="54"/>
      <c r="CH291" s="54"/>
      <c r="CI291" s="54"/>
      <c r="CJ291" s="54"/>
      <c r="CK291" s="54"/>
      <c r="CL291" s="54"/>
      <c r="CM291" s="54"/>
      <c r="CN291" s="54"/>
      <c r="CO291" s="54"/>
      <c r="CP291" s="54"/>
      <c r="CQ291" s="54"/>
    </row>
    <row r="292" spans="1:95" ht="30" customHeight="1" x14ac:dyDescent="0.2">
      <c r="A292" s="306"/>
      <c r="B292" s="524"/>
      <c r="C292" s="520" t="s">
        <v>683</v>
      </c>
      <c r="D292" s="666"/>
      <c r="E292" s="666"/>
      <c r="F292" s="666"/>
      <c r="G292" s="666"/>
      <c r="H292" s="666"/>
      <c r="I292" s="666"/>
      <c r="J292" s="666"/>
      <c r="K292" s="666"/>
      <c r="L292" s="666"/>
      <c r="M292" s="666"/>
      <c r="N292" s="666"/>
      <c r="O292" s="666"/>
      <c r="P292" s="666"/>
      <c r="Q292" s="666"/>
      <c r="R292" s="666"/>
      <c r="S292" s="666"/>
      <c r="T292" s="666"/>
      <c r="U292" s="666"/>
      <c r="V292" s="666"/>
      <c r="W292" s="666"/>
      <c r="X292" s="666"/>
      <c r="Y292" s="666"/>
      <c r="Z292" s="667"/>
      <c r="AA292" s="178"/>
      <c r="AD292" s="219"/>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54"/>
      <c r="CF292" s="54"/>
      <c r="CG292" s="54"/>
      <c r="CH292" s="54"/>
      <c r="CI292" s="54"/>
      <c r="CJ292" s="54"/>
      <c r="CK292" s="54"/>
      <c r="CL292" s="54"/>
      <c r="CM292" s="54"/>
      <c r="CN292" s="54"/>
      <c r="CO292" s="54"/>
      <c r="CP292" s="54"/>
      <c r="CQ292" s="54"/>
    </row>
    <row r="293" spans="1:95" ht="30" customHeight="1" x14ac:dyDescent="0.2">
      <c r="A293" s="306"/>
      <c r="B293" s="94"/>
      <c r="C293" s="520" t="s">
        <v>700</v>
      </c>
      <c r="D293" s="666"/>
      <c r="E293" s="666"/>
      <c r="F293" s="666"/>
      <c r="G293" s="666"/>
      <c r="H293" s="666"/>
      <c r="I293" s="666"/>
      <c r="J293" s="666"/>
      <c r="K293" s="666"/>
      <c r="L293" s="666"/>
      <c r="M293" s="666"/>
      <c r="N293" s="666"/>
      <c r="O293" s="666"/>
      <c r="P293" s="666"/>
      <c r="Q293" s="666"/>
      <c r="R293" s="666"/>
      <c r="S293" s="666"/>
      <c r="T293" s="666"/>
      <c r="U293" s="666"/>
      <c r="V293" s="666"/>
      <c r="W293" s="666"/>
      <c r="X293" s="666"/>
      <c r="Y293" s="666"/>
      <c r="Z293" s="667"/>
      <c r="AA293" s="178"/>
      <c r="AD293" s="219"/>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54"/>
      <c r="CF293" s="54"/>
      <c r="CG293" s="54"/>
      <c r="CH293" s="54"/>
      <c r="CI293" s="54"/>
      <c r="CJ293" s="54"/>
      <c r="CK293" s="54"/>
      <c r="CL293" s="54"/>
      <c r="CM293" s="54"/>
      <c r="CN293" s="54"/>
      <c r="CO293" s="54"/>
      <c r="CP293" s="54"/>
      <c r="CQ293" s="54"/>
    </row>
    <row r="294" spans="1:95" ht="45" customHeight="1" x14ac:dyDescent="0.2">
      <c r="A294" s="508"/>
      <c r="B294" s="551" t="s">
        <v>701</v>
      </c>
      <c r="C294" s="161" t="s">
        <v>770</v>
      </c>
      <c r="D294" s="741"/>
      <c r="E294" s="742"/>
      <c r="F294" s="741"/>
      <c r="G294" s="742"/>
      <c r="H294" s="741"/>
      <c r="I294" s="742"/>
      <c r="J294" s="741"/>
      <c r="K294" s="742"/>
      <c r="L294" s="741"/>
      <c r="M294" s="742"/>
      <c r="N294" s="741"/>
      <c r="O294" s="742"/>
      <c r="P294" s="741"/>
      <c r="Q294" s="742"/>
      <c r="R294" s="741"/>
      <c r="S294" s="742"/>
      <c r="T294" s="741"/>
      <c r="U294" s="742"/>
      <c r="V294" s="741"/>
      <c r="W294" s="742"/>
      <c r="X294" s="422"/>
      <c r="Y294" s="384">
        <f t="shared" si="36"/>
        <v>0</v>
      </c>
      <c r="Z294" s="411">
        <f>IF(X294="na",0,20)</f>
        <v>20</v>
      </c>
      <c r="AA294" s="178">
        <f>COUNTIF(D294:W294,"a")+COUNTIF(D294:W294,"s")+COUNTIF(X294,"na")</f>
        <v>0</v>
      </c>
      <c r="AB294" s="387"/>
      <c r="AD294" s="219"/>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54"/>
      <c r="CF294" s="54"/>
      <c r="CG294" s="54"/>
      <c r="CH294" s="54"/>
      <c r="CI294" s="54"/>
      <c r="CJ294" s="54"/>
      <c r="CK294" s="54"/>
      <c r="CL294" s="54"/>
      <c r="CM294" s="54"/>
      <c r="CN294" s="54"/>
      <c r="CO294" s="54"/>
      <c r="CP294" s="54"/>
      <c r="CQ294" s="54"/>
    </row>
    <row r="295" spans="1:95" ht="48" customHeight="1" x14ac:dyDescent="0.2">
      <c r="A295" s="306"/>
      <c r="B295" s="552"/>
      <c r="C295" s="520" t="s">
        <v>702</v>
      </c>
      <c r="D295" s="787" t="s">
        <v>703</v>
      </c>
      <c r="E295" s="710"/>
      <c r="F295" s="710"/>
      <c r="G295" s="710"/>
      <c r="H295" s="710"/>
      <c r="I295" s="710"/>
      <c r="J295" s="710"/>
      <c r="K295" s="710"/>
      <c r="L295" s="710"/>
      <c r="M295" s="710"/>
      <c r="N295" s="710"/>
      <c r="O295" s="710"/>
      <c r="P295" s="710"/>
      <c r="Q295" s="710"/>
      <c r="R295" s="710"/>
      <c r="S295" s="710"/>
      <c r="T295" s="710"/>
      <c r="U295" s="710"/>
      <c r="V295" s="710"/>
      <c r="W295" s="710"/>
      <c r="X295" s="710"/>
      <c r="Y295" s="710"/>
      <c r="Z295" s="711"/>
      <c r="AA295" s="178"/>
      <c r="AD295" s="219"/>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54"/>
      <c r="CF295" s="54"/>
      <c r="CG295" s="54"/>
      <c r="CH295" s="54"/>
      <c r="CI295" s="54"/>
      <c r="CJ295" s="54"/>
      <c r="CK295" s="54"/>
      <c r="CL295" s="54"/>
      <c r="CM295" s="54"/>
      <c r="CN295" s="54"/>
      <c r="CO295" s="54"/>
      <c r="CP295" s="54"/>
      <c r="CQ295" s="54"/>
    </row>
    <row r="296" spans="1:95" ht="27.95" customHeight="1" x14ac:dyDescent="0.2">
      <c r="A296" s="508"/>
      <c r="B296" s="515"/>
      <c r="C296" s="156" t="s">
        <v>704</v>
      </c>
      <c r="D296" s="652"/>
      <c r="E296" s="653"/>
      <c r="F296" s="652"/>
      <c r="G296" s="653"/>
      <c r="H296" s="652"/>
      <c r="I296" s="653"/>
      <c r="J296" s="652"/>
      <c r="K296" s="653"/>
      <c r="L296" s="652"/>
      <c r="M296" s="653"/>
      <c r="N296" s="652"/>
      <c r="O296" s="653"/>
      <c r="P296" s="652"/>
      <c r="Q296" s="653"/>
      <c r="R296" s="652"/>
      <c r="S296" s="653"/>
      <c r="T296" s="652"/>
      <c r="U296" s="653"/>
      <c r="V296" s="652"/>
      <c r="W296" s="653"/>
      <c r="X296" s="734"/>
      <c r="Y296" s="750"/>
      <c r="Z296" s="751"/>
      <c r="AA296" s="178">
        <f>IF(OR(COUNTIF($D$294:$W$294,"s"),COUNTIF($X$294,"na")),1,COUNTIF(D296:W296, "a"))</f>
        <v>0</v>
      </c>
      <c r="AB296" s="387"/>
      <c r="AD296" s="219"/>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54"/>
      <c r="CF296" s="54"/>
      <c r="CG296" s="54"/>
      <c r="CH296" s="54"/>
      <c r="CI296" s="54"/>
      <c r="CJ296" s="54"/>
      <c r="CK296" s="54"/>
      <c r="CL296" s="54"/>
      <c r="CM296" s="54"/>
      <c r="CN296" s="54"/>
      <c r="CO296" s="54"/>
      <c r="CP296" s="54"/>
      <c r="CQ296" s="54"/>
    </row>
    <row r="297" spans="1:95" ht="27.95" customHeight="1" x14ac:dyDescent="0.2">
      <c r="A297" s="508"/>
      <c r="B297" s="515"/>
      <c r="C297" s="156" t="s">
        <v>705</v>
      </c>
      <c r="D297" s="646"/>
      <c r="E297" s="647"/>
      <c r="F297" s="646"/>
      <c r="G297" s="647"/>
      <c r="H297" s="646"/>
      <c r="I297" s="647"/>
      <c r="J297" s="646"/>
      <c r="K297" s="647"/>
      <c r="L297" s="646"/>
      <c r="M297" s="647"/>
      <c r="N297" s="646"/>
      <c r="O297" s="647"/>
      <c r="P297" s="646"/>
      <c r="Q297" s="647"/>
      <c r="R297" s="646"/>
      <c r="S297" s="647"/>
      <c r="T297" s="646"/>
      <c r="U297" s="647"/>
      <c r="V297" s="646"/>
      <c r="W297" s="647"/>
      <c r="X297" s="752"/>
      <c r="Y297" s="750"/>
      <c r="Z297" s="751"/>
      <c r="AA297" s="178">
        <f t="shared" ref="AA297:AA300" si="37">IF(OR(COUNTIF($D$294:$W$294,"s"),COUNTIF($X$294,"na")),1,COUNTIF(D297:W297, "a"))</f>
        <v>0</v>
      </c>
      <c r="AB297" s="387"/>
      <c r="AD297" s="219"/>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54"/>
      <c r="CF297" s="54"/>
      <c r="CG297" s="54"/>
      <c r="CH297" s="54"/>
      <c r="CI297" s="54"/>
      <c r="CJ297" s="54"/>
      <c r="CK297" s="54"/>
      <c r="CL297" s="54"/>
      <c r="CM297" s="54"/>
      <c r="CN297" s="54"/>
      <c r="CO297" s="54"/>
      <c r="CP297" s="54"/>
      <c r="CQ297" s="54"/>
    </row>
    <row r="298" spans="1:95" ht="27.95" customHeight="1" x14ac:dyDescent="0.2">
      <c r="A298" s="508"/>
      <c r="B298" s="515"/>
      <c r="C298" s="156" t="s">
        <v>706</v>
      </c>
      <c r="D298" s="646"/>
      <c r="E298" s="647"/>
      <c r="F298" s="646"/>
      <c r="G298" s="647"/>
      <c r="H298" s="646"/>
      <c r="I298" s="647"/>
      <c r="J298" s="646"/>
      <c r="K298" s="647"/>
      <c r="L298" s="646"/>
      <c r="M298" s="647"/>
      <c r="N298" s="646"/>
      <c r="O298" s="647"/>
      <c r="P298" s="646"/>
      <c r="Q298" s="647"/>
      <c r="R298" s="646"/>
      <c r="S298" s="647"/>
      <c r="T298" s="646"/>
      <c r="U298" s="647"/>
      <c r="V298" s="646"/>
      <c r="W298" s="647"/>
      <c r="X298" s="752"/>
      <c r="Y298" s="750"/>
      <c r="Z298" s="751"/>
      <c r="AA298" s="178">
        <f t="shared" si="37"/>
        <v>0</v>
      </c>
      <c r="AB298" s="387"/>
      <c r="AD298" s="219"/>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54"/>
      <c r="CF298" s="54"/>
      <c r="CG298" s="54"/>
      <c r="CH298" s="54"/>
      <c r="CI298" s="54"/>
      <c r="CJ298" s="54"/>
      <c r="CK298" s="54"/>
      <c r="CL298" s="54"/>
      <c r="CM298" s="54"/>
      <c r="CN298" s="54"/>
      <c r="CO298" s="54"/>
      <c r="CP298" s="54"/>
      <c r="CQ298" s="54"/>
    </row>
    <row r="299" spans="1:95" ht="27.95" customHeight="1" x14ac:dyDescent="0.2">
      <c r="A299" s="508"/>
      <c r="B299" s="515"/>
      <c r="C299" s="156" t="s">
        <v>707</v>
      </c>
      <c r="D299" s="646"/>
      <c r="E299" s="647"/>
      <c r="F299" s="646"/>
      <c r="G299" s="647"/>
      <c r="H299" s="646"/>
      <c r="I299" s="647"/>
      <c r="J299" s="646"/>
      <c r="K299" s="647"/>
      <c r="L299" s="646"/>
      <c r="M299" s="647"/>
      <c r="N299" s="646"/>
      <c r="O299" s="647"/>
      <c r="P299" s="646"/>
      <c r="Q299" s="647"/>
      <c r="R299" s="646"/>
      <c r="S299" s="647"/>
      <c r="T299" s="646"/>
      <c r="U299" s="647"/>
      <c r="V299" s="646"/>
      <c r="W299" s="647"/>
      <c r="X299" s="752"/>
      <c r="Y299" s="750"/>
      <c r="Z299" s="751"/>
      <c r="AA299" s="178">
        <f t="shared" si="37"/>
        <v>0</v>
      </c>
      <c r="AB299" s="387"/>
      <c r="AD299" s="219"/>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54"/>
      <c r="CF299" s="54"/>
      <c r="CG299" s="54"/>
      <c r="CH299" s="54"/>
      <c r="CI299" s="54"/>
      <c r="CJ299" s="54"/>
      <c r="CK299" s="54"/>
      <c r="CL299" s="54"/>
      <c r="CM299" s="54"/>
      <c r="CN299" s="54"/>
      <c r="CO299" s="54"/>
      <c r="CP299" s="54"/>
      <c r="CQ299" s="54"/>
    </row>
    <row r="300" spans="1:95" ht="27.95" customHeight="1" x14ac:dyDescent="0.2">
      <c r="A300" s="508"/>
      <c r="B300" s="509"/>
      <c r="C300" s="555" t="s">
        <v>708</v>
      </c>
      <c r="D300" s="646"/>
      <c r="E300" s="647"/>
      <c r="F300" s="646"/>
      <c r="G300" s="647"/>
      <c r="H300" s="646"/>
      <c r="I300" s="647"/>
      <c r="J300" s="646"/>
      <c r="K300" s="647"/>
      <c r="L300" s="646"/>
      <c r="M300" s="647"/>
      <c r="N300" s="646"/>
      <c r="O300" s="647"/>
      <c r="P300" s="646"/>
      <c r="Q300" s="647"/>
      <c r="R300" s="646"/>
      <c r="S300" s="647"/>
      <c r="T300" s="646"/>
      <c r="U300" s="647"/>
      <c r="V300" s="646"/>
      <c r="W300" s="647"/>
      <c r="X300" s="753"/>
      <c r="Y300" s="754"/>
      <c r="Z300" s="755"/>
      <c r="AA300" s="178">
        <f t="shared" si="37"/>
        <v>0</v>
      </c>
      <c r="AB300" s="387"/>
      <c r="AD300" s="219"/>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54"/>
      <c r="CF300" s="54"/>
      <c r="CG300" s="54"/>
      <c r="CH300" s="54"/>
      <c r="CI300" s="54"/>
      <c r="CJ300" s="54"/>
      <c r="CK300" s="54"/>
      <c r="CL300" s="54"/>
      <c r="CM300" s="54"/>
      <c r="CN300" s="54"/>
      <c r="CO300" s="54"/>
      <c r="CP300" s="54"/>
      <c r="CQ300" s="54"/>
    </row>
    <row r="301" spans="1:95" ht="45" customHeight="1" x14ac:dyDescent="0.2">
      <c r="A301" s="508"/>
      <c r="B301" s="192" t="s">
        <v>771</v>
      </c>
      <c r="C301" s="142" t="s">
        <v>772</v>
      </c>
      <c r="D301" s="652"/>
      <c r="E301" s="653"/>
      <c r="F301" s="652"/>
      <c r="G301" s="653"/>
      <c r="H301" s="652"/>
      <c r="I301" s="653"/>
      <c r="J301" s="652"/>
      <c r="K301" s="653"/>
      <c r="L301" s="652"/>
      <c r="M301" s="653"/>
      <c r="N301" s="652"/>
      <c r="O301" s="653"/>
      <c r="P301" s="652"/>
      <c r="Q301" s="653"/>
      <c r="R301" s="652"/>
      <c r="S301" s="653"/>
      <c r="T301" s="652"/>
      <c r="U301" s="653"/>
      <c r="V301" s="652"/>
      <c r="W301" s="653"/>
      <c r="X301" s="432"/>
      <c r="Y301" s="43">
        <f t="shared" ref="Y301:Y302" si="38">IF(OR(D301="s",F301="s",H301="s",J301="s",L301="s",N301="s",P301="s",R301="s",T301="s",V301="s"), 0, IF(OR(D301="a",F301="a",H301="a",J301="a",L301="a",N301="a",P301="a",R301="a",T301="a",V301="a"),Z301,0))</f>
        <v>0</v>
      </c>
      <c r="Z301" s="327">
        <f>IF(X301="na",0,30)</f>
        <v>30</v>
      </c>
      <c r="AA301" s="48">
        <f>IF(OR(COUNTIF(D302:W302,"a")+COUNTIF(D302:W302,"s")+COUNTIF(X302:X302,"na")&gt;0),0,(COUNTIF(D301:W301,"a")+COUNTIF(D301:W301,"s")+COUNTIF(X301,"na")))</f>
        <v>0</v>
      </c>
      <c r="AB301" s="179"/>
      <c r="AD301" s="219"/>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54"/>
      <c r="CH301" s="54"/>
      <c r="CI301" s="54"/>
      <c r="CJ301" s="54"/>
      <c r="CK301" s="54"/>
      <c r="CL301" s="54"/>
      <c r="CM301" s="54"/>
    </row>
    <row r="302" spans="1:95" ht="45" customHeight="1" thickBot="1" x14ac:dyDescent="0.25">
      <c r="A302" s="314"/>
      <c r="B302" s="204" t="s">
        <v>773</v>
      </c>
      <c r="C302" s="434" t="s">
        <v>774</v>
      </c>
      <c r="D302" s="695"/>
      <c r="E302" s="696"/>
      <c r="F302" s="695"/>
      <c r="G302" s="696"/>
      <c r="H302" s="695"/>
      <c r="I302" s="696"/>
      <c r="J302" s="695"/>
      <c r="K302" s="696"/>
      <c r="L302" s="695"/>
      <c r="M302" s="696"/>
      <c r="N302" s="695"/>
      <c r="O302" s="696"/>
      <c r="P302" s="695"/>
      <c r="Q302" s="696"/>
      <c r="R302" s="695"/>
      <c r="S302" s="696"/>
      <c r="T302" s="695"/>
      <c r="U302" s="696"/>
      <c r="V302" s="695"/>
      <c r="W302" s="696"/>
      <c r="X302" s="435"/>
      <c r="Y302" s="436">
        <f t="shared" si="38"/>
        <v>0</v>
      </c>
      <c r="Z302" s="437">
        <f>IF(X301="na",0,15)</f>
        <v>15</v>
      </c>
      <c r="AA302" s="48">
        <f>IF(OR(COUNTIF(D301:W301,"a")+COUNTIF(D301:W301,"s")+COUNTIF(X301:X301,"na")&gt;0),0,(COUNTIF(D302:W302,"a")+COUNTIF(D302:W302,"s")+COUNTIF(X302,"na")))</f>
        <v>0</v>
      </c>
      <c r="AB302" s="179"/>
      <c r="AD302" s="219"/>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54"/>
      <c r="CH302" s="54"/>
      <c r="CI302" s="54"/>
      <c r="CJ302" s="54"/>
      <c r="CK302" s="54"/>
      <c r="CL302" s="54"/>
      <c r="CM302" s="54"/>
    </row>
    <row r="303" spans="1:95" ht="30" customHeight="1" x14ac:dyDescent="0.2">
      <c r="A303" s="306"/>
      <c r="B303" s="94"/>
      <c r="C303" s="438" t="s">
        <v>709</v>
      </c>
      <c r="D303" s="729"/>
      <c r="E303" s="729"/>
      <c r="F303" s="729"/>
      <c r="G303" s="729"/>
      <c r="H303" s="729"/>
      <c r="I303" s="729"/>
      <c r="J303" s="729"/>
      <c r="K303" s="729"/>
      <c r="L303" s="729"/>
      <c r="M303" s="729"/>
      <c r="N303" s="729"/>
      <c r="O303" s="729"/>
      <c r="P303" s="729"/>
      <c r="Q303" s="729"/>
      <c r="R303" s="729"/>
      <c r="S303" s="729"/>
      <c r="T303" s="729"/>
      <c r="U303" s="729"/>
      <c r="V303" s="729"/>
      <c r="W303" s="729"/>
      <c r="X303" s="729"/>
      <c r="Y303" s="729"/>
      <c r="Z303" s="745"/>
      <c r="AA303" s="178"/>
      <c r="AD303" s="219"/>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54"/>
      <c r="CF303" s="54"/>
      <c r="CG303" s="54"/>
      <c r="CH303" s="54"/>
      <c r="CI303" s="54"/>
      <c r="CJ303" s="54"/>
      <c r="CK303" s="54"/>
      <c r="CL303" s="54"/>
      <c r="CM303" s="54"/>
      <c r="CN303" s="54"/>
      <c r="CO303" s="54"/>
      <c r="CP303" s="54"/>
      <c r="CQ303" s="54"/>
    </row>
    <row r="304" spans="1:95" ht="45" customHeight="1" x14ac:dyDescent="0.2">
      <c r="A304" s="508"/>
      <c r="B304" s="551" t="s">
        <v>710</v>
      </c>
      <c r="C304" s="156" t="s">
        <v>775</v>
      </c>
      <c r="D304" s="741"/>
      <c r="E304" s="742"/>
      <c r="F304" s="741"/>
      <c r="G304" s="742"/>
      <c r="H304" s="741"/>
      <c r="I304" s="742"/>
      <c r="J304" s="741"/>
      <c r="K304" s="742"/>
      <c r="L304" s="741"/>
      <c r="M304" s="742"/>
      <c r="N304" s="741"/>
      <c r="O304" s="742"/>
      <c r="P304" s="741"/>
      <c r="Q304" s="742"/>
      <c r="R304" s="741"/>
      <c r="S304" s="742"/>
      <c r="T304" s="741"/>
      <c r="U304" s="742"/>
      <c r="V304" s="741"/>
      <c r="W304" s="742"/>
      <c r="X304" s="390"/>
      <c r="Y304" s="384">
        <f t="shared" ref="Y304" si="39">IF(OR(D304="s",F304="s",H304="s",J304="s",L304="s",N304="s",P304="s",R304="s",T304="s",V304="s"), 0, IF(OR(D304="a",F304="a",H304="a",J304="a",L304="a",N304="a",P304="a",R304="a",T304="a",V304="a"),Z304,0))</f>
        <v>0</v>
      </c>
      <c r="Z304" s="411">
        <v>15</v>
      </c>
      <c r="AA304" s="178">
        <f>COUNTIF(D304:W304,"a")+COUNTIF(D304:W304,"s")</f>
        <v>0</v>
      </c>
      <c r="AB304" s="387"/>
      <c r="AD304" s="219"/>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54"/>
      <c r="CF304" s="54"/>
      <c r="CG304" s="54"/>
      <c r="CH304" s="54"/>
      <c r="CI304" s="54"/>
      <c r="CJ304" s="54"/>
      <c r="CK304" s="54"/>
      <c r="CL304" s="54"/>
      <c r="CM304" s="54"/>
      <c r="CN304" s="54"/>
      <c r="CO304" s="54"/>
      <c r="CP304" s="54"/>
      <c r="CQ304" s="54"/>
    </row>
    <row r="305" spans="1:95" ht="30" customHeight="1" x14ac:dyDescent="0.2">
      <c r="A305" s="508"/>
      <c r="B305" s="552"/>
      <c r="C305" s="553" t="s">
        <v>711</v>
      </c>
      <c r="D305" s="668" t="s">
        <v>712</v>
      </c>
      <c r="E305" s="669"/>
      <c r="F305" s="669"/>
      <c r="G305" s="669"/>
      <c r="H305" s="669"/>
      <c r="I305" s="669"/>
      <c r="J305" s="669"/>
      <c r="K305" s="669"/>
      <c r="L305" s="669"/>
      <c r="M305" s="669"/>
      <c r="N305" s="669"/>
      <c r="O305" s="669"/>
      <c r="P305" s="669"/>
      <c r="Q305" s="669"/>
      <c r="R305" s="669"/>
      <c r="S305" s="669"/>
      <c r="T305" s="669"/>
      <c r="U305" s="669"/>
      <c r="V305" s="669"/>
      <c r="W305" s="669"/>
      <c r="X305" s="669"/>
      <c r="Y305" s="669"/>
      <c r="Z305" s="670"/>
      <c r="AA305" s="178"/>
      <c r="AD305" s="219"/>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54"/>
      <c r="CF305" s="54"/>
      <c r="CG305" s="54"/>
      <c r="CH305" s="54"/>
      <c r="CI305" s="54"/>
      <c r="CJ305" s="54"/>
      <c r="CK305" s="54"/>
      <c r="CL305" s="54"/>
      <c r="CM305" s="54"/>
      <c r="CN305" s="54"/>
      <c r="CO305" s="54"/>
      <c r="CP305" s="54"/>
      <c r="CQ305" s="54"/>
    </row>
    <row r="306" spans="1:95" ht="27.95" customHeight="1" x14ac:dyDescent="0.2">
      <c r="A306" s="508"/>
      <c r="B306" s="101"/>
      <c r="C306" s="156" t="s">
        <v>713</v>
      </c>
      <c r="D306" s="652"/>
      <c r="E306" s="653"/>
      <c r="F306" s="646"/>
      <c r="G306" s="647"/>
      <c r="H306" s="646"/>
      <c r="I306" s="647"/>
      <c r="J306" s="646"/>
      <c r="K306" s="647"/>
      <c r="L306" s="646"/>
      <c r="M306" s="647"/>
      <c r="N306" s="646"/>
      <c r="O306" s="647"/>
      <c r="P306" s="646"/>
      <c r="Q306" s="647"/>
      <c r="R306" s="646"/>
      <c r="S306" s="647"/>
      <c r="T306" s="646"/>
      <c r="U306" s="647"/>
      <c r="V306" s="646"/>
      <c r="W306" s="647"/>
      <c r="X306" s="731"/>
      <c r="Y306" s="732"/>
      <c r="Z306" s="733"/>
      <c r="AA306" s="178">
        <f>IF(COUNTIF($D$304:$W$304,"s"),1,COUNTIF(D306:W306, "a"))</f>
        <v>0</v>
      </c>
      <c r="AB306" s="387"/>
      <c r="AD306" s="219"/>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54"/>
      <c r="CF306" s="54"/>
      <c r="CG306" s="54"/>
      <c r="CH306" s="54"/>
      <c r="CI306" s="54"/>
      <c r="CJ306" s="54"/>
      <c r="CK306" s="54"/>
      <c r="CL306" s="54"/>
      <c r="CM306" s="54"/>
      <c r="CN306" s="54"/>
      <c r="CO306" s="54"/>
      <c r="CP306" s="54"/>
      <c r="CQ306" s="54"/>
    </row>
    <row r="307" spans="1:95" ht="27.95" customHeight="1" x14ac:dyDescent="0.2">
      <c r="A307" s="508"/>
      <c r="B307" s="554"/>
      <c r="C307" s="156" t="s">
        <v>714</v>
      </c>
      <c r="D307" s="646"/>
      <c r="E307" s="647"/>
      <c r="F307" s="646"/>
      <c r="G307" s="647"/>
      <c r="H307" s="646"/>
      <c r="I307" s="647"/>
      <c r="J307" s="646"/>
      <c r="K307" s="647"/>
      <c r="L307" s="646"/>
      <c r="M307" s="647"/>
      <c r="N307" s="646"/>
      <c r="O307" s="647"/>
      <c r="P307" s="646"/>
      <c r="Q307" s="647"/>
      <c r="R307" s="646"/>
      <c r="S307" s="647"/>
      <c r="T307" s="646"/>
      <c r="U307" s="647"/>
      <c r="V307" s="646"/>
      <c r="W307" s="647"/>
      <c r="X307" s="734"/>
      <c r="Y307" s="735"/>
      <c r="Z307" s="736"/>
      <c r="AA307" s="178">
        <f t="shared" ref="AA307:AA314" si="40">IF(COUNTIF($D$304:$W$304,"s"),1,COUNTIF(D307:W307, "a"))</f>
        <v>0</v>
      </c>
      <c r="AB307" s="387"/>
      <c r="AD307" s="219"/>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54"/>
      <c r="CF307" s="54"/>
      <c r="CG307" s="54"/>
      <c r="CH307" s="54"/>
      <c r="CI307" s="54"/>
      <c r="CJ307" s="54"/>
      <c r="CK307" s="54"/>
      <c r="CL307" s="54"/>
      <c r="CM307" s="54"/>
      <c r="CN307" s="54"/>
      <c r="CO307" s="54"/>
      <c r="CP307" s="54"/>
      <c r="CQ307" s="54"/>
    </row>
    <row r="308" spans="1:95" ht="27.95" customHeight="1" x14ac:dyDescent="0.2">
      <c r="A308" s="337"/>
      <c r="B308" s="524"/>
      <c r="C308" s="555" t="s">
        <v>776</v>
      </c>
      <c r="D308" s="646"/>
      <c r="E308" s="647"/>
      <c r="F308" s="646"/>
      <c r="G308" s="647"/>
      <c r="H308" s="646"/>
      <c r="I308" s="647"/>
      <c r="J308" s="646"/>
      <c r="K308" s="647"/>
      <c r="L308" s="646"/>
      <c r="M308" s="647"/>
      <c r="N308" s="646"/>
      <c r="O308" s="647"/>
      <c r="P308" s="646"/>
      <c r="Q308" s="647"/>
      <c r="R308" s="646"/>
      <c r="S308" s="647"/>
      <c r="T308" s="646"/>
      <c r="U308" s="647"/>
      <c r="V308" s="646"/>
      <c r="W308" s="647"/>
      <c r="X308" s="734"/>
      <c r="Y308" s="735"/>
      <c r="Z308" s="736"/>
      <c r="AA308" s="178">
        <f t="shared" si="40"/>
        <v>0</v>
      </c>
      <c r="AB308" s="387"/>
      <c r="AD308" s="219"/>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54"/>
      <c r="CF308" s="54"/>
      <c r="CG308" s="54"/>
      <c r="CH308" s="54"/>
      <c r="CI308" s="54"/>
      <c r="CJ308" s="54"/>
      <c r="CK308" s="54"/>
      <c r="CL308" s="54"/>
      <c r="CM308" s="54"/>
      <c r="CN308" s="54"/>
      <c r="CO308" s="54"/>
      <c r="CP308" s="54"/>
      <c r="CQ308" s="54"/>
    </row>
    <row r="309" spans="1:95" ht="27.95" customHeight="1" x14ac:dyDescent="0.2">
      <c r="A309" s="508"/>
      <c r="B309" s="101"/>
      <c r="C309" s="555" t="s">
        <v>715</v>
      </c>
      <c r="D309" s="646"/>
      <c r="E309" s="647"/>
      <c r="F309" s="646"/>
      <c r="G309" s="647"/>
      <c r="H309" s="646"/>
      <c r="I309" s="647"/>
      <c r="J309" s="646"/>
      <c r="K309" s="647"/>
      <c r="L309" s="646"/>
      <c r="M309" s="647"/>
      <c r="N309" s="646"/>
      <c r="O309" s="647"/>
      <c r="P309" s="646"/>
      <c r="Q309" s="647"/>
      <c r="R309" s="646"/>
      <c r="S309" s="647"/>
      <c r="T309" s="646"/>
      <c r="U309" s="647"/>
      <c r="V309" s="646"/>
      <c r="W309" s="647"/>
      <c r="X309" s="734"/>
      <c r="Y309" s="735"/>
      <c r="Z309" s="736"/>
      <c r="AA309" s="178">
        <f t="shared" si="40"/>
        <v>0</v>
      </c>
      <c r="AB309" s="387"/>
      <c r="AD309" s="219"/>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54"/>
      <c r="CF309" s="54"/>
      <c r="CG309" s="54"/>
      <c r="CH309" s="54"/>
      <c r="CI309" s="54"/>
      <c r="CJ309" s="54"/>
      <c r="CK309" s="54"/>
      <c r="CL309" s="54"/>
      <c r="CM309" s="54"/>
      <c r="CN309" s="54"/>
      <c r="CO309" s="54"/>
      <c r="CP309" s="54"/>
      <c r="CQ309" s="54"/>
    </row>
    <row r="310" spans="1:95" ht="27.95" customHeight="1" x14ac:dyDescent="0.2">
      <c r="A310" s="508"/>
      <c r="B310" s="554"/>
      <c r="C310" s="156" t="s">
        <v>716</v>
      </c>
      <c r="D310" s="646"/>
      <c r="E310" s="647"/>
      <c r="F310" s="646"/>
      <c r="G310" s="647"/>
      <c r="H310" s="646"/>
      <c r="I310" s="647"/>
      <c r="J310" s="646"/>
      <c r="K310" s="647"/>
      <c r="L310" s="646"/>
      <c r="M310" s="647"/>
      <c r="N310" s="646"/>
      <c r="O310" s="647"/>
      <c r="P310" s="646"/>
      <c r="Q310" s="647"/>
      <c r="R310" s="646"/>
      <c r="S310" s="647"/>
      <c r="T310" s="646"/>
      <c r="U310" s="647"/>
      <c r="V310" s="646"/>
      <c r="W310" s="647"/>
      <c r="X310" s="734"/>
      <c r="Y310" s="735"/>
      <c r="Z310" s="736"/>
      <c r="AA310" s="178">
        <f t="shared" si="40"/>
        <v>0</v>
      </c>
      <c r="AB310" s="387"/>
      <c r="AD310" s="219"/>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54"/>
      <c r="CF310" s="54"/>
      <c r="CG310" s="54"/>
      <c r="CH310" s="54"/>
      <c r="CI310" s="54"/>
      <c r="CJ310" s="54"/>
      <c r="CK310" s="54"/>
      <c r="CL310" s="54"/>
      <c r="CM310" s="54"/>
      <c r="CN310" s="54"/>
      <c r="CO310" s="54"/>
      <c r="CP310" s="54"/>
      <c r="CQ310" s="54"/>
    </row>
    <row r="311" spans="1:95" ht="27.95" customHeight="1" x14ac:dyDescent="0.2">
      <c r="A311" s="337"/>
      <c r="B311" s="524"/>
      <c r="C311" s="156" t="s">
        <v>717</v>
      </c>
      <c r="D311" s="646"/>
      <c r="E311" s="647"/>
      <c r="F311" s="646"/>
      <c r="G311" s="647"/>
      <c r="H311" s="646"/>
      <c r="I311" s="647"/>
      <c r="J311" s="646"/>
      <c r="K311" s="647"/>
      <c r="L311" s="646"/>
      <c r="M311" s="647"/>
      <c r="N311" s="646"/>
      <c r="O311" s="647"/>
      <c r="P311" s="646"/>
      <c r="Q311" s="647"/>
      <c r="R311" s="646"/>
      <c r="S311" s="647"/>
      <c r="T311" s="646"/>
      <c r="U311" s="647"/>
      <c r="V311" s="646"/>
      <c r="W311" s="647"/>
      <c r="X311" s="734"/>
      <c r="Y311" s="735"/>
      <c r="Z311" s="736"/>
      <c r="AA311" s="178">
        <f t="shared" si="40"/>
        <v>0</v>
      </c>
      <c r="AB311" s="387"/>
      <c r="AD311" s="219"/>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54"/>
      <c r="CF311" s="54"/>
      <c r="CG311" s="54"/>
      <c r="CH311" s="54"/>
      <c r="CI311" s="54"/>
      <c r="CJ311" s="54"/>
      <c r="CK311" s="54"/>
      <c r="CL311" s="54"/>
      <c r="CM311" s="54"/>
      <c r="CN311" s="54"/>
      <c r="CO311" s="54"/>
      <c r="CP311" s="54"/>
      <c r="CQ311" s="54"/>
    </row>
    <row r="312" spans="1:95" ht="27.95" customHeight="1" x14ac:dyDescent="0.2">
      <c r="A312" s="508"/>
      <c r="B312" s="101"/>
      <c r="C312" s="156" t="s">
        <v>718</v>
      </c>
      <c r="D312" s="652"/>
      <c r="E312" s="653"/>
      <c r="F312" s="646"/>
      <c r="G312" s="647"/>
      <c r="H312" s="646"/>
      <c r="I312" s="647"/>
      <c r="J312" s="646"/>
      <c r="K312" s="647"/>
      <c r="L312" s="646"/>
      <c r="M312" s="647"/>
      <c r="N312" s="646"/>
      <c r="O312" s="647"/>
      <c r="P312" s="646"/>
      <c r="Q312" s="647"/>
      <c r="R312" s="646"/>
      <c r="S312" s="647"/>
      <c r="T312" s="646"/>
      <c r="U312" s="647"/>
      <c r="V312" s="646"/>
      <c r="W312" s="647"/>
      <c r="X312" s="734"/>
      <c r="Y312" s="735"/>
      <c r="Z312" s="736"/>
      <c r="AA312" s="178">
        <f t="shared" si="40"/>
        <v>0</v>
      </c>
      <c r="AB312" s="387"/>
      <c r="AD312" s="219"/>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54"/>
      <c r="CF312" s="54"/>
      <c r="CG312" s="54"/>
      <c r="CH312" s="54"/>
      <c r="CI312" s="54"/>
      <c r="CJ312" s="54"/>
      <c r="CK312" s="54"/>
      <c r="CL312" s="54"/>
      <c r="CM312" s="54"/>
      <c r="CN312" s="54"/>
      <c r="CO312" s="54"/>
      <c r="CP312" s="54"/>
      <c r="CQ312" s="54"/>
    </row>
    <row r="313" spans="1:95" ht="27.95" customHeight="1" x14ac:dyDescent="0.2">
      <c r="A313" s="508"/>
      <c r="B313" s="554"/>
      <c r="C313" s="156" t="s">
        <v>719</v>
      </c>
      <c r="D313" s="646"/>
      <c r="E313" s="647"/>
      <c r="F313" s="646"/>
      <c r="G313" s="647"/>
      <c r="H313" s="646"/>
      <c r="I313" s="647"/>
      <c r="J313" s="646"/>
      <c r="K313" s="647"/>
      <c r="L313" s="646"/>
      <c r="M313" s="647"/>
      <c r="N313" s="646"/>
      <c r="O313" s="647"/>
      <c r="P313" s="646"/>
      <c r="Q313" s="647"/>
      <c r="R313" s="646"/>
      <c r="S313" s="647"/>
      <c r="T313" s="646"/>
      <c r="U313" s="647"/>
      <c r="V313" s="646"/>
      <c r="W313" s="647"/>
      <c r="X313" s="734"/>
      <c r="Y313" s="735"/>
      <c r="Z313" s="736"/>
      <c r="AA313" s="178">
        <f t="shared" si="40"/>
        <v>0</v>
      </c>
      <c r="AB313" s="387"/>
      <c r="AD313" s="219"/>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54"/>
      <c r="CF313" s="54"/>
      <c r="CG313" s="54"/>
      <c r="CH313" s="54"/>
      <c r="CI313" s="54"/>
      <c r="CJ313" s="54"/>
      <c r="CK313" s="54"/>
      <c r="CL313" s="54"/>
      <c r="CM313" s="54"/>
      <c r="CN313" s="54"/>
      <c r="CO313" s="54"/>
      <c r="CP313" s="54"/>
      <c r="CQ313" s="54"/>
    </row>
    <row r="314" spans="1:95" ht="27.95" customHeight="1" x14ac:dyDescent="0.2">
      <c r="A314" s="508"/>
      <c r="B314" s="524"/>
      <c r="C314" s="156" t="s">
        <v>777</v>
      </c>
      <c r="D314" s="646"/>
      <c r="E314" s="647"/>
      <c r="F314" s="646"/>
      <c r="G314" s="647"/>
      <c r="H314" s="646"/>
      <c r="I314" s="647"/>
      <c r="J314" s="646"/>
      <c r="K314" s="647"/>
      <c r="L314" s="646"/>
      <c r="M314" s="647"/>
      <c r="N314" s="646"/>
      <c r="O314" s="647"/>
      <c r="P314" s="646"/>
      <c r="Q314" s="647"/>
      <c r="R314" s="646"/>
      <c r="S314" s="647"/>
      <c r="T314" s="646"/>
      <c r="U314" s="647"/>
      <c r="V314" s="646"/>
      <c r="W314" s="647"/>
      <c r="X314" s="734"/>
      <c r="Y314" s="735"/>
      <c r="Z314" s="736"/>
      <c r="AA314" s="178">
        <f t="shared" si="40"/>
        <v>0</v>
      </c>
      <c r="AB314" s="387"/>
      <c r="AD314" s="219"/>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54"/>
      <c r="CF314" s="54"/>
      <c r="CG314" s="54"/>
      <c r="CH314" s="54"/>
      <c r="CI314" s="54"/>
      <c r="CJ314" s="54"/>
      <c r="CK314" s="54"/>
      <c r="CL314" s="54"/>
      <c r="CM314" s="54"/>
      <c r="CN314" s="54"/>
      <c r="CO314" s="54"/>
      <c r="CP314" s="54"/>
      <c r="CQ314" s="54"/>
    </row>
    <row r="315" spans="1:95" ht="27.95" customHeight="1" x14ac:dyDescent="0.2">
      <c r="A315" s="508"/>
      <c r="B315" s="524"/>
      <c r="C315" s="556" t="s">
        <v>611</v>
      </c>
      <c r="D315" s="656"/>
      <c r="E315" s="657"/>
      <c r="F315" s="657"/>
      <c r="G315" s="657"/>
      <c r="H315" s="657"/>
      <c r="I315" s="657"/>
      <c r="J315" s="657"/>
      <c r="K315" s="657"/>
      <c r="L315" s="657"/>
      <c r="M315" s="657"/>
      <c r="N315" s="657"/>
      <c r="O315" s="657"/>
      <c r="P315" s="657"/>
      <c r="Q315" s="657"/>
      <c r="R315" s="657"/>
      <c r="S315" s="657"/>
      <c r="T315" s="657"/>
      <c r="U315" s="657"/>
      <c r="V315" s="657"/>
      <c r="W315" s="658"/>
      <c r="X315" s="737"/>
      <c r="Y315" s="738"/>
      <c r="Z315" s="739"/>
      <c r="AA315" s="48" t="str">
        <f>IF(AND(ISTEXT(D315),COUNTIF(D314:W314,"a")),1,IF(COUNTIF(D314:W314,"a"),0,""))</f>
        <v/>
      </c>
      <c r="AB315" s="387"/>
      <c r="AD315" s="219"/>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54"/>
      <c r="CH315" s="54"/>
      <c r="CI315" s="54"/>
      <c r="CJ315" s="54"/>
      <c r="CK315" s="54"/>
      <c r="CL315" s="54"/>
      <c r="CM315" s="54"/>
    </row>
    <row r="316" spans="1:95" ht="45" customHeight="1" x14ac:dyDescent="0.2">
      <c r="A316" s="508"/>
      <c r="B316" s="551" t="s">
        <v>720</v>
      </c>
      <c r="C316" s="156" t="s">
        <v>778</v>
      </c>
      <c r="D316" s="741"/>
      <c r="E316" s="742"/>
      <c r="F316" s="741"/>
      <c r="G316" s="742"/>
      <c r="H316" s="741"/>
      <c r="I316" s="742"/>
      <c r="J316" s="741"/>
      <c r="K316" s="742"/>
      <c r="L316" s="741"/>
      <c r="M316" s="742"/>
      <c r="N316" s="741"/>
      <c r="O316" s="742"/>
      <c r="P316" s="741"/>
      <c r="Q316" s="742"/>
      <c r="R316" s="741"/>
      <c r="S316" s="742"/>
      <c r="T316" s="741"/>
      <c r="U316" s="742"/>
      <c r="V316" s="741"/>
      <c r="W316" s="742"/>
      <c r="X316" s="390"/>
      <c r="Y316" s="384">
        <f t="shared" ref="Y316" si="41">IF(OR(D316="s",F316="s",H316="s",J316="s",L316="s",N316="s",P316="s",R316="s",T316="s",V316="s"), 0, IF(OR(D316="a",F316="a",H316="a",J316="a",L316="a",N316="a",P316="a",R316="a",T316="a",V316="a"),Z316,0))</f>
        <v>0</v>
      </c>
      <c r="Z316" s="411">
        <v>15</v>
      </c>
      <c r="AA316" s="178">
        <f>COUNTIF(D316:W316,"a")+COUNTIF(D316:W316,"s")</f>
        <v>0</v>
      </c>
      <c r="AB316" s="387"/>
      <c r="AD316" s="219"/>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54"/>
      <c r="CF316" s="54"/>
      <c r="CG316" s="54"/>
      <c r="CH316" s="54"/>
      <c r="CI316" s="54"/>
      <c r="CJ316" s="54"/>
      <c r="CK316" s="54"/>
      <c r="CL316" s="54"/>
      <c r="CM316" s="54"/>
      <c r="CN316" s="54"/>
      <c r="CO316" s="54"/>
      <c r="CP316" s="54"/>
      <c r="CQ316" s="54"/>
    </row>
    <row r="317" spans="1:95" ht="30" customHeight="1" x14ac:dyDescent="0.2">
      <c r="A317" s="508"/>
      <c r="B317" s="552"/>
      <c r="C317" s="553" t="s">
        <v>711</v>
      </c>
      <c r="D317" s="668" t="s">
        <v>712</v>
      </c>
      <c r="E317" s="669"/>
      <c r="F317" s="669"/>
      <c r="G317" s="669"/>
      <c r="H317" s="669"/>
      <c r="I317" s="669"/>
      <c r="J317" s="669"/>
      <c r="K317" s="669"/>
      <c r="L317" s="669"/>
      <c r="M317" s="669"/>
      <c r="N317" s="669"/>
      <c r="O317" s="669"/>
      <c r="P317" s="669"/>
      <c r="Q317" s="669"/>
      <c r="R317" s="669"/>
      <c r="S317" s="669"/>
      <c r="T317" s="669"/>
      <c r="U317" s="669"/>
      <c r="V317" s="669"/>
      <c r="W317" s="669"/>
      <c r="X317" s="669"/>
      <c r="Y317" s="669"/>
      <c r="Z317" s="670"/>
      <c r="AA317" s="178"/>
      <c r="AD317" s="219"/>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54"/>
      <c r="CF317" s="54"/>
      <c r="CG317" s="54"/>
      <c r="CH317" s="54"/>
      <c r="CI317" s="54"/>
      <c r="CJ317" s="54"/>
      <c r="CK317" s="54"/>
      <c r="CL317" s="54"/>
      <c r="CM317" s="54"/>
      <c r="CN317" s="54"/>
      <c r="CO317" s="54"/>
      <c r="CP317" s="54"/>
      <c r="CQ317" s="54"/>
    </row>
    <row r="318" spans="1:95" ht="27.95" customHeight="1" x14ac:dyDescent="0.2">
      <c r="A318" s="508"/>
      <c r="B318" s="101"/>
      <c r="C318" s="156" t="s">
        <v>713</v>
      </c>
      <c r="D318" s="652"/>
      <c r="E318" s="653"/>
      <c r="F318" s="652"/>
      <c r="G318" s="653"/>
      <c r="H318" s="652"/>
      <c r="I318" s="653"/>
      <c r="J318" s="652"/>
      <c r="K318" s="653"/>
      <c r="L318" s="652"/>
      <c r="M318" s="653"/>
      <c r="N318" s="652"/>
      <c r="O318" s="653"/>
      <c r="P318" s="652"/>
      <c r="Q318" s="653"/>
      <c r="R318" s="652"/>
      <c r="S318" s="653"/>
      <c r="T318" s="652"/>
      <c r="U318" s="653"/>
      <c r="V318" s="652"/>
      <c r="W318" s="730"/>
      <c r="X318" s="731"/>
      <c r="Y318" s="732"/>
      <c r="Z318" s="733"/>
      <c r="AA318" s="178">
        <f>IF(COUNTIF($D$316:$W$316,"s"),1,COUNTIF(D318:W318, "a"))</f>
        <v>0</v>
      </c>
      <c r="AB318" s="387"/>
      <c r="AD318" s="219"/>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54"/>
      <c r="CF318" s="54"/>
      <c r="CG318" s="54"/>
      <c r="CH318" s="54"/>
      <c r="CI318" s="54"/>
      <c r="CJ318" s="54"/>
      <c r="CK318" s="54"/>
      <c r="CL318" s="54"/>
      <c r="CM318" s="54"/>
      <c r="CN318" s="54"/>
      <c r="CO318" s="54"/>
      <c r="CP318" s="54"/>
      <c r="CQ318" s="54"/>
    </row>
    <row r="319" spans="1:95" ht="27.95" customHeight="1" x14ac:dyDescent="0.2">
      <c r="A319" s="508"/>
      <c r="B319" s="554"/>
      <c r="C319" s="156" t="s">
        <v>714</v>
      </c>
      <c r="D319" s="646"/>
      <c r="E319" s="647"/>
      <c r="F319" s="646"/>
      <c r="G319" s="647"/>
      <c r="H319" s="646"/>
      <c r="I319" s="647"/>
      <c r="J319" s="646"/>
      <c r="K319" s="647"/>
      <c r="L319" s="646"/>
      <c r="M319" s="647"/>
      <c r="N319" s="646"/>
      <c r="O319" s="647"/>
      <c r="P319" s="646"/>
      <c r="Q319" s="647"/>
      <c r="R319" s="646"/>
      <c r="S319" s="647"/>
      <c r="T319" s="646"/>
      <c r="U319" s="647"/>
      <c r="V319" s="646"/>
      <c r="W319" s="671"/>
      <c r="X319" s="734"/>
      <c r="Y319" s="735"/>
      <c r="Z319" s="736"/>
      <c r="AA319" s="178">
        <f t="shared" ref="AA319:AA326" si="42">IF(COUNTIF($D$316:$W$316,"s"),1,COUNTIF(D319:W319, "a"))</f>
        <v>0</v>
      </c>
      <c r="AB319" s="387"/>
      <c r="AD319" s="219"/>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54"/>
      <c r="CF319" s="54"/>
      <c r="CG319" s="54"/>
      <c r="CH319" s="54"/>
      <c r="CI319" s="54"/>
      <c r="CJ319" s="54"/>
      <c r="CK319" s="54"/>
      <c r="CL319" s="54"/>
      <c r="CM319" s="54"/>
      <c r="CN319" s="54"/>
      <c r="CO319" s="54"/>
      <c r="CP319" s="54"/>
      <c r="CQ319" s="54"/>
    </row>
    <row r="320" spans="1:95" ht="27.95" customHeight="1" x14ac:dyDescent="0.2">
      <c r="A320" s="337"/>
      <c r="B320" s="524"/>
      <c r="C320" s="555" t="s">
        <v>776</v>
      </c>
      <c r="D320" s="646"/>
      <c r="E320" s="647"/>
      <c r="F320" s="646"/>
      <c r="G320" s="647"/>
      <c r="H320" s="646"/>
      <c r="I320" s="647"/>
      <c r="J320" s="646"/>
      <c r="K320" s="647"/>
      <c r="L320" s="646"/>
      <c r="M320" s="647"/>
      <c r="N320" s="646"/>
      <c r="O320" s="647"/>
      <c r="P320" s="646"/>
      <c r="Q320" s="647"/>
      <c r="R320" s="646"/>
      <c r="S320" s="647"/>
      <c r="T320" s="646"/>
      <c r="U320" s="647"/>
      <c r="V320" s="646"/>
      <c r="W320" s="671"/>
      <c r="X320" s="734"/>
      <c r="Y320" s="735"/>
      <c r="Z320" s="736"/>
      <c r="AA320" s="178">
        <f t="shared" si="42"/>
        <v>0</v>
      </c>
      <c r="AB320" s="387"/>
      <c r="AD320" s="219"/>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54"/>
      <c r="CF320" s="54"/>
      <c r="CG320" s="54"/>
      <c r="CH320" s="54"/>
      <c r="CI320" s="54"/>
      <c r="CJ320" s="54"/>
      <c r="CK320" s="54"/>
      <c r="CL320" s="54"/>
      <c r="CM320" s="54"/>
      <c r="CN320" s="54"/>
      <c r="CO320" s="54"/>
      <c r="CP320" s="54"/>
      <c r="CQ320" s="54"/>
    </row>
    <row r="321" spans="1:95" ht="27.95" customHeight="1" x14ac:dyDescent="0.2">
      <c r="A321" s="508"/>
      <c r="B321" s="101"/>
      <c r="C321" s="555" t="s">
        <v>715</v>
      </c>
      <c r="D321" s="646"/>
      <c r="E321" s="647"/>
      <c r="F321" s="646"/>
      <c r="G321" s="647"/>
      <c r="H321" s="646"/>
      <c r="I321" s="647"/>
      <c r="J321" s="646"/>
      <c r="K321" s="647"/>
      <c r="L321" s="646"/>
      <c r="M321" s="647"/>
      <c r="N321" s="646"/>
      <c r="O321" s="647"/>
      <c r="P321" s="646"/>
      <c r="Q321" s="647"/>
      <c r="R321" s="646"/>
      <c r="S321" s="647"/>
      <c r="T321" s="646"/>
      <c r="U321" s="647"/>
      <c r="V321" s="646"/>
      <c r="W321" s="671"/>
      <c r="X321" s="734"/>
      <c r="Y321" s="735"/>
      <c r="Z321" s="736"/>
      <c r="AA321" s="178">
        <f t="shared" si="42"/>
        <v>0</v>
      </c>
      <c r="AB321" s="387"/>
      <c r="AD321" s="219"/>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54"/>
      <c r="CF321" s="54"/>
      <c r="CG321" s="54"/>
      <c r="CH321" s="54"/>
      <c r="CI321" s="54"/>
      <c r="CJ321" s="54"/>
      <c r="CK321" s="54"/>
      <c r="CL321" s="54"/>
      <c r="CM321" s="54"/>
      <c r="CN321" s="54"/>
      <c r="CO321" s="54"/>
      <c r="CP321" s="54"/>
      <c r="CQ321" s="54"/>
    </row>
    <row r="322" spans="1:95" ht="27.95" customHeight="1" x14ac:dyDescent="0.2">
      <c r="A322" s="508"/>
      <c r="B322" s="554"/>
      <c r="C322" s="156" t="s">
        <v>716</v>
      </c>
      <c r="D322" s="646"/>
      <c r="E322" s="647"/>
      <c r="F322" s="646"/>
      <c r="G322" s="647"/>
      <c r="H322" s="646"/>
      <c r="I322" s="647"/>
      <c r="J322" s="646"/>
      <c r="K322" s="647"/>
      <c r="L322" s="646"/>
      <c r="M322" s="647"/>
      <c r="N322" s="646"/>
      <c r="O322" s="647"/>
      <c r="P322" s="646"/>
      <c r="Q322" s="647"/>
      <c r="R322" s="646"/>
      <c r="S322" s="647"/>
      <c r="T322" s="646"/>
      <c r="U322" s="647"/>
      <c r="V322" s="646"/>
      <c r="W322" s="671"/>
      <c r="X322" s="734"/>
      <c r="Y322" s="735"/>
      <c r="Z322" s="736"/>
      <c r="AA322" s="178">
        <f t="shared" si="42"/>
        <v>0</v>
      </c>
      <c r="AB322" s="387"/>
      <c r="AD322" s="219"/>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54"/>
      <c r="CF322" s="54"/>
      <c r="CG322" s="54"/>
      <c r="CH322" s="54"/>
      <c r="CI322" s="54"/>
      <c r="CJ322" s="54"/>
      <c r="CK322" s="54"/>
      <c r="CL322" s="54"/>
      <c r="CM322" s="54"/>
      <c r="CN322" s="54"/>
      <c r="CO322" s="54"/>
      <c r="CP322" s="54"/>
      <c r="CQ322" s="54"/>
    </row>
    <row r="323" spans="1:95" ht="27.95" customHeight="1" x14ac:dyDescent="0.2">
      <c r="A323" s="337"/>
      <c r="B323" s="524"/>
      <c r="C323" s="156" t="s">
        <v>717</v>
      </c>
      <c r="D323" s="646"/>
      <c r="E323" s="647"/>
      <c r="F323" s="646"/>
      <c r="G323" s="647"/>
      <c r="H323" s="646"/>
      <c r="I323" s="647"/>
      <c r="J323" s="646"/>
      <c r="K323" s="647"/>
      <c r="L323" s="646"/>
      <c r="M323" s="647"/>
      <c r="N323" s="646"/>
      <c r="O323" s="647"/>
      <c r="P323" s="646"/>
      <c r="Q323" s="647"/>
      <c r="R323" s="646"/>
      <c r="S323" s="647"/>
      <c r="T323" s="646"/>
      <c r="U323" s="647"/>
      <c r="V323" s="646"/>
      <c r="W323" s="671"/>
      <c r="X323" s="734"/>
      <c r="Y323" s="735"/>
      <c r="Z323" s="736"/>
      <c r="AA323" s="178">
        <f t="shared" si="42"/>
        <v>0</v>
      </c>
      <c r="AB323" s="387"/>
      <c r="AD323" s="219"/>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54"/>
      <c r="CF323" s="54"/>
      <c r="CG323" s="54"/>
      <c r="CH323" s="54"/>
      <c r="CI323" s="54"/>
      <c r="CJ323" s="54"/>
      <c r="CK323" s="54"/>
      <c r="CL323" s="54"/>
      <c r="CM323" s="54"/>
      <c r="CN323" s="54"/>
      <c r="CO323" s="54"/>
      <c r="CP323" s="54"/>
      <c r="CQ323" s="54"/>
    </row>
    <row r="324" spans="1:95" ht="27.95" customHeight="1" x14ac:dyDescent="0.2">
      <c r="A324" s="508"/>
      <c r="B324" s="101"/>
      <c r="C324" s="156" t="s">
        <v>718</v>
      </c>
      <c r="D324" s="652"/>
      <c r="E324" s="653"/>
      <c r="F324" s="652"/>
      <c r="G324" s="653"/>
      <c r="H324" s="652"/>
      <c r="I324" s="653"/>
      <c r="J324" s="652"/>
      <c r="K324" s="653"/>
      <c r="L324" s="652"/>
      <c r="M324" s="653"/>
      <c r="N324" s="652"/>
      <c r="O324" s="653"/>
      <c r="P324" s="652"/>
      <c r="Q324" s="653"/>
      <c r="R324" s="652"/>
      <c r="S324" s="653"/>
      <c r="T324" s="652"/>
      <c r="U324" s="653"/>
      <c r="V324" s="652"/>
      <c r="W324" s="730"/>
      <c r="X324" s="734"/>
      <c r="Y324" s="735"/>
      <c r="Z324" s="736"/>
      <c r="AA324" s="178">
        <f t="shared" si="42"/>
        <v>0</v>
      </c>
      <c r="AB324" s="387"/>
      <c r="AD324" s="219"/>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54"/>
      <c r="CF324" s="54"/>
      <c r="CG324" s="54"/>
      <c r="CH324" s="54"/>
      <c r="CI324" s="54"/>
      <c r="CJ324" s="54"/>
      <c r="CK324" s="54"/>
      <c r="CL324" s="54"/>
      <c r="CM324" s="54"/>
      <c r="CN324" s="54"/>
      <c r="CO324" s="54"/>
      <c r="CP324" s="54"/>
      <c r="CQ324" s="54"/>
    </row>
    <row r="325" spans="1:95" ht="27.95" customHeight="1" x14ac:dyDescent="0.2">
      <c r="A325" s="508"/>
      <c r="B325" s="554"/>
      <c r="C325" s="156" t="s">
        <v>719</v>
      </c>
      <c r="D325" s="646"/>
      <c r="E325" s="647"/>
      <c r="F325" s="646"/>
      <c r="G325" s="647"/>
      <c r="H325" s="646"/>
      <c r="I325" s="647"/>
      <c r="J325" s="646"/>
      <c r="K325" s="647"/>
      <c r="L325" s="646"/>
      <c r="M325" s="647"/>
      <c r="N325" s="646"/>
      <c r="O325" s="647"/>
      <c r="P325" s="646"/>
      <c r="Q325" s="647"/>
      <c r="R325" s="646"/>
      <c r="S325" s="647"/>
      <c r="T325" s="646"/>
      <c r="U325" s="647"/>
      <c r="V325" s="646"/>
      <c r="W325" s="671"/>
      <c r="X325" s="734"/>
      <c r="Y325" s="735"/>
      <c r="Z325" s="736"/>
      <c r="AA325" s="178">
        <f t="shared" si="42"/>
        <v>0</v>
      </c>
      <c r="AB325" s="387"/>
      <c r="AD325" s="219"/>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54"/>
      <c r="CF325" s="54"/>
      <c r="CG325" s="54"/>
      <c r="CH325" s="54"/>
      <c r="CI325" s="54"/>
      <c r="CJ325" s="54"/>
      <c r="CK325" s="54"/>
      <c r="CL325" s="54"/>
      <c r="CM325" s="54"/>
      <c r="CN325" s="54"/>
      <c r="CO325" s="54"/>
      <c r="CP325" s="54"/>
      <c r="CQ325" s="54"/>
    </row>
    <row r="326" spans="1:95" ht="27.95" customHeight="1" x14ac:dyDescent="0.2">
      <c r="A326" s="508"/>
      <c r="B326" s="524"/>
      <c r="C326" s="161" t="s">
        <v>777</v>
      </c>
      <c r="D326" s="654"/>
      <c r="E326" s="655"/>
      <c r="F326" s="654"/>
      <c r="G326" s="655"/>
      <c r="H326" s="654"/>
      <c r="I326" s="655"/>
      <c r="J326" s="654"/>
      <c r="K326" s="655"/>
      <c r="L326" s="654"/>
      <c r="M326" s="655"/>
      <c r="N326" s="654"/>
      <c r="O326" s="655"/>
      <c r="P326" s="654"/>
      <c r="Q326" s="655"/>
      <c r="R326" s="654"/>
      <c r="S326" s="655"/>
      <c r="T326" s="654"/>
      <c r="U326" s="655"/>
      <c r="V326" s="654"/>
      <c r="W326" s="740"/>
      <c r="X326" s="734"/>
      <c r="Y326" s="735"/>
      <c r="Z326" s="736"/>
      <c r="AA326" s="178">
        <f t="shared" si="42"/>
        <v>0</v>
      </c>
      <c r="AB326" s="387"/>
      <c r="AD326" s="219"/>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54"/>
      <c r="CF326" s="54"/>
      <c r="CG326" s="54"/>
      <c r="CH326" s="54"/>
      <c r="CI326" s="54"/>
      <c r="CJ326" s="54"/>
      <c r="CK326" s="54"/>
      <c r="CL326" s="54"/>
      <c r="CM326" s="54"/>
      <c r="CN326" s="54"/>
      <c r="CO326" s="54"/>
      <c r="CP326" s="54"/>
      <c r="CQ326" s="54"/>
    </row>
    <row r="327" spans="1:95" ht="27.95" customHeight="1" thickBot="1" x14ac:dyDescent="0.25">
      <c r="A327" s="314"/>
      <c r="B327" s="92"/>
      <c r="C327" s="439" t="s">
        <v>611</v>
      </c>
      <c r="D327" s="743"/>
      <c r="E327" s="744"/>
      <c r="F327" s="744"/>
      <c r="G327" s="744"/>
      <c r="H327" s="744"/>
      <c r="I327" s="744"/>
      <c r="J327" s="744"/>
      <c r="K327" s="744"/>
      <c r="L327" s="744"/>
      <c r="M327" s="744"/>
      <c r="N327" s="744"/>
      <c r="O327" s="744"/>
      <c r="P327" s="744"/>
      <c r="Q327" s="744"/>
      <c r="R327" s="744"/>
      <c r="S327" s="744"/>
      <c r="T327" s="744"/>
      <c r="U327" s="744"/>
      <c r="V327" s="744"/>
      <c r="W327" s="744"/>
      <c r="X327" s="746"/>
      <c r="Y327" s="747"/>
      <c r="Z327" s="748"/>
      <c r="AA327" s="48" t="str">
        <f>IF(AND(ISTEXT(D327),COUNTIF(D326:W326,"a")),1,IF(COUNTIF(D326:W326,"a"),0,""))</f>
        <v/>
      </c>
      <c r="AB327" s="387"/>
      <c r="AD327" s="219"/>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54"/>
      <c r="CH327" s="54"/>
      <c r="CI327" s="54"/>
      <c r="CJ327" s="54"/>
      <c r="CK327" s="54"/>
      <c r="CL327" s="54"/>
      <c r="CM327" s="54"/>
    </row>
    <row r="328" spans="1:95" ht="30" customHeight="1" x14ac:dyDescent="0.2">
      <c r="A328" s="306"/>
      <c r="B328" s="94"/>
      <c r="C328" s="438" t="s">
        <v>721</v>
      </c>
      <c r="D328" s="729"/>
      <c r="E328" s="729"/>
      <c r="F328" s="729"/>
      <c r="G328" s="729"/>
      <c r="H328" s="729"/>
      <c r="I328" s="729"/>
      <c r="J328" s="729"/>
      <c r="K328" s="729"/>
      <c r="L328" s="729"/>
      <c r="M328" s="729"/>
      <c r="N328" s="729"/>
      <c r="O328" s="729"/>
      <c r="P328" s="729"/>
      <c r="Q328" s="729"/>
      <c r="R328" s="729"/>
      <c r="S328" s="729"/>
      <c r="T328" s="729"/>
      <c r="U328" s="729"/>
      <c r="V328" s="729"/>
      <c r="W328" s="729"/>
      <c r="X328" s="729"/>
      <c r="Y328" s="729"/>
      <c r="Z328" s="745"/>
      <c r="AA328" s="178"/>
      <c r="AD328" s="219"/>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54"/>
      <c r="CF328" s="54"/>
      <c r="CG328" s="54"/>
      <c r="CH328" s="54"/>
      <c r="CI328" s="54"/>
      <c r="CJ328" s="54"/>
      <c r="CK328" s="54"/>
      <c r="CL328" s="54"/>
      <c r="CM328" s="54"/>
      <c r="CN328" s="54"/>
      <c r="CO328" s="54"/>
      <c r="CP328" s="54"/>
      <c r="CQ328" s="54"/>
    </row>
    <row r="329" spans="1:95" ht="45" customHeight="1" x14ac:dyDescent="0.2">
      <c r="A329" s="508"/>
      <c r="B329" s="551" t="s">
        <v>722</v>
      </c>
      <c r="C329" s="156" t="s">
        <v>779</v>
      </c>
      <c r="D329" s="741"/>
      <c r="E329" s="742"/>
      <c r="F329" s="741"/>
      <c r="G329" s="742"/>
      <c r="H329" s="741"/>
      <c r="I329" s="742"/>
      <c r="J329" s="741"/>
      <c r="K329" s="742"/>
      <c r="L329" s="741"/>
      <c r="M329" s="742"/>
      <c r="N329" s="741"/>
      <c r="O329" s="742"/>
      <c r="P329" s="741"/>
      <c r="Q329" s="742"/>
      <c r="R329" s="741"/>
      <c r="S329" s="742"/>
      <c r="T329" s="741"/>
      <c r="U329" s="742"/>
      <c r="V329" s="741"/>
      <c r="W329" s="742"/>
      <c r="X329" s="390"/>
      <c r="Y329" s="384">
        <f t="shared" ref="Y329:Y338" si="43">IF(OR(D329="s",F329="s",H329="s",J329="s",L329="s",N329="s",P329="s",R329="s",T329="s",V329="s"), 0, IF(OR(D329="a",F329="a",H329="a",J329="a",L329="a",N329="a",P329="a",R329="a",T329="a",V329="a"),Z329,0))</f>
        <v>0</v>
      </c>
      <c r="Z329" s="411">
        <v>25</v>
      </c>
      <c r="AA329" s="178">
        <f>COUNTIF(D329:W329,"a")+COUNTIF(D329:W329,"s")</f>
        <v>0</v>
      </c>
      <c r="AB329" s="387"/>
      <c r="AD329" s="219"/>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54"/>
      <c r="CF329" s="54"/>
      <c r="CG329" s="54"/>
      <c r="CH329" s="54"/>
      <c r="CI329" s="54"/>
      <c r="CJ329" s="54"/>
      <c r="CK329" s="54"/>
      <c r="CL329" s="54"/>
      <c r="CM329" s="54"/>
      <c r="CN329" s="54"/>
      <c r="CO329" s="54"/>
      <c r="CP329" s="54"/>
      <c r="CQ329" s="54"/>
    </row>
    <row r="330" spans="1:95" ht="30" customHeight="1" x14ac:dyDescent="0.2">
      <c r="A330" s="508"/>
      <c r="B330" s="552"/>
      <c r="C330" s="553" t="s">
        <v>723</v>
      </c>
      <c r="D330" s="668" t="s">
        <v>712</v>
      </c>
      <c r="E330" s="669"/>
      <c r="F330" s="669"/>
      <c r="G330" s="669"/>
      <c r="H330" s="669"/>
      <c r="I330" s="669"/>
      <c r="J330" s="669"/>
      <c r="K330" s="669"/>
      <c r="L330" s="669"/>
      <c r="M330" s="669"/>
      <c r="N330" s="669"/>
      <c r="O330" s="669"/>
      <c r="P330" s="669"/>
      <c r="Q330" s="669"/>
      <c r="R330" s="669"/>
      <c r="S330" s="669"/>
      <c r="T330" s="669"/>
      <c r="U330" s="669"/>
      <c r="V330" s="669"/>
      <c r="W330" s="669"/>
      <c r="X330" s="669"/>
      <c r="Y330" s="669"/>
      <c r="Z330" s="670"/>
      <c r="AA330" s="178"/>
      <c r="AD330" s="219"/>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54"/>
      <c r="CF330" s="54"/>
      <c r="CG330" s="54"/>
      <c r="CH330" s="54"/>
      <c r="CI330" s="54"/>
      <c r="CJ330" s="54"/>
      <c r="CK330" s="54"/>
      <c r="CL330" s="54"/>
      <c r="CM330" s="54"/>
      <c r="CN330" s="54"/>
      <c r="CO330" s="54"/>
      <c r="CP330" s="54"/>
      <c r="CQ330" s="54"/>
    </row>
    <row r="331" spans="1:95" ht="27.95" customHeight="1" x14ac:dyDescent="0.2">
      <c r="A331" s="508"/>
      <c r="B331" s="101"/>
      <c r="C331" s="156" t="s">
        <v>724</v>
      </c>
      <c r="D331" s="652"/>
      <c r="E331" s="653"/>
      <c r="F331" s="652"/>
      <c r="G331" s="653"/>
      <c r="H331" s="652"/>
      <c r="I331" s="653"/>
      <c r="J331" s="652"/>
      <c r="K331" s="653"/>
      <c r="L331" s="652"/>
      <c r="M331" s="653"/>
      <c r="N331" s="652"/>
      <c r="O331" s="653"/>
      <c r="P331" s="652"/>
      <c r="Q331" s="653"/>
      <c r="R331" s="652"/>
      <c r="S331" s="653"/>
      <c r="T331" s="652"/>
      <c r="U331" s="653"/>
      <c r="V331" s="652"/>
      <c r="W331" s="730"/>
      <c r="X331" s="731"/>
      <c r="Y331" s="732"/>
      <c r="Z331" s="733"/>
      <c r="AA331" s="178">
        <f>IF(COUNTIF($D$329:$W$329,"s"),1,COUNTIF(D331:W331, "a"))</f>
        <v>0</v>
      </c>
      <c r="AB331" s="387"/>
      <c r="AD331" s="219"/>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54"/>
      <c r="CF331" s="54"/>
      <c r="CG331" s="54"/>
      <c r="CH331" s="54"/>
      <c r="CI331" s="54"/>
      <c r="CJ331" s="54"/>
      <c r="CK331" s="54"/>
      <c r="CL331" s="54"/>
      <c r="CM331" s="54"/>
      <c r="CN331" s="54"/>
      <c r="CO331" s="54"/>
      <c r="CP331" s="54"/>
      <c r="CQ331" s="54"/>
    </row>
    <row r="332" spans="1:95" ht="27.95" customHeight="1" x14ac:dyDescent="0.2">
      <c r="A332" s="508"/>
      <c r="B332" s="554"/>
      <c r="C332" s="156" t="s">
        <v>725</v>
      </c>
      <c r="D332" s="646"/>
      <c r="E332" s="647"/>
      <c r="F332" s="646"/>
      <c r="G332" s="647"/>
      <c r="H332" s="646"/>
      <c r="I332" s="647"/>
      <c r="J332" s="646"/>
      <c r="K332" s="647"/>
      <c r="L332" s="646"/>
      <c r="M332" s="647"/>
      <c r="N332" s="646"/>
      <c r="O332" s="647"/>
      <c r="P332" s="646"/>
      <c r="Q332" s="647"/>
      <c r="R332" s="646"/>
      <c r="S332" s="647"/>
      <c r="T332" s="646"/>
      <c r="U332" s="647"/>
      <c r="V332" s="646"/>
      <c r="W332" s="671"/>
      <c r="X332" s="734"/>
      <c r="Y332" s="735"/>
      <c r="Z332" s="736"/>
      <c r="AA332" s="178">
        <f t="shared" ref="AA332:AA336" si="44">IF(COUNTIF($D$329:$W$329,"s"),1,COUNTIF(D332:W332, "a"))</f>
        <v>0</v>
      </c>
      <c r="AB332" s="387"/>
      <c r="AD332" s="219"/>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54"/>
      <c r="CF332" s="54"/>
      <c r="CG332" s="54"/>
      <c r="CH332" s="54"/>
      <c r="CI332" s="54"/>
      <c r="CJ332" s="54"/>
      <c r="CK332" s="54"/>
      <c r="CL332" s="54"/>
      <c r="CM332" s="54"/>
      <c r="CN332" s="54"/>
      <c r="CO332" s="54"/>
      <c r="CP332" s="54"/>
      <c r="CQ332" s="54"/>
    </row>
    <row r="333" spans="1:95" ht="27.95" customHeight="1" x14ac:dyDescent="0.2">
      <c r="A333" s="337"/>
      <c r="B333" s="524"/>
      <c r="C333" s="555" t="s">
        <v>726</v>
      </c>
      <c r="D333" s="646"/>
      <c r="E333" s="647"/>
      <c r="F333" s="646"/>
      <c r="G333" s="647"/>
      <c r="H333" s="646"/>
      <c r="I333" s="647"/>
      <c r="J333" s="646"/>
      <c r="K333" s="647"/>
      <c r="L333" s="646"/>
      <c r="M333" s="647"/>
      <c r="N333" s="646"/>
      <c r="O333" s="647"/>
      <c r="P333" s="646"/>
      <c r="Q333" s="647"/>
      <c r="R333" s="646"/>
      <c r="S333" s="647"/>
      <c r="T333" s="646"/>
      <c r="U333" s="647"/>
      <c r="V333" s="646"/>
      <c r="W333" s="671"/>
      <c r="X333" s="734"/>
      <c r="Y333" s="735"/>
      <c r="Z333" s="736"/>
      <c r="AA333" s="178">
        <f t="shared" si="44"/>
        <v>0</v>
      </c>
      <c r="AB333" s="387"/>
      <c r="AD333" s="219"/>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54"/>
      <c r="CF333" s="54"/>
      <c r="CG333" s="54"/>
      <c r="CH333" s="54"/>
      <c r="CI333" s="54"/>
      <c r="CJ333" s="54"/>
      <c r="CK333" s="54"/>
      <c r="CL333" s="54"/>
      <c r="CM333" s="54"/>
      <c r="CN333" s="54"/>
      <c r="CO333" s="54"/>
      <c r="CP333" s="54"/>
      <c r="CQ333" s="54"/>
    </row>
    <row r="334" spans="1:95" ht="27.95" customHeight="1" x14ac:dyDescent="0.2">
      <c r="A334" s="508"/>
      <c r="B334" s="101"/>
      <c r="C334" s="555" t="s">
        <v>727</v>
      </c>
      <c r="D334" s="646"/>
      <c r="E334" s="647"/>
      <c r="F334" s="646"/>
      <c r="G334" s="647"/>
      <c r="H334" s="646"/>
      <c r="I334" s="647"/>
      <c r="J334" s="646"/>
      <c r="K334" s="647"/>
      <c r="L334" s="646"/>
      <c r="M334" s="647"/>
      <c r="N334" s="646"/>
      <c r="O334" s="647"/>
      <c r="P334" s="646"/>
      <c r="Q334" s="647"/>
      <c r="R334" s="646"/>
      <c r="S334" s="647"/>
      <c r="T334" s="646"/>
      <c r="U334" s="647"/>
      <c r="V334" s="646"/>
      <c r="W334" s="671"/>
      <c r="X334" s="734"/>
      <c r="Y334" s="735"/>
      <c r="Z334" s="736"/>
      <c r="AA334" s="178">
        <f t="shared" si="44"/>
        <v>0</v>
      </c>
      <c r="AB334" s="387"/>
      <c r="AD334" s="219"/>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54"/>
      <c r="CF334" s="54"/>
      <c r="CG334" s="54"/>
      <c r="CH334" s="54"/>
      <c r="CI334" s="54"/>
      <c r="CJ334" s="54"/>
      <c r="CK334" s="54"/>
      <c r="CL334" s="54"/>
      <c r="CM334" s="54"/>
      <c r="CN334" s="54"/>
      <c r="CO334" s="54"/>
      <c r="CP334" s="54"/>
      <c r="CQ334" s="54"/>
    </row>
    <row r="335" spans="1:95" ht="27.95" customHeight="1" x14ac:dyDescent="0.2">
      <c r="A335" s="508"/>
      <c r="B335" s="554"/>
      <c r="C335" s="156" t="s">
        <v>728</v>
      </c>
      <c r="D335" s="646"/>
      <c r="E335" s="647"/>
      <c r="F335" s="646"/>
      <c r="G335" s="647"/>
      <c r="H335" s="646"/>
      <c r="I335" s="647"/>
      <c r="J335" s="646"/>
      <c r="K335" s="647"/>
      <c r="L335" s="646"/>
      <c r="M335" s="647"/>
      <c r="N335" s="646"/>
      <c r="O335" s="647"/>
      <c r="P335" s="646"/>
      <c r="Q335" s="647"/>
      <c r="R335" s="646"/>
      <c r="S335" s="647"/>
      <c r="T335" s="646"/>
      <c r="U335" s="647"/>
      <c r="V335" s="646"/>
      <c r="W335" s="671"/>
      <c r="X335" s="734"/>
      <c r="Y335" s="735"/>
      <c r="Z335" s="736"/>
      <c r="AA335" s="178">
        <f t="shared" si="44"/>
        <v>0</v>
      </c>
      <c r="AB335" s="387"/>
      <c r="AD335" s="219"/>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54"/>
      <c r="CF335" s="54"/>
      <c r="CG335" s="54"/>
      <c r="CH335" s="54"/>
      <c r="CI335" s="54"/>
      <c r="CJ335" s="54"/>
      <c r="CK335" s="54"/>
      <c r="CL335" s="54"/>
      <c r="CM335" s="54"/>
      <c r="CN335" s="54"/>
      <c r="CO335" s="54"/>
      <c r="CP335" s="54"/>
      <c r="CQ335" s="54"/>
    </row>
    <row r="336" spans="1:95" ht="27.95" customHeight="1" x14ac:dyDescent="0.2">
      <c r="A336" s="337"/>
      <c r="B336" s="85"/>
      <c r="C336" s="555" t="s">
        <v>777</v>
      </c>
      <c r="D336" s="646"/>
      <c r="E336" s="647"/>
      <c r="F336" s="646"/>
      <c r="G336" s="647"/>
      <c r="H336" s="646"/>
      <c r="I336" s="647"/>
      <c r="J336" s="646"/>
      <c r="K336" s="647"/>
      <c r="L336" s="646"/>
      <c r="M336" s="647"/>
      <c r="N336" s="646"/>
      <c r="O336" s="647"/>
      <c r="P336" s="646"/>
      <c r="Q336" s="647"/>
      <c r="R336" s="646"/>
      <c r="S336" s="647"/>
      <c r="T336" s="646"/>
      <c r="U336" s="647"/>
      <c r="V336" s="646"/>
      <c r="W336" s="671"/>
      <c r="X336" s="734"/>
      <c r="Y336" s="735"/>
      <c r="Z336" s="736"/>
      <c r="AA336" s="178">
        <f t="shared" si="44"/>
        <v>0</v>
      </c>
      <c r="AB336" s="387"/>
      <c r="AD336" s="219"/>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54"/>
      <c r="CF336" s="54"/>
      <c r="CG336" s="54"/>
      <c r="CH336" s="54"/>
      <c r="CI336" s="54"/>
      <c r="CJ336" s="54"/>
      <c r="CK336" s="54"/>
      <c r="CL336" s="54"/>
      <c r="CM336" s="54"/>
      <c r="CN336" s="54"/>
      <c r="CO336" s="54"/>
      <c r="CP336" s="54"/>
      <c r="CQ336" s="54"/>
    </row>
    <row r="337" spans="1:95" ht="27.95" customHeight="1" x14ac:dyDescent="0.2">
      <c r="A337" s="508"/>
      <c r="B337" s="524"/>
      <c r="C337" s="556" t="s">
        <v>611</v>
      </c>
      <c r="D337" s="656"/>
      <c r="E337" s="657"/>
      <c r="F337" s="657"/>
      <c r="G337" s="657"/>
      <c r="H337" s="657"/>
      <c r="I337" s="657"/>
      <c r="J337" s="657"/>
      <c r="K337" s="657"/>
      <c r="L337" s="657"/>
      <c r="M337" s="657"/>
      <c r="N337" s="657"/>
      <c r="O337" s="657"/>
      <c r="P337" s="657"/>
      <c r="Q337" s="657"/>
      <c r="R337" s="657"/>
      <c r="S337" s="657"/>
      <c r="T337" s="657"/>
      <c r="U337" s="657"/>
      <c r="V337" s="657"/>
      <c r="W337" s="657"/>
      <c r="X337" s="737"/>
      <c r="Y337" s="738"/>
      <c r="Z337" s="739"/>
      <c r="AA337" s="48" t="str">
        <f>IF(AND(ISTEXT(D337),COUNTIF(D336:W336,"a")),1,IF(COUNTIF(D336:W336,"a"),0,""))</f>
        <v/>
      </c>
      <c r="AB337" s="387"/>
      <c r="AD337" s="219"/>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54"/>
      <c r="CH337" s="54"/>
      <c r="CI337" s="54"/>
      <c r="CJ337" s="54"/>
      <c r="CK337" s="54"/>
      <c r="CL337" s="54"/>
      <c r="CM337" s="54"/>
    </row>
    <row r="338" spans="1:95" ht="45" customHeight="1" x14ac:dyDescent="0.2">
      <c r="A338" s="508"/>
      <c r="B338" s="551" t="s">
        <v>729</v>
      </c>
      <c r="C338" s="156" t="s">
        <v>780</v>
      </c>
      <c r="D338" s="741"/>
      <c r="E338" s="742"/>
      <c r="F338" s="741"/>
      <c r="G338" s="742"/>
      <c r="H338" s="741"/>
      <c r="I338" s="742"/>
      <c r="J338" s="741"/>
      <c r="K338" s="742"/>
      <c r="L338" s="741"/>
      <c r="M338" s="742"/>
      <c r="N338" s="741"/>
      <c r="O338" s="742"/>
      <c r="P338" s="741"/>
      <c r="Q338" s="742"/>
      <c r="R338" s="741"/>
      <c r="S338" s="742"/>
      <c r="T338" s="741"/>
      <c r="U338" s="742"/>
      <c r="V338" s="741"/>
      <c r="W338" s="742"/>
      <c r="X338" s="390"/>
      <c r="Y338" s="384">
        <f t="shared" si="43"/>
        <v>0</v>
      </c>
      <c r="Z338" s="411">
        <v>25</v>
      </c>
      <c r="AA338" s="178">
        <f>COUNTIF(D338:W338,"a")+COUNTIF(D338:W338,"s")</f>
        <v>0</v>
      </c>
      <c r="AB338" s="387"/>
      <c r="AD338" s="219"/>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54"/>
      <c r="CF338" s="54"/>
      <c r="CG338" s="54"/>
      <c r="CH338" s="54"/>
      <c r="CI338" s="54"/>
      <c r="CJ338" s="54"/>
      <c r="CK338" s="54"/>
      <c r="CL338" s="54"/>
      <c r="CM338" s="54"/>
      <c r="CN338" s="54"/>
      <c r="CO338" s="54"/>
      <c r="CP338" s="54"/>
      <c r="CQ338" s="54"/>
    </row>
    <row r="339" spans="1:95" ht="30" customHeight="1" x14ac:dyDescent="0.2">
      <c r="A339" s="508"/>
      <c r="B339" s="552"/>
      <c r="C339" s="553" t="s">
        <v>723</v>
      </c>
      <c r="D339" s="668" t="s">
        <v>712</v>
      </c>
      <c r="E339" s="669"/>
      <c r="F339" s="669"/>
      <c r="G339" s="669"/>
      <c r="H339" s="669"/>
      <c r="I339" s="669"/>
      <c r="J339" s="669"/>
      <c r="K339" s="669"/>
      <c r="L339" s="669"/>
      <c r="M339" s="669"/>
      <c r="N339" s="669"/>
      <c r="O339" s="669"/>
      <c r="P339" s="669"/>
      <c r="Q339" s="669"/>
      <c r="R339" s="669"/>
      <c r="S339" s="669"/>
      <c r="T339" s="669"/>
      <c r="U339" s="669"/>
      <c r="V339" s="669"/>
      <c r="W339" s="669"/>
      <c r="X339" s="669"/>
      <c r="Y339" s="669"/>
      <c r="Z339" s="670"/>
      <c r="AA339" s="178"/>
      <c r="AD339" s="219"/>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54"/>
      <c r="CF339" s="54"/>
      <c r="CG339" s="54"/>
      <c r="CH339" s="54"/>
      <c r="CI339" s="54"/>
      <c r="CJ339" s="54"/>
      <c r="CK339" s="54"/>
      <c r="CL339" s="54"/>
      <c r="CM339" s="54"/>
      <c r="CN339" s="54"/>
      <c r="CO339" s="54"/>
      <c r="CP339" s="54"/>
      <c r="CQ339" s="54"/>
    </row>
    <row r="340" spans="1:95" ht="27.95" customHeight="1" x14ac:dyDescent="0.2">
      <c r="A340" s="508"/>
      <c r="B340" s="101"/>
      <c r="C340" s="156" t="s">
        <v>724</v>
      </c>
      <c r="D340" s="652"/>
      <c r="E340" s="653"/>
      <c r="F340" s="652"/>
      <c r="G340" s="653"/>
      <c r="H340" s="652"/>
      <c r="I340" s="653"/>
      <c r="J340" s="652"/>
      <c r="K340" s="653"/>
      <c r="L340" s="652"/>
      <c r="M340" s="653"/>
      <c r="N340" s="652"/>
      <c r="O340" s="653"/>
      <c r="P340" s="652"/>
      <c r="Q340" s="653"/>
      <c r="R340" s="652"/>
      <c r="S340" s="653"/>
      <c r="T340" s="652"/>
      <c r="U340" s="653"/>
      <c r="V340" s="652"/>
      <c r="W340" s="730"/>
      <c r="X340" s="731"/>
      <c r="Y340" s="732"/>
      <c r="Z340" s="733"/>
      <c r="AA340" s="178">
        <f>IF(COUNTIF($D$338:$W$338,"s"),1,COUNTIF(D340:W340, "a"))</f>
        <v>0</v>
      </c>
      <c r="AB340" s="387"/>
      <c r="AD340" s="219"/>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54"/>
      <c r="CF340" s="54"/>
      <c r="CG340" s="54"/>
      <c r="CH340" s="54"/>
      <c r="CI340" s="54"/>
      <c r="CJ340" s="54"/>
      <c r="CK340" s="54"/>
      <c r="CL340" s="54"/>
      <c r="CM340" s="54"/>
      <c r="CN340" s="54"/>
      <c r="CO340" s="54"/>
      <c r="CP340" s="54"/>
      <c r="CQ340" s="54"/>
    </row>
    <row r="341" spans="1:95" ht="27.95" customHeight="1" x14ac:dyDescent="0.2">
      <c r="A341" s="508"/>
      <c r="B341" s="554"/>
      <c r="C341" s="156" t="s">
        <v>725</v>
      </c>
      <c r="D341" s="646"/>
      <c r="E341" s="647"/>
      <c r="F341" s="646"/>
      <c r="G341" s="647"/>
      <c r="H341" s="646"/>
      <c r="I341" s="647"/>
      <c r="J341" s="646"/>
      <c r="K341" s="647"/>
      <c r="L341" s="646"/>
      <c r="M341" s="647"/>
      <c r="N341" s="646"/>
      <c r="O341" s="647"/>
      <c r="P341" s="646"/>
      <c r="Q341" s="647"/>
      <c r="R341" s="646"/>
      <c r="S341" s="647"/>
      <c r="T341" s="646"/>
      <c r="U341" s="647"/>
      <c r="V341" s="646"/>
      <c r="W341" s="671"/>
      <c r="X341" s="734"/>
      <c r="Y341" s="735"/>
      <c r="Z341" s="736"/>
      <c r="AA341" s="178">
        <f t="shared" ref="AA341:AA345" si="45">IF(COUNTIF($D$338:$W$338,"s"),1,COUNTIF(D341:W341, "a"))</f>
        <v>0</v>
      </c>
      <c r="AB341" s="387"/>
      <c r="AD341" s="219"/>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54"/>
      <c r="CF341" s="54"/>
      <c r="CG341" s="54"/>
      <c r="CH341" s="54"/>
      <c r="CI341" s="54"/>
      <c r="CJ341" s="54"/>
      <c r="CK341" s="54"/>
      <c r="CL341" s="54"/>
      <c r="CM341" s="54"/>
      <c r="CN341" s="54"/>
      <c r="CO341" s="54"/>
      <c r="CP341" s="54"/>
      <c r="CQ341" s="54"/>
    </row>
    <row r="342" spans="1:95" ht="27.95" customHeight="1" x14ac:dyDescent="0.2">
      <c r="A342" s="337"/>
      <c r="B342" s="524"/>
      <c r="C342" s="555" t="s">
        <v>726</v>
      </c>
      <c r="D342" s="646"/>
      <c r="E342" s="647"/>
      <c r="F342" s="646"/>
      <c r="G342" s="647"/>
      <c r="H342" s="646"/>
      <c r="I342" s="647"/>
      <c r="J342" s="646"/>
      <c r="K342" s="647"/>
      <c r="L342" s="646"/>
      <c r="M342" s="647"/>
      <c r="N342" s="646"/>
      <c r="O342" s="647"/>
      <c r="P342" s="646"/>
      <c r="Q342" s="647"/>
      <c r="R342" s="646"/>
      <c r="S342" s="647"/>
      <c r="T342" s="646"/>
      <c r="U342" s="647"/>
      <c r="V342" s="646"/>
      <c r="W342" s="671"/>
      <c r="X342" s="734"/>
      <c r="Y342" s="735"/>
      <c r="Z342" s="736"/>
      <c r="AA342" s="178">
        <f t="shared" si="45"/>
        <v>0</v>
      </c>
      <c r="AB342" s="387"/>
      <c r="AD342" s="219"/>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54"/>
      <c r="CF342" s="54"/>
      <c r="CG342" s="54"/>
      <c r="CH342" s="54"/>
      <c r="CI342" s="54"/>
      <c r="CJ342" s="54"/>
      <c r="CK342" s="54"/>
      <c r="CL342" s="54"/>
      <c r="CM342" s="54"/>
      <c r="CN342" s="54"/>
      <c r="CO342" s="54"/>
      <c r="CP342" s="54"/>
      <c r="CQ342" s="54"/>
    </row>
    <row r="343" spans="1:95" ht="27.95" customHeight="1" x14ac:dyDescent="0.2">
      <c r="A343" s="508"/>
      <c r="B343" s="101"/>
      <c r="C343" s="555" t="s">
        <v>727</v>
      </c>
      <c r="D343" s="646"/>
      <c r="E343" s="647"/>
      <c r="F343" s="646"/>
      <c r="G343" s="647"/>
      <c r="H343" s="646"/>
      <c r="I343" s="647"/>
      <c r="J343" s="646"/>
      <c r="K343" s="647"/>
      <c r="L343" s="646"/>
      <c r="M343" s="647"/>
      <c r="N343" s="646"/>
      <c r="O343" s="647"/>
      <c r="P343" s="646"/>
      <c r="Q343" s="647"/>
      <c r="R343" s="646"/>
      <c r="S343" s="647"/>
      <c r="T343" s="646"/>
      <c r="U343" s="647"/>
      <c r="V343" s="646"/>
      <c r="W343" s="671"/>
      <c r="X343" s="734"/>
      <c r="Y343" s="735"/>
      <c r="Z343" s="736"/>
      <c r="AA343" s="178">
        <f t="shared" si="45"/>
        <v>0</v>
      </c>
      <c r="AB343" s="387"/>
      <c r="AD343" s="219"/>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54"/>
      <c r="CF343" s="54"/>
      <c r="CG343" s="54"/>
      <c r="CH343" s="54"/>
      <c r="CI343" s="54"/>
      <c r="CJ343" s="54"/>
      <c r="CK343" s="54"/>
      <c r="CL343" s="54"/>
      <c r="CM343" s="54"/>
      <c r="CN343" s="54"/>
      <c r="CO343" s="54"/>
      <c r="CP343" s="54"/>
      <c r="CQ343" s="54"/>
    </row>
    <row r="344" spans="1:95" ht="27.95" customHeight="1" x14ac:dyDescent="0.2">
      <c r="A344" s="508"/>
      <c r="B344" s="554"/>
      <c r="C344" s="156" t="s">
        <v>728</v>
      </c>
      <c r="D344" s="646"/>
      <c r="E344" s="647"/>
      <c r="F344" s="646"/>
      <c r="G344" s="647"/>
      <c r="H344" s="646"/>
      <c r="I344" s="647"/>
      <c r="J344" s="646"/>
      <c r="K344" s="647"/>
      <c r="L344" s="646"/>
      <c r="M344" s="647"/>
      <c r="N344" s="646"/>
      <c r="O344" s="647"/>
      <c r="P344" s="646"/>
      <c r="Q344" s="647"/>
      <c r="R344" s="646"/>
      <c r="S344" s="647"/>
      <c r="T344" s="646"/>
      <c r="U344" s="647"/>
      <c r="V344" s="646"/>
      <c r="W344" s="671"/>
      <c r="X344" s="734"/>
      <c r="Y344" s="735"/>
      <c r="Z344" s="736"/>
      <c r="AA344" s="178">
        <f t="shared" si="45"/>
        <v>0</v>
      </c>
      <c r="AB344" s="387"/>
      <c r="AD344" s="219"/>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54"/>
      <c r="CF344" s="54"/>
      <c r="CG344" s="54"/>
      <c r="CH344" s="54"/>
      <c r="CI344" s="54"/>
      <c r="CJ344" s="54"/>
      <c r="CK344" s="54"/>
      <c r="CL344" s="54"/>
      <c r="CM344" s="54"/>
      <c r="CN344" s="54"/>
      <c r="CO344" s="54"/>
      <c r="CP344" s="54"/>
      <c r="CQ344" s="54"/>
    </row>
    <row r="345" spans="1:95" ht="27.95" customHeight="1" x14ac:dyDescent="0.2">
      <c r="A345" s="337"/>
      <c r="B345" s="85"/>
      <c r="C345" s="555" t="s">
        <v>777</v>
      </c>
      <c r="D345" s="654"/>
      <c r="E345" s="655"/>
      <c r="F345" s="654"/>
      <c r="G345" s="655"/>
      <c r="H345" s="654"/>
      <c r="I345" s="655"/>
      <c r="J345" s="654"/>
      <c r="K345" s="655"/>
      <c r="L345" s="654"/>
      <c r="M345" s="655"/>
      <c r="N345" s="654"/>
      <c r="O345" s="655"/>
      <c r="P345" s="654"/>
      <c r="Q345" s="655"/>
      <c r="R345" s="654"/>
      <c r="S345" s="655"/>
      <c r="T345" s="654"/>
      <c r="U345" s="655"/>
      <c r="V345" s="654"/>
      <c r="W345" s="740"/>
      <c r="X345" s="734"/>
      <c r="Y345" s="735"/>
      <c r="Z345" s="736"/>
      <c r="AA345" s="178">
        <f t="shared" si="45"/>
        <v>0</v>
      </c>
      <c r="AB345" s="387"/>
      <c r="AD345" s="219"/>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54"/>
      <c r="CF345" s="54"/>
      <c r="CG345" s="54"/>
      <c r="CH345" s="54"/>
      <c r="CI345" s="54"/>
      <c r="CJ345" s="54"/>
      <c r="CK345" s="54"/>
      <c r="CL345" s="54"/>
      <c r="CM345" s="54"/>
      <c r="CN345" s="54"/>
      <c r="CO345" s="54"/>
      <c r="CP345" s="54"/>
      <c r="CQ345" s="54"/>
    </row>
    <row r="346" spans="1:95" ht="27.95" customHeight="1" x14ac:dyDescent="0.2">
      <c r="A346" s="508"/>
      <c r="B346" s="524"/>
      <c r="C346" s="556" t="s">
        <v>611</v>
      </c>
      <c r="D346" s="656"/>
      <c r="E346" s="657"/>
      <c r="F346" s="657"/>
      <c r="G346" s="657"/>
      <c r="H346" s="657"/>
      <c r="I346" s="657"/>
      <c r="J346" s="657"/>
      <c r="K346" s="657"/>
      <c r="L346" s="657"/>
      <c r="M346" s="657"/>
      <c r="N346" s="657"/>
      <c r="O346" s="657"/>
      <c r="P346" s="657"/>
      <c r="Q346" s="657"/>
      <c r="R346" s="657"/>
      <c r="S346" s="657"/>
      <c r="T346" s="657"/>
      <c r="U346" s="657"/>
      <c r="V346" s="657"/>
      <c r="W346" s="657"/>
      <c r="X346" s="737"/>
      <c r="Y346" s="738"/>
      <c r="Z346" s="739"/>
      <c r="AA346" s="48" t="str">
        <f>IF(AND(ISTEXT(D346),COUNTIF(D345:W345,"a")),1,IF(COUNTIF(D345:W345,"a"),0,""))</f>
        <v/>
      </c>
      <c r="AB346" s="387"/>
      <c r="AD346" s="219"/>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54"/>
      <c r="CH346" s="54"/>
      <c r="CI346" s="54"/>
      <c r="CJ346" s="54"/>
      <c r="CK346" s="54"/>
      <c r="CL346" s="54"/>
      <c r="CM346" s="54"/>
    </row>
    <row r="347" spans="1:95" ht="45" customHeight="1" x14ac:dyDescent="0.2">
      <c r="A347" s="508"/>
      <c r="B347" s="551" t="s">
        <v>730</v>
      </c>
      <c r="C347" s="156" t="s">
        <v>781</v>
      </c>
      <c r="D347" s="646"/>
      <c r="E347" s="647"/>
      <c r="F347" s="646"/>
      <c r="G347" s="647"/>
      <c r="H347" s="646"/>
      <c r="I347" s="647"/>
      <c r="J347" s="646"/>
      <c r="K347" s="647"/>
      <c r="L347" s="646"/>
      <c r="M347" s="647"/>
      <c r="N347" s="646"/>
      <c r="O347" s="647"/>
      <c r="P347" s="646"/>
      <c r="Q347" s="647"/>
      <c r="R347" s="646"/>
      <c r="S347" s="647"/>
      <c r="T347" s="646"/>
      <c r="U347" s="647"/>
      <c r="V347" s="646"/>
      <c r="W347" s="647"/>
      <c r="X347" s="557"/>
      <c r="Y347" s="519">
        <f t="shared" ref="Y347" si="46">IF(OR(D347="s",F347="s",H347="s",J347="s",L347="s",N347="s",P347="s",R347="s",T347="s",V347="s"), 0, IF(OR(D347="a",F347="a",H347="a",J347="a",L347="a",N347="a",P347="a",R347="a",T347="a",V347="a"),Z347,0))</f>
        <v>0</v>
      </c>
      <c r="Z347" s="549">
        <v>25</v>
      </c>
      <c r="AA347" s="178">
        <f>COUNTIF(D347:W347,"a")+COUNTIF(D347:W347,"s")</f>
        <v>0</v>
      </c>
      <c r="AB347" s="387"/>
      <c r="AD347" s="219"/>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54"/>
      <c r="CF347" s="54"/>
      <c r="CG347" s="54"/>
      <c r="CH347" s="54"/>
      <c r="CI347" s="54"/>
      <c r="CJ347" s="54"/>
      <c r="CK347" s="54"/>
      <c r="CL347" s="54"/>
      <c r="CM347" s="54"/>
      <c r="CN347" s="54"/>
      <c r="CO347" s="54"/>
      <c r="CP347" s="54"/>
      <c r="CQ347" s="54"/>
    </row>
    <row r="348" spans="1:95" ht="30" customHeight="1" x14ac:dyDescent="0.2">
      <c r="A348" s="508"/>
      <c r="B348" s="552"/>
      <c r="C348" s="553" t="s">
        <v>731</v>
      </c>
      <c r="D348" s="668" t="s">
        <v>712</v>
      </c>
      <c r="E348" s="669"/>
      <c r="F348" s="669"/>
      <c r="G348" s="669"/>
      <c r="H348" s="669"/>
      <c r="I348" s="669"/>
      <c r="J348" s="669"/>
      <c r="K348" s="669"/>
      <c r="L348" s="669"/>
      <c r="M348" s="669"/>
      <c r="N348" s="669"/>
      <c r="O348" s="669"/>
      <c r="P348" s="669"/>
      <c r="Q348" s="669"/>
      <c r="R348" s="669"/>
      <c r="S348" s="669"/>
      <c r="T348" s="669"/>
      <c r="U348" s="669"/>
      <c r="V348" s="669"/>
      <c r="W348" s="669"/>
      <c r="X348" s="669"/>
      <c r="Y348" s="669"/>
      <c r="Z348" s="670"/>
      <c r="AA348" s="178"/>
      <c r="AD348" s="219"/>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54"/>
      <c r="CF348" s="54"/>
      <c r="CG348" s="54"/>
      <c r="CH348" s="54"/>
      <c r="CI348" s="54"/>
      <c r="CJ348" s="54"/>
      <c r="CK348" s="54"/>
      <c r="CL348" s="54"/>
      <c r="CM348" s="54"/>
      <c r="CN348" s="54"/>
      <c r="CO348" s="54"/>
      <c r="CP348" s="54"/>
      <c r="CQ348" s="54"/>
    </row>
    <row r="349" spans="1:95" ht="27.95" customHeight="1" x14ac:dyDescent="0.2">
      <c r="A349" s="508"/>
      <c r="B349" s="101"/>
      <c r="C349" s="156" t="s">
        <v>782</v>
      </c>
      <c r="D349" s="652"/>
      <c r="E349" s="653"/>
      <c r="F349" s="652"/>
      <c r="G349" s="653"/>
      <c r="H349" s="652"/>
      <c r="I349" s="653"/>
      <c r="J349" s="652"/>
      <c r="K349" s="653"/>
      <c r="L349" s="652"/>
      <c r="M349" s="653"/>
      <c r="N349" s="652"/>
      <c r="O349" s="653"/>
      <c r="P349" s="652"/>
      <c r="Q349" s="653"/>
      <c r="R349" s="652"/>
      <c r="S349" s="653"/>
      <c r="T349" s="652"/>
      <c r="U349" s="653"/>
      <c r="V349" s="652"/>
      <c r="W349" s="730"/>
      <c r="X349" s="731"/>
      <c r="Y349" s="732"/>
      <c r="Z349" s="733"/>
      <c r="AA349" s="178">
        <f>IF(COUNTIF($D$347:$W$347,"s"),1,COUNTIF(D349:W349, "a"))</f>
        <v>0</v>
      </c>
      <c r="AB349" s="387"/>
      <c r="AD349" s="219"/>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54"/>
      <c r="CF349" s="54"/>
      <c r="CG349" s="54"/>
      <c r="CH349" s="54"/>
      <c r="CI349" s="54"/>
      <c r="CJ349" s="54"/>
      <c r="CK349" s="54"/>
      <c r="CL349" s="54"/>
      <c r="CM349" s="54"/>
      <c r="CN349" s="54"/>
      <c r="CO349" s="54"/>
      <c r="CP349" s="54"/>
      <c r="CQ349" s="54"/>
    </row>
    <row r="350" spans="1:95" ht="27.95" customHeight="1" x14ac:dyDescent="0.2">
      <c r="A350" s="508"/>
      <c r="B350" s="554"/>
      <c r="C350" s="156" t="s">
        <v>732</v>
      </c>
      <c r="D350" s="646"/>
      <c r="E350" s="647"/>
      <c r="F350" s="646"/>
      <c r="G350" s="647"/>
      <c r="H350" s="646"/>
      <c r="I350" s="647"/>
      <c r="J350" s="646"/>
      <c r="K350" s="647"/>
      <c r="L350" s="646"/>
      <c r="M350" s="647"/>
      <c r="N350" s="646"/>
      <c r="O350" s="647"/>
      <c r="P350" s="646"/>
      <c r="Q350" s="647"/>
      <c r="R350" s="646"/>
      <c r="S350" s="647"/>
      <c r="T350" s="646"/>
      <c r="U350" s="647"/>
      <c r="V350" s="646"/>
      <c r="W350" s="671"/>
      <c r="X350" s="734"/>
      <c r="Y350" s="735"/>
      <c r="Z350" s="736"/>
      <c r="AA350" s="178">
        <f t="shared" ref="AA350:AA351" si="47">IF(COUNTIF($D$347:$W$347,"s"),1,COUNTIF(D350:W350, "a"))</f>
        <v>0</v>
      </c>
      <c r="AB350" s="387"/>
      <c r="AD350" s="219"/>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54"/>
      <c r="CF350" s="54"/>
      <c r="CG350" s="54"/>
      <c r="CH350" s="54"/>
      <c r="CI350" s="54"/>
      <c r="CJ350" s="54"/>
      <c r="CK350" s="54"/>
      <c r="CL350" s="54"/>
      <c r="CM350" s="54"/>
      <c r="CN350" s="54"/>
      <c r="CO350" s="54"/>
      <c r="CP350" s="54"/>
      <c r="CQ350" s="54"/>
    </row>
    <row r="351" spans="1:95" ht="27.95" customHeight="1" x14ac:dyDescent="0.2">
      <c r="A351" s="337"/>
      <c r="B351" s="85"/>
      <c r="C351" s="555" t="s">
        <v>777</v>
      </c>
      <c r="D351" s="646"/>
      <c r="E351" s="647"/>
      <c r="F351" s="646"/>
      <c r="G351" s="647"/>
      <c r="H351" s="646"/>
      <c r="I351" s="647"/>
      <c r="J351" s="646"/>
      <c r="K351" s="647"/>
      <c r="L351" s="646"/>
      <c r="M351" s="647"/>
      <c r="N351" s="646"/>
      <c r="O351" s="647"/>
      <c r="P351" s="646"/>
      <c r="Q351" s="647"/>
      <c r="R351" s="646"/>
      <c r="S351" s="647"/>
      <c r="T351" s="646"/>
      <c r="U351" s="647"/>
      <c r="V351" s="646"/>
      <c r="W351" s="671"/>
      <c r="X351" s="734"/>
      <c r="Y351" s="735"/>
      <c r="Z351" s="736"/>
      <c r="AA351" s="178">
        <f t="shared" si="47"/>
        <v>0</v>
      </c>
      <c r="AB351" s="387"/>
      <c r="AD351" s="219"/>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54"/>
      <c r="CF351" s="54"/>
      <c r="CG351" s="54"/>
      <c r="CH351" s="54"/>
      <c r="CI351" s="54"/>
      <c r="CJ351" s="54"/>
      <c r="CK351" s="54"/>
      <c r="CL351" s="54"/>
      <c r="CM351" s="54"/>
      <c r="CN351" s="54"/>
      <c r="CO351" s="54"/>
      <c r="CP351" s="54"/>
      <c r="CQ351" s="54"/>
    </row>
    <row r="352" spans="1:95" ht="27.95" customHeight="1" x14ac:dyDescent="0.2">
      <c r="A352" s="508"/>
      <c r="B352" s="524"/>
      <c r="C352" s="556" t="s">
        <v>783</v>
      </c>
      <c r="D352" s="656"/>
      <c r="E352" s="657"/>
      <c r="F352" s="657"/>
      <c r="G352" s="657"/>
      <c r="H352" s="657"/>
      <c r="I352" s="657"/>
      <c r="J352" s="657"/>
      <c r="K352" s="657"/>
      <c r="L352" s="657"/>
      <c r="M352" s="657"/>
      <c r="N352" s="657"/>
      <c r="O352" s="657"/>
      <c r="P352" s="657"/>
      <c r="Q352" s="657"/>
      <c r="R352" s="657"/>
      <c r="S352" s="657"/>
      <c r="T352" s="657"/>
      <c r="U352" s="657"/>
      <c r="V352" s="657"/>
      <c r="W352" s="657"/>
      <c r="X352" s="734"/>
      <c r="Y352" s="735"/>
      <c r="Z352" s="736"/>
      <c r="AA352" s="48" t="str">
        <f>IF(AND(ISTEXT(D352),COUNTIF(D349:W349,"a")),1,IF(COUNTIF(D349:W349,"a"),0,""))</f>
        <v/>
      </c>
      <c r="AB352" s="387"/>
      <c r="AD352" s="219"/>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54"/>
      <c r="CH352" s="54"/>
      <c r="CI352" s="54"/>
      <c r="CJ352" s="54"/>
      <c r="CK352" s="54"/>
      <c r="CL352" s="54"/>
      <c r="CM352" s="54"/>
    </row>
    <row r="353" spans="1:95" ht="27.95" customHeight="1" x14ac:dyDescent="0.2">
      <c r="A353" s="508"/>
      <c r="B353" s="524"/>
      <c r="C353" s="556" t="s">
        <v>611</v>
      </c>
      <c r="D353" s="656"/>
      <c r="E353" s="657"/>
      <c r="F353" s="657"/>
      <c r="G353" s="657"/>
      <c r="H353" s="657"/>
      <c r="I353" s="657"/>
      <c r="J353" s="657"/>
      <c r="K353" s="657"/>
      <c r="L353" s="657"/>
      <c r="M353" s="657"/>
      <c r="N353" s="657"/>
      <c r="O353" s="657"/>
      <c r="P353" s="657"/>
      <c r="Q353" s="657"/>
      <c r="R353" s="657"/>
      <c r="S353" s="657"/>
      <c r="T353" s="657"/>
      <c r="U353" s="657"/>
      <c r="V353" s="657"/>
      <c r="W353" s="658"/>
      <c r="X353" s="734"/>
      <c r="Y353" s="735"/>
      <c r="Z353" s="736"/>
      <c r="AA353" s="48" t="str">
        <f>IF(AND(ISTEXT(D353),COUNTIF(D351:W351,"a")),1,IF(COUNTIF(D351:W351,"a"),0,""))</f>
        <v/>
      </c>
      <c r="AB353" s="387"/>
      <c r="AD353" s="219"/>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54"/>
      <c r="CH353" s="54"/>
      <c r="CI353" s="54"/>
      <c r="CJ353" s="54"/>
      <c r="CK353" s="54"/>
      <c r="CL353" s="54"/>
      <c r="CM353" s="54"/>
    </row>
    <row r="354" spans="1:95" ht="88.5" customHeight="1" thickBot="1" x14ac:dyDescent="0.25">
      <c r="A354" s="508"/>
      <c r="B354" s="551" t="s">
        <v>1130</v>
      </c>
      <c r="C354" s="156" t="s">
        <v>1131</v>
      </c>
      <c r="D354" s="652"/>
      <c r="E354" s="653"/>
      <c r="F354" s="652"/>
      <c r="G354" s="653"/>
      <c r="H354" s="652"/>
      <c r="I354" s="653"/>
      <c r="J354" s="652"/>
      <c r="K354" s="653"/>
      <c r="L354" s="652"/>
      <c r="M354" s="653"/>
      <c r="N354" s="652"/>
      <c r="O354" s="653"/>
      <c r="P354" s="652"/>
      <c r="Q354" s="653"/>
      <c r="R354" s="652"/>
      <c r="S354" s="653"/>
      <c r="T354" s="652"/>
      <c r="U354" s="653"/>
      <c r="V354" s="652"/>
      <c r="W354" s="653"/>
      <c r="X354" s="557"/>
      <c r="Y354" s="519">
        <f t="shared" ref="Y354" si="48">IF(OR(D354="s",F354="s",H354="s",J354="s",L354="s",N354="s",P354="s",R354="s",T354="s",V354="s"), 0, IF(OR(D354="a",F354="a",H354="a",J354="a",L354="a",N354="a",P354="a",R354="a",T354="a",V354="a"),Z354,0))</f>
        <v>0</v>
      </c>
      <c r="Z354" s="549">
        <v>10</v>
      </c>
      <c r="AA354" s="178">
        <f>COUNTIF(D354:W354,"a")+COUNTIF(D354:W354,"s")</f>
        <v>0</v>
      </c>
      <c r="AB354" s="387"/>
      <c r="AD354" s="219"/>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54"/>
      <c r="CF354" s="54"/>
      <c r="CG354" s="54"/>
      <c r="CH354" s="54"/>
      <c r="CI354" s="54"/>
      <c r="CJ354" s="54"/>
      <c r="CK354" s="54"/>
      <c r="CL354" s="54"/>
      <c r="CM354" s="54"/>
      <c r="CN354" s="54"/>
      <c r="CO354" s="54"/>
      <c r="CP354" s="54"/>
      <c r="CQ354" s="54"/>
    </row>
    <row r="355" spans="1:95" ht="21" customHeight="1" thickTop="1" thickBot="1" x14ac:dyDescent="0.25">
      <c r="A355" s="508"/>
      <c r="B355" s="529"/>
      <c r="C355" s="142"/>
      <c r="D355" s="659" t="s">
        <v>398</v>
      </c>
      <c r="E355" s="660"/>
      <c r="F355" s="660"/>
      <c r="G355" s="660"/>
      <c r="H355" s="660"/>
      <c r="I355" s="660"/>
      <c r="J355" s="660"/>
      <c r="K355" s="660"/>
      <c r="L355" s="660"/>
      <c r="M355" s="660"/>
      <c r="N355" s="660"/>
      <c r="O355" s="660"/>
      <c r="P355" s="660"/>
      <c r="Q355" s="660"/>
      <c r="R355" s="660"/>
      <c r="S355" s="660"/>
      <c r="T355" s="660"/>
      <c r="U355" s="660"/>
      <c r="V355" s="660"/>
      <c r="W355" s="660"/>
      <c r="X355" s="661"/>
      <c r="Y355" s="86">
        <f>SUM(Y289:Y354)</f>
        <v>0</v>
      </c>
      <c r="Z355" s="325">
        <f>SUM(Z289:Z294)+Z301+SUM(Z304:Z354)</f>
        <v>200</v>
      </c>
      <c r="AA355" s="178"/>
      <c r="AD355" s="219"/>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54"/>
      <c r="CF355" s="54"/>
      <c r="CG355" s="54"/>
      <c r="CH355" s="54"/>
      <c r="CI355" s="54"/>
      <c r="CJ355" s="54"/>
      <c r="CK355" s="54"/>
      <c r="CL355" s="54"/>
      <c r="CM355" s="54"/>
      <c r="CN355" s="54"/>
      <c r="CO355" s="54"/>
      <c r="CP355" s="54"/>
      <c r="CQ355" s="54"/>
    </row>
    <row r="356" spans="1:95" ht="21" customHeight="1" thickBot="1" x14ac:dyDescent="0.25">
      <c r="A356" s="314"/>
      <c r="B356" s="160"/>
      <c r="C356" s="146"/>
      <c r="D356" s="650"/>
      <c r="E356" s="651"/>
      <c r="F356" s="662">
        <v>0</v>
      </c>
      <c r="G356" s="663"/>
      <c r="H356" s="663"/>
      <c r="I356" s="663"/>
      <c r="J356" s="663"/>
      <c r="K356" s="663"/>
      <c r="L356" s="663"/>
      <c r="M356" s="663"/>
      <c r="N356" s="663"/>
      <c r="O356" s="663"/>
      <c r="P356" s="663"/>
      <c r="Q356" s="663"/>
      <c r="R356" s="663"/>
      <c r="S356" s="663"/>
      <c r="T356" s="663"/>
      <c r="U356" s="663"/>
      <c r="V356" s="663"/>
      <c r="W356" s="663"/>
      <c r="X356" s="663"/>
      <c r="Y356" s="663"/>
      <c r="Z356" s="664"/>
      <c r="AA356" s="178"/>
      <c r="AD356" s="219"/>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54"/>
      <c r="CF356" s="54"/>
      <c r="CG356" s="54"/>
      <c r="CH356" s="54"/>
      <c r="CI356" s="54"/>
      <c r="CJ356" s="54"/>
      <c r="CK356" s="54"/>
      <c r="CL356" s="54"/>
      <c r="CM356" s="54"/>
      <c r="CN356" s="54"/>
      <c r="CO356" s="54"/>
      <c r="CP356" s="54"/>
      <c r="CQ356" s="54"/>
    </row>
    <row r="357" spans="1:95" ht="30" customHeight="1" thickBot="1" x14ac:dyDescent="0.25">
      <c r="A357" s="306"/>
      <c r="B357" s="195" t="s">
        <v>1085</v>
      </c>
      <c r="C357" s="148" t="s">
        <v>1086</v>
      </c>
      <c r="D357" s="155"/>
      <c r="E357" s="154"/>
      <c r="F357" s="157"/>
      <c r="G357" s="158"/>
      <c r="H357" s="20"/>
      <c r="I357" s="154"/>
      <c r="J357" s="164"/>
      <c r="K357" s="158"/>
      <c r="L357" s="155"/>
      <c r="M357" s="154"/>
      <c r="N357" s="157"/>
      <c r="O357" s="158"/>
      <c r="P357" s="155"/>
      <c r="Q357" s="154"/>
      <c r="R357" s="157"/>
      <c r="S357" s="158"/>
      <c r="T357" s="155"/>
      <c r="U357" s="154"/>
      <c r="V357" s="157"/>
      <c r="W357" s="154"/>
      <c r="X357" s="265"/>
      <c r="Y357" s="504"/>
      <c r="Z357" s="335"/>
      <c r="AD357" s="219"/>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54"/>
      <c r="CH357" s="54"/>
      <c r="CI357" s="54"/>
      <c r="CJ357" s="54"/>
      <c r="CK357" s="54"/>
      <c r="CL357" s="54"/>
      <c r="CM357" s="54"/>
    </row>
    <row r="358" spans="1:95" ht="30" customHeight="1" x14ac:dyDescent="0.2">
      <c r="A358" s="306"/>
      <c r="B358" s="49"/>
      <c r="C358" s="520" t="s">
        <v>683</v>
      </c>
      <c r="D358" s="665"/>
      <c r="E358" s="666"/>
      <c r="F358" s="666"/>
      <c r="G358" s="666"/>
      <c r="H358" s="666"/>
      <c r="I358" s="666"/>
      <c r="J358" s="666"/>
      <c r="K358" s="666"/>
      <c r="L358" s="666"/>
      <c r="M358" s="666"/>
      <c r="N358" s="666"/>
      <c r="O358" s="666"/>
      <c r="P358" s="666"/>
      <c r="Q358" s="666"/>
      <c r="R358" s="666"/>
      <c r="S358" s="666"/>
      <c r="T358" s="666"/>
      <c r="U358" s="666"/>
      <c r="V358" s="666"/>
      <c r="W358" s="666"/>
      <c r="X358" s="666"/>
      <c r="Y358" s="666"/>
      <c r="Z358" s="667"/>
      <c r="AA358" s="178"/>
      <c r="AD358" s="219"/>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54"/>
      <c r="CF358" s="54"/>
      <c r="CG358" s="54"/>
      <c r="CH358" s="54"/>
      <c r="CI358" s="54"/>
      <c r="CJ358" s="54"/>
      <c r="CK358" s="54"/>
      <c r="CL358" s="54"/>
      <c r="CM358" s="54"/>
      <c r="CN358" s="54"/>
      <c r="CO358" s="54"/>
      <c r="CP358" s="54"/>
      <c r="CQ358" s="54"/>
    </row>
    <row r="359" spans="1:95" ht="30" customHeight="1" x14ac:dyDescent="0.2">
      <c r="A359" s="306"/>
      <c r="B359" s="49"/>
      <c r="C359" s="520" t="s">
        <v>1091</v>
      </c>
      <c r="D359" s="665"/>
      <c r="E359" s="666"/>
      <c r="F359" s="666"/>
      <c r="G359" s="666"/>
      <c r="H359" s="666"/>
      <c r="I359" s="666"/>
      <c r="J359" s="666"/>
      <c r="K359" s="666"/>
      <c r="L359" s="666"/>
      <c r="M359" s="666"/>
      <c r="N359" s="666"/>
      <c r="O359" s="666"/>
      <c r="P359" s="666"/>
      <c r="Q359" s="666"/>
      <c r="R359" s="666"/>
      <c r="S359" s="666"/>
      <c r="T359" s="666"/>
      <c r="U359" s="666"/>
      <c r="V359" s="666"/>
      <c r="W359" s="666"/>
      <c r="X359" s="666"/>
      <c r="Y359" s="666"/>
      <c r="Z359" s="667"/>
      <c r="AA359" s="178"/>
      <c r="AD359" s="219"/>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54"/>
      <c r="CF359" s="54"/>
      <c r="CG359" s="54"/>
      <c r="CH359" s="54"/>
      <c r="CI359" s="54"/>
      <c r="CJ359" s="54"/>
      <c r="CK359" s="54"/>
      <c r="CL359" s="54"/>
      <c r="CM359" s="54"/>
      <c r="CN359" s="54"/>
      <c r="CO359" s="54"/>
      <c r="CP359" s="54"/>
      <c r="CQ359" s="54"/>
    </row>
    <row r="360" spans="1:95" s="229" customFormat="1" ht="67.7" customHeight="1" x14ac:dyDescent="0.2">
      <c r="A360" s="508"/>
      <c r="B360" s="192" t="s">
        <v>1087</v>
      </c>
      <c r="C360" s="518" t="s">
        <v>1092</v>
      </c>
      <c r="D360" s="654"/>
      <c r="E360" s="655"/>
      <c r="F360" s="654"/>
      <c r="G360" s="655"/>
      <c r="H360" s="654"/>
      <c r="I360" s="655"/>
      <c r="J360" s="654"/>
      <c r="K360" s="655"/>
      <c r="L360" s="654"/>
      <c r="M360" s="655"/>
      <c r="N360" s="654"/>
      <c r="O360" s="655"/>
      <c r="P360" s="654"/>
      <c r="Q360" s="655"/>
      <c r="R360" s="654"/>
      <c r="S360" s="655"/>
      <c r="T360" s="654"/>
      <c r="U360" s="655"/>
      <c r="V360" s="654"/>
      <c r="W360" s="655"/>
      <c r="X360" s="296"/>
      <c r="Y360" s="96">
        <f>IF(OR(D360="s",F360="s",H360="s",J360="s",L360="s",N360="s",P360="s",R360="s",T360="s",V360="s"), 0, IF(OR(D360="a",F360="a",H360="a",J360="a",L360="a",N360="a",P360="a",R360="a",T360="a",V360="a"),Z360,0))</f>
        <v>0</v>
      </c>
      <c r="Z360" s="328">
        <f>IF(X360="na",0,20)</f>
        <v>20</v>
      </c>
      <c r="AA360" s="178">
        <f>IF(AND(COUNTIF(D360:W360,"s"),X362="na"),0,COUNTIF(D360:W360,"a")+COUNTIF(D360:W360,"s")+COUNTIF(X360,"na"))</f>
        <v>0</v>
      </c>
      <c r="AB360" s="387"/>
      <c r="AC360" s="228"/>
      <c r="AD360" s="219"/>
      <c r="AE360" s="228"/>
      <c r="AF360" s="228"/>
      <c r="AG360" s="228"/>
      <c r="AH360" s="228"/>
      <c r="AI360" s="228"/>
      <c r="AJ360" s="228"/>
      <c r="AK360" s="228"/>
      <c r="AL360" s="228"/>
      <c r="AM360" s="228"/>
      <c r="AN360" s="228"/>
      <c r="AO360" s="228"/>
      <c r="AP360" s="228"/>
      <c r="AQ360" s="228"/>
      <c r="AR360" s="228"/>
      <c r="AS360" s="228"/>
      <c r="AT360" s="228"/>
      <c r="AU360" s="228"/>
      <c r="AV360" s="228"/>
      <c r="AW360" s="228"/>
      <c r="AX360" s="228"/>
      <c r="AY360" s="228"/>
      <c r="AZ360" s="228"/>
      <c r="BA360" s="228"/>
      <c r="BB360" s="228"/>
      <c r="BC360" s="228"/>
      <c r="BD360" s="228"/>
      <c r="BE360" s="228"/>
      <c r="BF360" s="228"/>
      <c r="BG360" s="228"/>
      <c r="BH360" s="228"/>
      <c r="BI360" s="228"/>
      <c r="BJ360" s="228"/>
      <c r="BK360" s="228"/>
      <c r="BL360" s="228"/>
      <c r="BM360" s="228"/>
      <c r="BN360" s="228"/>
      <c r="BO360" s="228"/>
      <c r="BP360" s="228"/>
      <c r="BQ360" s="228"/>
      <c r="BR360" s="228"/>
      <c r="BS360" s="228"/>
      <c r="BT360" s="228"/>
      <c r="BU360" s="228"/>
      <c r="BV360" s="228"/>
      <c r="BW360" s="228"/>
      <c r="BX360" s="228"/>
      <c r="BY360" s="228"/>
      <c r="BZ360" s="228"/>
      <c r="CA360" s="228"/>
      <c r="CB360" s="228"/>
      <c r="CC360" s="228"/>
      <c r="CD360" s="228"/>
      <c r="CE360" s="227"/>
      <c r="CF360" s="227"/>
      <c r="CG360" s="227"/>
      <c r="CH360" s="227"/>
      <c r="CI360" s="227"/>
      <c r="CJ360" s="227"/>
      <c r="CK360" s="227"/>
      <c r="CL360" s="227"/>
      <c r="CM360" s="227"/>
      <c r="CN360" s="227"/>
      <c r="CO360" s="227"/>
      <c r="CP360" s="227"/>
      <c r="CQ360" s="227"/>
    </row>
    <row r="361" spans="1:95" ht="30" customHeight="1" x14ac:dyDescent="0.2">
      <c r="A361" s="306"/>
      <c r="B361" s="49"/>
      <c r="C361" s="520" t="s">
        <v>1093</v>
      </c>
      <c r="D361" s="665"/>
      <c r="E361" s="666"/>
      <c r="F361" s="666"/>
      <c r="G361" s="666"/>
      <c r="H361" s="666"/>
      <c r="I361" s="666"/>
      <c r="J361" s="666"/>
      <c r="K361" s="666"/>
      <c r="L361" s="666"/>
      <c r="M361" s="666"/>
      <c r="N361" s="666"/>
      <c r="O361" s="666"/>
      <c r="P361" s="666"/>
      <c r="Q361" s="666"/>
      <c r="R361" s="666"/>
      <c r="S361" s="666"/>
      <c r="T361" s="666"/>
      <c r="U361" s="666"/>
      <c r="V361" s="666"/>
      <c r="W361" s="666"/>
      <c r="X361" s="666"/>
      <c r="Y361" s="666"/>
      <c r="Z361" s="667"/>
      <c r="AA361" s="178"/>
      <c r="AD361" s="219"/>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54"/>
      <c r="CF361" s="54"/>
      <c r="CG361" s="54"/>
      <c r="CH361" s="54"/>
      <c r="CI361" s="54"/>
      <c r="CJ361" s="54"/>
      <c r="CK361" s="54"/>
      <c r="CL361" s="54"/>
      <c r="CM361" s="54"/>
      <c r="CN361" s="54"/>
      <c r="CO361" s="54"/>
      <c r="CP361" s="54"/>
      <c r="CQ361" s="54"/>
    </row>
    <row r="362" spans="1:95" s="229" customFormat="1" ht="45" customHeight="1" x14ac:dyDescent="0.2">
      <c r="A362" s="508"/>
      <c r="B362" s="509" t="s">
        <v>1088</v>
      </c>
      <c r="C362" s="518" t="s">
        <v>1117</v>
      </c>
      <c r="D362" s="646"/>
      <c r="E362" s="647"/>
      <c r="F362" s="646"/>
      <c r="G362" s="647"/>
      <c r="H362" s="646"/>
      <c r="I362" s="647"/>
      <c r="J362" s="646"/>
      <c r="K362" s="647"/>
      <c r="L362" s="646"/>
      <c r="M362" s="647"/>
      <c r="N362" s="646"/>
      <c r="O362" s="647"/>
      <c r="P362" s="646"/>
      <c r="Q362" s="647"/>
      <c r="R362" s="646"/>
      <c r="S362" s="647"/>
      <c r="T362" s="646"/>
      <c r="U362" s="647"/>
      <c r="V362" s="646"/>
      <c r="W362" s="647"/>
      <c r="X362" s="296"/>
      <c r="Y362" s="96">
        <f>IF(OR(D362="s",F362="s",H362="s",J362="s",L362="s",N362="s",P362="s",R362="s",T362="s",V362="s"), 0, IF(OR(D362="a",F362="a",H362="a",J362="a",L362="a",N362="a",P362="a",R362="a",T362="a",V362="a"),Z362,0))</f>
        <v>0</v>
      </c>
      <c r="Z362" s="328">
        <f>IF(X362="na",0,10)</f>
        <v>10</v>
      </c>
      <c r="AA362" s="178">
        <f>IF(AND(COUNTIF(D360:W360,"s"),X362="na"),0,COUNTIF(D362:W362,"a")+COUNTIF(D362:W362,"s")+COUNTIF(X362,"na"))</f>
        <v>0</v>
      </c>
      <c r="AB362" s="387"/>
      <c r="AC362" s="228"/>
      <c r="AD362" s="219"/>
      <c r="AE362" s="228"/>
      <c r="AF362" s="228"/>
      <c r="AG362" s="228"/>
      <c r="AH362" s="228"/>
      <c r="AI362" s="228"/>
      <c r="AJ362" s="228"/>
      <c r="AK362" s="228"/>
      <c r="AL362" s="228"/>
      <c r="AM362" s="228"/>
      <c r="AN362" s="228"/>
      <c r="AO362" s="228"/>
      <c r="AP362" s="228"/>
      <c r="AQ362" s="228"/>
      <c r="AR362" s="228"/>
      <c r="AS362" s="228"/>
      <c r="AT362" s="228"/>
      <c r="AU362" s="228"/>
      <c r="AV362" s="228"/>
      <c r="AW362" s="228"/>
      <c r="AX362" s="228"/>
      <c r="AY362" s="228"/>
      <c r="AZ362" s="228"/>
      <c r="BA362" s="228"/>
      <c r="BB362" s="228"/>
      <c r="BC362" s="228"/>
      <c r="BD362" s="228"/>
      <c r="BE362" s="228"/>
      <c r="BF362" s="228"/>
      <c r="BG362" s="228"/>
      <c r="BH362" s="228"/>
      <c r="BI362" s="228"/>
      <c r="BJ362" s="228"/>
      <c r="BK362" s="228"/>
      <c r="BL362" s="228"/>
      <c r="BM362" s="228"/>
      <c r="BN362" s="228"/>
      <c r="BO362" s="228"/>
      <c r="BP362" s="228"/>
      <c r="BQ362" s="228"/>
      <c r="BR362" s="228"/>
      <c r="BS362" s="228"/>
      <c r="BT362" s="228"/>
      <c r="BU362" s="228"/>
      <c r="BV362" s="228"/>
      <c r="BW362" s="228"/>
      <c r="BX362" s="228"/>
      <c r="BY362" s="228"/>
      <c r="BZ362" s="228"/>
      <c r="CA362" s="228"/>
      <c r="CB362" s="228"/>
      <c r="CC362" s="228"/>
      <c r="CD362" s="228"/>
      <c r="CE362" s="227"/>
      <c r="CF362" s="227"/>
      <c r="CG362" s="227"/>
      <c r="CH362" s="227"/>
      <c r="CI362" s="227"/>
      <c r="CJ362" s="227"/>
      <c r="CK362" s="227"/>
      <c r="CL362" s="227"/>
      <c r="CM362" s="227"/>
      <c r="CN362" s="227"/>
      <c r="CO362" s="227"/>
      <c r="CP362" s="227"/>
      <c r="CQ362" s="227"/>
    </row>
    <row r="363" spans="1:95" ht="30" customHeight="1" x14ac:dyDescent="0.2">
      <c r="A363" s="306"/>
      <c r="B363" s="49"/>
      <c r="C363" s="520" t="s">
        <v>681</v>
      </c>
      <c r="D363" s="665"/>
      <c r="E363" s="666"/>
      <c r="F363" s="666"/>
      <c r="G363" s="666"/>
      <c r="H363" s="666"/>
      <c r="I363" s="666"/>
      <c r="J363" s="666"/>
      <c r="K363" s="666"/>
      <c r="L363" s="666"/>
      <c r="M363" s="666"/>
      <c r="N363" s="666"/>
      <c r="O363" s="666"/>
      <c r="P363" s="666"/>
      <c r="Q363" s="666"/>
      <c r="R363" s="666"/>
      <c r="S363" s="666"/>
      <c r="T363" s="666"/>
      <c r="U363" s="666"/>
      <c r="V363" s="666"/>
      <c r="W363" s="666"/>
      <c r="X363" s="666"/>
      <c r="Y363" s="666"/>
      <c r="Z363" s="667"/>
      <c r="AA363" s="178"/>
      <c r="AD363" s="219"/>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54"/>
      <c r="CF363" s="54"/>
      <c r="CG363" s="54"/>
      <c r="CH363" s="54"/>
      <c r="CI363" s="54"/>
      <c r="CJ363" s="54"/>
      <c r="CK363" s="54"/>
      <c r="CL363" s="54"/>
      <c r="CM363" s="54"/>
      <c r="CN363" s="54"/>
      <c r="CO363" s="54"/>
      <c r="CP363" s="54"/>
      <c r="CQ363" s="54"/>
    </row>
    <row r="364" spans="1:95" s="229" customFormat="1" ht="45" customHeight="1" x14ac:dyDescent="0.2">
      <c r="A364" s="508"/>
      <c r="B364" s="192" t="s">
        <v>1089</v>
      </c>
      <c r="C364" s="518" t="s">
        <v>1094</v>
      </c>
      <c r="D364" s="646"/>
      <c r="E364" s="647"/>
      <c r="F364" s="646"/>
      <c r="G364" s="647"/>
      <c r="H364" s="646"/>
      <c r="I364" s="647"/>
      <c r="J364" s="646"/>
      <c r="K364" s="647"/>
      <c r="L364" s="646"/>
      <c r="M364" s="647"/>
      <c r="N364" s="646"/>
      <c r="O364" s="647"/>
      <c r="P364" s="646"/>
      <c r="Q364" s="647"/>
      <c r="R364" s="646"/>
      <c r="S364" s="647"/>
      <c r="T364" s="646"/>
      <c r="U364" s="647"/>
      <c r="V364" s="646"/>
      <c r="W364" s="647"/>
      <c r="X364" s="505" t="str">
        <f>IF(OR(AND(X362="na",COUNTIF(D360:W360,"a")),AND(X360="na",X362="na")),"na","")</f>
        <v/>
      </c>
      <c r="Y364" s="96">
        <f>IF(OR(D364="s",F364="s",H364="s",J364="s",L364="s",N364="s",P364="s",R364="s",T364="s",V364="s"), 0, IF(OR(D364="a",F364="a",H364="a",J364="a",L364="a",N364="a",P364="a",R364="a",T364="a",V364="a"),Z364,0))</f>
        <v>0</v>
      </c>
      <c r="Z364" s="328">
        <f>IF(X364="na",0,10)</f>
        <v>10</v>
      </c>
      <c r="AA364" s="178">
        <f>COUNTIF(D364:W364,"a")+COUNTIF(D364:W364,"s")+COUNTIF(X364,"na")</f>
        <v>0</v>
      </c>
      <c r="AB364" s="387"/>
      <c r="AC364" s="228"/>
      <c r="AD364" s="219"/>
      <c r="AE364" s="228"/>
      <c r="AF364" s="228"/>
      <c r="AG364" s="228"/>
      <c r="AH364" s="228"/>
      <c r="AI364" s="228"/>
      <c r="AJ364" s="228"/>
      <c r="AK364" s="228"/>
      <c r="AL364" s="228"/>
      <c r="AM364" s="228"/>
      <c r="AN364" s="228"/>
      <c r="AO364" s="228"/>
      <c r="AP364" s="228"/>
      <c r="AQ364" s="228"/>
      <c r="AR364" s="228"/>
      <c r="AS364" s="228"/>
      <c r="AT364" s="228"/>
      <c r="AU364" s="228"/>
      <c r="AV364" s="228"/>
      <c r="AW364" s="228"/>
      <c r="AX364" s="228"/>
      <c r="AY364" s="228"/>
      <c r="AZ364" s="228"/>
      <c r="BA364" s="228"/>
      <c r="BB364" s="228"/>
      <c r="BC364" s="228"/>
      <c r="BD364" s="228"/>
      <c r="BE364" s="228"/>
      <c r="BF364" s="228"/>
      <c r="BG364" s="228"/>
      <c r="BH364" s="228"/>
      <c r="BI364" s="228"/>
      <c r="BJ364" s="228"/>
      <c r="BK364" s="228"/>
      <c r="BL364" s="228"/>
      <c r="BM364" s="228"/>
      <c r="BN364" s="228"/>
      <c r="BO364" s="228"/>
      <c r="BP364" s="228"/>
      <c r="BQ364" s="228"/>
      <c r="BR364" s="228"/>
      <c r="BS364" s="228"/>
      <c r="BT364" s="228"/>
      <c r="BU364" s="228"/>
      <c r="BV364" s="228"/>
      <c r="BW364" s="228"/>
      <c r="BX364" s="228"/>
      <c r="BY364" s="228"/>
      <c r="BZ364" s="228"/>
      <c r="CA364" s="228"/>
      <c r="CB364" s="228"/>
      <c r="CC364" s="228"/>
      <c r="CD364" s="228"/>
      <c r="CE364" s="227"/>
      <c r="CF364" s="227"/>
      <c r="CG364" s="227"/>
      <c r="CH364" s="227"/>
      <c r="CI364" s="227"/>
      <c r="CJ364" s="227"/>
      <c r="CK364" s="227"/>
      <c r="CL364" s="227"/>
      <c r="CM364" s="227"/>
      <c r="CN364" s="227"/>
      <c r="CO364" s="227"/>
      <c r="CP364" s="227"/>
      <c r="CQ364" s="227"/>
    </row>
    <row r="365" spans="1:95" ht="30" customHeight="1" x14ac:dyDescent="0.2">
      <c r="A365" s="306"/>
      <c r="B365" s="49"/>
      <c r="C365" s="520" t="s">
        <v>1077</v>
      </c>
      <c r="D365" s="728"/>
      <c r="E365" s="729"/>
      <c r="F365" s="729"/>
      <c r="G365" s="729"/>
      <c r="H365" s="729"/>
      <c r="I365" s="729"/>
      <c r="J365" s="729"/>
      <c r="K365" s="729"/>
      <c r="L365" s="729"/>
      <c r="M365" s="729"/>
      <c r="N365" s="729"/>
      <c r="O365" s="729"/>
      <c r="P365" s="729"/>
      <c r="Q365" s="729"/>
      <c r="R365" s="729"/>
      <c r="S365" s="729"/>
      <c r="T365" s="729"/>
      <c r="U365" s="729"/>
      <c r="V365" s="729"/>
      <c r="W365" s="729"/>
      <c r="X365" s="666"/>
      <c r="Y365" s="666"/>
      <c r="Z365" s="667"/>
      <c r="AA365" s="178"/>
      <c r="AD365" s="219"/>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54"/>
      <c r="CF365" s="54"/>
      <c r="CG365" s="54"/>
      <c r="CH365" s="54"/>
      <c r="CI365" s="54"/>
      <c r="CJ365" s="54"/>
      <c r="CK365" s="54"/>
      <c r="CL365" s="54"/>
      <c r="CM365" s="54"/>
      <c r="CN365" s="54"/>
      <c r="CO365" s="54"/>
      <c r="CP365" s="54"/>
      <c r="CQ365" s="54"/>
    </row>
    <row r="366" spans="1:95" s="229" customFormat="1" ht="45" customHeight="1" x14ac:dyDescent="0.2">
      <c r="A366" s="508"/>
      <c r="B366" s="192" t="s">
        <v>1090</v>
      </c>
      <c r="C366" s="518" t="s">
        <v>1118</v>
      </c>
      <c r="D366" s="654"/>
      <c r="E366" s="655"/>
      <c r="F366" s="654"/>
      <c r="G366" s="655"/>
      <c r="H366" s="654"/>
      <c r="I366" s="655"/>
      <c r="J366" s="654"/>
      <c r="K366" s="655"/>
      <c r="L366" s="654"/>
      <c r="M366" s="655"/>
      <c r="N366" s="654"/>
      <c r="O366" s="655"/>
      <c r="P366" s="654"/>
      <c r="Q366" s="655"/>
      <c r="R366" s="654"/>
      <c r="S366" s="655"/>
      <c r="T366" s="654"/>
      <c r="U366" s="655"/>
      <c r="V366" s="654"/>
      <c r="W366" s="655"/>
      <c r="X366" s="512" t="str">
        <f>IF(AND(X360="na",X362="na"),"na","")</f>
        <v/>
      </c>
      <c r="Y366" s="96">
        <f>IF(OR(D366="s",F366="s",H366="s",J366="s",L366="s",N366="s",P366="s",R366="s",T366="s",V366="s"), 0, IF(OR(D366="a",F366="a",H366="a",J366="a",L366="a",N366="a",P366="a",R366="a",T366="a",V366="a"),Z366,0))</f>
        <v>0</v>
      </c>
      <c r="Z366" s="328">
        <f>IF(X366="na",0,5)</f>
        <v>5</v>
      </c>
      <c r="AA366" s="178">
        <f>COUNTIF(D366:W366,"a")+COUNTIF(D366:W366,"s")+COUNTIF(X366,"na")</f>
        <v>0</v>
      </c>
      <c r="AB366" s="387"/>
      <c r="AC366" s="228"/>
      <c r="AD366" s="219"/>
      <c r="AE366" s="228"/>
      <c r="AF366" s="228"/>
      <c r="AG366" s="228"/>
      <c r="AH366" s="228"/>
      <c r="AI366" s="228"/>
      <c r="AJ366" s="228"/>
      <c r="AK366" s="228"/>
      <c r="AL366" s="228"/>
      <c r="AM366" s="228"/>
      <c r="AN366" s="228"/>
      <c r="AO366" s="228"/>
      <c r="AP366" s="228"/>
      <c r="AQ366" s="228"/>
      <c r="AR366" s="228"/>
      <c r="AS366" s="228"/>
      <c r="AT366" s="228"/>
      <c r="AU366" s="228"/>
      <c r="AV366" s="228"/>
      <c r="AW366" s="228"/>
      <c r="AX366" s="228"/>
      <c r="AY366" s="228"/>
      <c r="AZ366" s="228"/>
      <c r="BA366" s="228"/>
      <c r="BB366" s="228"/>
      <c r="BC366" s="228"/>
      <c r="BD366" s="228"/>
      <c r="BE366" s="228"/>
      <c r="BF366" s="228"/>
      <c r="BG366" s="228"/>
      <c r="BH366" s="228"/>
      <c r="BI366" s="228"/>
      <c r="BJ366" s="228"/>
      <c r="BK366" s="228"/>
      <c r="BL366" s="228"/>
      <c r="BM366" s="228"/>
      <c r="BN366" s="228"/>
      <c r="BO366" s="228"/>
      <c r="BP366" s="228"/>
      <c r="BQ366" s="228"/>
      <c r="BR366" s="228"/>
      <c r="BS366" s="228"/>
      <c r="BT366" s="228"/>
      <c r="BU366" s="228"/>
      <c r="BV366" s="228"/>
      <c r="BW366" s="228"/>
      <c r="BX366" s="228"/>
      <c r="BY366" s="228"/>
      <c r="BZ366" s="228"/>
      <c r="CA366" s="228"/>
      <c r="CB366" s="228"/>
      <c r="CC366" s="228"/>
      <c r="CD366" s="228"/>
      <c r="CE366" s="227"/>
      <c r="CF366" s="227"/>
      <c r="CG366" s="227"/>
      <c r="CH366" s="227"/>
      <c r="CI366" s="227"/>
      <c r="CJ366" s="227"/>
      <c r="CK366" s="227"/>
      <c r="CL366" s="227"/>
      <c r="CM366" s="227"/>
      <c r="CN366" s="227"/>
      <c r="CO366" s="227"/>
      <c r="CP366" s="227"/>
      <c r="CQ366" s="227"/>
    </row>
    <row r="367" spans="1:95" s="229" customFormat="1" ht="45" customHeight="1" thickBot="1" x14ac:dyDescent="0.25">
      <c r="A367" s="508"/>
      <c r="B367" s="192" t="s">
        <v>1095</v>
      </c>
      <c r="C367" s="518" t="s">
        <v>1119</v>
      </c>
      <c r="D367" s="654"/>
      <c r="E367" s="655"/>
      <c r="F367" s="654"/>
      <c r="G367" s="655"/>
      <c r="H367" s="654"/>
      <c r="I367" s="655"/>
      <c r="J367" s="654"/>
      <c r="K367" s="655"/>
      <c r="L367" s="654"/>
      <c r="M367" s="655"/>
      <c r="N367" s="654"/>
      <c r="O367" s="655"/>
      <c r="P367" s="654"/>
      <c r="Q367" s="655"/>
      <c r="R367" s="654"/>
      <c r="S367" s="655"/>
      <c r="T367" s="654"/>
      <c r="U367" s="655"/>
      <c r="V367" s="654"/>
      <c r="W367" s="655"/>
      <c r="X367" s="505" t="str">
        <f>IF(OR(AND(X362="na",COUNTIF(D360:W360,"a")),AND(X360="na",X362="na")),"na","")</f>
        <v/>
      </c>
      <c r="Y367" s="96">
        <f>IF(OR(D367="s",F367="s",H367="s",J367="s",L367="s",N367="s",P367="s",R367="s",T367="s",V367="s"), 0, IF(OR(D367="a",F367="a",H367="a",J367="a",L367="a",N367="a",P367="a",R367="a",T367="a",V367="a"),Z367,0))</f>
        <v>0</v>
      </c>
      <c r="Z367" s="328">
        <f>IF(X367="na",0,10)</f>
        <v>10</v>
      </c>
      <c r="AA367" s="178">
        <f>COUNTIF(D367:W367,"a")+COUNTIF(D367:W367,"s")+COUNTIF(X367,"na")</f>
        <v>0</v>
      </c>
      <c r="AB367" s="387"/>
      <c r="AC367" s="228"/>
      <c r="AD367" s="219"/>
      <c r="AE367" s="228"/>
      <c r="AF367" s="228"/>
      <c r="AG367" s="228"/>
      <c r="AH367" s="228"/>
      <c r="AI367" s="228"/>
      <c r="AJ367" s="228"/>
      <c r="AK367" s="228"/>
      <c r="AL367" s="228"/>
      <c r="AM367" s="228"/>
      <c r="AN367" s="228"/>
      <c r="AO367" s="228"/>
      <c r="AP367" s="228"/>
      <c r="AQ367" s="228"/>
      <c r="AR367" s="228"/>
      <c r="AS367" s="228"/>
      <c r="AT367" s="228"/>
      <c r="AU367" s="228"/>
      <c r="AV367" s="228"/>
      <c r="AW367" s="228"/>
      <c r="AX367" s="228"/>
      <c r="AY367" s="228"/>
      <c r="AZ367" s="228"/>
      <c r="BA367" s="228"/>
      <c r="BB367" s="228"/>
      <c r="BC367" s="228"/>
      <c r="BD367" s="228"/>
      <c r="BE367" s="228"/>
      <c r="BF367" s="228"/>
      <c r="BG367" s="228"/>
      <c r="BH367" s="228"/>
      <c r="BI367" s="228"/>
      <c r="BJ367" s="228"/>
      <c r="BK367" s="228"/>
      <c r="BL367" s="228"/>
      <c r="BM367" s="228"/>
      <c r="BN367" s="228"/>
      <c r="BO367" s="228"/>
      <c r="BP367" s="228"/>
      <c r="BQ367" s="228"/>
      <c r="BR367" s="228"/>
      <c r="BS367" s="228"/>
      <c r="BT367" s="228"/>
      <c r="BU367" s="228"/>
      <c r="BV367" s="228"/>
      <c r="BW367" s="228"/>
      <c r="BX367" s="228"/>
      <c r="BY367" s="228"/>
      <c r="BZ367" s="228"/>
      <c r="CA367" s="228"/>
      <c r="CB367" s="228"/>
      <c r="CC367" s="228"/>
      <c r="CD367" s="228"/>
      <c r="CE367" s="227"/>
      <c r="CF367" s="227"/>
      <c r="CG367" s="227"/>
      <c r="CH367" s="227"/>
      <c r="CI367" s="227"/>
      <c r="CJ367" s="227"/>
      <c r="CK367" s="227"/>
      <c r="CL367" s="227"/>
      <c r="CM367" s="227"/>
      <c r="CN367" s="227"/>
      <c r="CO367" s="227"/>
      <c r="CP367" s="227"/>
      <c r="CQ367" s="227"/>
    </row>
    <row r="368" spans="1:95" ht="21" customHeight="1" thickTop="1" thickBot="1" x14ac:dyDescent="0.25">
      <c r="A368" s="508"/>
      <c r="B368" s="49"/>
      <c r="C368" s="126"/>
      <c r="D368" s="659" t="s">
        <v>398</v>
      </c>
      <c r="E368" s="660"/>
      <c r="F368" s="660"/>
      <c r="G368" s="660"/>
      <c r="H368" s="660"/>
      <c r="I368" s="660"/>
      <c r="J368" s="660"/>
      <c r="K368" s="660"/>
      <c r="L368" s="660"/>
      <c r="M368" s="660"/>
      <c r="N368" s="660"/>
      <c r="O368" s="660"/>
      <c r="P368" s="660"/>
      <c r="Q368" s="660"/>
      <c r="R368" s="660"/>
      <c r="S368" s="660"/>
      <c r="T368" s="660"/>
      <c r="U368" s="660"/>
      <c r="V368" s="660"/>
      <c r="W368" s="660"/>
      <c r="X368" s="661"/>
      <c r="Y368" s="86">
        <f>SUM(Y360:Y367)</f>
        <v>0</v>
      </c>
      <c r="Z368" s="325">
        <f>SUM(Z360:Z367)</f>
        <v>55</v>
      </c>
      <c r="AD368" s="219"/>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54"/>
      <c r="CH368" s="54"/>
      <c r="CI368" s="54"/>
      <c r="CJ368" s="54"/>
      <c r="CK368" s="54"/>
      <c r="CL368" s="54"/>
      <c r="CM368" s="54"/>
    </row>
    <row r="369" spans="1:95" ht="21" customHeight="1" thickBot="1" x14ac:dyDescent="0.25">
      <c r="A369" s="508"/>
      <c r="B369" s="92"/>
      <c r="C369" s="146"/>
      <c r="D369" s="650"/>
      <c r="E369" s="651"/>
      <c r="F369" s="716">
        <v>0</v>
      </c>
      <c r="G369" s="717"/>
      <c r="H369" s="717"/>
      <c r="I369" s="717"/>
      <c r="J369" s="717"/>
      <c r="K369" s="717"/>
      <c r="L369" s="717"/>
      <c r="M369" s="717"/>
      <c r="N369" s="717"/>
      <c r="O369" s="717"/>
      <c r="P369" s="717"/>
      <c r="Q369" s="717"/>
      <c r="R369" s="717"/>
      <c r="S369" s="717"/>
      <c r="T369" s="717"/>
      <c r="U369" s="717"/>
      <c r="V369" s="717"/>
      <c r="W369" s="717"/>
      <c r="X369" s="717"/>
      <c r="Y369" s="717"/>
      <c r="Z369" s="718"/>
      <c r="AD369" s="219"/>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54"/>
      <c r="CH369" s="54"/>
      <c r="CI369" s="54"/>
      <c r="CJ369" s="54"/>
      <c r="CK369" s="54"/>
      <c r="CL369" s="54"/>
      <c r="CM369" s="54"/>
    </row>
    <row r="370" spans="1:95" ht="30" customHeight="1" thickBot="1" x14ac:dyDescent="0.25">
      <c r="A370" s="310"/>
      <c r="B370" s="198">
        <v>5450</v>
      </c>
      <c r="C370" s="166" t="s">
        <v>45</v>
      </c>
      <c r="D370" s="245"/>
      <c r="E370" s="246"/>
      <c r="F370" s="245" t="s">
        <v>397</v>
      </c>
      <c r="G370" s="246"/>
      <c r="H370" s="245" t="s">
        <v>397</v>
      </c>
      <c r="I370" s="246"/>
      <c r="J370" s="245"/>
      <c r="K370" s="246"/>
      <c r="L370" s="245"/>
      <c r="M370" s="246"/>
      <c r="N370" s="245"/>
      <c r="O370" s="246"/>
      <c r="P370" s="245"/>
      <c r="Q370" s="246"/>
      <c r="R370" s="245"/>
      <c r="S370" s="246"/>
      <c r="T370" s="245"/>
      <c r="U370" s="246"/>
      <c r="V370" s="245"/>
      <c r="W370" s="246"/>
      <c r="X370" s="244"/>
      <c r="Y370" s="244"/>
      <c r="Z370" s="323"/>
      <c r="AA370" s="362"/>
      <c r="AB370" s="363"/>
      <c r="AD370" s="219"/>
      <c r="CG370" s="54"/>
      <c r="CH370" s="54"/>
      <c r="CI370" s="54"/>
      <c r="CJ370" s="54"/>
      <c r="CK370" s="54"/>
      <c r="CL370" s="54"/>
      <c r="CM370" s="54"/>
      <c r="CN370" s="54"/>
      <c r="CO370" s="54"/>
      <c r="CP370" s="54"/>
      <c r="CQ370" s="54"/>
    </row>
    <row r="371" spans="1:95" ht="45" customHeight="1" thickBot="1" x14ac:dyDescent="0.25">
      <c r="A371" s="508"/>
      <c r="B371" s="193" t="s">
        <v>46</v>
      </c>
      <c r="C371" s="156" t="s">
        <v>103</v>
      </c>
      <c r="D371" s="652"/>
      <c r="E371" s="653"/>
      <c r="F371" s="652"/>
      <c r="G371" s="653"/>
      <c r="H371" s="652"/>
      <c r="I371" s="653"/>
      <c r="J371" s="652"/>
      <c r="K371" s="653"/>
      <c r="L371" s="652"/>
      <c r="M371" s="653"/>
      <c r="N371" s="652"/>
      <c r="O371" s="653"/>
      <c r="P371" s="652"/>
      <c r="Q371" s="653"/>
      <c r="R371" s="652"/>
      <c r="S371" s="653"/>
      <c r="T371" s="652"/>
      <c r="U371" s="653"/>
      <c r="V371" s="652"/>
      <c r="W371" s="653"/>
      <c r="X371" s="47"/>
      <c r="Y371" s="95">
        <f>IF(OR(D371="s",F371="s",H371="s",J371="s",L371="s",N371="s",P371="s",R371="s",T371="s",V371="s"), 0, IF(OR(D371="a",F371="a",H371="a",J371="a",L371="a",N371="a",P371="a",R371="a",T371="a",V371="a"),Z371,0))</f>
        <v>0</v>
      </c>
      <c r="Z371" s="327">
        <v>40</v>
      </c>
      <c r="AA371" s="362">
        <f>COUNTIF(D371:W371,"a")+COUNTIF(D371:W371,"s")</f>
        <v>0</v>
      </c>
      <c r="AB371" s="365"/>
      <c r="AD371" s="219"/>
      <c r="CG371" s="54"/>
      <c r="CH371" s="54"/>
      <c r="CI371" s="54"/>
      <c r="CJ371" s="54"/>
      <c r="CK371" s="54"/>
      <c r="CL371" s="54"/>
      <c r="CM371" s="54"/>
      <c r="CN371" s="54"/>
      <c r="CO371" s="54"/>
      <c r="CP371" s="54"/>
      <c r="CQ371" s="54"/>
    </row>
    <row r="372" spans="1:95" ht="21.6" customHeight="1" thickTop="1" thickBot="1" x14ac:dyDescent="0.25">
      <c r="A372" s="508"/>
      <c r="B372" s="529"/>
      <c r="C372" s="511"/>
      <c r="D372" s="659" t="s">
        <v>398</v>
      </c>
      <c r="E372" s="660"/>
      <c r="F372" s="660"/>
      <c r="G372" s="660"/>
      <c r="H372" s="660"/>
      <c r="I372" s="660"/>
      <c r="J372" s="660"/>
      <c r="K372" s="660"/>
      <c r="L372" s="660"/>
      <c r="M372" s="660"/>
      <c r="N372" s="660"/>
      <c r="O372" s="660"/>
      <c r="P372" s="660"/>
      <c r="Q372" s="660"/>
      <c r="R372" s="660"/>
      <c r="S372" s="660"/>
      <c r="T372" s="660"/>
      <c r="U372" s="660"/>
      <c r="V372" s="660"/>
      <c r="W372" s="660"/>
      <c r="X372" s="661"/>
      <c r="Y372" s="86">
        <f>SUM(Y371:Y371)</f>
        <v>0</v>
      </c>
      <c r="Z372" s="325">
        <f>SUM(Z371:Z371)</f>
        <v>40</v>
      </c>
      <c r="AA372" s="362"/>
      <c r="AB372" s="363"/>
      <c r="AD372" s="219"/>
      <c r="CG372" s="54"/>
      <c r="CH372" s="54"/>
      <c r="CI372" s="54"/>
      <c r="CJ372" s="54"/>
      <c r="CK372" s="54"/>
      <c r="CL372" s="54"/>
      <c r="CM372" s="54"/>
      <c r="CN372" s="54"/>
      <c r="CO372" s="54"/>
      <c r="CP372" s="54"/>
      <c r="CQ372" s="54"/>
    </row>
    <row r="373" spans="1:95" ht="21.6" customHeight="1" thickBot="1" x14ac:dyDescent="0.25">
      <c r="A373" s="508"/>
      <c r="B373" s="160"/>
      <c r="C373" s="146"/>
      <c r="D373" s="650"/>
      <c r="E373" s="651"/>
      <c r="F373" s="782">
        <v>0</v>
      </c>
      <c r="G373" s="663"/>
      <c r="H373" s="663"/>
      <c r="I373" s="663"/>
      <c r="J373" s="663"/>
      <c r="K373" s="663"/>
      <c r="L373" s="663"/>
      <c r="M373" s="663"/>
      <c r="N373" s="663"/>
      <c r="O373" s="663"/>
      <c r="P373" s="663"/>
      <c r="Q373" s="663"/>
      <c r="R373" s="663"/>
      <c r="S373" s="663"/>
      <c r="T373" s="663"/>
      <c r="U373" s="663"/>
      <c r="V373" s="663"/>
      <c r="W373" s="663"/>
      <c r="X373" s="663"/>
      <c r="Y373" s="663"/>
      <c r="Z373" s="664"/>
      <c r="AA373" s="362"/>
      <c r="AB373" s="363"/>
      <c r="AD373" s="219"/>
      <c r="CG373" s="54"/>
      <c r="CH373" s="54"/>
      <c r="CI373" s="54"/>
      <c r="CJ373" s="54"/>
      <c r="CK373" s="54"/>
      <c r="CL373" s="54"/>
      <c r="CM373" s="54"/>
      <c r="CN373" s="54"/>
      <c r="CO373" s="54"/>
      <c r="CP373" s="54"/>
      <c r="CQ373" s="54"/>
    </row>
    <row r="374" spans="1:95" ht="30" customHeight="1" thickBot="1" x14ac:dyDescent="0.25">
      <c r="A374" s="310"/>
      <c r="B374" s="198" t="s">
        <v>375</v>
      </c>
      <c r="C374" s="145" t="s">
        <v>36</v>
      </c>
      <c r="D374" s="245"/>
      <c r="E374" s="246"/>
      <c r="F374" s="245" t="s">
        <v>397</v>
      </c>
      <c r="G374" s="246"/>
      <c r="H374" s="245" t="s">
        <v>397</v>
      </c>
      <c r="I374" s="246"/>
      <c r="J374" s="245"/>
      <c r="K374" s="246"/>
      <c r="L374" s="245"/>
      <c r="M374" s="246"/>
      <c r="N374" s="245"/>
      <c r="O374" s="246"/>
      <c r="P374" s="245"/>
      <c r="Q374" s="246"/>
      <c r="R374" s="245"/>
      <c r="S374" s="246"/>
      <c r="T374" s="245"/>
      <c r="U374" s="246"/>
      <c r="V374" s="245"/>
      <c r="W374" s="246"/>
      <c r="X374" s="244"/>
      <c r="Y374" s="244"/>
      <c r="Z374" s="323"/>
      <c r="AA374" s="362"/>
      <c r="AB374" s="363"/>
      <c r="AD374" s="219"/>
      <c r="CG374" s="54"/>
      <c r="CH374" s="54"/>
      <c r="CI374" s="54"/>
      <c r="CJ374" s="54"/>
      <c r="CK374" s="54"/>
      <c r="CL374" s="54"/>
      <c r="CM374" s="54"/>
      <c r="CN374" s="54"/>
      <c r="CO374" s="54"/>
      <c r="CP374" s="54"/>
      <c r="CQ374" s="54"/>
    </row>
    <row r="375" spans="1:95" ht="88.5" customHeight="1" thickBot="1" x14ac:dyDescent="0.25">
      <c r="A375" s="508"/>
      <c r="B375" s="193" t="s">
        <v>94</v>
      </c>
      <c r="C375" s="156" t="s">
        <v>101</v>
      </c>
      <c r="D375" s="652"/>
      <c r="E375" s="653"/>
      <c r="F375" s="652"/>
      <c r="G375" s="653"/>
      <c r="H375" s="652"/>
      <c r="I375" s="653"/>
      <c r="J375" s="652"/>
      <c r="K375" s="653"/>
      <c r="L375" s="652"/>
      <c r="M375" s="653"/>
      <c r="N375" s="652"/>
      <c r="O375" s="653"/>
      <c r="P375" s="652"/>
      <c r="Q375" s="653"/>
      <c r="R375" s="652"/>
      <c r="S375" s="653"/>
      <c r="T375" s="652"/>
      <c r="U375" s="653"/>
      <c r="V375" s="652"/>
      <c r="W375" s="653"/>
      <c r="X375" s="47"/>
      <c r="Y375" s="95">
        <f>IF(OR(D375="s",F375="s",H375="s",J375="s",L375="s",N375="s",P375="s",R375="s",T375="s",V375="s"), 0, IF(OR(D375="a",F375="a",H375="a",J375="a",L375="a",N375="a",P375="a",R375="a",T375="a",V375="a"),Z375,0))</f>
        <v>0</v>
      </c>
      <c r="Z375" s="327">
        <v>50</v>
      </c>
      <c r="AA375" s="362">
        <f>COUNTIF(D375:W375,"a")+COUNTIF(D375:W375,"s")</f>
        <v>0</v>
      </c>
      <c r="AB375" s="365"/>
      <c r="AD375" s="219"/>
      <c r="CG375" s="54"/>
      <c r="CH375" s="54"/>
      <c r="CI375" s="54"/>
      <c r="CJ375" s="54"/>
      <c r="CK375" s="54"/>
      <c r="CL375" s="54"/>
      <c r="CM375" s="54"/>
      <c r="CN375" s="54"/>
      <c r="CO375" s="54"/>
      <c r="CP375" s="54"/>
      <c r="CQ375" s="54"/>
    </row>
    <row r="376" spans="1:95" ht="21" customHeight="1" thickTop="1" thickBot="1" x14ac:dyDescent="0.25">
      <c r="A376" s="508"/>
      <c r="B376" s="529"/>
      <c r="C376" s="511"/>
      <c r="D376" s="659" t="s">
        <v>398</v>
      </c>
      <c r="E376" s="660"/>
      <c r="F376" s="660"/>
      <c r="G376" s="660"/>
      <c r="H376" s="660"/>
      <c r="I376" s="660"/>
      <c r="J376" s="660"/>
      <c r="K376" s="660"/>
      <c r="L376" s="660"/>
      <c r="M376" s="660"/>
      <c r="N376" s="660"/>
      <c r="O376" s="660"/>
      <c r="P376" s="660"/>
      <c r="Q376" s="660"/>
      <c r="R376" s="660"/>
      <c r="S376" s="660"/>
      <c r="T376" s="660"/>
      <c r="U376" s="660"/>
      <c r="V376" s="660"/>
      <c r="W376" s="660"/>
      <c r="X376" s="661"/>
      <c r="Y376" s="86">
        <f>SUM(Y375:Y375)</f>
        <v>0</v>
      </c>
      <c r="Z376" s="325">
        <f>SUM(Z375:Z375)</f>
        <v>50</v>
      </c>
      <c r="AA376" s="362"/>
      <c r="AB376" s="363"/>
      <c r="AD376" s="219"/>
      <c r="CG376" s="54"/>
      <c r="CH376" s="54"/>
      <c r="CI376" s="54"/>
      <c r="CJ376" s="54"/>
      <c r="CK376" s="54"/>
      <c r="CL376" s="54"/>
      <c r="CM376" s="54"/>
      <c r="CN376" s="54"/>
      <c r="CO376" s="54"/>
      <c r="CP376" s="54"/>
      <c r="CQ376" s="54"/>
    </row>
    <row r="377" spans="1:95" ht="21" customHeight="1" thickBot="1" x14ac:dyDescent="0.25">
      <c r="A377" s="314"/>
      <c r="B377" s="160"/>
      <c r="C377" s="150"/>
      <c r="D377" s="650"/>
      <c r="E377" s="651"/>
      <c r="F377" s="722">
        <v>0</v>
      </c>
      <c r="G377" s="663"/>
      <c r="H377" s="663"/>
      <c r="I377" s="663"/>
      <c r="J377" s="663"/>
      <c r="K377" s="663"/>
      <c r="L377" s="663"/>
      <c r="M377" s="663"/>
      <c r="N377" s="663"/>
      <c r="O377" s="663"/>
      <c r="P377" s="663"/>
      <c r="Q377" s="663"/>
      <c r="R377" s="663"/>
      <c r="S377" s="663"/>
      <c r="T377" s="663"/>
      <c r="U377" s="663"/>
      <c r="V377" s="663"/>
      <c r="W377" s="663"/>
      <c r="X377" s="663"/>
      <c r="Y377" s="663"/>
      <c r="Z377" s="664"/>
      <c r="AA377" s="362"/>
      <c r="AB377" s="363"/>
      <c r="AD377" s="219"/>
      <c r="CG377" s="54"/>
      <c r="CH377" s="54"/>
      <c r="CI377" s="54"/>
      <c r="CJ377" s="54"/>
      <c r="CK377" s="54"/>
      <c r="CL377" s="54"/>
      <c r="CM377" s="54"/>
      <c r="CN377" s="54"/>
      <c r="CO377" s="54"/>
      <c r="CP377" s="54"/>
      <c r="CQ377" s="54"/>
    </row>
    <row r="378" spans="1:95" s="229" customFormat="1" ht="30" customHeight="1" thickBot="1" x14ac:dyDescent="0.25">
      <c r="A378" s="306"/>
      <c r="B378" s="212" t="s">
        <v>784</v>
      </c>
      <c r="C378" s="166" t="s">
        <v>785</v>
      </c>
      <c r="D378" s="282"/>
      <c r="E378" s="283"/>
      <c r="F378" s="284"/>
      <c r="G378" s="285"/>
      <c r="H378" s="20"/>
      <c r="I378" s="283"/>
      <c r="J378" s="286"/>
      <c r="K378" s="285"/>
      <c r="L378" s="282"/>
      <c r="M378" s="283"/>
      <c r="N378" s="284"/>
      <c r="O378" s="285"/>
      <c r="P378" s="20"/>
      <c r="Q378" s="283"/>
      <c r="R378" s="284"/>
      <c r="S378" s="285"/>
      <c r="T378" s="282"/>
      <c r="U378" s="283"/>
      <c r="V378" s="284"/>
      <c r="W378" s="285"/>
      <c r="X378" s="287"/>
      <c r="Y378" s="287"/>
      <c r="Z378" s="323"/>
      <c r="AA378" s="178"/>
      <c r="AB378" s="227"/>
      <c r="AC378" s="228"/>
      <c r="AD378" s="219"/>
      <c r="AE378" s="228"/>
      <c r="AF378" s="228"/>
      <c r="AG378" s="228"/>
      <c r="AH378" s="228"/>
      <c r="AI378" s="228"/>
      <c r="AJ378" s="228"/>
      <c r="AK378" s="228"/>
      <c r="AL378" s="228"/>
      <c r="AM378" s="228"/>
      <c r="AN378" s="228"/>
      <c r="AO378" s="228"/>
      <c r="AP378" s="228"/>
      <c r="AQ378" s="228"/>
      <c r="AR378" s="228"/>
      <c r="AS378" s="228"/>
      <c r="AT378" s="228"/>
      <c r="AU378" s="228"/>
      <c r="AV378" s="228"/>
      <c r="AW378" s="228"/>
      <c r="AX378" s="228"/>
      <c r="AY378" s="228"/>
      <c r="AZ378" s="228"/>
      <c r="BA378" s="228"/>
      <c r="BB378" s="228"/>
      <c r="BC378" s="228"/>
      <c r="BD378" s="228"/>
      <c r="BE378" s="228"/>
      <c r="BF378" s="228"/>
      <c r="BG378" s="228"/>
      <c r="BH378" s="228"/>
      <c r="BI378" s="228"/>
      <c r="BJ378" s="228"/>
      <c r="BK378" s="228"/>
      <c r="BL378" s="228"/>
      <c r="BM378" s="228"/>
      <c r="BN378" s="228"/>
      <c r="BO378" s="228"/>
      <c r="BP378" s="228"/>
      <c r="BQ378" s="228"/>
      <c r="BR378" s="228"/>
      <c r="BS378" s="228"/>
      <c r="BT378" s="228"/>
      <c r="BU378" s="228"/>
      <c r="BV378" s="228"/>
      <c r="BW378" s="228"/>
      <c r="BX378" s="228"/>
      <c r="BY378" s="228"/>
      <c r="BZ378" s="228"/>
      <c r="CA378" s="228"/>
      <c r="CB378" s="228"/>
      <c r="CC378" s="228"/>
      <c r="CD378" s="228"/>
      <c r="CE378" s="227"/>
      <c r="CF378" s="227"/>
      <c r="CG378" s="227"/>
      <c r="CH378" s="227"/>
      <c r="CI378" s="227"/>
      <c r="CJ378" s="227"/>
      <c r="CK378" s="227"/>
      <c r="CL378" s="227"/>
      <c r="CM378" s="227"/>
      <c r="CN378" s="227"/>
      <c r="CO378" s="227"/>
      <c r="CP378" s="227"/>
      <c r="CQ378" s="227"/>
    </row>
    <row r="379" spans="1:95" ht="27.95" customHeight="1" x14ac:dyDescent="0.2">
      <c r="A379" s="508"/>
      <c r="B379" s="213"/>
      <c r="C379" s="409" t="s">
        <v>786</v>
      </c>
      <c r="D379" s="868"/>
      <c r="E379" s="869"/>
      <c r="F379" s="870"/>
      <c r="G379" s="870"/>
      <c r="H379" s="870"/>
      <c r="I379" s="870"/>
      <c r="J379" s="870"/>
      <c r="K379" s="870"/>
      <c r="L379" s="870"/>
      <c r="M379" s="870"/>
      <c r="N379" s="870"/>
      <c r="O379" s="870"/>
      <c r="P379" s="870"/>
      <c r="Q379" s="870"/>
      <c r="R379" s="870"/>
      <c r="S379" s="870"/>
      <c r="T379" s="870"/>
      <c r="U379" s="870"/>
      <c r="V379" s="870"/>
      <c r="W379" s="870"/>
      <c r="X379" s="870"/>
      <c r="Y379" s="870"/>
      <c r="Z379" s="871"/>
      <c r="AD379" s="219"/>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54"/>
      <c r="CH379" s="54"/>
      <c r="CI379" s="54"/>
      <c r="CJ379" s="54"/>
      <c r="CK379" s="54"/>
      <c r="CL379" s="54"/>
      <c r="CM379" s="54"/>
    </row>
    <row r="380" spans="1:95" s="229" customFormat="1" ht="45" customHeight="1" x14ac:dyDescent="0.2">
      <c r="A380" s="508"/>
      <c r="B380" s="192" t="s">
        <v>787</v>
      </c>
      <c r="C380" s="440" t="s">
        <v>788</v>
      </c>
      <c r="D380" s="652"/>
      <c r="E380" s="653"/>
      <c r="F380" s="652"/>
      <c r="G380" s="653"/>
      <c r="H380" s="652"/>
      <c r="I380" s="653"/>
      <c r="J380" s="652"/>
      <c r="K380" s="653"/>
      <c r="L380" s="652"/>
      <c r="M380" s="653"/>
      <c r="N380" s="652"/>
      <c r="O380" s="653"/>
      <c r="P380" s="652"/>
      <c r="Q380" s="653"/>
      <c r="R380" s="652"/>
      <c r="S380" s="653"/>
      <c r="T380" s="652"/>
      <c r="U380" s="653"/>
      <c r="V380" s="652"/>
      <c r="W380" s="653"/>
      <c r="X380" s="296"/>
      <c r="Y380" s="513">
        <f>IF(OR(D380="s",F380="s",H380="s",J380="s",L380="s",N380="s",P380="s",R380="s",T380="s",V380="s"), 0, IF(OR(D380="a",F380="a",H380="a",J380="a",L380="a",N380="a",P380="a",R380="a",T380="a",V380="a"),Z380,0))</f>
        <v>0</v>
      </c>
      <c r="Z380" s="327">
        <f>IF(X380="na",0,10)</f>
        <v>10</v>
      </c>
      <c r="AA380" s="178">
        <f>IF((COUNTIF(D380:W380,"a")+COUNTIF(D380:W380,"s")+COUNTIF(X380,"na"))&gt;0,IF((COUNTIF(D383:W383,"a")+COUNTIF(D383:W383,"s")),0,COUNTIF(D380:W380,"a")+COUNTIF(D380:W380,"s")+COUNTIF(X380,"na")),COUNTIF(D380:W380,"a")+COUNTIF(D380:W380,"s"))</f>
        <v>0</v>
      </c>
      <c r="AB380" s="179"/>
      <c r="AC380" s="228"/>
      <c r="AD380" s="219" t="s">
        <v>395</v>
      </c>
      <c r="AE380" s="228"/>
      <c r="AF380" s="228"/>
      <c r="AG380" s="228"/>
      <c r="AH380" s="228"/>
      <c r="AI380" s="228"/>
      <c r="AJ380" s="228"/>
      <c r="AK380" s="228"/>
      <c r="AL380" s="228"/>
      <c r="AM380" s="228"/>
      <c r="AN380" s="228"/>
      <c r="AO380" s="228"/>
      <c r="AP380" s="228"/>
      <c r="AQ380" s="228"/>
      <c r="AR380" s="228"/>
      <c r="AS380" s="228"/>
      <c r="AT380" s="228"/>
      <c r="AU380" s="228"/>
      <c r="AV380" s="228"/>
      <c r="AW380" s="228"/>
      <c r="AX380" s="228"/>
      <c r="AY380" s="228"/>
      <c r="AZ380" s="228"/>
      <c r="BA380" s="228"/>
      <c r="BB380" s="228"/>
      <c r="BC380" s="228"/>
      <c r="BD380" s="228"/>
      <c r="BE380" s="228"/>
      <c r="BF380" s="228"/>
      <c r="BG380" s="228"/>
      <c r="BH380" s="228"/>
      <c r="BI380" s="228"/>
      <c r="BJ380" s="228"/>
      <c r="BK380" s="228"/>
      <c r="BL380" s="228"/>
      <c r="BM380" s="228"/>
      <c r="BN380" s="228"/>
      <c r="BO380" s="228"/>
      <c r="BP380" s="228"/>
      <c r="BQ380" s="228"/>
      <c r="BR380" s="228"/>
      <c r="BS380" s="228"/>
      <c r="BT380" s="228"/>
      <c r="BU380" s="228"/>
      <c r="BV380" s="228"/>
      <c r="BW380" s="228"/>
      <c r="BX380" s="228"/>
      <c r="BY380" s="228"/>
      <c r="BZ380" s="228"/>
      <c r="CA380" s="228"/>
      <c r="CB380" s="228"/>
      <c r="CC380" s="228"/>
      <c r="CD380" s="228"/>
      <c r="CE380" s="227"/>
      <c r="CF380" s="227"/>
      <c r="CG380" s="227"/>
      <c r="CH380" s="227"/>
      <c r="CI380" s="227"/>
      <c r="CJ380" s="227"/>
      <c r="CK380" s="227"/>
      <c r="CL380" s="227"/>
      <c r="CM380" s="227"/>
      <c r="CN380" s="227"/>
      <c r="CO380" s="227"/>
      <c r="CP380" s="227"/>
      <c r="CQ380" s="227"/>
    </row>
    <row r="381" spans="1:95" s="229" customFormat="1" ht="88.5" customHeight="1" x14ac:dyDescent="0.2">
      <c r="A381" s="508"/>
      <c r="B381" s="509" t="s">
        <v>789</v>
      </c>
      <c r="C381" s="518" t="s">
        <v>790</v>
      </c>
      <c r="D381" s="646"/>
      <c r="E381" s="647"/>
      <c r="F381" s="646"/>
      <c r="G381" s="647"/>
      <c r="H381" s="646"/>
      <c r="I381" s="647"/>
      <c r="J381" s="646"/>
      <c r="K381" s="647"/>
      <c r="L381" s="646"/>
      <c r="M381" s="647"/>
      <c r="N381" s="646"/>
      <c r="O381" s="647"/>
      <c r="P381" s="646"/>
      <c r="Q381" s="647"/>
      <c r="R381" s="646"/>
      <c r="S381" s="647"/>
      <c r="T381" s="646"/>
      <c r="U381" s="647"/>
      <c r="V381" s="646"/>
      <c r="W381" s="647"/>
      <c r="X381" s="298"/>
      <c r="Y381" s="513">
        <f>IF(OR(D381="s",F381="s",H381="s",J381="s",L381="s",N381="s",P381="s",R381="s",T381="s",V381="s"), 0, IF(OR(D381="a",F381="a",H381="a",J381="a",L381="a",N381="a",P381="a",R381="a",T381="a",V381="a"),Z381,0))</f>
        <v>0</v>
      </c>
      <c r="Z381" s="327">
        <f>IF(X380="na",0,10)</f>
        <v>10</v>
      </c>
      <c r="AA381" s="178">
        <f>IF((COUNTIF(D381:W381,"a")+COUNTIF(D381:W381,"s")+COUNTIF(X380,"na"))&gt;0,IF((COUNTIF(D383:W383,"a")+COUNTIF(D383:W383,"s")),0,COUNTIF(D381:W381,"a")+COUNTIF(D381:W381,"s")+COUNTIF(X380,"na")),COUNTIF(D381:W381,"a")+COUNTIF(D381:W381,"s"))</f>
        <v>0</v>
      </c>
      <c r="AB381" s="179"/>
      <c r="AC381" s="228"/>
      <c r="AD381" s="219" t="s">
        <v>395</v>
      </c>
      <c r="AE381" s="228"/>
      <c r="AF381" s="228"/>
      <c r="AG381" s="228"/>
      <c r="AH381" s="228"/>
      <c r="AI381" s="228"/>
      <c r="AJ381" s="228"/>
      <c r="AK381" s="228"/>
      <c r="AL381" s="228"/>
      <c r="AM381" s="228"/>
      <c r="AN381" s="228"/>
      <c r="AO381" s="228"/>
      <c r="AP381" s="228"/>
      <c r="AQ381" s="228"/>
      <c r="AR381" s="228"/>
      <c r="AS381" s="228"/>
      <c r="AT381" s="228"/>
      <c r="AU381" s="228"/>
      <c r="AV381" s="228"/>
      <c r="AW381" s="228"/>
      <c r="AX381" s="228"/>
      <c r="AY381" s="228"/>
      <c r="AZ381" s="228"/>
      <c r="BA381" s="228"/>
      <c r="BB381" s="228"/>
      <c r="BC381" s="228"/>
      <c r="BD381" s="228"/>
      <c r="BE381" s="228"/>
      <c r="BF381" s="228"/>
      <c r="BG381" s="228"/>
      <c r="BH381" s="228"/>
      <c r="BI381" s="228"/>
      <c r="BJ381" s="228"/>
      <c r="BK381" s="228"/>
      <c r="BL381" s="228"/>
      <c r="BM381" s="228"/>
      <c r="BN381" s="228"/>
      <c r="BO381" s="228"/>
      <c r="BP381" s="228"/>
      <c r="BQ381" s="228"/>
      <c r="BR381" s="228"/>
      <c r="BS381" s="228"/>
      <c r="BT381" s="228"/>
      <c r="BU381" s="228"/>
      <c r="BV381" s="228"/>
      <c r="BW381" s="228"/>
      <c r="BX381" s="228"/>
      <c r="BY381" s="228"/>
      <c r="BZ381" s="228"/>
      <c r="CA381" s="228"/>
      <c r="CB381" s="228"/>
      <c r="CC381" s="228"/>
      <c r="CD381" s="228"/>
      <c r="CE381" s="227"/>
      <c r="CF381" s="227"/>
      <c r="CG381" s="227"/>
      <c r="CH381" s="227"/>
      <c r="CI381" s="227"/>
      <c r="CJ381" s="227"/>
      <c r="CK381" s="227"/>
      <c r="CL381" s="227"/>
      <c r="CM381" s="227"/>
      <c r="CN381" s="227"/>
      <c r="CO381" s="227"/>
      <c r="CP381" s="227"/>
      <c r="CQ381" s="227"/>
    </row>
    <row r="382" spans="1:95" s="229" customFormat="1" ht="45" customHeight="1" x14ac:dyDescent="0.15">
      <c r="A382" s="508"/>
      <c r="B382" s="509" t="s">
        <v>791</v>
      </c>
      <c r="C382" s="518" t="s">
        <v>792</v>
      </c>
      <c r="D382" s="648"/>
      <c r="E382" s="649"/>
      <c r="F382" s="648"/>
      <c r="G382" s="649"/>
      <c r="H382" s="648"/>
      <c r="I382" s="649"/>
      <c r="J382" s="648"/>
      <c r="K382" s="649"/>
      <c r="L382" s="648"/>
      <c r="M382" s="649"/>
      <c r="N382" s="648"/>
      <c r="O382" s="649"/>
      <c r="P382" s="648"/>
      <c r="Q382" s="649"/>
      <c r="R382" s="648"/>
      <c r="S382" s="649"/>
      <c r="T382" s="648"/>
      <c r="U382" s="649"/>
      <c r="V382" s="648"/>
      <c r="W382" s="649"/>
      <c r="X382" s="298"/>
      <c r="Y382" s="513">
        <f>IF(OR(D382="s",F382="s",H382="s",J382="s",L382="s",N382="s",P382="s",R382="s",T382="s",V382="s"), 0, IF(OR(D382="a",F382="a",H382="a",J382="a",L382="a",N382="a",P382="a",R382="a",T382="a",V382="a"),Z382,0))</f>
        <v>0</v>
      </c>
      <c r="Z382" s="327">
        <f>IF(X380="na",0,10)</f>
        <v>10</v>
      </c>
      <c r="AA382" s="178">
        <f>IF((COUNTIF(D382:W382,"a")+COUNTIF(D382:W382,"s")+COUNTIF(X380,"na"))&gt;0,IF((COUNTIF(D383:W383,"a")+COUNTIF(D383:W383,"s")),0,COUNTIF(D382:W382,"a")+COUNTIF(D382:W382,"s")+COUNTIF(X380,"na")),COUNTIF(D382:W382,"a")+COUNTIF(D382:W382,"s"))</f>
        <v>0</v>
      </c>
      <c r="AB382" s="179"/>
      <c r="AC382" s="228"/>
      <c r="AD382" s="219"/>
      <c r="AE382" s="228"/>
      <c r="AF382" s="228"/>
      <c r="AG382" s="228"/>
      <c r="AH382" s="228"/>
      <c r="AI382" s="228"/>
      <c r="AJ382" s="228"/>
      <c r="AK382" s="228"/>
      <c r="AL382" s="228"/>
      <c r="AM382" s="228"/>
      <c r="AN382" s="228"/>
      <c r="AO382" s="228"/>
      <c r="AP382" s="228"/>
      <c r="AQ382" s="228"/>
      <c r="AR382" s="228"/>
      <c r="AS382" s="228"/>
      <c r="AT382" s="228"/>
      <c r="AU382" s="228"/>
      <c r="AV382" s="228"/>
      <c r="AW382" s="228"/>
      <c r="AX382" s="228"/>
      <c r="AY382" s="228"/>
      <c r="AZ382" s="228"/>
      <c r="BA382" s="228"/>
      <c r="BB382" s="228"/>
      <c r="BC382" s="228"/>
      <c r="BD382" s="228"/>
      <c r="BE382" s="228"/>
      <c r="BF382" s="228"/>
      <c r="BG382" s="228"/>
      <c r="BH382" s="228"/>
      <c r="BI382" s="228"/>
      <c r="BJ382" s="228"/>
      <c r="BK382" s="228"/>
      <c r="BL382" s="228"/>
      <c r="BM382" s="228"/>
      <c r="BN382" s="228"/>
      <c r="BO382" s="228"/>
      <c r="BP382" s="228"/>
      <c r="BQ382" s="228"/>
      <c r="BR382" s="228"/>
      <c r="BS382" s="228"/>
      <c r="BT382" s="228"/>
      <c r="BU382" s="228"/>
      <c r="BV382" s="228"/>
      <c r="BW382" s="228"/>
      <c r="BX382" s="228"/>
      <c r="BY382" s="228"/>
      <c r="BZ382" s="228"/>
      <c r="CA382" s="228"/>
      <c r="CB382" s="228"/>
      <c r="CC382" s="228"/>
      <c r="CD382" s="228"/>
      <c r="CE382" s="227"/>
      <c r="CF382" s="227"/>
      <c r="CG382" s="227"/>
      <c r="CH382" s="227"/>
      <c r="CI382" s="227"/>
      <c r="CJ382" s="227"/>
      <c r="CK382" s="227"/>
      <c r="CL382" s="227"/>
      <c r="CM382" s="227"/>
      <c r="CN382" s="227"/>
      <c r="CO382" s="227"/>
      <c r="CP382" s="227"/>
      <c r="CQ382" s="227"/>
    </row>
    <row r="383" spans="1:95" s="229" customFormat="1" ht="67.5" customHeight="1" x14ac:dyDescent="0.15">
      <c r="A383" s="508" t="s">
        <v>532</v>
      </c>
      <c r="B383" s="545" t="s">
        <v>1160</v>
      </c>
      <c r="C383" s="546" t="s">
        <v>1161</v>
      </c>
      <c r="D383" s="648"/>
      <c r="E383" s="649"/>
      <c r="F383" s="648"/>
      <c r="G383" s="649"/>
      <c r="H383" s="648"/>
      <c r="I383" s="649"/>
      <c r="J383" s="648"/>
      <c r="K383" s="649"/>
      <c r="L383" s="648"/>
      <c r="M383" s="649"/>
      <c r="N383" s="648"/>
      <c r="O383" s="649"/>
      <c r="P383" s="648"/>
      <c r="Q383" s="649"/>
      <c r="R383" s="648"/>
      <c r="S383" s="649"/>
      <c r="T383" s="648"/>
      <c r="U383" s="649"/>
      <c r="V383" s="648"/>
      <c r="W383" s="649"/>
      <c r="X383" s="298"/>
      <c r="Y383" s="547">
        <f>IF(OR(D383="s",F383="s",H383="s",J383="s",L383="s",N383="s",P383="s",R383="s",T383="s",V383="s"), 0, IF(OR(D383="a",F383="a",H383="a",J383="a",L383="a",N383="a",P383="a",R383="a",T383="a",V383="a"),Z383,0))</f>
        <v>0</v>
      </c>
      <c r="Z383" s="327">
        <f>IF(X380="na",0,30)</f>
        <v>30</v>
      </c>
      <c r="AA383" s="178">
        <f>IF((COUNTIF(D383:W383,"a")+COUNTIF(D383:W383,"s"))&gt;0,IF((COUNTIF(D380:W382,"a")+COUNTIF(D380:W382,"s")+COUNTIF(X380,"na")),0,COUNTIF(D383:W383,"a")+COUNTIF(D383:W383,"s")),COUNTIF(D383:W383,"a")+COUNTIF(D383:W383,"s"))</f>
        <v>0</v>
      </c>
      <c r="AB383" s="179"/>
      <c r="AC383" s="228"/>
      <c r="AD383" s="219"/>
      <c r="AE383" s="228"/>
      <c r="AF383" s="228"/>
      <c r="AG383" s="228"/>
      <c r="AH383" s="228"/>
      <c r="AI383" s="228"/>
      <c r="AJ383" s="228"/>
      <c r="AK383" s="228"/>
      <c r="AL383" s="228"/>
      <c r="AM383" s="228"/>
      <c r="AN383" s="228"/>
      <c r="AO383" s="228"/>
      <c r="AP383" s="228"/>
      <c r="AQ383" s="228"/>
      <c r="AR383" s="228"/>
      <c r="AS383" s="228"/>
      <c r="AT383" s="228"/>
      <c r="AU383" s="228"/>
      <c r="AV383" s="228"/>
      <c r="AW383" s="228"/>
      <c r="AX383" s="228"/>
      <c r="AY383" s="228"/>
      <c r="AZ383" s="228"/>
      <c r="BA383" s="228"/>
      <c r="BB383" s="228"/>
      <c r="BC383" s="228"/>
      <c r="BD383" s="228"/>
      <c r="BE383" s="228"/>
      <c r="BF383" s="228"/>
      <c r="BG383" s="228"/>
      <c r="BH383" s="228"/>
      <c r="BI383" s="228"/>
      <c r="BJ383" s="228"/>
      <c r="BK383" s="228"/>
      <c r="BL383" s="228"/>
      <c r="BM383" s="228"/>
      <c r="BN383" s="228"/>
      <c r="BO383" s="228"/>
      <c r="BP383" s="228"/>
      <c r="BQ383" s="228"/>
      <c r="BR383" s="228"/>
      <c r="BS383" s="228"/>
      <c r="BT383" s="228"/>
      <c r="BU383" s="228"/>
      <c r="BV383" s="228"/>
      <c r="BW383" s="228"/>
      <c r="BX383" s="228"/>
      <c r="BY383" s="228"/>
      <c r="BZ383" s="228"/>
      <c r="CA383" s="228"/>
      <c r="CB383" s="228"/>
      <c r="CC383" s="228"/>
      <c r="CD383" s="228"/>
      <c r="CE383" s="227"/>
      <c r="CF383" s="227"/>
      <c r="CG383" s="227"/>
      <c r="CH383" s="227"/>
      <c r="CI383" s="227"/>
      <c r="CJ383" s="227"/>
      <c r="CK383" s="227"/>
      <c r="CL383" s="227"/>
      <c r="CM383" s="227"/>
      <c r="CN383" s="227"/>
      <c r="CO383" s="227"/>
      <c r="CP383" s="227"/>
      <c r="CQ383" s="227"/>
    </row>
    <row r="384" spans="1:95" ht="27.75" customHeight="1" x14ac:dyDescent="0.2">
      <c r="A384" s="508"/>
      <c r="B384" s="193"/>
      <c r="C384" s="573" t="s">
        <v>793</v>
      </c>
      <c r="D384" s="873"/>
      <c r="E384" s="874"/>
      <c r="F384" s="705"/>
      <c r="G384" s="705"/>
      <c r="H384" s="705"/>
      <c r="I384" s="705"/>
      <c r="J384" s="705"/>
      <c r="K384" s="705"/>
      <c r="L384" s="705"/>
      <c r="M384" s="705"/>
      <c r="N384" s="705"/>
      <c r="O384" s="705"/>
      <c r="P384" s="705"/>
      <c r="Q384" s="705"/>
      <c r="R384" s="705"/>
      <c r="S384" s="705"/>
      <c r="T384" s="705"/>
      <c r="U384" s="705"/>
      <c r="V384" s="705"/>
      <c r="W384" s="705"/>
      <c r="X384" s="705"/>
      <c r="Y384" s="705"/>
      <c r="Z384" s="706"/>
      <c r="AD384" s="219"/>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54"/>
      <c r="CH384" s="54"/>
      <c r="CI384" s="54"/>
      <c r="CJ384" s="54"/>
      <c r="CK384" s="54"/>
      <c r="CL384" s="54"/>
      <c r="CM384" s="54"/>
    </row>
    <row r="385" spans="1:95" s="229" customFormat="1" ht="27.95" customHeight="1" thickBot="1" x14ac:dyDescent="0.25">
      <c r="A385" s="508"/>
      <c r="B385" s="509" t="s">
        <v>794</v>
      </c>
      <c r="C385" s="518" t="s">
        <v>795</v>
      </c>
      <c r="D385" s="646"/>
      <c r="E385" s="647"/>
      <c r="F385" s="646"/>
      <c r="G385" s="647"/>
      <c r="H385" s="646"/>
      <c r="I385" s="647"/>
      <c r="J385" s="646"/>
      <c r="K385" s="647"/>
      <c r="L385" s="646"/>
      <c r="M385" s="647"/>
      <c r="N385" s="646"/>
      <c r="O385" s="647"/>
      <c r="P385" s="646"/>
      <c r="Q385" s="647"/>
      <c r="R385" s="646"/>
      <c r="S385" s="647"/>
      <c r="T385" s="646"/>
      <c r="U385" s="647"/>
      <c r="V385" s="646"/>
      <c r="W385" s="647"/>
      <c r="X385" s="51"/>
      <c r="Y385" s="513">
        <f>IF(OR(D385="s",F385="s",H385="s",J385="s",L385="s",N385="s",P385="s",R385="s",T385="s",V385="s"), 0, IF(OR(D385="a",F385="a",H385="a",J385="a",L385="a",N385="a",P385="a",R385="a",T385="a",V385="a"),Z385,0))</f>
        <v>0</v>
      </c>
      <c r="Z385" s="514">
        <v>20</v>
      </c>
      <c r="AA385" s="178">
        <f>COUNTIF(D385:W385,"a")+COUNTIF(D385:W385,"s")</f>
        <v>0</v>
      </c>
      <c r="AB385" s="387"/>
      <c r="AC385" s="228"/>
      <c r="AD385" s="219" t="s">
        <v>395</v>
      </c>
      <c r="AE385" s="228"/>
      <c r="AF385" s="228"/>
      <c r="AG385" s="228"/>
      <c r="AH385" s="228"/>
      <c r="AI385" s="228"/>
      <c r="AJ385" s="228"/>
      <c r="AK385" s="228"/>
      <c r="AL385" s="228"/>
      <c r="AM385" s="228"/>
      <c r="AN385" s="228"/>
      <c r="AO385" s="228"/>
      <c r="AP385" s="228"/>
      <c r="AQ385" s="228"/>
      <c r="AR385" s="228"/>
      <c r="AS385" s="228"/>
      <c r="AT385" s="228"/>
      <c r="AU385" s="228"/>
      <c r="AV385" s="228"/>
      <c r="AW385" s="228"/>
      <c r="AX385" s="228"/>
      <c r="AY385" s="228"/>
      <c r="AZ385" s="228"/>
      <c r="BA385" s="228"/>
      <c r="BB385" s="228"/>
      <c r="BC385" s="228"/>
      <c r="BD385" s="228"/>
      <c r="BE385" s="228"/>
      <c r="BF385" s="228"/>
      <c r="BG385" s="228"/>
      <c r="BH385" s="228"/>
      <c r="BI385" s="228"/>
      <c r="BJ385" s="228"/>
      <c r="BK385" s="228"/>
      <c r="BL385" s="228"/>
      <c r="BM385" s="228"/>
      <c r="BN385" s="228"/>
      <c r="BO385" s="228"/>
      <c r="BP385" s="228"/>
      <c r="BQ385" s="228"/>
      <c r="BR385" s="228"/>
      <c r="BS385" s="228"/>
      <c r="BT385" s="228"/>
      <c r="BU385" s="228"/>
      <c r="BV385" s="228"/>
      <c r="BW385" s="228"/>
      <c r="BX385" s="228"/>
      <c r="BY385" s="228"/>
      <c r="BZ385" s="228"/>
      <c r="CA385" s="228"/>
      <c r="CB385" s="228"/>
      <c r="CC385" s="228"/>
      <c r="CD385" s="228"/>
      <c r="CE385" s="227"/>
      <c r="CF385" s="227"/>
      <c r="CG385" s="227"/>
      <c r="CH385" s="227"/>
      <c r="CI385" s="227"/>
      <c r="CJ385" s="227"/>
      <c r="CK385" s="227"/>
      <c r="CL385" s="227"/>
      <c r="CM385" s="227"/>
      <c r="CN385" s="227"/>
      <c r="CO385" s="227"/>
      <c r="CP385" s="227"/>
      <c r="CQ385" s="227"/>
    </row>
    <row r="386" spans="1:95" s="229" customFormat="1" ht="17.45" customHeight="1" thickTop="1" thickBot="1" x14ac:dyDescent="0.25">
      <c r="A386" s="508"/>
      <c r="B386" s="196"/>
      <c r="C386" s="121"/>
      <c r="D386" s="659" t="s">
        <v>398</v>
      </c>
      <c r="E386" s="660"/>
      <c r="F386" s="660"/>
      <c r="G386" s="660"/>
      <c r="H386" s="660"/>
      <c r="I386" s="660"/>
      <c r="J386" s="660"/>
      <c r="K386" s="660"/>
      <c r="L386" s="660"/>
      <c r="M386" s="660"/>
      <c r="N386" s="660"/>
      <c r="O386" s="660"/>
      <c r="P386" s="660"/>
      <c r="Q386" s="660"/>
      <c r="R386" s="660"/>
      <c r="S386" s="660"/>
      <c r="T386" s="660"/>
      <c r="U386" s="660"/>
      <c r="V386" s="660"/>
      <c r="W386" s="660"/>
      <c r="X386" s="699"/>
      <c r="Y386" s="9">
        <f>SUM(Y380:Y385)</f>
        <v>0</v>
      </c>
      <c r="Z386" s="325">
        <f>SUM(Z380:Z382,Z385)</f>
        <v>50</v>
      </c>
      <c r="AA386" s="178"/>
      <c r="AB386" s="227"/>
      <c r="AC386" s="228"/>
      <c r="AD386" s="219"/>
      <c r="AE386" s="228"/>
      <c r="AF386" s="228"/>
      <c r="AG386" s="228"/>
      <c r="AH386" s="228"/>
      <c r="AI386" s="228"/>
      <c r="AJ386" s="228"/>
      <c r="AK386" s="228"/>
      <c r="AL386" s="228"/>
      <c r="AM386" s="228"/>
      <c r="AN386" s="228"/>
      <c r="AO386" s="228"/>
      <c r="AP386" s="228"/>
      <c r="AQ386" s="228"/>
      <c r="AR386" s="228"/>
      <c r="AS386" s="228"/>
      <c r="AT386" s="228"/>
      <c r="AU386" s="228"/>
      <c r="AV386" s="228"/>
      <c r="AW386" s="228"/>
      <c r="AX386" s="228"/>
      <c r="AY386" s="228"/>
      <c r="AZ386" s="228"/>
      <c r="BA386" s="228"/>
      <c r="BB386" s="228"/>
      <c r="BC386" s="228"/>
      <c r="BD386" s="228"/>
      <c r="BE386" s="228"/>
      <c r="BF386" s="228"/>
      <c r="BG386" s="228"/>
      <c r="BH386" s="228"/>
      <c r="BI386" s="228"/>
      <c r="BJ386" s="228"/>
      <c r="BK386" s="228"/>
      <c r="BL386" s="228"/>
      <c r="BM386" s="228"/>
      <c r="BN386" s="228"/>
      <c r="BO386" s="228"/>
      <c r="BP386" s="228"/>
      <c r="BQ386" s="228"/>
      <c r="BR386" s="228"/>
      <c r="BS386" s="228"/>
      <c r="BT386" s="228"/>
      <c r="BU386" s="228"/>
      <c r="BV386" s="228"/>
      <c r="BW386" s="228"/>
      <c r="BX386" s="228"/>
      <c r="BY386" s="228"/>
      <c r="BZ386" s="228"/>
      <c r="CA386" s="228"/>
      <c r="CB386" s="228"/>
      <c r="CC386" s="228"/>
      <c r="CD386" s="228"/>
      <c r="CE386" s="227"/>
      <c r="CF386" s="227"/>
      <c r="CG386" s="227"/>
      <c r="CH386" s="227"/>
      <c r="CI386" s="227"/>
      <c r="CJ386" s="227"/>
      <c r="CK386" s="227"/>
      <c r="CL386" s="227"/>
      <c r="CM386" s="227"/>
      <c r="CN386" s="227"/>
      <c r="CO386" s="227"/>
      <c r="CP386" s="227"/>
      <c r="CQ386" s="227"/>
    </row>
    <row r="387" spans="1:95" s="229" customFormat="1" ht="21.6" customHeight="1" thickBot="1" x14ac:dyDescent="0.25">
      <c r="A387" s="508"/>
      <c r="B387" s="196"/>
      <c r="C387" s="121"/>
      <c r="D387" s="723"/>
      <c r="E387" s="724"/>
      <c r="F387" s="725">
        <v>20</v>
      </c>
      <c r="G387" s="726"/>
      <c r="H387" s="726"/>
      <c r="I387" s="726"/>
      <c r="J387" s="726"/>
      <c r="K387" s="726"/>
      <c r="L387" s="726"/>
      <c r="M387" s="726"/>
      <c r="N387" s="726"/>
      <c r="O387" s="726"/>
      <c r="P387" s="726"/>
      <c r="Q387" s="726"/>
      <c r="R387" s="726"/>
      <c r="S387" s="726"/>
      <c r="T387" s="726"/>
      <c r="U387" s="726"/>
      <c r="V387" s="726"/>
      <c r="W387" s="726"/>
      <c r="X387" s="726"/>
      <c r="Y387" s="726"/>
      <c r="Z387" s="727"/>
      <c r="AA387" s="178"/>
      <c r="AB387" s="227"/>
      <c r="AC387" s="228"/>
      <c r="AD387" s="219"/>
      <c r="AE387" s="228"/>
      <c r="AF387" s="228"/>
      <c r="AG387" s="228"/>
      <c r="AH387" s="228"/>
      <c r="AI387" s="228"/>
      <c r="AJ387" s="228"/>
      <c r="AK387" s="228"/>
      <c r="AL387" s="228"/>
      <c r="AM387" s="228"/>
      <c r="AN387" s="228"/>
      <c r="AO387" s="228"/>
      <c r="AP387" s="228"/>
      <c r="AQ387" s="228"/>
      <c r="AR387" s="228"/>
      <c r="AS387" s="228"/>
      <c r="AT387" s="228"/>
      <c r="AU387" s="228"/>
      <c r="AV387" s="228"/>
      <c r="AW387" s="228"/>
      <c r="AX387" s="228"/>
      <c r="AY387" s="228"/>
      <c r="AZ387" s="228"/>
      <c r="BA387" s="228"/>
      <c r="BB387" s="228"/>
      <c r="BC387" s="228"/>
      <c r="BD387" s="228"/>
      <c r="BE387" s="228"/>
      <c r="BF387" s="228"/>
      <c r="BG387" s="228"/>
      <c r="BH387" s="228"/>
      <c r="BI387" s="228"/>
      <c r="BJ387" s="228"/>
      <c r="BK387" s="228"/>
      <c r="BL387" s="228"/>
      <c r="BM387" s="228"/>
      <c r="BN387" s="228"/>
      <c r="BO387" s="228"/>
      <c r="BP387" s="228"/>
      <c r="BQ387" s="228"/>
      <c r="BR387" s="228"/>
      <c r="BS387" s="228"/>
      <c r="BT387" s="228"/>
      <c r="BU387" s="228"/>
      <c r="BV387" s="228"/>
      <c r="BW387" s="228"/>
      <c r="BX387" s="228"/>
      <c r="BY387" s="228"/>
      <c r="BZ387" s="228"/>
      <c r="CA387" s="228"/>
      <c r="CB387" s="228"/>
      <c r="CC387" s="228"/>
      <c r="CD387" s="228"/>
      <c r="CE387" s="227"/>
      <c r="CF387" s="227"/>
      <c r="CG387" s="227"/>
      <c r="CH387" s="227"/>
      <c r="CI387" s="227"/>
      <c r="CJ387" s="227"/>
      <c r="CK387" s="227"/>
      <c r="CL387" s="227"/>
      <c r="CM387" s="227"/>
      <c r="CN387" s="227"/>
      <c r="CO387" s="227"/>
      <c r="CP387" s="227"/>
      <c r="CQ387" s="227"/>
    </row>
    <row r="388" spans="1:95" s="229" customFormat="1" ht="30" customHeight="1" thickBot="1" x14ac:dyDescent="0.25">
      <c r="A388" s="508"/>
      <c r="B388" s="210" t="s">
        <v>796</v>
      </c>
      <c r="C388" s="145" t="s">
        <v>797</v>
      </c>
      <c r="D388" s="230"/>
      <c r="E388" s="231"/>
      <c r="F388" s="232"/>
      <c r="G388" s="233"/>
      <c r="H388" s="16"/>
      <c r="I388" s="231"/>
      <c r="J388" s="234"/>
      <c r="K388" s="233"/>
      <c r="L388" s="230"/>
      <c r="M388" s="231"/>
      <c r="N388" s="232"/>
      <c r="O388" s="233"/>
      <c r="P388" s="16"/>
      <c r="Q388" s="231"/>
      <c r="R388" s="232"/>
      <c r="S388" s="233"/>
      <c r="T388" s="230"/>
      <c r="U388" s="231"/>
      <c r="V388" s="232"/>
      <c r="W388" s="233"/>
      <c r="X388" s="235"/>
      <c r="Y388" s="235"/>
      <c r="Z388" s="326"/>
      <c r="AA388" s="178"/>
      <c r="AB388" s="227"/>
      <c r="AC388" s="228"/>
      <c r="AD388" s="219"/>
      <c r="AE388" s="228"/>
      <c r="AF388" s="228"/>
      <c r="AG388" s="228"/>
      <c r="AH388" s="228"/>
      <c r="AI388" s="228"/>
      <c r="AJ388" s="228"/>
      <c r="AK388" s="228"/>
      <c r="AL388" s="228"/>
      <c r="AM388" s="228"/>
      <c r="AN388" s="228"/>
      <c r="AO388" s="228"/>
      <c r="AP388" s="228"/>
      <c r="AQ388" s="228"/>
      <c r="AR388" s="228"/>
      <c r="AS388" s="228"/>
      <c r="AT388" s="228"/>
      <c r="AU388" s="228"/>
      <c r="AV388" s="228"/>
      <c r="AW388" s="228"/>
      <c r="AX388" s="228"/>
      <c r="AY388" s="228"/>
      <c r="AZ388" s="228"/>
      <c r="BA388" s="228"/>
      <c r="BB388" s="228"/>
      <c r="BC388" s="228"/>
      <c r="BD388" s="228"/>
      <c r="BE388" s="228"/>
      <c r="BF388" s="228"/>
      <c r="BG388" s="228"/>
      <c r="BH388" s="228"/>
      <c r="BI388" s="228"/>
      <c r="BJ388" s="228"/>
      <c r="BK388" s="228"/>
      <c r="BL388" s="228"/>
      <c r="BM388" s="228"/>
      <c r="BN388" s="228"/>
      <c r="BO388" s="228"/>
      <c r="BP388" s="228"/>
      <c r="BQ388" s="228"/>
      <c r="BR388" s="228"/>
      <c r="BS388" s="228"/>
      <c r="BT388" s="228"/>
      <c r="BU388" s="228"/>
      <c r="BV388" s="228"/>
      <c r="BW388" s="228"/>
      <c r="BX388" s="228"/>
      <c r="BY388" s="228"/>
      <c r="BZ388" s="228"/>
      <c r="CA388" s="228"/>
      <c r="CB388" s="228"/>
      <c r="CC388" s="228"/>
      <c r="CD388" s="228"/>
      <c r="CE388" s="227"/>
      <c r="CF388" s="227"/>
      <c r="CG388" s="227"/>
      <c r="CH388" s="227"/>
      <c r="CI388" s="227"/>
      <c r="CJ388" s="227"/>
      <c r="CK388" s="227"/>
      <c r="CL388" s="227"/>
      <c r="CM388" s="227"/>
      <c r="CN388" s="227"/>
      <c r="CO388" s="227"/>
      <c r="CP388" s="227"/>
      <c r="CQ388" s="227"/>
    </row>
    <row r="389" spans="1:95" s="229" customFormat="1" ht="27.95" customHeight="1" x14ac:dyDescent="0.2">
      <c r="A389" s="508"/>
      <c r="B389" s="509" t="s">
        <v>798</v>
      </c>
      <c r="C389" s="518" t="s">
        <v>799</v>
      </c>
      <c r="D389" s="646"/>
      <c r="E389" s="647"/>
      <c r="F389" s="646"/>
      <c r="G389" s="647"/>
      <c r="H389" s="646"/>
      <c r="I389" s="647"/>
      <c r="J389" s="646"/>
      <c r="K389" s="647"/>
      <c r="L389" s="646"/>
      <c r="M389" s="647"/>
      <c r="N389" s="646"/>
      <c r="O389" s="647"/>
      <c r="P389" s="646"/>
      <c r="Q389" s="647"/>
      <c r="R389" s="646"/>
      <c r="S389" s="647"/>
      <c r="T389" s="646"/>
      <c r="U389" s="647"/>
      <c r="V389" s="646"/>
      <c r="W389" s="647"/>
      <c r="X389" s="51"/>
      <c r="Y389" s="513">
        <f>IF(OR(D389="s",F389="s",H389="s",J389="s",L389="s",N389="s",P389="s",R389="s",T389="s",V389="s"), 0, IF(OR(D389="a",F389="a",H389="a",J389="a",L389="a",N389="a",P389="a",R389="a",T389="a",V389="a"),Z389,0))</f>
        <v>0</v>
      </c>
      <c r="Z389" s="514">
        <v>15</v>
      </c>
      <c r="AA389" s="178">
        <f>COUNTIF(D389:W389,"a")+COUNTIF(D389:W389,"s")</f>
        <v>0</v>
      </c>
      <c r="AB389" s="387"/>
      <c r="AC389" s="228"/>
      <c r="AD389" s="219"/>
      <c r="AE389" s="228"/>
      <c r="AF389" s="228"/>
      <c r="AG389" s="228"/>
      <c r="AH389" s="228"/>
      <c r="AI389" s="228"/>
      <c r="AJ389" s="228"/>
      <c r="AK389" s="228"/>
      <c r="AL389" s="228"/>
      <c r="AM389" s="228"/>
      <c r="AN389" s="228"/>
      <c r="AO389" s="228"/>
      <c r="AP389" s="228"/>
      <c r="AQ389" s="228"/>
      <c r="AR389" s="228"/>
      <c r="AS389" s="228"/>
      <c r="AT389" s="228"/>
      <c r="AU389" s="228"/>
      <c r="AV389" s="228"/>
      <c r="AW389" s="228"/>
      <c r="AX389" s="228"/>
      <c r="AY389" s="228"/>
      <c r="AZ389" s="228"/>
      <c r="BA389" s="228"/>
      <c r="BB389" s="228"/>
      <c r="BC389" s="228"/>
      <c r="BD389" s="228"/>
      <c r="BE389" s="228"/>
      <c r="BF389" s="228"/>
      <c r="BG389" s="228"/>
      <c r="BH389" s="228"/>
      <c r="BI389" s="228"/>
      <c r="BJ389" s="228"/>
      <c r="BK389" s="228"/>
      <c r="BL389" s="228"/>
      <c r="BM389" s="228"/>
      <c r="BN389" s="228"/>
      <c r="BO389" s="228"/>
      <c r="BP389" s="228"/>
      <c r="BQ389" s="228"/>
      <c r="BR389" s="228"/>
      <c r="BS389" s="228"/>
      <c r="BT389" s="228"/>
      <c r="BU389" s="228"/>
      <c r="BV389" s="228"/>
      <c r="BW389" s="228"/>
      <c r="BX389" s="228"/>
      <c r="BY389" s="228"/>
      <c r="BZ389" s="228"/>
      <c r="CA389" s="228"/>
      <c r="CB389" s="228"/>
      <c r="CC389" s="228"/>
      <c r="CD389" s="228"/>
      <c r="CE389" s="227"/>
      <c r="CF389" s="227"/>
      <c r="CG389" s="227"/>
      <c r="CH389" s="227"/>
      <c r="CI389" s="227"/>
      <c r="CJ389" s="227"/>
      <c r="CK389" s="227"/>
      <c r="CL389" s="227"/>
      <c r="CM389" s="227"/>
      <c r="CN389" s="227"/>
      <c r="CO389" s="227"/>
      <c r="CP389" s="227"/>
      <c r="CQ389" s="227"/>
    </row>
    <row r="390" spans="1:95" s="229" customFormat="1" ht="27.95" customHeight="1" thickBot="1" x14ac:dyDescent="0.25">
      <c r="A390" s="508"/>
      <c r="B390" s="509" t="s">
        <v>800</v>
      </c>
      <c r="C390" s="518" t="s">
        <v>801</v>
      </c>
      <c r="D390" s="646"/>
      <c r="E390" s="647"/>
      <c r="F390" s="646"/>
      <c r="G390" s="647"/>
      <c r="H390" s="646"/>
      <c r="I390" s="647"/>
      <c r="J390" s="646"/>
      <c r="K390" s="647"/>
      <c r="L390" s="646"/>
      <c r="M390" s="647"/>
      <c r="N390" s="646"/>
      <c r="O390" s="647"/>
      <c r="P390" s="646"/>
      <c r="Q390" s="647"/>
      <c r="R390" s="646"/>
      <c r="S390" s="647"/>
      <c r="T390" s="646"/>
      <c r="U390" s="647"/>
      <c r="V390" s="646"/>
      <c r="W390" s="647"/>
      <c r="X390" s="51"/>
      <c r="Y390" s="513">
        <f>IF(OR(D390="s",F390="s",H390="s",J390="s",L390="s",N390="s",P390="s",R390="s",T390="s",V390="s"), 0, IF(OR(D390="a",F390="a",H390="a",J390="a",L390="a",N390="a",P390="a",R390="a",T390="a",V390="a"),Z390,0))</f>
        <v>0</v>
      </c>
      <c r="Z390" s="514">
        <v>10</v>
      </c>
      <c r="AA390" s="178">
        <f>COUNTIF(D390:W390,"a")+COUNTIF(D390:W390,"s")</f>
        <v>0</v>
      </c>
      <c r="AB390" s="387"/>
      <c r="AC390" s="228"/>
      <c r="AD390" s="219"/>
      <c r="AE390" s="228"/>
      <c r="AF390" s="228"/>
      <c r="AG390" s="228"/>
      <c r="AH390" s="228"/>
      <c r="AI390" s="228"/>
      <c r="AJ390" s="228"/>
      <c r="AK390" s="228"/>
      <c r="AL390" s="228"/>
      <c r="AM390" s="228"/>
      <c r="AN390" s="228"/>
      <c r="AO390" s="228"/>
      <c r="AP390" s="228"/>
      <c r="AQ390" s="228"/>
      <c r="AR390" s="228"/>
      <c r="AS390" s="228"/>
      <c r="AT390" s="228"/>
      <c r="AU390" s="228"/>
      <c r="AV390" s="228"/>
      <c r="AW390" s="228"/>
      <c r="AX390" s="228"/>
      <c r="AY390" s="228"/>
      <c r="AZ390" s="228"/>
      <c r="BA390" s="228"/>
      <c r="BB390" s="228"/>
      <c r="BC390" s="228"/>
      <c r="BD390" s="228"/>
      <c r="BE390" s="228"/>
      <c r="BF390" s="228"/>
      <c r="BG390" s="228"/>
      <c r="BH390" s="228"/>
      <c r="BI390" s="228"/>
      <c r="BJ390" s="228"/>
      <c r="BK390" s="228"/>
      <c r="BL390" s="228"/>
      <c r="BM390" s="228"/>
      <c r="BN390" s="228"/>
      <c r="BO390" s="228"/>
      <c r="BP390" s="228"/>
      <c r="BQ390" s="228"/>
      <c r="BR390" s="228"/>
      <c r="BS390" s="228"/>
      <c r="BT390" s="228"/>
      <c r="BU390" s="228"/>
      <c r="BV390" s="228"/>
      <c r="BW390" s="228"/>
      <c r="BX390" s="228"/>
      <c r="BY390" s="228"/>
      <c r="BZ390" s="228"/>
      <c r="CA390" s="228"/>
      <c r="CB390" s="228"/>
      <c r="CC390" s="228"/>
      <c r="CD390" s="228"/>
      <c r="CE390" s="227"/>
      <c r="CF390" s="227"/>
      <c r="CG390" s="227"/>
      <c r="CH390" s="227"/>
      <c r="CI390" s="227"/>
      <c r="CJ390" s="227"/>
      <c r="CK390" s="227"/>
      <c r="CL390" s="227"/>
      <c r="CM390" s="227"/>
      <c r="CN390" s="227"/>
      <c r="CO390" s="227"/>
      <c r="CP390" s="227"/>
      <c r="CQ390" s="227"/>
    </row>
    <row r="391" spans="1:95" s="229" customFormat="1" ht="17.45" customHeight="1" thickTop="1" thickBot="1" x14ac:dyDescent="0.25">
      <c r="A391" s="508"/>
      <c r="B391" s="196"/>
      <c r="C391" s="121"/>
      <c r="D391" s="659" t="s">
        <v>398</v>
      </c>
      <c r="E391" s="660"/>
      <c r="F391" s="660"/>
      <c r="G391" s="660"/>
      <c r="H391" s="660"/>
      <c r="I391" s="660"/>
      <c r="J391" s="660"/>
      <c r="K391" s="660"/>
      <c r="L391" s="660"/>
      <c r="M391" s="660"/>
      <c r="N391" s="660"/>
      <c r="O391" s="660"/>
      <c r="P391" s="660"/>
      <c r="Q391" s="660"/>
      <c r="R391" s="660"/>
      <c r="S391" s="660"/>
      <c r="T391" s="660"/>
      <c r="U391" s="660"/>
      <c r="V391" s="660"/>
      <c r="W391" s="660"/>
      <c r="X391" s="699"/>
      <c r="Y391" s="9">
        <f>SUM(Y389:Y390)</f>
        <v>0</v>
      </c>
      <c r="Z391" s="325">
        <f>SUM(Z389:Z390)</f>
        <v>25</v>
      </c>
      <c r="AA391" s="178"/>
      <c r="AB391" s="227"/>
      <c r="AC391" s="228"/>
      <c r="AD391" s="219"/>
      <c r="AE391" s="228"/>
      <c r="AF391" s="228"/>
      <c r="AG391" s="228"/>
      <c r="AH391" s="228"/>
      <c r="AI391" s="228"/>
      <c r="AJ391" s="228"/>
      <c r="AK391" s="228"/>
      <c r="AL391" s="228"/>
      <c r="AM391" s="228"/>
      <c r="AN391" s="228"/>
      <c r="AO391" s="228"/>
      <c r="AP391" s="228"/>
      <c r="AQ391" s="228"/>
      <c r="AR391" s="228"/>
      <c r="AS391" s="228"/>
      <c r="AT391" s="228"/>
      <c r="AU391" s="228"/>
      <c r="AV391" s="228"/>
      <c r="AW391" s="228"/>
      <c r="AX391" s="228"/>
      <c r="AY391" s="228"/>
      <c r="AZ391" s="228"/>
      <c r="BA391" s="228"/>
      <c r="BB391" s="228"/>
      <c r="BC391" s="228"/>
      <c r="BD391" s="228"/>
      <c r="BE391" s="228"/>
      <c r="BF391" s="228"/>
      <c r="BG391" s="228"/>
      <c r="BH391" s="228"/>
      <c r="BI391" s="228"/>
      <c r="BJ391" s="228"/>
      <c r="BK391" s="228"/>
      <c r="BL391" s="228"/>
      <c r="BM391" s="228"/>
      <c r="BN391" s="228"/>
      <c r="BO391" s="228"/>
      <c r="BP391" s="228"/>
      <c r="BQ391" s="228"/>
      <c r="BR391" s="228"/>
      <c r="BS391" s="228"/>
      <c r="BT391" s="228"/>
      <c r="BU391" s="228"/>
      <c r="BV391" s="228"/>
      <c r="BW391" s="228"/>
      <c r="BX391" s="228"/>
      <c r="BY391" s="228"/>
      <c r="BZ391" s="228"/>
      <c r="CA391" s="228"/>
      <c r="CB391" s="228"/>
      <c r="CC391" s="228"/>
      <c r="CD391" s="228"/>
      <c r="CE391" s="227"/>
      <c r="CF391" s="227"/>
      <c r="CG391" s="227"/>
      <c r="CH391" s="227"/>
      <c r="CI391" s="227"/>
      <c r="CJ391" s="227"/>
      <c r="CK391" s="227"/>
      <c r="CL391" s="227"/>
      <c r="CM391" s="227"/>
      <c r="CN391" s="227"/>
      <c r="CO391" s="227"/>
      <c r="CP391" s="227"/>
      <c r="CQ391" s="227"/>
    </row>
    <row r="392" spans="1:95" s="229" customFormat="1" ht="21.6" customHeight="1" thickBot="1" x14ac:dyDescent="0.25">
      <c r="A392" s="314"/>
      <c r="B392" s="237"/>
      <c r="C392" s="146"/>
      <c r="D392" s="650"/>
      <c r="E392" s="651"/>
      <c r="F392" s="719">
        <v>0</v>
      </c>
      <c r="G392" s="720"/>
      <c r="H392" s="720"/>
      <c r="I392" s="720"/>
      <c r="J392" s="720"/>
      <c r="K392" s="720"/>
      <c r="L392" s="720"/>
      <c r="M392" s="720"/>
      <c r="N392" s="720"/>
      <c r="O392" s="720"/>
      <c r="P392" s="720"/>
      <c r="Q392" s="720"/>
      <c r="R392" s="720"/>
      <c r="S392" s="720"/>
      <c r="T392" s="720"/>
      <c r="U392" s="720"/>
      <c r="V392" s="720"/>
      <c r="W392" s="720"/>
      <c r="X392" s="720"/>
      <c r="Y392" s="720"/>
      <c r="Z392" s="721"/>
      <c r="AA392" s="178"/>
      <c r="AB392" s="227"/>
      <c r="AC392" s="228"/>
      <c r="AD392" s="219"/>
      <c r="AE392" s="228"/>
      <c r="AF392" s="228"/>
      <c r="AG392" s="228"/>
      <c r="AH392" s="228"/>
      <c r="AI392" s="228"/>
      <c r="AJ392" s="228"/>
      <c r="AK392" s="228"/>
      <c r="AL392" s="228"/>
      <c r="AM392" s="228"/>
      <c r="AN392" s="228"/>
      <c r="AO392" s="228"/>
      <c r="AP392" s="228"/>
      <c r="AQ392" s="228"/>
      <c r="AR392" s="228"/>
      <c r="AS392" s="228"/>
      <c r="AT392" s="228"/>
      <c r="AU392" s="228"/>
      <c r="AV392" s="228"/>
      <c r="AW392" s="228"/>
      <c r="AX392" s="228"/>
      <c r="AY392" s="228"/>
      <c r="AZ392" s="228"/>
      <c r="BA392" s="228"/>
      <c r="BB392" s="228"/>
      <c r="BC392" s="228"/>
      <c r="BD392" s="228"/>
      <c r="BE392" s="228"/>
      <c r="BF392" s="228"/>
      <c r="BG392" s="228"/>
      <c r="BH392" s="228"/>
      <c r="BI392" s="228"/>
      <c r="BJ392" s="228"/>
      <c r="BK392" s="228"/>
      <c r="BL392" s="228"/>
      <c r="BM392" s="228"/>
      <c r="BN392" s="228"/>
      <c r="BO392" s="228"/>
      <c r="BP392" s="228"/>
      <c r="BQ392" s="228"/>
      <c r="BR392" s="228"/>
      <c r="BS392" s="228"/>
      <c r="BT392" s="228"/>
      <c r="BU392" s="228"/>
      <c r="BV392" s="228"/>
      <c r="BW392" s="228"/>
      <c r="BX392" s="228"/>
      <c r="BY392" s="228"/>
      <c r="BZ392" s="228"/>
      <c r="CA392" s="228"/>
      <c r="CB392" s="228"/>
      <c r="CC392" s="228"/>
      <c r="CD392" s="228"/>
      <c r="CE392" s="227"/>
      <c r="CF392" s="227"/>
      <c r="CG392" s="227"/>
      <c r="CH392" s="227"/>
      <c r="CI392" s="227"/>
      <c r="CJ392" s="227"/>
      <c r="CK392" s="227"/>
      <c r="CL392" s="227"/>
      <c r="CM392" s="227"/>
      <c r="CN392" s="227"/>
      <c r="CO392" s="227"/>
      <c r="CP392" s="227"/>
      <c r="CQ392" s="227"/>
    </row>
    <row r="393" spans="1:95" ht="30" customHeight="1" thickBot="1" x14ac:dyDescent="0.25">
      <c r="A393" s="306"/>
      <c r="B393" s="195">
        <v>5700</v>
      </c>
      <c r="C393" s="148" t="s">
        <v>182</v>
      </c>
      <c r="D393" s="157"/>
      <c r="E393" s="154"/>
      <c r="F393" s="157"/>
      <c r="G393" s="158"/>
      <c r="H393" s="20" t="s">
        <v>397</v>
      </c>
      <c r="I393" s="163"/>
      <c r="J393" s="164" t="s">
        <v>397</v>
      </c>
      <c r="K393" s="165"/>
      <c r="L393" s="155"/>
      <c r="M393" s="154"/>
      <c r="N393" s="157"/>
      <c r="O393" s="158"/>
      <c r="P393" s="155"/>
      <c r="Q393" s="154"/>
      <c r="R393" s="157"/>
      <c r="S393" s="158"/>
      <c r="T393" s="155"/>
      <c r="U393" s="154"/>
      <c r="V393" s="157"/>
      <c r="W393" s="158"/>
      <c r="X393" s="159"/>
      <c r="Y393" s="159"/>
      <c r="Z393" s="323"/>
      <c r="AA393" s="362"/>
      <c r="AB393" s="363"/>
      <c r="AD393" s="219"/>
      <c r="CG393" s="54"/>
      <c r="CH393" s="54"/>
      <c r="CI393" s="54"/>
      <c r="CJ393" s="54"/>
      <c r="CK393" s="54"/>
      <c r="CL393" s="54"/>
      <c r="CM393" s="54"/>
    </row>
    <row r="394" spans="1:95" ht="48" customHeight="1" thickBot="1" x14ac:dyDescent="0.25">
      <c r="A394" s="306"/>
      <c r="B394" s="194"/>
      <c r="C394" s="133" t="s">
        <v>1132</v>
      </c>
      <c r="D394" s="819"/>
      <c r="E394" s="795"/>
      <c r="F394" s="795"/>
      <c r="G394" s="795"/>
      <c r="H394" s="795"/>
      <c r="I394" s="795"/>
      <c r="J394" s="795"/>
      <c r="K394" s="795"/>
      <c r="L394" s="795"/>
      <c r="M394" s="795"/>
      <c r="N394" s="795"/>
      <c r="O394" s="795"/>
      <c r="P394" s="795"/>
      <c r="Q394" s="795"/>
      <c r="R394" s="795"/>
      <c r="S394" s="795"/>
      <c r="T394" s="795"/>
      <c r="U394" s="795"/>
      <c r="V394" s="795"/>
      <c r="W394" s="795"/>
      <c r="X394" s="795"/>
      <c r="Y394" s="795"/>
      <c r="Z394" s="796"/>
      <c r="AD394" s="219"/>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54"/>
      <c r="CH394" s="54"/>
      <c r="CI394" s="54"/>
      <c r="CJ394" s="54"/>
      <c r="CK394" s="54"/>
      <c r="CL394" s="54"/>
      <c r="CM394" s="54"/>
    </row>
    <row r="395" spans="1:95" ht="45" customHeight="1" x14ac:dyDescent="0.2">
      <c r="A395" s="508"/>
      <c r="B395" s="193" t="s">
        <v>95</v>
      </c>
      <c r="C395" s="142" t="s">
        <v>115</v>
      </c>
      <c r="D395" s="652"/>
      <c r="E395" s="653"/>
      <c r="F395" s="652"/>
      <c r="G395" s="653"/>
      <c r="H395" s="652"/>
      <c r="I395" s="653"/>
      <c r="J395" s="652"/>
      <c r="K395" s="653"/>
      <c r="L395" s="652"/>
      <c r="M395" s="653"/>
      <c r="N395" s="652"/>
      <c r="O395" s="653"/>
      <c r="P395" s="652"/>
      <c r="Q395" s="653"/>
      <c r="R395" s="652"/>
      <c r="S395" s="653"/>
      <c r="T395" s="652"/>
      <c r="U395" s="653"/>
      <c r="V395" s="652"/>
      <c r="W395" s="653"/>
      <c r="X395" s="510"/>
      <c r="Y395" s="95">
        <f t="shared" ref="Y395:Y403" si="49">IF(OR(D395="s",F395="s",H395="s",J395="s",L395="s",N395="s",P395="s",R395="s",T395="s",V395="s"), 0, IF(OR(D395="a",F395="a",H395="a",J395="a",L395="a",N395="a",P395="a",R395="a",T395="a",V395="a"),Z395,0))</f>
        <v>0</v>
      </c>
      <c r="Z395" s="327">
        <f>IF(X395="na",0,5)</f>
        <v>5</v>
      </c>
      <c r="AA395" s="48">
        <f>COUNTIF(D395:W395,"a")+COUNTIF(D395:W395,"s")+COUNTIF(X395,"na")</f>
        <v>0</v>
      </c>
      <c r="AB395" s="387"/>
      <c r="AD395" s="219" t="s">
        <v>395</v>
      </c>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54"/>
      <c r="CH395" s="54"/>
      <c r="CI395" s="54"/>
      <c r="CJ395" s="54"/>
      <c r="CK395" s="54"/>
      <c r="CL395" s="54"/>
      <c r="CM395" s="54"/>
    </row>
    <row r="396" spans="1:95" ht="45" customHeight="1" x14ac:dyDescent="0.2">
      <c r="A396" s="508"/>
      <c r="B396" s="196" t="s">
        <v>96</v>
      </c>
      <c r="C396" s="511" t="s">
        <v>186</v>
      </c>
      <c r="D396" s="646"/>
      <c r="E396" s="647"/>
      <c r="F396" s="646"/>
      <c r="G396" s="647"/>
      <c r="H396" s="646"/>
      <c r="I396" s="647"/>
      <c r="J396" s="646"/>
      <c r="K396" s="647"/>
      <c r="L396" s="646"/>
      <c r="M396" s="647"/>
      <c r="N396" s="646"/>
      <c r="O396" s="647"/>
      <c r="P396" s="646"/>
      <c r="Q396" s="647"/>
      <c r="R396" s="646"/>
      <c r="S396" s="647"/>
      <c r="T396" s="646"/>
      <c r="U396" s="647"/>
      <c r="V396" s="646"/>
      <c r="W396" s="647"/>
      <c r="X396" s="512" t="str">
        <f>IF(X395="na", "na", "")</f>
        <v/>
      </c>
      <c r="Y396" s="513">
        <f t="shared" si="49"/>
        <v>0</v>
      </c>
      <c r="Z396" s="514">
        <f>IF(X396="na",0,5)</f>
        <v>5</v>
      </c>
      <c r="AA396" s="48">
        <f>COUNTIF(D396:W396,"a")+COUNTIF(D396:W396,"s")+COUNTIF(X396,"na")</f>
        <v>0</v>
      </c>
      <c r="AB396" s="387"/>
      <c r="AD396" s="219" t="s">
        <v>395</v>
      </c>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54"/>
      <c r="CH396" s="54"/>
      <c r="CI396" s="54"/>
      <c r="CJ396" s="54"/>
      <c r="CK396" s="54"/>
      <c r="CL396" s="54"/>
      <c r="CM396" s="54"/>
    </row>
    <row r="397" spans="1:95" ht="45" customHeight="1" x14ac:dyDescent="0.2">
      <c r="A397" s="508"/>
      <c r="B397" s="515" t="s">
        <v>1133</v>
      </c>
      <c r="C397" s="511" t="s">
        <v>1134</v>
      </c>
      <c r="D397" s="646"/>
      <c r="E397" s="647"/>
      <c r="F397" s="646"/>
      <c r="G397" s="647"/>
      <c r="H397" s="646"/>
      <c r="I397" s="647"/>
      <c r="J397" s="646"/>
      <c r="K397" s="647"/>
      <c r="L397" s="646"/>
      <c r="M397" s="647"/>
      <c r="N397" s="646"/>
      <c r="O397" s="647"/>
      <c r="P397" s="646"/>
      <c r="Q397" s="647"/>
      <c r="R397" s="646"/>
      <c r="S397" s="647"/>
      <c r="T397" s="646"/>
      <c r="U397" s="647"/>
      <c r="V397" s="646"/>
      <c r="W397" s="647"/>
      <c r="X397" s="512" t="str">
        <f>IF(X396="na", "na", "")</f>
        <v/>
      </c>
      <c r="Y397" s="513">
        <f t="shared" si="49"/>
        <v>0</v>
      </c>
      <c r="Z397" s="514">
        <f>IF(X397="na",0,10)</f>
        <v>10</v>
      </c>
      <c r="AA397" s="48">
        <f>COUNTIF(D397:W397,"a")+COUNTIF(D397:W397,"s")+COUNTIF(X397,"na")</f>
        <v>0</v>
      </c>
      <c r="AB397" s="387"/>
      <c r="AD397" s="219"/>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54"/>
      <c r="CH397" s="54"/>
      <c r="CI397" s="54"/>
      <c r="CJ397" s="54"/>
      <c r="CK397" s="54"/>
      <c r="CL397" s="54"/>
      <c r="CM397" s="54"/>
    </row>
    <row r="398" spans="1:95" ht="48" customHeight="1" x14ac:dyDescent="0.2">
      <c r="A398" s="306"/>
      <c r="B398" s="193"/>
      <c r="C398" s="516" t="s">
        <v>1135</v>
      </c>
      <c r="D398" s="827"/>
      <c r="E398" s="828"/>
      <c r="F398" s="828"/>
      <c r="G398" s="828"/>
      <c r="H398" s="828"/>
      <c r="I398" s="828"/>
      <c r="J398" s="828"/>
      <c r="K398" s="828"/>
      <c r="L398" s="828"/>
      <c r="M398" s="828"/>
      <c r="N398" s="828"/>
      <c r="O398" s="828"/>
      <c r="P398" s="828"/>
      <c r="Q398" s="828"/>
      <c r="R398" s="828"/>
      <c r="S398" s="828"/>
      <c r="T398" s="828"/>
      <c r="U398" s="828"/>
      <c r="V398" s="828"/>
      <c r="W398" s="828"/>
      <c r="X398" s="828"/>
      <c r="Y398" s="828"/>
      <c r="Z398" s="829"/>
      <c r="AD398" s="219"/>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54"/>
      <c r="CH398" s="54"/>
      <c r="CI398" s="54"/>
      <c r="CJ398" s="54"/>
      <c r="CK398" s="54"/>
      <c r="CL398" s="54"/>
      <c r="CM398" s="54"/>
    </row>
    <row r="399" spans="1:95" ht="106.5" customHeight="1" x14ac:dyDescent="0.2">
      <c r="A399" s="508"/>
      <c r="B399" s="207" t="s">
        <v>1136</v>
      </c>
      <c r="C399" s="142" t="s">
        <v>1137</v>
      </c>
      <c r="D399" s="652"/>
      <c r="E399" s="653"/>
      <c r="F399" s="652"/>
      <c r="G399" s="653"/>
      <c r="H399" s="652"/>
      <c r="I399" s="653"/>
      <c r="J399" s="652"/>
      <c r="K399" s="653"/>
      <c r="L399" s="652"/>
      <c r="M399" s="653"/>
      <c r="N399" s="652"/>
      <c r="O399" s="653"/>
      <c r="P399" s="652"/>
      <c r="Q399" s="653"/>
      <c r="R399" s="652"/>
      <c r="S399" s="653"/>
      <c r="T399" s="652"/>
      <c r="U399" s="653"/>
      <c r="V399" s="652"/>
      <c r="W399" s="653"/>
      <c r="X399" s="517"/>
      <c r="Y399" s="95">
        <f t="shared" si="49"/>
        <v>0</v>
      </c>
      <c r="Z399" s="327">
        <f>IF(X399="na",0,10)</f>
        <v>10</v>
      </c>
      <c r="AA399" s="48">
        <f>COUNTIF(D399:W399,"a")+COUNTIF(D399:W399,"s")+COUNTIF(X399,"na")</f>
        <v>0</v>
      </c>
      <c r="AB399" s="387"/>
      <c r="AD399" s="219"/>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54"/>
      <c r="CH399" s="54"/>
      <c r="CI399" s="54"/>
      <c r="CJ399" s="54"/>
      <c r="CK399" s="54"/>
      <c r="CL399" s="54"/>
      <c r="CM399" s="54"/>
    </row>
    <row r="400" spans="1:95" ht="106.5" customHeight="1" x14ac:dyDescent="0.15">
      <c r="A400" s="508"/>
      <c r="B400" s="196" t="s">
        <v>1138</v>
      </c>
      <c r="C400" s="511" t="s">
        <v>1139</v>
      </c>
      <c r="D400" s="589"/>
      <c r="E400" s="590"/>
      <c r="F400" s="589"/>
      <c r="G400" s="590"/>
      <c r="H400" s="589"/>
      <c r="I400" s="590"/>
      <c r="J400" s="589"/>
      <c r="K400" s="590"/>
      <c r="L400" s="589"/>
      <c r="M400" s="590"/>
      <c r="N400" s="589"/>
      <c r="O400" s="590"/>
      <c r="P400" s="589"/>
      <c r="Q400" s="590"/>
      <c r="R400" s="589"/>
      <c r="S400" s="590"/>
      <c r="T400" s="589"/>
      <c r="U400" s="590"/>
      <c r="V400" s="589"/>
      <c r="W400" s="590"/>
      <c r="X400" s="512" t="str">
        <f>IF(X399="na", "na", "")</f>
        <v/>
      </c>
      <c r="Y400" s="513">
        <f t="shared" si="49"/>
        <v>0</v>
      </c>
      <c r="Z400" s="327">
        <f>IF(X400="na",0,5)</f>
        <v>5</v>
      </c>
      <c r="AA400" s="48">
        <f>COUNTIF(D400:W400,"a")+COUNTIF(D400:W400,"s")+COUNTIF(X400,"na")</f>
        <v>0</v>
      </c>
      <c r="AB400" s="387"/>
      <c r="AD400" s="219"/>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54"/>
      <c r="CH400" s="54"/>
      <c r="CI400" s="54"/>
      <c r="CJ400" s="54"/>
      <c r="CK400" s="54"/>
      <c r="CL400" s="54"/>
      <c r="CM400" s="54"/>
    </row>
    <row r="401" spans="1:95" ht="67.5" customHeight="1" x14ac:dyDescent="0.15">
      <c r="A401" s="508"/>
      <c r="B401" s="196" t="s">
        <v>1140</v>
      </c>
      <c r="C401" s="511" t="s">
        <v>1141</v>
      </c>
      <c r="D401" s="589"/>
      <c r="E401" s="590"/>
      <c r="F401" s="589"/>
      <c r="G401" s="590"/>
      <c r="H401" s="589"/>
      <c r="I401" s="590"/>
      <c r="J401" s="589"/>
      <c r="K401" s="590"/>
      <c r="L401" s="589"/>
      <c r="M401" s="590"/>
      <c r="N401" s="589"/>
      <c r="O401" s="590"/>
      <c r="P401" s="589"/>
      <c r="Q401" s="590"/>
      <c r="R401" s="589"/>
      <c r="S401" s="590"/>
      <c r="T401" s="589"/>
      <c r="U401" s="590"/>
      <c r="V401" s="589"/>
      <c r="W401" s="590"/>
      <c r="X401" s="512" t="str">
        <f>IF(X400="na", "na", "")</f>
        <v/>
      </c>
      <c r="Y401" s="513">
        <f t="shared" si="49"/>
        <v>0</v>
      </c>
      <c r="Z401" s="327">
        <f>IF(X401="na",0,10)</f>
        <v>10</v>
      </c>
      <c r="AA401" s="48">
        <f>COUNTIF(D401:W401,"a")+COUNTIF(D401:W401,"s")+COUNTIF(X401,"na")</f>
        <v>0</v>
      </c>
      <c r="AB401" s="387"/>
      <c r="AD401" s="219" t="s">
        <v>395</v>
      </c>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54"/>
      <c r="CH401" s="54"/>
      <c r="CI401" s="54"/>
      <c r="CJ401" s="54"/>
      <c r="CK401" s="54"/>
      <c r="CL401" s="54"/>
      <c r="CM401" s="54"/>
    </row>
    <row r="402" spans="1:95" ht="45" customHeight="1" x14ac:dyDescent="0.15">
      <c r="A402" s="508"/>
      <c r="B402" s="196" t="s">
        <v>1142</v>
      </c>
      <c r="C402" s="511" t="s">
        <v>1143</v>
      </c>
      <c r="D402" s="589"/>
      <c r="E402" s="590"/>
      <c r="F402" s="589"/>
      <c r="G402" s="590"/>
      <c r="H402" s="589"/>
      <c r="I402" s="590"/>
      <c r="J402" s="589"/>
      <c r="K402" s="590"/>
      <c r="L402" s="589"/>
      <c r="M402" s="590"/>
      <c r="N402" s="589"/>
      <c r="O402" s="590"/>
      <c r="P402" s="589"/>
      <c r="Q402" s="590"/>
      <c r="R402" s="589"/>
      <c r="S402" s="590"/>
      <c r="T402" s="589"/>
      <c r="U402" s="590"/>
      <c r="V402" s="589"/>
      <c r="W402" s="590"/>
      <c r="X402" s="512" t="str">
        <f>IF(X401="na", "na", "")</f>
        <v/>
      </c>
      <c r="Y402" s="513">
        <f t="shared" si="49"/>
        <v>0</v>
      </c>
      <c r="Z402" s="327">
        <f>IF(X402="na",0,10)</f>
        <v>10</v>
      </c>
      <c r="AA402" s="48">
        <f>COUNTIF(D402:W402,"a")+COUNTIF(D402:W402,"s")+COUNTIF(X402,"na")</f>
        <v>0</v>
      </c>
      <c r="AB402" s="387"/>
      <c r="AD402" s="219" t="s">
        <v>395</v>
      </c>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54"/>
      <c r="CH402" s="54"/>
      <c r="CI402" s="54"/>
      <c r="CJ402" s="54"/>
      <c r="CK402" s="54"/>
      <c r="CL402" s="54"/>
      <c r="CM402" s="54"/>
    </row>
    <row r="403" spans="1:95" ht="45" customHeight="1" thickBot="1" x14ac:dyDescent="0.25">
      <c r="A403" s="508"/>
      <c r="B403" s="196" t="s">
        <v>1144</v>
      </c>
      <c r="C403" s="511" t="s">
        <v>1145</v>
      </c>
      <c r="D403" s="695"/>
      <c r="E403" s="696"/>
      <c r="F403" s="695"/>
      <c r="G403" s="696"/>
      <c r="H403" s="695"/>
      <c r="I403" s="696"/>
      <c r="J403" s="695"/>
      <c r="K403" s="696"/>
      <c r="L403" s="695"/>
      <c r="M403" s="696"/>
      <c r="N403" s="695"/>
      <c r="O403" s="696"/>
      <c r="P403" s="695"/>
      <c r="Q403" s="696"/>
      <c r="R403" s="695"/>
      <c r="S403" s="696"/>
      <c r="T403" s="695"/>
      <c r="U403" s="696"/>
      <c r="V403" s="695"/>
      <c r="W403" s="696"/>
      <c r="X403" s="512" t="str">
        <f>IF(X399="na", "na", "")</f>
        <v/>
      </c>
      <c r="Y403" s="513">
        <f t="shared" si="49"/>
        <v>0</v>
      </c>
      <c r="Z403" s="514">
        <f>IF(X403="na",0,5)</f>
        <v>5</v>
      </c>
      <c r="AA403" s="48">
        <f>COUNTIF(D403:W403,"a")+COUNTIF(D403:W403,"s")+COUNTIF(X403,"na")</f>
        <v>0</v>
      </c>
      <c r="AB403" s="387"/>
      <c r="AD403" s="219"/>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54"/>
      <c r="CH403" s="54"/>
      <c r="CI403" s="54"/>
      <c r="CJ403" s="54"/>
      <c r="CK403" s="54"/>
      <c r="CL403" s="54"/>
      <c r="CM403" s="54"/>
    </row>
    <row r="404" spans="1:95" ht="21" customHeight="1" thickTop="1" thickBot="1" x14ac:dyDescent="0.25">
      <c r="A404" s="337"/>
      <c r="B404" s="44"/>
      <c r="C404" s="121"/>
      <c r="D404" s="659" t="s">
        <v>398</v>
      </c>
      <c r="E404" s="660"/>
      <c r="F404" s="660"/>
      <c r="G404" s="660"/>
      <c r="H404" s="660"/>
      <c r="I404" s="660"/>
      <c r="J404" s="660"/>
      <c r="K404" s="660"/>
      <c r="L404" s="660"/>
      <c r="M404" s="660"/>
      <c r="N404" s="660"/>
      <c r="O404" s="660"/>
      <c r="P404" s="660"/>
      <c r="Q404" s="660"/>
      <c r="R404" s="660"/>
      <c r="S404" s="660"/>
      <c r="T404" s="660"/>
      <c r="U404" s="660"/>
      <c r="V404" s="660"/>
      <c r="W404" s="660"/>
      <c r="X404" s="661"/>
      <c r="Y404" s="9">
        <f>SUM(Y395:Y403)</f>
        <v>0</v>
      </c>
      <c r="Z404" s="325">
        <f>SUM(Z395:Z403)</f>
        <v>60</v>
      </c>
      <c r="AA404" s="362"/>
      <c r="AB404" s="363"/>
      <c r="AD404" s="219"/>
      <c r="CG404" s="54"/>
      <c r="CH404" s="54"/>
      <c r="CI404" s="54"/>
      <c r="CJ404" s="54"/>
      <c r="CK404" s="54"/>
      <c r="CL404" s="54"/>
      <c r="CM404" s="54"/>
    </row>
    <row r="405" spans="1:95" s="46" customFormat="1" ht="21" customHeight="1" thickBot="1" x14ac:dyDescent="0.25">
      <c r="A405" s="314"/>
      <c r="B405" s="276"/>
      <c r="C405" s="343"/>
      <c r="D405" s="650"/>
      <c r="E405" s="651"/>
      <c r="F405" s="783">
        <f xml:space="preserve"> IF(AND(X395="na",X399="na"), 0, IF(X395="na",10, IF(X399="na", 10,20)))</f>
        <v>20</v>
      </c>
      <c r="G405" s="663"/>
      <c r="H405" s="663"/>
      <c r="I405" s="663"/>
      <c r="J405" s="663"/>
      <c r="K405" s="663"/>
      <c r="L405" s="663"/>
      <c r="M405" s="663"/>
      <c r="N405" s="663"/>
      <c r="O405" s="663"/>
      <c r="P405" s="663"/>
      <c r="Q405" s="663"/>
      <c r="R405" s="663"/>
      <c r="S405" s="663"/>
      <c r="T405" s="663"/>
      <c r="U405" s="663"/>
      <c r="V405" s="663"/>
      <c r="W405" s="663"/>
      <c r="X405" s="663"/>
      <c r="Y405" s="663"/>
      <c r="Z405" s="664"/>
      <c r="AA405" s="362"/>
      <c r="AB405" s="363"/>
      <c r="AC405" s="22"/>
      <c r="AD405" s="219"/>
      <c r="AE405" s="371"/>
      <c r="AF405" s="371"/>
      <c r="AG405" s="371"/>
      <c r="AH405" s="371"/>
      <c r="AI405" s="371"/>
      <c r="AJ405" s="371"/>
      <c r="AK405" s="371"/>
      <c r="AL405" s="371"/>
      <c r="AM405" s="371"/>
      <c r="AN405" s="371"/>
      <c r="AO405" s="371"/>
      <c r="AP405" s="371"/>
      <c r="AQ405" s="371"/>
      <c r="AR405" s="371"/>
      <c r="AS405" s="371"/>
      <c r="AT405" s="371"/>
      <c r="AU405" s="371"/>
      <c r="AV405" s="371"/>
      <c r="AW405" s="371"/>
      <c r="AX405" s="371"/>
      <c r="AY405" s="371"/>
      <c r="AZ405" s="371"/>
      <c r="BA405" s="371"/>
      <c r="BB405" s="371"/>
      <c r="BC405" s="371"/>
      <c r="BD405" s="371"/>
      <c r="BE405" s="371"/>
      <c r="BF405" s="371"/>
      <c r="BG405" s="371"/>
      <c r="BH405" s="371"/>
      <c r="BI405" s="371"/>
      <c r="BJ405" s="371"/>
      <c r="BK405" s="371"/>
      <c r="BL405" s="371"/>
      <c r="BM405" s="371"/>
      <c r="BN405" s="371"/>
      <c r="BO405" s="371"/>
      <c r="BP405" s="371"/>
      <c r="BQ405" s="371"/>
      <c r="BR405" s="371"/>
      <c r="BS405" s="371"/>
      <c r="BT405" s="371"/>
      <c r="BU405" s="371"/>
      <c r="BV405" s="371"/>
      <c r="BW405" s="371"/>
      <c r="BX405" s="371"/>
      <c r="BY405" s="371"/>
      <c r="BZ405" s="371"/>
      <c r="CA405" s="371"/>
      <c r="CB405" s="371"/>
      <c r="CC405" s="371"/>
      <c r="CD405" s="371"/>
      <c r="CE405" s="371"/>
      <c r="CF405" s="371"/>
      <c r="CG405" s="191"/>
      <c r="CH405" s="191"/>
      <c r="CI405" s="191"/>
      <c r="CJ405" s="191"/>
      <c r="CK405" s="191"/>
      <c r="CL405" s="191"/>
      <c r="CM405" s="191"/>
    </row>
    <row r="406" spans="1:95" s="229" customFormat="1" ht="30" customHeight="1" thickBot="1" x14ac:dyDescent="0.25">
      <c r="A406" s="306"/>
      <c r="B406" s="212" t="s">
        <v>380</v>
      </c>
      <c r="C406" s="166" t="s">
        <v>1096</v>
      </c>
      <c r="D406" s="282"/>
      <c r="E406" s="283"/>
      <c r="F406" s="284"/>
      <c r="G406" s="285"/>
      <c r="H406" s="20"/>
      <c r="I406" s="283"/>
      <c r="J406" s="286"/>
      <c r="K406" s="285"/>
      <c r="L406" s="282"/>
      <c r="M406" s="283"/>
      <c r="N406" s="284"/>
      <c r="O406" s="285"/>
      <c r="P406" s="20"/>
      <c r="Q406" s="283"/>
      <c r="R406" s="284"/>
      <c r="S406" s="285"/>
      <c r="T406" s="282"/>
      <c r="U406" s="283"/>
      <c r="V406" s="284"/>
      <c r="W406" s="285"/>
      <c r="X406" s="287"/>
      <c r="Y406" s="287"/>
      <c r="Z406" s="323"/>
      <c r="AA406" s="178"/>
      <c r="AB406" s="227"/>
      <c r="AC406" s="228"/>
      <c r="AD406" s="219"/>
      <c r="AE406" s="228"/>
      <c r="AF406" s="228"/>
      <c r="AG406" s="228"/>
      <c r="AH406" s="228"/>
      <c r="AI406" s="228"/>
      <c r="AJ406" s="228"/>
      <c r="AK406" s="228"/>
      <c r="AL406" s="228"/>
      <c r="AM406" s="228"/>
      <c r="AN406" s="228"/>
      <c r="AO406" s="228"/>
      <c r="AP406" s="228"/>
      <c r="AQ406" s="228"/>
      <c r="AR406" s="228"/>
      <c r="AS406" s="228"/>
      <c r="AT406" s="228"/>
      <c r="AU406" s="228"/>
      <c r="AV406" s="228"/>
      <c r="AW406" s="228"/>
      <c r="AX406" s="228"/>
      <c r="AY406" s="228"/>
      <c r="AZ406" s="228"/>
      <c r="BA406" s="228"/>
      <c r="BB406" s="228"/>
      <c r="BC406" s="228"/>
      <c r="BD406" s="228"/>
      <c r="BE406" s="228"/>
      <c r="BF406" s="228"/>
      <c r="BG406" s="228"/>
      <c r="BH406" s="228"/>
      <c r="BI406" s="228"/>
      <c r="BJ406" s="228"/>
      <c r="BK406" s="228"/>
      <c r="BL406" s="228"/>
      <c r="BM406" s="228"/>
      <c r="BN406" s="228"/>
      <c r="BO406" s="228"/>
      <c r="BP406" s="228"/>
      <c r="BQ406" s="228"/>
      <c r="BR406" s="228"/>
      <c r="BS406" s="228"/>
      <c r="BT406" s="228"/>
      <c r="BU406" s="228"/>
      <c r="BV406" s="228"/>
      <c r="BW406" s="228"/>
      <c r="BX406" s="228"/>
      <c r="BY406" s="228"/>
      <c r="BZ406" s="228"/>
      <c r="CA406" s="228"/>
      <c r="CB406" s="228"/>
      <c r="CC406" s="228"/>
      <c r="CD406" s="228"/>
      <c r="CE406" s="227"/>
      <c r="CF406" s="227"/>
      <c r="CG406" s="227"/>
      <c r="CH406" s="227"/>
      <c r="CI406" s="227"/>
      <c r="CJ406" s="227"/>
      <c r="CK406" s="227"/>
      <c r="CL406" s="227"/>
      <c r="CM406" s="227"/>
      <c r="CN406" s="227"/>
      <c r="CO406" s="227"/>
      <c r="CP406" s="227"/>
      <c r="CQ406" s="227"/>
    </row>
    <row r="407" spans="1:95" ht="30" customHeight="1" thickBot="1" x14ac:dyDescent="0.25">
      <c r="A407" s="508"/>
      <c r="B407" s="200"/>
      <c r="C407" s="145" t="s">
        <v>352</v>
      </c>
      <c r="D407" s="641"/>
      <c r="E407" s="642"/>
      <c r="F407" s="642"/>
      <c r="G407" s="642"/>
      <c r="H407" s="642"/>
      <c r="I407" s="642"/>
      <c r="J407" s="642"/>
      <c r="K407" s="642"/>
      <c r="L407" s="642"/>
      <c r="M407" s="642"/>
      <c r="N407" s="642"/>
      <c r="O407" s="642"/>
      <c r="P407" s="642"/>
      <c r="Q407" s="642"/>
      <c r="R407" s="642"/>
      <c r="S407" s="642"/>
      <c r="T407" s="642"/>
      <c r="U407" s="642"/>
      <c r="V407" s="642"/>
      <c r="W407" s="642"/>
      <c r="X407" s="642"/>
      <c r="Y407" s="642"/>
      <c r="Z407" s="643"/>
      <c r="AA407" s="178"/>
      <c r="AD407" s="219"/>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54"/>
      <c r="CF407" s="54"/>
      <c r="CG407" s="54"/>
      <c r="CH407" s="54"/>
      <c r="CI407" s="54"/>
      <c r="CJ407" s="54"/>
      <c r="CK407" s="54"/>
      <c r="CL407" s="54"/>
      <c r="CM407" s="54"/>
      <c r="CN407" s="54"/>
      <c r="CO407" s="54"/>
      <c r="CP407" s="54"/>
      <c r="CQ407" s="54"/>
    </row>
    <row r="408" spans="1:95" s="229" customFormat="1" ht="67.7" customHeight="1" thickBot="1" x14ac:dyDescent="0.25">
      <c r="A408" s="508"/>
      <c r="B408" s="192" t="s">
        <v>1097</v>
      </c>
      <c r="C408" s="440" t="s">
        <v>1098</v>
      </c>
      <c r="D408" s="644"/>
      <c r="E408" s="645"/>
      <c r="F408" s="644"/>
      <c r="G408" s="645"/>
      <c r="H408" s="644"/>
      <c r="I408" s="645"/>
      <c r="J408" s="644"/>
      <c r="K408" s="645"/>
      <c r="L408" s="644"/>
      <c r="M408" s="645"/>
      <c r="N408" s="644"/>
      <c r="O408" s="645"/>
      <c r="P408" s="644"/>
      <c r="Q408" s="645"/>
      <c r="R408" s="644"/>
      <c r="S408" s="645"/>
      <c r="T408" s="644"/>
      <c r="U408" s="645"/>
      <c r="V408" s="644"/>
      <c r="W408" s="645"/>
      <c r="X408" s="173"/>
      <c r="Y408" s="513">
        <f>IF(OR(D408="s",F408="s",H408="s",J408="s",L408="s",N408="s",P408="s",R408="s",T408="s",V408="s"), 0, IF(OR(D408="a",F408="a",H408="a",J408="a",L408="a",N408="a",P408="a",R408="a",T408="a",V408="a",X408="na"),Z408,0))</f>
        <v>0</v>
      </c>
      <c r="Z408" s="331">
        <v>30</v>
      </c>
      <c r="AA408" s="178">
        <f>COUNTIF(D408:W408,"a")+COUNTIF(D408:W408,"s")+COUNTIF(X408,"na")</f>
        <v>0</v>
      </c>
      <c r="AB408" s="387"/>
      <c r="AC408" s="228"/>
      <c r="AD408" s="219"/>
      <c r="AE408" s="228"/>
      <c r="AF408" s="228"/>
      <c r="AG408" s="228"/>
      <c r="AH408" s="228"/>
      <c r="AI408" s="228"/>
      <c r="AJ408" s="228"/>
      <c r="AK408" s="228"/>
      <c r="AL408" s="228"/>
      <c r="AM408" s="228"/>
      <c r="AN408" s="228"/>
      <c r="AO408" s="228"/>
      <c r="AP408" s="228"/>
      <c r="AQ408" s="228"/>
      <c r="AR408" s="228"/>
      <c r="AS408" s="228"/>
      <c r="AT408" s="228"/>
      <c r="AU408" s="228"/>
      <c r="AV408" s="228"/>
      <c r="AW408" s="228"/>
      <c r="AX408" s="228"/>
      <c r="AY408" s="228"/>
      <c r="AZ408" s="228"/>
      <c r="BA408" s="228"/>
      <c r="BB408" s="228"/>
      <c r="BC408" s="228"/>
      <c r="BD408" s="228"/>
      <c r="BE408" s="228"/>
      <c r="BF408" s="228"/>
      <c r="BG408" s="228"/>
      <c r="BH408" s="228"/>
      <c r="BI408" s="228"/>
      <c r="BJ408" s="228"/>
      <c r="BK408" s="228"/>
      <c r="BL408" s="228"/>
      <c r="BM408" s="228"/>
      <c r="BN408" s="228"/>
      <c r="BO408" s="228"/>
      <c r="BP408" s="228"/>
      <c r="BQ408" s="228"/>
      <c r="BR408" s="228"/>
      <c r="BS408" s="228"/>
      <c r="BT408" s="228"/>
      <c r="BU408" s="228"/>
      <c r="BV408" s="228"/>
      <c r="BW408" s="228"/>
      <c r="BX408" s="228"/>
      <c r="BY408" s="228"/>
      <c r="BZ408" s="228"/>
      <c r="CA408" s="228"/>
      <c r="CB408" s="228"/>
      <c r="CC408" s="228"/>
      <c r="CD408" s="228"/>
      <c r="CE408" s="227"/>
      <c r="CF408" s="227"/>
      <c r="CG408" s="227"/>
      <c r="CH408" s="227"/>
      <c r="CI408" s="227"/>
      <c r="CJ408" s="227"/>
      <c r="CK408" s="227"/>
      <c r="CL408" s="227"/>
      <c r="CM408" s="227"/>
      <c r="CN408" s="227"/>
      <c r="CO408" s="227"/>
      <c r="CP408" s="227"/>
      <c r="CQ408" s="227"/>
    </row>
    <row r="409" spans="1:95" s="229" customFormat="1" ht="21" customHeight="1" thickTop="1" thickBot="1" x14ac:dyDescent="0.25">
      <c r="A409" s="508"/>
      <c r="B409" s="196"/>
      <c r="C409" s="121"/>
      <c r="D409" s="659" t="s">
        <v>398</v>
      </c>
      <c r="E409" s="660"/>
      <c r="F409" s="660"/>
      <c r="G409" s="660"/>
      <c r="H409" s="660"/>
      <c r="I409" s="660"/>
      <c r="J409" s="660"/>
      <c r="K409" s="660"/>
      <c r="L409" s="660"/>
      <c r="M409" s="660"/>
      <c r="N409" s="660"/>
      <c r="O409" s="660"/>
      <c r="P409" s="660"/>
      <c r="Q409" s="660"/>
      <c r="R409" s="660"/>
      <c r="S409" s="660"/>
      <c r="T409" s="660"/>
      <c r="U409" s="660"/>
      <c r="V409" s="660"/>
      <c r="W409" s="660"/>
      <c r="X409" s="699"/>
      <c r="Y409" s="9">
        <f>SUM(Y408:Y408)</f>
        <v>0</v>
      </c>
      <c r="Z409" s="325">
        <f>SUM(Z408:Z408)</f>
        <v>30</v>
      </c>
      <c r="AA409" s="178"/>
      <c r="AB409" s="227"/>
      <c r="AC409" s="228"/>
      <c r="AD409" s="219"/>
      <c r="AE409" s="228"/>
      <c r="AF409" s="228"/>
      <c r="AG409" s="228"/>
      <c r="AH409" s="228"/>
      <c r="AI409" s="228"/>
      <c r="AJ409" s="228"/>
      <c r="AK409" s="228"/>
      <c r="AL409" s="228"/>
      <c r="AM409" s="228"/>
      <c r="AN409" s="228"/>
      <c r="AO409" s="228"/>
      <c r="AP409" s="228"/>
      <c r="AQ409" s="228"/>
      <c r="AR409" s="228"/>
      <c r="AS409" s="228"/>
      <c r="AT409" s="228"/>
      <c r="AU409" s="228"/>
      <c r="AV409" s="228"/>
      <c r="AW409" s="228"/>
      <c r="AX409" s="228"/>
      <c r="AY409" s="228"/>
      <c r="AZ409" s="228"/>
      <c r="BA409" s="228"/>
      <c r="BB409" s="228"/>
      <c r="BC409" s="228"/>
      <c r="BD409" s="228"/>
      <c r="BE409" s="228"/>
      <c r="BF409" s="228"/>
      <c r="BG409" s="228"/>
      <c r="BH409" s="228"/>
      <c r="BI409" s="228"/>
      <c r="BJ409" s="228"/>
      <c r="BK409" s="228"/>
      <c r="BL409" s="228"/>
      <c r="BM409" s="228"/>
      <c r="BN409" s="228"/>
      <c r="BO409" s="228"/>
      <c r="BP409" s="228"/>
      <c r="BQ409" s="228"/>
      <c r="BR409" s="228"/>
      <c r="BS409" s="228"/>
      <c r="BT409" s="228"/>
      <c r="BU409" s="228"/>
      <c r="BV409" s="228"/>
      <c r="BW409" s="228"/>
      <c r="BX409" s="228"/>
      <c r="BY409" s="228"/>
      <c r="BZ409" s="228"/>
      <c r="CA409" s="228"/>
      <c r="CB409" s="228"/>
      <c r="CC409" s="228"/>
      <c r="CD409" s="228"/>
      <c r="CE409" s="227"/>
      <c r="CF409" s="227"/>
      <c r="CG409" s="227"/>
      <c r="CH409" s="227"/>
      <c r="CI409" s="227"/>
      <c r="CJ409" s="227"/>
      <c r="CK409" s="227"/>
      <c r="CL409" s="227"/>
      <c r="CM409" s="227"/>
      <c r="CN409" s="227"/>
      <c r="CO409" s="227"/>
      <c r="CP409" s="227"/>
      <c r="CQ409" s="227"/>
    </row>
    <row r="410" spans="1:95" s="229" customFormat="1" ht="21" customHeight="1" thickBot="1" x14ac:dyDescent="0.25">
      <c r="A410" s="314"/>
      <c r="B410" s="237"/>
      <c r="C410" s="150"/>
      <c r="D410" s="650"/>
      <c r="E410" s="651"/>
      <c r="F410" s="784">
        <v>0</v>
      </c>
      <c r="G410" s="785"/>
      <c r="H410" s="785"/>
      <c r="I410" s="785"/>
      <c r="J410" s="785"/>
      <c r="K410" s="785"/>
      <c r="L410" s="785"/>
      <c r="M410" s="785"/>
      <c r="N410" s="785"/>
      <c r="O410" s="785"/>
      <c r="P410" s="785"/>
      <c r="Q410" s="785"/>
      <c r="R410" s="785"/>
      <c r="S410" s="785"/>
      <c r="T410" s="785"/>
      <c r="U410" s="785"/>
      <c r="V410" s="785"/>
      <c r="W410" s="785"/>
      <c r="X410" s="785"/>
      <c r="Y410" s="785"/>
      <c r="Z410" s="786"/>
      <c r="AA410" s="178"/>
      <c r="AB410" s="227"/>
      <c r="AC410" s="228"/>
      <c r="AD410" s="219"/>
      <c r="AE410" s="228"/>
      <c r="AF410" s="228"/>
      <c r="AG410" s="228"/>
      <c r="AH410" s="228"/>
      <c r="AI410" s="228"/>
      <c r="AJ410" s="228"/>
      <c r="AK410" s="228"/>
      <c r="AL410" s="228"/>
      <c r="AM410" s="228"/>
      <c r="AN410" s="228"/>
      <c r="AO410" s="228"/>
      <c r="AP410" s="228"/>
      <c r="AQ410" s="228"/>
      <c r="AR410" s="228"/>
      <c r="AS410" s="228"/>
      <c r="AT410" s="228"/>
      <c r="AU410" s="228"/>
      <c r="AV410" s="228"/>
      <c r="AW410" s="228"/>
      <c r="AX410" s="228"/>
      <c r="AY410" s="228"/>
      <c r="AZ410" s="228"/>
      <c r="BA410" s="228"/>
      <c r="BB410" s="228"/>
      <c r="BC410" s="228"/>
      <c r="BD410" s="228"/>
      <c r="BE410" s="228"/>
      <c r="BF410" s="228"/>
      <c r="BG410" s="228"/>
      <c r="BH410" s="228"/>
      <c r="BI410" s="228"/>
      <c r="BJ410" s="228"/>
      <c r="BK410" s="228"/>
      <c r="BL410" s="228"/>
      <c r="BM410" s="228"/>
      <c r="BN410" s="228"/>
      <c r="BO410" s="228"/>
      <c r="BP410" s="228"/>
      <c r="BQ410" s="228"/>
      <c r="BR410" s="228"/>
      <c r="BS410" s="228"/>
      <c r="BT410" s="228"/>
      <c r="BU410" s="228"/>
      <c r="BV410" s="228"/>
      <c r="BW410" s="228"/>
      <c r="BX410" s="228"/>
      <c r="BY410" s="228"/>
      <c r="BZ410" s="228"/>
      <c r="CA410" s="228"/>
      <c r="CB410" s="228"/>
      <c r="CC410" s="228"/>
      <c r="CD410" s="228"/>
      <c r="CE410" s="227"/>
      <c r="CF410" s="227"/>
      <c r="CG410" s="227"/>
      <c r="CH410" s="227"/>
      <c r="CI410" s="227"/>
      <c r="CJ410" s="227"/>
      <c r="CK410" s="227"/>
      <c r="CL410" s="227"/>
      <c r="CM410" s="227"/>
      <c r="CN410" s="227"/>
      <c r="CO410" s="227"/>
      <c r="CP410" s="227"/>
      <c r="CQ410" s="227"/>
    </row>
    <row r="411" spans="1:95" s="229" customFormat="1" ht="33" customHeight="1" thickBot="1" x14ac:dyDescent="0.25">
      <c r="A411" s="306"/>
      <c r="B411" s="195"/>
      <c r="C411" s="779" t="s">
        <v>376</v>
      </c>
      <c r="D411" s="780"/>
      <c r="E411" s="780"/>
      <c r="F411" s="780"/>
      <c r="G411" s="780"/>
      <c r="H411" s="780"/>
      <c r="I411" s="780"/>
      <c r="J411" s="780"/>
      <c r="K411" s="780"/>
      <c r="L411" s="780"/>
      <c r="M411" s="780"/>
      <c r="N411" s="780"/>
      <c r="O411" s="780"/>
      <c r="P411" s="780"/>
      <c r="Q411" s="780"/>
      <c r="R411" s="780"/>
      <c r="S411" s="780"/>
      <c r="T411" s="780"/>
      <c r="U411" s="780"/>
      <c r="V411" s="780"/>
      <c r="W411" s="780"/>
      <c r="X411" s="780"/>
      <c r="Y411" s="780"/>
      <c r="Z411" s="781"/>
      <c r="AA411" s="362"/>
      <c r="AB411" s="367"/>
      <c r="AC411" s="228"/>
      <c r="AD411" s="219"/>
      <c r="AE411" s="374"/>
      <c r="AF411" s="374"/>
      <c r="AG411" s="374"/>
      <c r="AH411" s="374"/>
      <c r="AI411" s="374"/>
      <c r="AJ411" s="374"/>
      <c r="AK411" s="374"/>
      <c r="AL411" s="374"/>
      <c r="AM411" s="374"/>
      <c r="AN411" s="374"/>
      <c r="AO411" s="374"/>
      <c r="AP411" s="374"/>
      <c r="AQ411" s="374"/>
      <c r="AR411" s="374"/>
      <c r="AS411" s="374"/>
      <c r="AT411" s="374"/>
      <c r="AU411" s="374"/>
      <c r="AV411" s="374"/>
      <c r="AW411" s="374"/>
      <c r="AX411" s="374"/>
      <c r="AY411" s="374"/>
      <c r="AZ411" s="374"/>
      <c r="BA411" s="374"/>
      <c r="BB411" s="374"/>
      <c r="BC411" s="374"/>
      <c r="BD411" s="374"/>
      <c r="BE411" s="374"/>
      <c r="BF411" s="374"/>
      <c r="BG411" s="374"/>
      <c r="BH411" s="374"/>
      <c r="BI411" s="374"/>
      <c r="BJ411" s="374"/>
      <c r="BK411" s="374"/>
      <c r="BL411" s="374"/>
      <c r="BM411" s="374"/>
      <c r="BN411" s="374"/>
      <c r="BO411" s="374"/>
      <c r="BP411" s="374"/>
      <c r="BQ411" s="374"/>
      <c r="BR411" s="374"/>
      <c r="BS411" s="374"/>
      <c r="BT411" s="374"/>
      <c r="BU411" s="374"/>
      <c r="BV411" s="374"/>
      <c r="BW411" s="374"/>
      <c r="BX411" s="374"/>
      <c r="BY411" s="374"/>
      <c r="BZ411" s="374"/>
      <c r="CA411" s="374"/>
      <c r="CB411" s="374"/>
      <c r="CC411" s="374"/>
      <c r="CD411" s="374"/>
      <c r="CE411" s="374"/>
      <c r="CF411" s="374"/>
      <c r="CG411" s="227"/>
      <c r="CH411" s="227"/>
      <c r="CI411" s="227"/>
      <c r="CJ411" s="227"/>
      <c r="CK411" s="227"/>
      <c r="CL411" s="227"/>
      <c r="CM411" s="227"/>
      <c r="CN411" s="227"/>
      <c r="CO411" s="227"/>
      <c r="CP411" s="227"/>
      <c r="CQ411" s="227"/>
    </row>
    <row r="412" spans="1:95" s="229" customFormat="1" ht="30" customHeight="1" thickBot="1" x14ac:dyDescent="0.25">
      <c r="A412" s="508"/>
      <c r="B412" s="210">
        <v>5810</v>
      </c>
      <c r="C412" s="145" t="s">
        <v>377</v>
      </c>
      <c r="D412" s="230"/>
      <c r="E412" s="231"/>
      <c r="F412" s="232"/>
      <c r="G412" s="233"/>
      <c r="H412" s="20" t="s">
        <v>397</v>
      </c>
      <c r="I412" s="231"/>
      <c r="J412" s="234"/>
      <c r="K412" s="233"/>
      <c r="L412" s="230"/>
      <c r="M412" s="231"/>
      <c r="N412" s="232"/>
      <c r="O412" s="233"/>
      <c r="P412" s="20" t="s">
        <v>397</v>
      </c>
      <c r="Q412" s="231"/>
      <c r="R412" s="232"/>
      <c r="S412" s="233"/>
      <c r="T412" s="230"/>
      <c r="U412" s="231"/>
      <c r="V412" s="232"/>
      <c r="W412" s="233"/>
      <c r="X412" s="235"/>
      <c r="Y412" s="235"/>
      <c r="Z412" s="326"/>
      <c r="AA412" s="178"/>
      <c r="AB412" s="227"/>
      <c r="AC412" s="228"/>
      <c r="AD412" s="219"/>
      <c r="AE412" s="228"/>
      <c r="AF412" s="228"/>
      <c r="AG412" s="228"/>
      <c r="AH412" s="228"/>
      <c r="AI412" s="228"/>
      <c r="AJ412" s="228"/>
      <c r="AK412" s="228"/>
      <c r="AL412" s="228"/>
      <c r="AM412" s="228"/>
      <c r="AN412" s="228"/>
      <c r="AO412" s="228"/>
      <c r="AP412" s="228"/>
      <c r="AQ412" s="228"/>
      <c r="AR412" s="228"/>
      <c r="AS412" s="228"/>
      <c r="AT412" s="228"/>
      <c r="AU412" s="228"/>
      <c r="AV412" s="228"/>
      <c r="AW412" s="228"/>
      <c r="AX412" s="228"/>
      <c r="AY412" s="228"/>
      <c r="AZ412" s="228"/>
      <c r="BA412" s="228"/>
      <c r="BB412" s="228"/>
      <c r="BC412" s="228"/>
      <c r="BD412" s="228"/>
      <c r="BE412" s="228"/>
      <c r="BF412" s="228"/>
      <c r="BG412" s="228"/>
      <c r="BH412" s="228"/>
      <c r="BI412" s="228"/>
      <c r="BJ412" s="228"/>
      <c r="BK412" s="228"/>
      <c r="BL412" s="228"/>
      <c r="BM412" s="228"/>
      <c r="BN412" s="228"/>
      <c r="BO412" s="228"/>
      <c r="BP412" s="228"/>
      <c r="BQ412" s="228"/>
      <c r="BR412" s="228"/>
      <c r="BS412" s="228"/>
      <c r="BT412" s="228"/>
      <c r="BU412" s="228"/>
      <c r="BV412" s="228"/>
      <c r="BW412" s="228"/>
      <c r="BX412" s="228"/>
      <c r="BY412" s="228"/>
      <c r="BZ412" s="228"/>
      <c r="CA412" s="228"/>
      <c r="CB412" s="228"/>
      <c r="CC412" s="228"/>
      <c r="CD412" s="228"/>
      <c r="CE412" s="227"/>
      <c r="CF412" s="227"/>
      <c r="CG412" s="227"/>
      <c r="CH412" s="227"/>
      <c r="CI412" s="227"/>
      <c r="CJ412" s="227"/>
      <c r="CK412" s="227"/>
      <c r="CL412" s="227"/>
      <c r="CM412" s="227"/>
      <c r="CN412" s="227"/>
      <c r="CO412" s="227"/>
      <c r="CP412" s="227"/>
      <c r="CQ412" s="227"/>
    </row>
    <row r="413" spans="1:95" s="229" customFormat="1" ht="45" customHeight="1" x14ac:dyDescent="0.2">
      <c r="A413" s="508"/>
      <c r="B413" s="192" t="s">
        <v>378</v>
      </c>
      <c r="C413" s="440" t="s">
        <v>803</v>
      </c>
      <c r="D413" s="644"/>
      <c r="E413" s="645"/>
      <c r="F413" s="644"/>
      <c r="G413" s="645"/>
      <c r="H413" s="644"/>
      <c r="I413" s="645"/>
      <c r="J413" s="644"/>
      <c r="K413" s="645"/>
      <c r="L413" s="644"/>
      <c r="M413" s="645"/>
      <c r="N413" s="644"/>
      <c r="O413" s="645"/>
      <c r="P413" s="644"/>
      <c r="Q413" s="645"/>
      <c r="R413" s="644"/>
      <c r="S413" s="645"/>
      <c r="T413" s="644"/>
      <c r="U413" s="645"/>
      <c r="V413" s="644"/>
      <c r="W413" s="645"/>
      <c r="X413" s="236"/>
      <c r="Y413" s="513">
        <f t="shared" ref="Y413:Y414" si="50">IF(OR(D413="s",F413="s",H413="s",J413="s",L413="s",N413="s",P413="s",R413="s",T413="s",V413="s"), 0, IF(OR(D413="a",F413="a",H413="a",J413="a",L413="a",N413="a",P413="a",R413="a",T413="a",V413="a"),Z413,0))</f>
        <v>0</v>
      </c>
      <c r="Z413" s="549">
        <v>60</v>
      </c>
      <c r="AA413" s="178">
        <f>IF((COUNTIF(D413:W413,"a")+COUNTIF(D413:W413,"s"))&gt;0,IF(OR((COUNTIF(D414:W415,"a")+COUNTIF(D414:W415,"s"))),0,COUNTIF(D413:W413,"a")+COUNTIF(D413:W413,"s")),COUNTIF(D413:W413,"a")+COUNTIF(D413:W413,"s"))</f>
        <v>0</v>
      </c>
      <c r="AB413" s="179"/>
      <c r="AC413" s="228"/>
      <c r="AD413" s="219"/>
      <c r="AE413" s="228"/>
      <c r="AF413" s="228"/>
      <c r="AG413" s="228"/>
      <c r="AH413" s="228"/>
      <c r="AI413" s="228"/>
      <c r="AJ413" s="228"/>
      <c r="AK413" s="228"/>
      <c r="AL413" s="228"/>
      <c r="AM413" s="228"/>
      <c r="AN413" s="228"/>
      <c r="AO413" s="228"/>
      <c r="AP413" s="228"/>
      <c r="AQ413" s="228"/>
      <c r="AR413" s="228"/>
      <c r="AS413" s="228"/>
      <c r="AT413" s="228"/>
      <c r="AU413" s="228"/>
      <c r="AV413" s="228"/>
      <c r="AW413" s="228"/>
      <c r="AX413" s="228"/>
      <c r="AY413" s="228"/>
      <c r="AZ413" s="228"/>
      <c r="BA413" s="228"/>
      <c r="BB413" s="228"/>
      <c r="BC413" s="228"/>
      <c r="BD413" s="228"/>
      <c r="BE413" s="228"/>
      <c r="BF413" s="228"/>
      <c r="BG413" s="228"/>
      <c r="BH413" s="228"/>
      <c r="BI413" s="228"/>
      <c r="BJ413" s="228"/>
      <c r="BK413" s="228"/>
      <c r="BL413" s="228"/>
      <c r="BM413" s="228"/>
      <c r="BN413" s="228"/>
      <c r="BO413" s="228"/>
      <c r="BP413" s="228"/>
      <c r="BQ413" s="228"/>
      <c r="BR413" s="228"/>
      <c r="BS413" s="228"/>
      <c r="BT413" s="228"/>
      <c r="BU413" s="228"/>
      <c r="BV413" s="228"/>
      <c r="BW413" s="228"/>
      <c r="BX413" s="228"/>
      <c r="BY413" s="228"/>
      <c r="BZ413" s="228"/>
      <c r="CA413" s="228"/>
      <c r="CB413" s="228"/>
      <c r="CC413" s="228"/>
      <c r="CD413" s="228"/>
      <c r="CE413" s="227"/>
      <c r="CF413" s="227"/>
      <c r="CG413" s="227"/>
      <c r="CH413" s="227"/>
      <c r="CI413" s="227"/>
      <c r="CJ413" s="227"/>
      <c r="CK413" s="227"/>
      <c r="CL413" s="227"/>
      <c r="CM413" s="227"/>
      <c r="CN413" s="227"/>
      <c r="CO413" s="227"/>
      <c r="CP413" s="227"/>
      <c r="CQ413" s="227"/>
    </row>
    <row r="414" spans="1:95" s="229" customFormat="1" ht="106.5" customHeight="1" x14ac:dyDescent="0.2">
      <c r="A414" s="508"/>
      <c r="B414" s="545" t="s">
        <v>802</v>
      </c>
      <c r="C414" s="546" t="s">
        <v>804</v>
      </c>
      <c r="D414" s="646"/>
      <c r="E414" s="647"/>
      <c r="F414" s="646"/>
      <c r="G414" s="647"/>
      <c r="H414" s="646"/>
      <c r="I414" s="647"/>
      <c r="J414" s="646"/>
      <c r="K414" s="647"/>
      <c r="L414" s="646"/>
      <c r="M414" s="647"/>
      <c r="N414" s="646"/>
      <c r="O414" s="647"/>
      <c r="P414" s="646"/>
      <c r="Q414" s="647"/>
      <c r="R414" s="646"/>
      <c r="S414" s="647"/>
      <c r="T414" s="646"/>
      <c r="U414" s="647"/>
      <c r="V414" s="646"/>
      <c r="W414" s="647"/>
      <c r="X414" s="236"/>
      <c r="Y414" s="550">
        <f t="shared" si="50"/>
        <v>0</v>
      </c>
      <c r="Z414" s="549">
        <v>50</v>
      </c>
      <c r="AA414" s="178">
        <f>IF(OR(COUNTIF(D413:W413,"a")+COUNTIF(D413:W413,"s")+COUNTIF(D415:W415,"a")+COUNTIF(D415:W415,"s")&gt;0),0,(COUNTIF(D414:W414,"a")+COUNTIF(D414:W414,"s")))</f>
        <v>0</v>
      </c>
      <c r="AB414" s="179"/>
      <c r="AC414" s="228"/>
      <c r="AD414" s="219"/>
      <c r="AE414" s="228"/>
      <c r="AF414" s="228"/>
      <c r="AG414" s="228"/>
      <c r="AH414" s="228"/>
      <c r="AI414" s="228"/>
      <c r="AJ414" s="228"/>
      <c r="AK414" s="228"/>
      <c r="AL414" s="228"/>
      <c r="AM414" s="228"/>
      <c r="AN414" s="228"/>
      <c r="AO414" s="228"/>
      <c r="AP414" s="228"/>
      <c r="AQ414" s="228"/>
      <c r="AR414" s="228"/>
      <c r="AS414" s="228"/>
      <c r="AT414" s="228"/>
      <c r="AU414" s="228"/>
      <c r="AV414" s="228"/>
      <c r="AW414" s="228"/>
      <c r="AX414" s="228"/>
      <c r="AY414" s="228"/>
      <c r="AZ414" s="228"/>
      <c r="BA414" s="228"/>
      <c r="BB414" s="228"/>
      <c r="BC414" s="228"/>
      <c r="BD414" s="228"/>
      <c r="BE414" s="228"/>
      <c r="BF414" s="228"/>
      <c r="BG414" s="228"/>
      <c r="BH414" s="228"/>
      <c r="BI414" s="228"/>
      <c r="BJ414" s="228"/>
      <c r="BK414" s="228"/>
      <c r="BL414" s="228"/>
      <c r="BM414" s="228"/>
      <c r="BN414" s="228"/>
      <c r="BO414" s="228"/>
      <c r="BP414" s="228"/>
      <c r="BQ414" s="228"/>
      <c r="BR414" s="228"/>
      <c r="BS414" s="228"/>
      <c r="BT414" s="228"/>
      <c r="BU414" s="228"/>
      <c r="BV414" s="228"/>
      <c r="BW414" s="228"/>
      <c r="BX414" s="228"/>
      <c r="BY414" s="228"/>
      <c r="BZ414" s="228"/>
      <c r="CA414" s="228"/>
      <c r="CB414" s="228"/>
      <c r="CC414" s="228"/>
      <c r="CD414" s="228"/>
      <c r="CE414" s="227"/>
      <c r="CF414" s="227"/>
      <c r="CG414" s="227"/>
      <c r="CH414" s="227"/>
      <c r="CI414" s="227"/>
      <c r="CJ414" s="227"/>
      <c r="CK414" s="227"/>
      <c r="CL414" s="227"/>
      <c r="CM414" s="227"/>
      <c r="CN414" s="227"/>
      <c r="CO414" s="227"/>
      <c r="CP414" s="227"/>
      <c r="CQ414" s="227"/>
    </row>
    <row r="415" spans="1:95" s="229" customFormat="1" ht="67.7" customHeight="1" thickBot="1" x14ac:dyDescent="0.25">
      <c r="A415" s="508"/>
      <c r="B415" s="545" t="s">
        <v>379</v>
      </c>
      <c r="C415" s="546" t="s">
        <v>805</v>
      </c>
      <c r="D415" s="648"/>
      <c r="E415" s="649"/>
      <c r="F415" s="648"/>
      <c r="G415" s="649"/>
      <c r="H415" s="648"/>
      <c r="I415" s="649"/>
      <c r="J415" s="648"/>
      <c r="K415" s="649"/>
      <c r="L415" s="648"/>
      <c r="M415" s="649"/>
      <c r="N415" s="648"/>
      <c r="O415" s="649"/>
      <c r="P415" s="648"/>
      <c r="Q415" s="649"/>
      <c r="R415" s="648"/>
      <c r="S415" s="649"/>
      <c r="T415" s="648"/>
      <c r="U415" s="649"/>
      <c r="V415" s="648"/>
      <c r="W415" s="649"/>
      <c r="X415" s="236"/>
      <c r="Y415" s="550">
        <f>IF(OR(D415="s",F415="s",H415="s",J415="s",L415="s",N415="s",P415="s",R415="s",T415="s",V415="s"), 0, IF(OR(D415="a",F415="a",H415="a",J415="a",L415="a",N415="a",P415="a",R415="a",T415="a",V415="a"),Z415,0))</f>
        <v>0</v>
      </c>
      <c r="Z415" s="549">
        <v>25</v>
      </c>
      <c r="AA415" s="178">
        <f>IF((COUNTIF(D415:W415,"a")+COUNTIF(D415:W415,"s"))&gt;0,IF(OR((COUNTIF(D413:W414,"a")+COUNTIF(D413:W414,"s"))),0,COUNTIF(D415:W415,"a")+COUNTIF(D415:W415,"s")),COUNTIF(D415:W415,"a")+COUNTIF(D415:W415,"s"))</f>
        <v>0</v>
      </c>
      <c r="AB415" s="179"/>
      <c r="AC415" s="228"/>
      <c r="AD415" s="219"/>
      <c r="AE415" s="228"/>
      <c r="AF415" s="228"/>
      <c r="AG415" s="228"/>
      <c r="AH415" s="228"/>
      <c r="AI415" s="228"/>
      <c r="AJ415" s="228"/>
      <c r="AK415" s="228"/>
      <c r="AL415" s="228"/>
      <c r="AM415" s="228"/>
      <c r="AN415" s="228"/>
      <c r="AO415" s="228"/>
      <c r="AP415" s="228"/>
      <c r="AQ415" s="228"/>
      <c r="AR415" s="228"/>
      <c r="AS415" s="228"/>
      <c r="AT415" s="228"/>
      <c r="AU415" s="228"/>
      <c r="AV415" s="228"/>
      <c r="AW415" s="228"/>
      <c r="AX415" s="228"/>
      <c r="AY415" s="228"/>
      <c r="AZ415" s="228"/>
      <c r="BA415" s="228"/>
      <c r="BB415" s="228"/>
      <c r="BC415" s="228"/>
      <c r="BD415" s="228"/>
      <c r="BE415" s="228"/>
      <c r="BF415" s="228"/>
      <c r="BG415" s="228"/>
      <c r="BH415" s="228"/>
      <c r="BI415" s="228"/>
      <c r="BJ415" s="228"/>
      <c r="BK415" s="228"/>
      <c r="BL415" s="228"/>
      <c r="BM415" s="228"/>
      <c r="BN415" s="228"/>
      <c r="BO415" s="228"/>
      <c r="BP415" s="228"/>
      <c r="BQ415" s="228"/>
      <c r="BR415" s="228"/>
      <c r="BS415" s="228"/>
      <c r="BT415" s="228"/>
      <c r="BU415" s="228"/>
      <c r="BV415" s="228"/>
      <c r="BW415" s="228"/>
      <c r="BX415" s="228"/>
      <c r="BY415" s="228"/>
      <c r="BZ415" s="228"/>
      <c r="CA415" s="228"/>
      <c r="CB415" s="228"/>
      <c r="CC415" s="228"/>
      <c r="CD415" s="228"/>
      <c r="CE415" s="227"/>
      <c r="CF415" s="227"/>
      <c r="CG415" s="227"/>
      <c r="CH415" s="227"/>
      <c r="CI415" s="227"/>
      <c r="CJ415" s="227"/>
      <c r="CK415" s="227"/>
      <c r="CL415" s="227"/>
      <c r="CM415" s="227"/>
      <c r="CN415" s="227"/>
      <c r="CO415" s="227"/>
      <c r="CP415" s="227"/>
      <c r="CQ415" s="227"/>
    </row>
    <row r="416" spans="1:95" s="229" customFormat="1" ht="17.45" customHeight="1" thickTop="1" thickBot="1" x14ac:dyDescent="0.25">
      <c r="A416" s="508"/>
      <c r="B416" s="196"/>
      <c r="C416" s="121"/>
      <c r="D416" s="659" t="s">
        <v>398</v>
      </c>
      <c r="E416" s="660"/>
      <c r="F416" s="660"/>
      <c r="G416" s="660"/>
      <c r="H416" s="660"/>
      <c r="I416" s="660"/>
      <c r="J416" s="660"/>
      <c r="K416" s="660"/>
      <c r="L416" s="660"/>
      <c r="M416" s="660"/>
      <c r="N416" s="660"/>
      <c r="O416" s="660"/>
      <c r="P416" s="660"/>
      <c r="Q416" s="660"/>
      <c r="R416" s="660"/>
      <c r="S416" s="660"/>
      <c r="T416" s="660"/>
      <c r="U416" s="660"/>
      <c r="V416" s="660"/>
      <c r="W416" s="660"/>
      <c r="X416" s="699"/>
      <c r="Y416" s="9">
        <f>SUM(Y413:Y415)</f>
        <v>0</v>
      </c>
      <c r="Z416" s="325">
        <f>SUM(Z413)</f>
        <v>60</v>
      </c>
      <c r="AA416" s="178"/>
      <c r="AB416" s="227"/>
      <c r="AC416" s="228"/>
      <c r="AD416" s="219"/>
      <c r="AE416" s="228"/>
      <c r="AF416" s="228"/>
      <c r="AG416" s="228"/>
      <c r="AH416" s="228"/>
      <c r="AI416" s="228"/>
      <c r="AJ416" s="228"/>
      <c r="AK416" s="228"/>
      <c r="AL416" s="228"/>
      <c r="AM416" s="228"/>
      <c r="AN416" s="228"/>
      <c r="AO416" s="228"/>
      <c r="AP416" s="228"/>
      <c r="AQ416" s="228"/>
      <c r="AR416" s="228"/>
      <c r="AS416" s="228"/>
      <c r="AT416" s="228"/>
      <c r="AU416" s="228"/>
      <c r="AV416" s="228"/>
      <c r="AW416" s="228"/>
      <c r="AX416" s="228"/>
      <c r="AY416" s="228"/>
      <c r="AZ416" s="228"/>
      <c r="BA416" s="228"/>
      <c r="BB416" s="228"/>
      <c r="BC416" s="228"/>
      <c r="BD416" s="228"/>
      <c r="BE416" s="228"/>
      <c r="BF416" s="228"/>
      <c r="BG416" s="228"/>
      <c r="BH416" s="228"/>
      <c r="BI416" s="228"/>
      <c r="BJ416" s="228"/>
      <c r="BK416" s="228"/>
      <c r="BL416" s="228"/>
      <c r="BM416" s="228"/>
      <c r="BN416" s="228"/>
      <c r="BO416" s="228"/>
      <c r="BP416" s="228"/>
      <c r="BQ416" s="228"/>
      <c r="BR416" s="228"/>
      <c r="BS416" s="228"/>
      <c r="BT416" s="228"/>
      <c r="BU416" s="228"/>
      <c r="BV416" s="228"/>
      <c r="BW416" s="228"/>
      <c r="BX416" s="228"/>
      <c r="BY416" s="228"/>
      <c r="BZ416" s="228"/>
      <c r="CA416" s="228"/>
      <c r="CB416" s="228"/>
      <c r="CC416" s="228"/>
      <c r="CD416" s="228"/>
      <c r="CE416" s="227"/>
      <c r="CF416" s="227"/>
      <c r="CG416" s="227"/>
      <c r="CH416" s="227"/>
      <c r="CI416" s="227"/>
      <c r="CJ416" s="227"/>
      <c r="CK416" s="227"/>
      <c r="CL416" s="227"/>
      <c r="CM416" s="227"/>
      <c r="CN416" s="227"/>
      <c r="CO416" s="227"/>
      <c r="CP416" s="227"/>
      <c r="CQ416" s="227"/>
    </row>
    <row r="417" spans="1:95" s="229" customFormat="1" ht="21.6" customHeight="1" thickBot="1" x14ac:dyDescent="0.25">
      <c r="A417" s="508"/>
      <c r="B417" s="196"/>
      <c r="C417" s="121"/>
      <c r="D417" s="650"/>
      <c r="E417" s="651"/>
      <c r="F417" s="715">
        <v>0</v>
      </c>
      <c r="G417" s="663"/>
      <c r="H417" s="663"/>
      <c r="I417" s="663"/>
      <c r="J417" s="663"/>
      <c r="K417" s="663"/>
      <c r="L417" s="663"/>
      <c r="M417" s="663"/>
      <c r="N417" s="663"/>
      <c r="O417" s="663"/>
      <c r="P417" s="663"/>
      <c r="Q417" s="663"/>
      <c r="R417" s="663"/>
      <c r="S417" s="663"/>
      <c r="T417" s="663"/>
      <c r="U417" s="663"/>
      <c r="V417" s="663"/>
      <c r="W417" s="663"/>
      <c r="X417" s="663"/>
      <c r="Y417" s="663"/>
      <c r="Z417" s="664"/>
      <c r="AA417" s="178"/>
      <c r="AB417" s="227"/>
      <c r="AC417" s="228"/>
      <c r="AD417" s="219"/>
      <c r="AE417" s="228"/>
      <c r="AF417" s="228"/>
      <c r="AG417" s="228"/>
      <c r="AH417" s="228"/>
      <c r="AI417" s="228"/>
      <c r="AJ417" s="228"/>
      <c r="AK417" s="228"/>
      <c r="AL417" s="228"/>
      <c r="AM417" s="228"/>
      <c r="AN417" s="228"/>
      <c r="AO417" s="228"/>
      <c r="AP417" s="228"/>
      <c r="AQ417" s="228"/>
      <c r="AR417" s="228"/>
      <c r="AS417" s="228"/>
      <c r="AT417" s="228"/>
      <c r="AU417" s="228"/>
      <c r="AV417" s="228"/>
      <c r="AW417" s="228"/>
      <c r="AX417" s="228"/>
      <c r="AY417" s="228"/>
      <c r="AZ417" s="228"/>
      <c r="BA417" s="228"/>
      <c r="BB417" s="228"/>
      <c r="BC417" s="228"/>
      <c r="BD417" s="228"/>
      <c r="BE417" s="228"/>
      <c r="BF417" s="228"/>
      <c r="BG417" s="228"/>
      <c r="BH417" s="228"/>
      <c r="BI417" s="228"/>
      <c r="BJ417" s="228"/>
      <c r="BK417" s="228"/>
      <c r="BL417" s="228"/>
      <c r="BM417" s="228"/>
      <c r="BN417" s="228"/>
      <c r="BO417" s="228"/>
      <c r="BP417" s="228"/>
      <c r="BQ417" s="228"/>
      <c r="BR417" s="228"/>
      <c r="BS417" s="228"/>
      <c r="BT417" s="228"/>
      <c r="BU417" s="228"/>
      <c r="BV417" s="228"/>
      <c r="BW417" s="228"/>
      <c r="BX417" s="228"/>
      <c r="BY417" s="228"/>
      <c r="BZ417" s="228"/>
      <c r="CA417" s="228"/>
      <c r="CB417" s="228"/>
      <c r="CC417" s="228"/>
      <c r="CD417" s="228"/>
      <c r="CE417" s="227"/>
      <c r="CF417" s="227"/>
      <c r="CG417" s="227"/>
      <c r="CH417" s="227"/>
      <c r="CI417" s="227"/>
      <c r="CJ417" s="227"/>
      <c r="CK417" s="227"/>
      <c r="CL417" s="227"/>
      <c r="CM417" s="227"/>
      <c r="CN417" s="227"/>
      <c r="CO417" s="227"/>
      <c r="CP417" s="227"/>
      <c r="CQ417" s="227"/>
    </row>
    <row r="418" spans="1:95" s="229" customFormat="1" ht="30" customHeight="1" thickBot="1" x14ac:dyDescent="0.25">
      <c r="A418" s="508"/>
      <c r="B418" s="210">
        <v>5811</v>
      </c>
      <c r="C418" s="145" t="s">
        <v>137</v>
      </c>
      <c r="D418" s="230"/>
      <c r="E418" s="231"/>
      <c r="F418" s="232"/>
      <c r="G418" s="233"/>
      <c r="H418" s="16" t="s">
        <v>397</v>
      </c>
      <c r="I418" s="231"/>
      <c r="J418" s="234"/>
      <c r="K418" s="233"/>
      <c r="L418" s="230"/>
      <c r="M418" s="231"/>
      <c r="N418" s="232"/>
      <c r="O418" s="233"/>
      <c r="P418" s="16" t="s">
        <v>397</v>
      </c>
      <c r="Q418" s="231"/>
      <c r="R418" s="232"/>
      <c r="S418" s="233"/>
      <c r="T418" s="230"/>
      <c r="U418" s="231"/>
      <c r="V418" s="232"/>
      <c r="W418" s="233"/>
      <c r="X418" s="235"/>
      <c r="Y418" s="235"/>
      <c r="Z418" s="326"/>
      <c r="AA418" s="362"/>
      <c r="AB418" s="367"/>
      <c r="AC418" s="228"/>
      <c r="AD418" s="219"/>
      <c r="AE418" s="374"/>
      <c r="AF418" s="374"/>
      <c r="AG418" s="374"/>
      <c r="AH418" s="374"/>
      <c r="AI418" s="374"/>
      <c r="AJ418" s="374"/>
      <c r="AK418" s="374"/>
      <c r="AL418" s="374"/>
      <c r="AM418" s="374"/>
      <c r="AN418" s="374"/>
      <c r="AO418" s="374"/>
      <c r="AP418" s="374"/>
      <c r="AQ418" s="374"/>
      <c r="AR418" s="374"/>
      <c r="AS418" s="374"/>
      <c r="AT418" s="374"/>
      <c r="AU418" s="374"/>
      <c r="AV418" s="374"/>
      <c r="AW418" s="374"/>
      <c r="AX418" s="374"/>
      <c r="AY418" s="374"/>
      <c r="AZ418" s="374"/>
      <c r="BA418" s="374"/>
      <c r="BB418" s="374"/>
      <c r="BC418" s="374"/>
      <c r="BD418" s="374"/>
      <c r="BE418" s="374"/>
      <c r="BF418" s="374"/>
      <c r="BG418" s="374"/>
      <c r="BH418" s="374"/>
      <c r="BI418" s="374"/>
      <c r="BJ418" s="374"/>
      <c r="BK418" s="374"/>
      <c r="BL418" s="374"/>
      <c r="BM418" s="374"/>
      <c r="BN418" s="374"/>
      <c r="BO418" s="374"/>
      <c r="BP418" s="374"/>
      <c r="BQ418" s="374"/>
      <c r="BR418" s="374"/>
      <c r="BS418" s="374"/>
      <c r="BT418" s="374"/>
      <c r="BU418" s="374"/>
      <c r="BV418" s="374"/>
      <c r="BW418" s="374"/>
      <c r="BX418" s="374"/>
      <c r="BY418" s="374"/>
      <c r="BZ418" s="374"/>
      <c r="CA418" s="374"/>
      <c r="CB418" s="374"/>
      <c r="CC418" s="374"/>
      <c r="CD418" s="374"/>
      <c r="CE418" s="374"/>
      <c r="CF418" s="374"/>
      <c r="CG418" s="227"/>
      <c r="CH418" s="227"/>
      <c r="CI418" s="227"/>
      <c r="CJ418" s="227"/>
      <c r="CK418" s="227"/>
      <c r="CL418" s="227"/>
      <c r="CM418" s="227"/>
      <c r="CN418" s="227"/>
      <c r="CO418" s="227"/>
      <c r="CP418" s="227"/>
      <c r="CQ418" s="227"/>
    </row>
    <row r="419" spans="1:95" s="229" customFormat="1" ht="45" customHeight="1" thickBot="1" x14ac:dyDescent="0.25">
      <c r="A419" s="508"/>
      <c r="B419" s="192" t="s">
        <v>354</v>
      </c>
      <c r="C419" s="440" t="s">
        <v>138</v>
      </c>
      <c r="D419" s="644"/>
      <c r="E419" s="645"/>
      <c r="F419" s="644"/>
      <c r="G419" s="645"/>
      <c r="H419" s="644"/>
      <c r="I419" s="645"/>
      <c r="J419" s="644"/>
      <c r="K419" s="645"/>
      <c r="L419" s="644"/>
      <c r="M419" s="645"/>
      <c r="N419" s="644"/>
      <c r="O419" s="645"/>
      <c r="P419" s="644"/>
      <c r="Q419" s="645"/>
      <c r="R419" s="644"/>
      <c r="S419" s="645"/>
      <c r="T419" s="644"/>
      <c r="U419" s="645"/>
      <c r="V419" s="644"/>
      <c r="W419" s="645"/>
      <c r="X419" s="173"/>
      <c r="Y419" s="513">
        <f>IF(OR(D419="s",F419="s",H419="s",J419="s",L419="s",N419="s",P419="s",R419="s",T419="s",V419="s"), 0, IF(OR(D419="a",F419="a",H419="a",J419="a",L419="a",N419="a",P419="a",R419="a",T419="a",V419="a",X419="na"),Z419,0))</f>
        <v>0</v>
      </c>
      <c r="Z419" s="331">
        <v>20</v>
      </c>
      <c r="AA419" s="362">
        <f>COUNTIF(D419:W419,"a")+COUNTIF(D419:W419,"s")+COUNTIF(X419,"na")</f>
        <v>0</v>
      </c>
      <c r="AB419" s="365"/>
      <c r="AC419" s="228"/>
      <c r="AD419" s="219"/>
      <c r="AE419" s="374"/>
      <c r="AF419" s="374"/>
      <c r="AG419" s="374"/>
      <c r="AH419" s="374"/>
      <c r="AI419" s="374"/>
      <c r="AJ419" s="374"/>
      <c r="AK419" s="374"/>
      <c r="AL419" s="374"/>
      <c r="AM419" s="374"/>
      <c r="AN419" s="374"/>
      <c r="AO419" s="374"/>
      <c r="AP419" s="374"/>
      <c r="AQ419" s="374"/>
      <c r="AR419" s="374"/>
      <c r="AS419" s="374"/>
      <c r="AT419" s="374"/>
      <c r="AU419" s="374"/>
      <c r="AV419" s="374"/>
      <c r="AW419" s="374"/>
      <c r="AX419" s="374"/>
      <c r="AY419" s="374"/>
      <c r="AZ419" s="374"/>
      <c r="BA419" s="374"/>
      <c r="BB419" s="374"/>
      <c r="BC419" s="374"/>
      <c r="BD419" s="374"/>
      <c r="BE419" s="374"/>
      <c r="BF419" s="374"/>
      <c r="BG419" s="374"/>
      <c r="BH419" s="374"/>
      <c r="BI419" s="374"/>
      <c r="BJ419" s="374"/>
      <c r="BK419" s="374"/>
      <c r="BL419" s="374"/>
      <c r="BM419" s="374"/>
      <c r="BN419" s="374"/>
      <c r="BO419" s="374"/>
      <c r="BP419" s="374"/>
      <c r="BQ419" s="374"/>
      <c r="BR419" s="374"/>
      <c r="BS419" s="374"/>
      <c r="BT419" s="374"/>
      <c r="BU419" s="374"/>
      <c r="BV419" s="374"/>
      <c r="BW419" s="374"/>
      <c r="BX419" s="374"/>
      <c r="BY419" s="374"/>
      <c r="BZ419" s="374"/>
      <c r="CA419" s="374"/>
      <c r="CB419" s="374"/>
      <c r="CC419" s="374"/>
      <c r="CD419" s="374"/>
      <c r="CE419" s="374"/>
      <c r="CF419" s="374"/>
      <c r="CG419" s="227"/>
      <c r="CH419" s="227"/>
      <c r="CI419" s="227"/>
      <c r="CJ419" s="227"/>
      <c r="CK419" s="227"/>
      <c r="CL419" s="227"/>
      <c r="CM419" s="227"/>
      <c r="CN419" s="227"/>
      <c r="CO419" s="227"/>
      <c r="CP419" s="227"/>
      <c r="CQ419" s="227"/>
    </row>
    <row r="420" spans="1:95" s="229" customFormat="1" ht="21" customHeight="1" thickTop="1" thickBot="1" x14ac:dyDescent="0.25">
      <c r="A420" s="508"/>
      <c r="B420" s="196"/>
      <c r="C420" s="121"/>
      <c r="D420" s="659" t="s">
        <v>398</v>
      </c>
      <c r="E420" s="660"/>
      <c r="F420" s="660"/>
      <c r="G420" s="660"/>
      <c r="H420" s="660"/>
      <c r="I420" s="660"/>
      <c r="J420" s="660"/>
      <c r="K420" s="660"/>
      <c r="L420" s="660"/>
      <c r="M420" s="660"/>
      <c r="N420" s="660"/>
      <c r="O420" s="660"/>
      <c r="P420" s="660"/>
      <c r="Q420" s="660"/>
      <c r="R420" s="660"/>
      <c r="S420" s="660"/>
      <c r="T420" s="660"/>
      <c r="U420" s="660"/>
      <c r="V420" s="660"/>
      <c r="W420" s="660"/>
      <c r="X420" s="699"/>
      <c r="Y420" s="9">
        <f>SUM(Y419:Y419)</f>
        <v>0</v>
      </c>
      <c r="Z420" s="325">
        <f>SUM(Z419:Z419)</f>
        <v>20</v>
      </c>
      <c r="AA420" s="362"/>
      <c r="AB420" s="367"/>
      <c r="AC420" s="228"/>
      <c r="AD420" s="219"/>
      <c r="AE420" s="374"/>
      <c r="AF420" s="374"/>
      <c r="AG420" s="374"/>
      <c r="AH420" s="374"/>
      <c r="AI420" s="374"/>
      <c r="AJ420" s="374"/>
      <c r="AK420" s="374"/>
      <c r="AL420" s="374"/>
      <c r="AM420" s="374"/>
      <c r="AN420" s="374"/>
      <c r="AO420" s="374"/>
      <c r="AP420" s="374"/>
      <c r="AQ420" s="374"/>
      <c r="AR420" s="374"/>
      <c r="AS420" s="374"/>
      <c r="AT420" s="374"/>
      <c r="AU420" s="374"/>
      <c r="AV420" s="374"/>
      <c r="AW420" s="374"/>
      <c r="AX420" s="374"/>
      <c r="AY420" s="374"/>
      <c r="AZ420" s="374"/>
      <c r="BA420" s="374"/>
      <c r="BB420" s="374"/>
      <c r="BC420" s="374"/>
      <c r="BD420" s="374"/>
      <c r="BE420" s="374"/>
      <c r="BF420" s="374"/>
      <c r="BG420" s="374"/>
      <c r="BH420" s="374"/>
      <c r="BI420" s="374"/>
      <c r="BJ420" s="374"/>
      <c r="BK420" s="374"/>
      <c r="BL420" s="374"/>
      <c r="BM420" s="374"/>
      <c r="BN420" s="374"/>
      <c r="BO420" s="374"/>
      <c r="BP420" s="374"/>
      <c r="BQ420" s="374"/>
      <c r="BR420" s="374"/>
      <c r="BS420" s="374"/>
      <c r="BT420" s="374"/>
      <c r="BU420" s="374"/>
      <c r="BV420" s="374"/>
      <c r="BW420" s="374"/>
      <c r="BX420" s="374"/>
      <c r="BY420" s="374"/>
      <c r="BZ420" s="374"/>
      <c r="CA420" s="374"/>
      <c r="CB420" s="374"/>
      <c r="CC420" s="374"/>
      <c r="CD420" s="374"/>
      <c r="CE420" s="374"/>
      <c r="CF420" s="374"/>
      <c r="CG420" s="227"/>
      <c r="CH420" s="227"/>
      <c r="CI420" s="227"/>
      <c r="CJ420" s="227"/>
      <c r="CK420" s="227"/>
      <c r="CL420" s="227"/>
      <c r="CM420" s="227"/>
      <c r="CN420" s="227"/>
      <c r="CO420" s="227"/>
      <c r="CP420" s="227"/>
      <c r="CQ420" s="227"/>
    </row>
    <row r="421" spans="1:95" s="229" customFormat="1" ht="21" customHeight="1" thickBot="1" x14ac:dyDescent="0.25">
      <c r="A421" s="314"/>
      <c r="B421" s="237"/>
      <c r="C421" s="150"/>
      <c r="D421" s="650"/>
      <c r="E421" s="651"/>
      <c r="F421" s="777">
        <v>0</v>
      </c>
      <c r="G421" s="663"/>
      <c r="H421" s="663"/>
      <c r="I421" s="663"/>
      <c r="J421" s="663"/>
      <c r="K421" s="663"/>
      <c r="L421" s="663"/>
      <c r="M421" s="663"/>
      <c r="N421" s="663"/>
      <c r="O421" s="663"/>
      <c r="P421" s="663"/>
      <c r="Q421" s="663"/>
      <c r="R421" s="663"/>
      <c r="S421" s="663"/>
      <c r="T421" s="663"/>
      <c r="U421" s="663"/>
      <c r="V421" s="663"/>
      <c r="W421" s="663"/>
      <c r="X421" s="663"/>
      <c r="Y421" s="663"/>
      <c r="Z421" s="664"/>
      <c r="AA421" s="362"/>
      <c r="AB421" s="367"/>
      <c r="AC421" s="228"/>
      <c r="AD421" s="219"/>
      <c r="AE421" s="374"/>
      <c r="AF421" s="374"/>
      <c r="AG421" s="374"/>
      <c r="AH421" s="374"/>
      <c r="AI421" s="374"/>
      <c r="AJ421" s="374"/>
      <c r="AK421" s="374"/>
      <c r="AL421" s="374"/>
      <c r="AM421" s="374"/>
      <c r="AN421" s="374"/>
      <c r="AO421" s="374"/>
      <c r="AP421" s="374"/>
      <c r="AQ421" s="374"/>
      <c r="AR421" s="374"/>
      <c r="AS421" s="374"/>
      <c r="AT421" s="374"/>
      <c r="AU421" s="374"/>
      <c r="AV421" s="374"/>
      <c r="AW421" s="374"/>
      <c r="AX421" s="374"/>
      <c r="AY421" s="374"/>
      <c r="AZ421" s="374"/>
      <c r="BA421" s="374"/>
      <c r="BB421" s="374"/>
      <c r="BC421" s="374"/>
      <c r="BD421" s="374"/>
      <c r="BE421" s="374"/>
      <c r="BF421" s="374"/>
      <c r="BG421" s="374"/>
      <c r="BH421" s="374"/>
      <c r="BI421" s="374"/>
      <c r="BJ421" s="374"/>
      <c r="BK421" s="374"/>
      <c r="BL421" s="374"/>
      <c r="BM421" s="374"/>
      <c r="BN421" s="374"/>
      <c r="BO421" s="374"/>
      <c r="BP421" s="374"/>
      <c r="BQ421" s="374"/>
      <c r="BR421" s="374"/>
      <c r="BS421" s="374"/>
      <c r="BT421" s="374"/>
      <c r="BU421" s="374"/>
      <c r="BV421" s="374"/>
      <c r="BW421" s="374"/>
      <c r="BX421" s="374"/>
      <c r="BY421" s="374"/>
      <c r="BZ421" s="374"/>
      <c r="CA421" s="374"/>
      <c r="CB421" s="374"/>
      <c r="CC421" s="374"/>
      <c r="CD421" s="374"/>
      <c r="CE421" s="374"/>
      <c r="CF421" s="374"/>
      <c r="CG421" s="227"/>
      <c r="CH421" s="227"/>
      <c r="CI421" s="227"/>
      <c r="CJ421" s="227"/>
      <c r="CK421" s="227"/>
      <c r="CL421" s="227"/>
      <c r="CM421" s="227"/>
      <c r="CN421" s="227"/>
      <c r="CO421" s="227"/>
      <c r="CP421" s="227"/>
      <c r="CQ421" s="227"/>
    </row>
    <row r="422" spans="1:95" s="229" customFormat="1" ht="30" customHeight="1" thickBot="1" x14ac:dyDescent="0.25">
      <c r="A422" s="306"/>
      <c r="B422" s="212">
        <v>5812</v>
      </c>
      <c r="C422" s="166" t="s">
        <v>139</v>
      </c>
      <c r="D422" s="282"/>
      <c r="E422" s="283"/>
      <c r="F422" s="284"/>
      <c r="G422" s="285"/>
      <c r="H422" s="20" t="s">
        <v>397</v>
      </c>
      <c r="I422" s="283"/>
      <c r="J422" s="286"/>
      <c r="K422" s="285"/>
      <c r="L422" s="282"/>
      <c r="M422" s="283"/>
      <c r="N422" s="284"/>
      <c r="O422" s="285"/>
      <c r="P422" s="20" t="s">
        <v>397</v>
      </c>
      <c r="Q422" s="283"/>
      <c r="R422" s="284"/>
      <c r="S422" s="285"/>
      <c r="T422" s="282"/>
      <c r="U422" s="283"/>
      <c r="V422" s="284"/>
      <c r="W422" s="285"/>
      <c r="X422" s="287"/>
      <c r="Y422" s="287"/>
      <c r="Z422" s="323"/>
      <c r="AA422" s="362"/>
      <c r="AB422" s="367"/>
      <c r="AC422" s="228"/>
      <c r="AD422" s="219"/>
      <c r="AE422" s="374"/>
      <c r="AF422" s="374"/>
      <c r="AG422" s="374"/>
      <c r="AH422" s="374"/>
      <c r="AI422" s="374"/>
      <c r="AJ422" s="374"/>
      <c r="AK422" s="374"/>
      <c r="AL422" s="374"/>
      <c r="AM422" s="374"/>
      <c r="AN422" s="374"/>
      <c r="AO422" s="374"/>
      <c r="AP422" s="374"/>
      <c r="AQ422" s="374"/>
      <c r="AR422" s="374"/>
      <c r="AS422" s="374"/>
      <c r="AT422" s="374"/>
      <c r="AU422" s="374"/>
      <c r="AV422" s="374"/>
      <c r="AW422" s="374"/>
      <c r="AX422" s="374"/>
      <c r="AY422" s="374"/>
      <c r="AZ422" s="374"/>
      <c r="BA422" s="374"/>
      <c r="BB422" s="374"/>
      <c r="BC422" s="374"/>
      <c r="BD422" s="374"/>
      <c r="BE422" s="374"/>
      <c r="BF422" s="374"/>
      <c r="BG422" s="374"/>
      <c r="BH422" s="374"/>
      <c r="BI422" s="374"/>
      <c r="BJ422" s="374"/>
      <c r="BK422" s="374"/>
      <c r="BL422" s="374"/>
      <c r="BM422" s="374"/>
      <c r="BN422" s="374"/>
      <c r="BO422" s="374"/>
      <c r="BP422" s="374"/>
      <c r="BQ422" s="374"/>
      <c r="BR422" s="374"/>
      <c r="BS422" s="374"/>
      <c r="BT422" s="374"/>
      <c r="BU422" s="374"/>
      <c r="BV422" s="374"/>
      <c r="BW422" s="374"/>
      <c r="BX422" s="374"/>
      <c r="BY422" s="374"/>
      <c r="BZ422" s="374"/>
      <c r="CA422" s="374"/>
      <c r="CB422" s="374"/>
      <c r="CC422" s="374"/>
      <c r="CD422" s="374"/>
      <c r="CE422" s="374"/>
      <c r="CF422" s="374"/>
      <c r="CG422" s="227"/>
      <c r="CH422" s="227"/>
      <c r="CI422" s="227"/>
      <c r="CJ422" s="227"/>
      <c r="CK422" s="227"/>
      <c r="CL422" s="227"/>
      <c r="CM422" s="227"/>
      <c r="CN422" s="227"/>
      <c r="CO422" s="227"/>
      <c r="CP422" s="227"/>
      <c r="CQ422" s="227"/>
    </row>
    <row r="423" spans="1:95" s="229" customFormat="1" ht="30" customHeight="1" x14ac:dyDescent="0.2">
      <c r="A423" s="508"/>
      <c r="B423" s="192" t="s">
        <v>6</v>
      </c>
      <c r="C423" s="440" t="s">
        <v>140</v>
      </c>
      <c r="D423" s="644"/>
      <c r="E423" s="645"/>
      <c r="F423" s="644"/>
      <c r="G423" s="645"/>
      <c r="H423" s="644"/>
      <c r="I423" s="645"/>
      <c r="J423" s="644"/>
      <c r="K423" s="645"/>
      <c r="L423" s="644"/>
      <c r="M423" s="645"/>
      <c r="N423" s="644"/>
      <c r="O423" s="645"/>
      <c r="P423" s="644"/>
      <c r="Q423" s="645"/>
      <c r="R423" s="644"/>
      <c r="S423" s="645"/>
      <c r="T423" s="644"/>
      <c r="U423" s="645"/>
      <c r="V423" s="644"/>
      <c r="W423" s="645"/>
      <c r="X423" s="236"/>
      <c r="Y423" s="513">
        <f>IF(OR(D423="s",F423="s",H423="s",J423="s",L423="s",N423="s",P423="s",R423="s",T423="s",V423="s"), 0, IF(OR(D423="a",F423="a",H423="a",J423="a",L423="a",N423="a",P423="a",R423="a",T423="a",V423="a"),Z423,0))</f>
        <v>0</v>
      </c>
      <c r="Z423" s="327">
        <v>15</v>
      </c>
      <c r="AA423" s="362">
        <f>COUNTIF(D423:W423,"a")+COUNTIF(D423:W423,"s")</f>
        <v>0</v>
      </c>
      <c r="AB423" s="365"/>
      <c r="AC423" s="228"/>
      <c r="AD423" s="219"/>
      <c r="AE423" s="374"/>
      <c r="AF423" s="374"/>
      <c r="AG423" s="374"/>
      <c r="AH423" s="374"/>
      <c r="AI423" s="374"/>
      <c r="AJ423" s="374"/>
      <c r="AK423" s="374"/>
      <c r="AL423" s="374"/>
      <c r="AM423" s="374"/>
      <c r="AN423" s="374"/>
      <c r="AO423" s="374"/>
      <c r="AP423" s="374"/>
      <c r="AQ423" s="374"/>
      <c r="AR423" s="374"/>
      <c r="AS423" s="374"/>
      <c r="AT423" s="374"/>
      <c r="AU423" s="374"/>
      <c r="AV423" s="374"/>
      <c r="AW423" s="374"/>
      <c r="AX423" s="374"/>
      <c r="AY423" s="374"/>
      <c r="AZ423" s="374"/>
      <c r="BA423" s="374"/>
      <c r="BB423" s="374"/>
      <c r="BC423" s="374"/>
      <c r="BD423" s="374"/>
      <c r="BE423" s="374"/>
      <c r="BF423" s="374"/>
      <c r="BG423" s="374"/>
      <c r="BH423" s="374"/>
      <c r="BI423" s="374"/>
      <c r="BJ423" s="374"/>
      <c r="BK423" s="374"/>
      <c r="BL423" s="374"/>
      <c r="BM423" s="374"/>
      <c r="BN423" s="374"/>
      <c r="BO423" s="374"/>
      <c r="BP423" s="374"/>
      <c r="BQ423" s="374"/>
      <c r="BR423" s="374"/>
      <c r="BS423" s="374"/>
      <c r="BT423" s="374"/>
      <c r="BU423" s="374"/>
      <c r="BV423" s="374"/>
      <c r="BW423" s="374"/>
      <c r="BX423" s="374"/>
      <c r="BY423" s="374"/>
      <c r="BZ423" s="374"/>
      <c r="CA423" s="374"/>
      <c r="CB423" s="374"/>
      <c r="CC423" s="374"/>
      <c r="CD423" s="374"/>
      <c r="CE423" s="374"/>
      <c r="CF423" s="374"/>
      <c r="CG423" s="227"/>
      <c r="CH423" s="227"/>
      <c r="CI423" s="227"/>
      <c r="CJ423" s="227"/>
      <c r="CK423" s="227"/>
      <c r="CL423" s="227"/>
      <c r="CM423" s="227"/>
      <c r="CN423" s="227"/>
      <c r="CO423" s="227"/>
      <c r="CP423" s="227"/>
      <c r="CQ423" s="227"/>
    </row>
    <row r="424" spans="1:95" s="229" customFormat="1" ht="30" customHeight="1" x14ac:dyDescent="0.2">
      <c r="A424" s="508"/>
      <c r="B424" s="509" t="s">
        <v>7</v>
      </c>
      <c r="C424" s="518" t="s">
        <v>141</v>
      </c>
      <c r="D424" s="646"/>
      <c r="E424" s="647"/>
      <c r="F424" s="646"/>
      <c r="G424" s="647"/>
      <c r="H424" s="646"/>
      <c r="I424" s="647"/>
      <c r="J424" s="646"/>
      <c r="K424" s="647"/>
      <c r="L424" s="646"/>
      <c r="M424" s="647"/>
      <c r="N424" s="646"/>
      <c r="O424" s="647"/>
      <c r="P424" s="646"/>
      <c r="Q424" s="647"/>
      <c r="R424" s="646"/>
      <c r="S424" s="647"/>
      <c r="T424" s="646"/>
      <c r="U424" s="647"/>
      <c r="V424" s="646"/>
      <c r="W424" s="647"/>
      <c r="X424" s="236"/>
      <c r="Y424" s="513">
        <f>IF(OR(D424="s",F424="s",H424="s",J424="s",L424="s",N424="s",P424="s",R424="s",T424="s",V424="s"), 0, IF(OR(D424="a",F424="a",H424="a",J424="a",L424="a",N424="a",P424="a",R424="a",T424="a",V424="a"),Z424,0))</f>
        <v>0</v>
      </c>
      <c r="Z424" s="514">
        <v>10</v>
      </c>
      <c r="AA424" s="362">
        <f>COUNTIF(D424:W424,"a")+COUNTIF(D424:W424,"s")</f>
        <v>0</v>
      </c>
      <c r="AB424" s="365"/>
      <c r="AC424" s="228"/>
      <c r="AD424" s="219"/>
      <c r="AE424" s="374"/>
      <c r="AF424" s="374"/>
      <c r="AG424" s="374"/>
      <c r="AH424" s="374"/>
      <c r="AI424" s="374"/>
      <c r="AJ424" s="374"/>
      <c r="AK424" s="374"/>
      <c r="AL424" s="374"/>
      <c r="AM424" s="374"/>
      <c r="AN424" s="374"/>
      <c r="AO424" s="374"/>
      <c r="AP424" s="374"/>
      <c r="AQ424" s="374"/>
      <c r="AR424" s="374"/>
      <c r="AS424" s="374"/>
      <c r="AT424" s="374"/>
      <c r="AU424" s="374"/>
      <c r="AV424" s="374"/>
      <c r="AW424" s="374"/>
      <c r="AX424" s="374"/>
      <c r="AY424" s="374"/>
      <c r="AZ424" s="374"/>
      <c r="BA424" s="374"/>
      <c r="BB424" s="374"/>
      <c r="BC424" s="374"/>
      <c r="BD424" s="374"/>
      <c r="BE424" s="374"/>
      <c r="BF424" s="374"/>
      <c r="BG424" s="374"/>
      <c r="BH424" s="374"/>
      <c r="BI424" s="374"/>
      <c r="BJ424" s="374"/>
      <c r="BK424" s="374"/>
      <c r="BL424" s="374"/>
      <c r="BM424" s="374"/>
      <c r="BN424" s="374"/>
      <c r="BO424" s="374"/>
      <c r="BP424" s="374"/>
      <c r="BQ424" s="374"/>
      <c r="BR424" s="374"/>
      <c r="BS424" s="374"/>
      <c r="BT424" s="374"/>
      <c r="BU424" s="374"/>
      <c r="BV424" s="374"/>
      <c r="BW424" s="374"/>
      <c r="BX424" s="374"/>
      <c r="BY424" s="374"/>
      <c r="BZ424" s="374"/>
      <c r="CA424" s="374"/>
      <c r="CB424" s="374"/>
      <c r="CC424" s="374"/>
      <c r="CD424" s="374"/>
      <c r="CE424" s="374"/>
      <c r="CF424" s="374"/>
      <c r="CG424" s="227"/>
      <c r="CH424" s="227"/>
      <c r="CI424" s="227"/>
      <c r="CJ424" s="227"/>
      <c r="CK424" s="227"/>
      <c r="CL424" s="227"/>
      <c r="CM424" s="227"/>
      <c r="CN424" s="227"/>
      <c r="CO424" s="227"/>
      <c r="CP424" s="227"/>
      <c r="CQ424" s="227"/>
    </row>
    <row r="425" spans="1:95" s="229" customFormat="1" ht="45" customHeight="1" x14ac:dyDescent="0.2">
      <c r="A425" s="508"/>
      <c r="B425" s="509" t="s">
        <v>8</v>
      </c>
      <c r="C425" s="518" t="s">
        <v>383</v>
      </c>
      <c r="D425" s="648"/>
      <c r="E425" s="649"/>
      <c r="F425" s="648"/>
      <c r="G425" s="649"/>
      <c r="H425" s="648"/>
      <c r="I425" s="649"/>
      <c r="J425" s="648"/>
      <c r="K425" s="649"/>
      <c r="L425" s="648"/>
      <c r="M425" s="649"/>
      <c r="N425" s="648"/>
      <c r="O425" s="649"/>
      <c r="P425" s="648"/>
      <c r="Q425" s="649"/>
      <c r="R425" s="648"/>
      <c r="S425" s="649"/>
      <c r="T425" s="648"/>
      <c r="U425" s="649"/>
      <c r="V425" s="648"/>
      <c r="W425" s="649"/>
      <c r="X425" s="236"/>
      <c r="Y425" s="100">
        <f>IF(OR(D425="s",F425="s",H425="s",J425="s",L425="s",N425="s",P425="s",R425="s",T425="s",V425="s"), 0, IF(OR(D425="a",F425="a",H425="a",J425="a",L425="a",N425="a",P425="a",R425="a",T425="a",V425="a"),Z425,0))</f>
        <v>0</v>
      </c>
      <c r="Z425" s="514">
        <v>10</v>
      </c>
      <c r="AA425" s="362">
        <f>COUNTIF(D425:W425,"a")+COUNTIF(D425:W425,"s")</f>
        <v>0</v>
      </c>
      <c r="AB425" s="365"/>
      <c r="AC425" s="228"/>
      <c r="AD425" s="219"/>
      <c r="AE425" s="374"/>
      <c r="AF425" s="374"/>
      <c r="AG425" s="374"/>
      <c r="AH425" s="374"/>
      <c r="AI425" s="374"/>
      <c r="AJ425" s="374"/>
      <c r="AK425" s="374"/>
      <c r="AL425" s="374"/>
      <c r="AM425" s="374"/>
      <c r="AN425" s="374"/>
      <c r="AO425" s="374"/>
      <c r="AP425" s="374"/>
      <c r="AQ425" s="374"/>
      <c r="AR425" s="374"/>
      <c r="AS425" s="374"/>
      <c r="AT425" s="374"/>
      <c r="AU425" s="374"/>
      <c r="AV425" s="374"/>
      <c r="AW425" s="374"/>
      <c r="AX425" s="374"/>
      <c r="AY425" s="374"/>
      <c r="AZ425" s="374"/>
      <c r="BA425" s="374"/>
      <c r="BB425" s="374"/>
      <c r="BC425" s="374"/>
      <c r="BD425" s="374"/>
      <c r="BE425" s="374"/>
      <c r="BF425" s="374"/>
      <c r="BG425" s="374"/>
      <c r="BH425" s="374"/>
      <c r="BI425" s="374"/>
      <c r="BJ425" s="374"/>
      <c r="BK425" s="374"/>
      <c r="BL425" s="374"/>
      <c r="BM425" s="374"/>
      <c r="BN425" s="374"/>
      <c r="BO425" s="374"/>
      <c r="BP425" s="374"/>
      <c r="BQ425" s="374"/>
      <c r="BR425" s="374"/>
      <c r="BS425" s="374"/>
      <c r="BT425" s="374"/>
      <c r="BU425" s="374"/>
      <c r="BV425" s="374"/>
      <c r="BW425" s="374"/>
      <c r="BX425" s="374"/>
      <c r="BY425" s="374"/>
      <c r="BZ425" s="374"/>
      <c r="CA425" s="374"/>
      <c r="CB425" s="374"/>
      <c r="CC425" s="374"/>
      <c r="CD425" s="374"/>
      <c r="CE425" s="374"/>
      <c r="CF425" s="374"/>
      <c r="CG425" s="227"/>
      <c r="CH425" s="227"/>
      <c r="CI425" s="227"/>
      <c r="CJ425" s="227"/>
      <c r="CK425" s="227"/>
      <c r="CL425" s="227"/>
      <c r="CM425" s="227"/>
      <c r="CN425" s="227"/>
      <c r="CO425" s="227"/>
      <c r="CP425" s="227"/>
      <c r="CQ425" s="227"/>
    </row>
    <row r="426" spans="1:95" s="229" customFormat="1" ht="30" customHeight="1" x14ac:dyDescent="0.2">
      <c r="A426" s="508"/>
      <c r="B426" s="509" t="s">
        <v>390</v>
      </c>
      <c r="C426" s="518" t="s">
        <v>384</v>
      </c>
      <c r="D426" s="646"/>
      <c r="E426" s="647"/>
      <c r="F426" s="646"/>
      <c r="G426" s="647"/>
      <c r="H426" s="646"/>
      <c r="I426" s="647"/>
      <c r="J426" s="646"/>
      <c r="K426" s="647"/>
      <c r="L426" s="646"/>
      <c r="M426" s="647"/>
      <c r="N426" s="646"/>
      <c r="O426" s="647"/>
      <c r="P426" s="646"/>
      <c r="Q426" s="647"/>
      <c r="R426" s="646"/>
      <c r="S426" s="647"/>
      <c r="T426" s="646"/>
      <c r="U426" s="647"/>
      <c r="V426" s="646"/>
      <c r="W426" s="647"/>
      <c r="X426" s="236"/>
      <c r="Y426" s="513">
        <f>IF(OR(D426="s",F426="s",H426="s",J426="s",L426="s",N426="s",P426="s",R426="s",T426="s",V426="s"), 0, IF(OR(D426="a",F426="a",H426="a",J426="a",L426="a",N426="a",P426="a",R426="a",T426="a",V426="a"),Z426,0))</f>
        <v>0</v>
      </c>
      <c r="Z426" s="514">
        <v>10</v>
      </c>
      <c r="AA426" s="362">
        <f>COUNTIF(D426:W426,"a")+COUNTIF(D426:W426,"s")</f>
        <v>0</v>
      </c>
      <c r="AB426" s="365"/>
      <c r="AC426" s="228"/>
      <c r="AD426" s="219"/>
      <c r="AE426" s="374"/>
      <c r="AF426" s="374"/>
      <c r="AG426" s="374"/>
      <c r="AH426" s="374"/>
      <c r="AI426" s="374"/>
      <c r="AJ426" s="374"/>
      <c r="AK426" s="374"/>
      <c r="AL426" s="374"/>
      <c r="AM426" s="374"/>
      <c r="AN426" s="374"/>
      <c r="AO426" s="374"/>
      <c r="AP426" s="374"/>
      <c r="AQ426" s="374"/>
      <c r="AR426" s="374"/>
      <c r="AS426" s="374"/>
      <c r="AT426" s="374"/>
      <c r="AU426" s="374"/>
      <c r="AV426" s="374"/>
      <c r="AW426" s="374"/>
      <c r="AX426" s="374"/>
      <c r="AY426" s="374"/>
      <c r="AZ426" s="374"/>
      <c r="BA426" s="374"/>
      <c r="BB426" s="374"/>
      <c r="BC426" s="374"/>
      <c r="BD426" s="374"/>
      <c r="BE426" s="374"/>
      <c r="BF426" s="374"/>
      <c r="BG426" s="374"/>
      <c r="BH426" s="374"/>
      <c r="BI426" s="374"/>
      <c r="BJ426" s="374"/>
      <c r="BK426" s="374"/>
      <c r="BL426" s="374"/>
      <c r="BM426" s="374"/>
      <c r="BN426" s="374"/>
      <c r="BO426" s="374"/>
      <c r="BP426" s="374"/>
      <c r="BQ426" s="374"/>
      <c r="BR426" s="374"/>
      <c r="BS426" s="374"/>
      <c r="BT426" s="374"/>
      <c r="BU426" s="374"/>
      <c r="BV426" s="374"/>
      <c r="BW426" s="374"/>
      <c r="BX426" s="374"/>
      <c r="BY426" s="374"/>
      <c r="BZ426" s="374"/>
      <c r="CA426" s="374"/>
      <c r="CB426" s="374"/>
      <c r="CC426" s="374"/>
      <c r="CD426" s="374"/>
      <c r="CE426" s="374"/>
      <c r="CF426" s="374"/>
      <c r="CG426" s="227"/>
      <c r="CH426" s="227"/>
      <c r="CI426" s="227"/>
      <c r="CJ426" s="227"/>
      <c r="CK426" s="227"/>
      <c r="CL426" s="227"/>
      <c r="CM426" s="227"/>
      <c r="CN426" s="227"/>
      <c r="CO426" s="227"/>
      <c r="CP426" s="227"/>
      <c r="CQ426" s="227"/>
    </row>
    <row r="427" spans="1:95" s="229" customFormat="1" ht="67.7" customHeight="1" thickBot="1" x14ac:dyDescent="0.2">
      <c r="A427" s="508"/>
      <c r="B427" s="509" t="s">
        <v>391</v>
      </c>
      <c r="C427" s="518" t="s">
        <v>51</v>
      </c>
      <c r="D427" s="648"/>
      <c r="E427" s="649"/>
      <c r="F427" s="648"/>
      <c r="G427" s="649"/>
      <c r="H427" s="648"/>
      <c r="I427" s="649"/>
      <c r="J427" s="648"/>
      <c r="K427" s="649"/>
      <c r="L427" s="648"/>
      <c r="M427" s="649"/>
      <c r="N427" s="648"/>
      <c r="O427" s="649"/>
      <c r="P427" s="648"/>
      <c r="Q427" s="649"/>
      <c r="R427" s="648"/>
      <c r="S427" s="649"/>
      <c r="T427" s="648"/>
      <c r="U427" s="649"/>
      <c r="V427" s="648"/>
      <c r="W427" s="649"/>
      <c r="X427" s="173"/>
      <c r="Y427" s="513">
        <f>IF(OR(D427="s",F427="s",H427="s",J427="s",L427="s",N427="s",P427="s",R427="s",T427="s",V427="s"), 0, IF(OR(D427="a",F427="a",H427="a",J427="a",L427="a",N427="a",P427="a",R427="a",T427="a",V427="a"),Z427,0))</f>
        <v>0</v>
      </c>
      <c r="Z427" s="514">
        <v>10</v>
      </c>
      <c r="AA427" s="362">
        <f>COUNTIF(D427:W427,"a")+COUNTIF(D427:W427,"s")+COUNTIF(X427,"na")</f>
        <v>0</v>
      </c>
      <c r="AB427" s="365"/>
      <c r="AC427" s="228"/>
      <c r="AD427" s="219"/>
      <c r="AE427" s="374"/>
      <c r="AF427" s="374"/>
      <c r="AG427" s="374"/>
      <c r="AH427" s="374"/>
      <c r="AI427" s="374"/>
      <c r="AJ427" s="374"/>
      <c r="AK427" s="374"/>
      <c r="AL427" s="374"/>
      <c r="AM427" s="374"/>
      <c r="AN427" s="374"/>
      <c r="AO427" s="374"/>
      <c r="AP427" s="374"/>
      <c r="AQ427" s="374"/>
      <c r="AR427" s="374"/>
      <c r="AS427" s="374"/>
      <c r="AT427" s="374"/>
      <c r="AU427" s="374"/>
      <c r="AV427" s="374"/>
      <c r="AW427" s="374"/>
      <c r="AX427" s="374"/>
      <c r="AY427" s="374"/>
      <c r="AZ427" s="374"/>
      <c r="BA427" s="374"/>
      <c r="BB427" s="374"/>
      <c r="BC427" s="374"/>
      <c r="BD427" s="374"/>
      <c r="BE427" s="374"/>
      <c r="BF427" s="374"/>
      <c r="BG427" s="374"/>
      <c r="BH427" s="374"/>
      <c r="BI427" s="374"/>
      <c r="BJ427" s="374"/>
      <c r="BK427" s="374"/>
      <c r="BL427" s="374"/>
      <c r="BM427" s="374"/>
      <c r="BN427" s="374"/>
      <c r="BO427" s="374"/>
      <c r="BP427" s="374"/>
      <c r="BQ427" s="374"/>
      <c r="BR427" s="374"/>
      <c r="BS427" s="374"/>
      <c r="BT427" s="374"/>
      <c r="BU427" s="374"/>
      <c r="BV427" s="374"/>
      <c r="BW427" s="374"/>
      <c r="BX427" s="374"/>
      <c r="BY427" s="374"/>
      <c r="BZ427" s="374"/>
      <c r="CA427" s="374"/>
      <c r="CB427" s="374"/>
      <c r="CC427" s="374"/>
      <c r="CD427" s="374"/>
      <c r="CE427" s="374"/>
      <c r="CF427" s="374"/>
      <c r="CG427" s="227"/>
      <c r="CH427" s="227"/>
      <c r="CI427" s="227"/>
      <c r="CJ427" s="227"/>
      <c r="CK427" s="227"/>
      <c r="CL427" s="227"/>
      <c r="CM427" s="227"/>
      <c r="CN427" s="227"/>
      <c r="CO427" s="227"/>
      <c r="CP427" s="227"/>
      <c r="CQ427" s="227"/>
    </row>
    <row r="428" spans="1:95" s="229" customFormat="1" ht="21" customHeight="1" thickTop="1" thickBot="1" x14ac:dyDescent="0.25">
      <c r="A428" s="508"/>
      <c r="B428" s="196"/>
      <c r="C428" s="121"/>
      <c r="D428" s="659" t="s">
        <v>398</v>
      </c>
      <c r="E428" s="660"/>
      <c r="F428" s="660"/>
      <c r="G428" s="660"/>
      <c r="H428" s="660"/>
      <c r="I428" s="660"/>
      <c r="J428" s="660"/>
      <c r="K428" s="660"/>
      <c r="L428" s="660"/>
      <c r="M428" s="660"/>
      <c r="N428" s="660"/>
      <c r="O428" s="660"/>
      <c r="P428" s="660"/>
      <c r="Q428" s="660"/>
      <c r="R428" s="660"/>
      <c r="S428" s="660"/>
      <c r="T428" s="660"/>
      <c r="U428" s="660"/>
      <c r="V428" s="660"/>
      <c r="W428" s="660"/>
      <c r="X428" s="699"/>
      <c r="Y428" s="9">
        <f>SUM(Y423:Y427)</f>
        <v>0</v>
      </c>
      <c r="Z428" s="325">
        <f>SUM(Z423:Z427)</f>
        <v>55</v>
      </c>
      <c r="AA428" s="362"/>
      <c r="AB428" s="367"/>
      <c r="AC428" s="228"/>
      <c r="AD428" s="219"/>
      <c r="AE428" s="374"/>
      <c r="AF428" s="374"/>
      <c r="AG428" s="374"/>
      <c r="AH428" s="374"/>
      <c r="AI428" s="374"/>
      <c r="AJ428" s="374"/>
      <c r="AK428" s="374"/>
      <c r="AL428" s="374"/>
      <c r="AM428" s="374"/>
      <c r="AN428" s="374"/>
      <c r="AO428" s="374"/>
      <c r="AP428" s="374"/>
      <c r="AQ428" s="374"/>
      <c r="AR428" s="374"/>
      <c r="AS428" s="374"/>
      <c r="AT428" s="374"/>
      <c r="AU428" s="374"/>
      <c r="AV428" s="374"/>
      <c r="AW428" s="374"/>
      <c r="AX428" s="374"/>
      <c r="AY428" s="374"/>
      <c r="AZ428" s="374"/>
      <c r="BA428" s="374"/>
      <c r="BB428" s="374"/>
      <c r="BC428" s="374"/>
      <c r="BD428" s="374"/>
      <c r="BE428" s="374"/>
      <c r="BF428" s="374"/>
      <c r="BG428" s="374"/>
      <c r="BH428" s="374"/>
      <c r="BI428" s="374"/>
      <c r="BJ428" s="374"/>
      <c r="BK428" s="374"/>
      <c r="BL428" s="374"/>
      <c r="BM428" s="374"/>
      <c r="BN428" s="374"/>
      <c r="BO428" s="374"/>
      <c r="BP428" s="374"/>
      <c r="BQ428" s="374"/>
      <c r="BR428" s="374"/>
      <c r="BS428" s="374"/>
      <c r="BT428" s="374"/>
      <c r="BU428" s="374"/>
      <c r="BV428" s="374"/>
      <c r="BW428" s="374"/>
      <c r="BX428" s="374"/>
      <c r="BY428" s="374"/>
      <c r="BZ428" s="374"/>
      <c r="CA428" s="374"/>
      <c r="CB428" s="374"/>
      <c r="CC428" s="374"/>
      <c r="CD428" s="374"/>
      <c r="CE428" s="374"/>
      <c r="CF428" s="374"/>
      <c r="CG428" s="227"/>
      <c r="CH428" s="227"/>
      <c r="CI428" s="227"/>
      <c r="CJ428" s="227"/>
      <c r="CK428" s="227"/>
      <c r="CL428" s="227"/>
      <c r="CM428" s="227"/>
      <c r="CN428" s="227"/>
      <c r="CO428" s="227"/>
      <c r="CP428" s="227"/>
      <c r="CQ428" s="227"/>
    </row>
    <row r="429" spans="1:95" s="229" customFormat="1" ht="21" customHeight="1" thickBot="1" x14ac:dyDescent="0.25">
      <c r="A429" s="508"/>
      <c r="B429" s="237"/>
      <c r="C429" s="150"/>
      <c r="D429" s="650"/>
      <c r="E429" s="651"/>
      <c r="F429" s="778">
        <v>0</v>
      </c>
      <c r="G429" s="663"/>
      <c r="H429" s="663"/>
      <c r="I429" s="663"/>
      <c r="J429" s="663"/>
      <c r="K429" s="663"/>
      <c r="L429" s="663"/>
      <c r="M429" s="663"/>
      <c r="N429" s="663"/>
      <c r="O429" s="663"/>
      <c r="P429" s="663"/>
      <c r="Q429" s="663"/>
      <c r="R429" s="663"/>
      <c r="S429" s="663"/>
      <c r="T429" s="663"/>
      <c r="U429" s="663"/>
      <c r="V429" s="663"/>
      <c r="W429" s="663"/>
      <c r="X429" s="663"/>
      <c r="Y429" s="663"/>
      <c r="Z429" s="664"/>
      <c r="AA429" s="362"/>
      <c r="AB429" s="367"/>
      <c r="AC429" s="228"/>
      <c r="AD429" s="219"/>
      <c r="AE429" s="374"/>
      <c r="AF429" s="374"/>
      <c r="AG429" s="374"/>
      <c r="AH429" s="374"/>
      <c r="AI429" s="374"/>
      <c r="AJ429" s="374"/>
      <c r="AK429" s="374"/>
      <c r="AL429" s="374"/>
      <c r="AM429" s="374"/>
      <c r="AN429" s="374"/>
      <c r="AO429" s="374"/>
      <c r="AP429" s="374"/>
      <c r="AQ429" s="374"/>
      <c r="AR429" s="374"/>
      <c r="AS429" s="374"/>
      <c r="AT429" s="374"/>
      <c r="AU429" s="374"/>
      <c r="AV429" s="374"/>
      <c r="AW429" s="374"/>
      <c r="AX429" s="374"/>
      <c r="AY429" s="374"/>
      <c r="AZ429" s="374"/>
      <c r="BA429" s="374"/>
      <c r="BB429" s="374"/>
      <c r="BC429" s="374"/>
      <c r="BD429" s="374"/>
      <c r="BE429" s="374"/>
      <c r="BF429" s="374"/>
      <c r="BG429" s="374"/>
      <c r="BH429" s="374"/>
      <c r="BI429" s="374"/>
      <c r="BJ429" s="374"/>
      <c r="BK429" s="374"/>
      <c r="BL429" s="374"/>
      <c r="BM429" s="374"/>
      <c r="BN429" s="374"/>
      <c r="BO429" s="374"/>
      <c r="BP429" s="374"/>
      <c r="BQ429" s="374"/>
      <c r="BR429" s="374"/>
      <c r="BS429" s="374"/>
      <c r="BT429" s="374"/>
      <c r="BU429" s="374"/>
      <c r="BV429" s="374"/>
      <c r="BW429" s="374"/>
      <c r="BX429" s="374"/>
      <c r="BY429" s="374"/>
      <c r="BZ429" s="374"/>
      <c r="CA429" s="374"/>
      <c r="CB429" s="374"/>
      <c r="CC429" s="374"/>
      <c r="CD429" s="374"/>
      <c r="CE429" s="374"/>
      <c r="CF429" s="374"/>
      <c r="CG429" s="227"/>
      <c r="CH429" s="227"/>
      <c r="CI429" s="227"/>
      <c r="CJ429" s="227"/>
      <c r="CK429" s="227"/>
      <c r="CL429" s="227"/>
      <c r="CM429" s="227"/>
      <c r="CN429" s="227"/>
      <c r="CO429" s="227"/>
      <c r="CP429" s="227"/>
      <c r="CQ429" s="227"/>
    </row>
    <row r="430" spans="1:95" s="229" customFormat="1" ht="30" customHeight="1" thickBot="1" x14ac:dyDescent="0.25">
      <c r="A430" s="306"/>
      <c r="B430" s="212" t="s">
        <v>511</v>
      </c>
      <c r="C430" s="241" t="s">
        <v>512</v>
      </c>
      <c r="D430" s="282"/>
      <c r="E430" s="283"/>
      <c r="F430" s="251" t="s">
        <v>397</v>
      </c>
      <c r="G430" s="59"/>
      <c r="H430" s="20" t="s">
        <v>397</v>
      </c>
      <c r="I430" s="58"/>
      <c r="J430" s="164" t="s">
        <v>397</v>
      </c>
      <c r="K430" s="59"/>
      <c r="L430" s="20" t="s">
        <v>397</v>
      </c>
      <c r="M430" s="168"/>
      <c r="N430" s="20" t="s">
        <v>397</v>
      </c>
      <c r="O430" s="285"/>
      <c r="P430" s="20"/>
      <c r="Q430" s="283"/>
      <c r="R430" s="284"/>
      <c r="S430" s="285"/>
      <c r="T430" s="282"/>
      <c r="U430" s="283"/>
      <c r="V430" s="284"/>
      <c r="W430" s="285"/>
      <c r="X430" s="287"/>
      <c r="Y430" s="287"/>
      <c r="Z430" s="323"/>
      <c r="AA430" s="178"/>
      <c r="AB430" s="227"/>
      <c r="AC430" s="228"/>
      <c r="AD430" s="219"/>
      <c r="AE430" s="228"/>
      <c r="AF430" s="228"/>
      <c r="AG430" s="228"/>
      <c r="AH430" s="228"/>
      <c r="AI430" s="228"/>
      <c r="AJ430" s="228"/>
      <c r="AK430" s="228"/>
      <c r="AL430" s="228"/>
      <c r="AM430" s="228"/>
      <c r="AN430" s="228"/>
      <c r="AO430" s="228"/>
      <c r="AP430" s="228"/>
      <c r="AQ430" s="228"/>
      <c r="AR430" s="228"/>
      <c r="AS430" s="228"/>
      <c r="AT430" s="228"/>
      <c r="AU430" s="228"/>
      <c r="AV430" s="228"/>
      <c r="AW430" s="228"/>
      <c r="AX430" s="228"/>
      <c r="AY430" s="228"/>
      <c r="AZ430" s="228"/>
      <c r="BA430" s="228"/>
      <c r="BB430" s="228"/>
      <c r="BC430" s="228"/>
      <c r="BD430" s="228"/>
      <c r="BE430" s="228"/>
      <c r="BF430" s="228"/>
      <c r="BG430" s="228"/>
      <c r="BH430" s="228"/>
      <c r="BI430" s="228"/>
      <c r="BJ430" s="228"/>
      <c r="BK430" s="228"/>
      <c r="BL430" s="228"/>
      <c r="BM430" s="228"/>
      <c r="BN430" s="228"/>
      <c r="BO430" s="228"/>
      <c r="BP430" s="228"/>
      <c r="BQ430" s="228"/>
      <c r="BR430" s="228"/>
      <c r="BS430" s="228"/>
      <c r="BT430" s="228"/>
      <c r="BU430" s="228"/>
      <c r="BV430" s="228"/>
      <c r="BW430" s="228"/>
      <c r="BX430" s="228"/>
      <c r="BY430" s="228"/>
      <c r="BZ430" s="228"/>
      <c r="CA430" s="228"/>
      <c r="CB430" s="228"/>
      <c r="CC430" s="228"/>
      <c r="CD430" s="228"/>
      <c r="CE430" s="227"/>
      <c r="CF430" s="227"/>
      <c r="CG430" s="227"/>
      <c r="CH430" s="227"/>
      <c r="CI430" s="227"/>
      <c r="CJ430" s="227"/>
      <c r="CK430" s="227"/>
      <c r="CL430" s="227"/>
      <c r="CM430" s="227"/>
      <c r="CN430" s="227"/>
      <c r="CO430" s="227"/>
      <c r="CP430" s="227"/>
      <c r="CQ430" s="227"/>
    </row>
    <row r="431" spans="1:95" s="229" customFormat="1" ht="45" customHeight="1" x14ac:dyDescent="0.2">
      <c r="A431" s="508"/>
      <c r="B431" s="509" t="s">
        <v>187</v>
      </c>
      <c r="C431" s="518" t="s">
        <v>806</v>
      </c>
      <c r="D431" s="648"/>
      <c r="E431" s="649"/>
      <c r="F431" s="648"/>
      <c r="G431" s="649"/>
      <c r="H431" s="648"/>
      <c r="I431" s="649"/>
      <c r="J431" s="648"/>
      <c r="K431" s="649"/>
      <c r="L431" s="648"/>
      <c r="M431" s="649"/>
      <c r="N431" s="648"/>
      <c r="O431" s="649"/>
      <c r="P431" s="648"/>
      <c r="Q431" s="649"/>
      <c r="R431" s="648"/>
      <c r="S431" s="649"/>
      <c r="T431" s="648"/>
      <c r="U431" s="649"/>
      <c r="V431" s="648"/>
      <c r="W431" s="649"/>
      <c r="X431" s="236"/>
      <c r="Y431" s="519">
        <f>IF(OR(D431="s",F431="s",H431="s",J431="s",L431="s",N431="s",P431="s",R431="s",T431="s",V431="s"), 0, IF(OR(D431="a",F431="a",H431="a",J431="a",L431="a",N431="a",P431="a",R431="a",T431="a",V431="a"),Z431,0))</f>
        <v>0</v>
      </c>
      <c r="Z431" s="514">
        <v>10</v>
      </c>
      <c r="AA431" s="178">
        <f>COUNTIF(D431:W431,"a")+COUNTIF(D431:W431,"s")</f>
        <v>0</v>
      </c>
      <c r="AB431" s="387"/>
      <c r="AC431" s="228"/>
      <c r="AD431" s="219" t="s">
        <v>395</v>
      </c>
      <c r="AE431" s="391"/>
      <c r="AF431" s="228"/>
      <c r="AG431" s="228"/>
      <c r="AH431" s="228"/>
      <c r="AI431" s="228"/>
      <c r="AJ431" s="228"/>
      <c r="AK431" s="228"/>
      <c r="AL431" s="228"/>
      <c r="AM431" s="228"/>
      <c r="AN431" s="228"/>
      <c r="AO431" s="228"/>
      <c r="AP431" s="228"/>
      <c r="AQ431" s="228"/>
      <c r="AR431" s="228"/>
      <c r="AS431" s="228"/>
      <c r="AT431" s="228"/>
      <c r="AU431" s="228"/>
      <c r="AV431" s="228"/>
      <c r="AW431" s="228"/>
      <c r="AX431" s="228"/>
      <c r="AY431" s="228"/>
      <c r="AZ431" s="228"/>
      <c r="BA431" s="228"/>
      <c r="BB431" s="228"/>
      <c r="BC431" s="228"/>
      <c r="BD431" s="228"/>
      <c r="BE431" s="228"/>
      <c r="BF431" s="228"/>
      <c r="BG431" s="228"/>
      <c r="BH431" s="228"/>
      <c r="BI431" s="228"/>
      <c r="BJ431" s="228"/>
      <c r="BK431" s="228"/>
      <c r="BL431" s="228"/>
      <c r="BM431" s="228"/>
      <c r="BN431" s="228"/>
      <c r="BO431" s="228"/>
      <c r="BP431" s="228"/>
      <c r="BQ431" s="228"/>
      <c r="BR431" s="228"/>
      <c r="BS431" s="228"/>
      <c r="BT431" s="228"/>
      <c r="BU431" s="228"/>
      <c r="BV431" s="228"/>
      <c r="BW431" s="228"/>
      <c r="BX431" s="228"/>
      <c r="BY431" s="228"/>
      <c r="BZ431" s="228"/>
      <c r="CA431" s="228"/>
      <c r="CB431" s="228"/>
      <c r="CC431" s="228"/>
      <c r="CD431" s="228"/>
      <c r="CE431" s="227"/>
      <c r="CF431" s="227"/>
      <c r="CG431" s="227"/>
      <c r="CH431" s="227"/>
      <c r="CI431" s="227"/>
      <c r="CJ431" s="227"/>
      <c r="CK431" s="227"/>
      <c r="CL431" s="227"/>
      <c r="CM431" s="227"/>
      <c r="CN431" s="227"/>
      <c r="CO431" s="227"/>
      <c r="CP431" s="227"/>
      <c r="CQ431" s="227"/>
    </row>
    <row r="432" spans="1:95" s="229" customFormat="1" ht="45" customHeight="1" x14ac:dyDescent="0.2">
      <c r="A432" s="508"/>
      <c r="B432" s="192" t="s">
        <v>188</v>
      </c>
      <c r="C432" s="518" t="s">
        <v>807</v>
      </c>
      <c r="D432" s="648"/>
      <c r="E432" s="649"/>
      <c r="F432" s="648"/>
      <c r="G432" s="649"/>
      <c r="H432" s="648"/>
      <c r="I432" s="649"/>
      <c r="J432" s="648"/>
      <c r="K432" s="649"/>
      <c r="L432" s="648"/>
      <c r="M432" s="649"/>
      <c r="N432" s="648"/>
      <c r="O432" s="649"/>
      <c r="P432" s="648"/>
      <c r="Q432" s="649"/>
      <c r="R432" s="648"/>
      <c r="S432" s="649"/>
      <c r="T432" s="648"/>
      <c r="U432" s="649"/>
      <c r="V432" s="648"/>
      <c r="W432" s="649"/>
      <c r="X432" s="236"/>
      <c r="Y432" s="100">
        <f>IF(OR(D432="s",F432="s",H432="s",J432="s",L432="s",N432="s",P432="s",R432="s",T432="s",V432="s"), 0, IF(OR(D432="a",F432="a",H432="a",J432="a",L432="a",N432="a",P432="a",R432="a",T432="a",V432="a"),Z432,0))</f>
        <v>0</v>
      </c>
      <c r="Z432" s="514">
        <v>5</v>
      </c>
      <c r="AA432" s="178">
        <f>COUNTIF(D432:W432,"a")+COUNTIF(D432:W432,"s")</f>
        <v>0</v>
      </c>
      <c r="AB432" s="387"/>
      <c r="AC432" s="228"/>
      <c r="AD432" s="219" t="s">
        <v>395</v>
      </c>
      <c r="AE432" s="391"/>
      <c r="AF432" s="228"/>
      <c r="AG432" s="228"/>
      <c r="AH432" s="228"/>
      <c r="AI432" s="228"/>
      <c r="AJ432" s="228"/>
      <c r="AK432" s="228"/>
      <c r="AL432" s="228"/>
      <c r="AM432" s="228"/>
      <c r="AN432" s="228"/>
      <c r="AO432" s="228"/>
      <c r="AP432" s="228"/>
      <c r="AQ432" s="228"/>
      <c r="AR432" s="228"/>
      <c r="AS432" s="228"/>
      <c r="AT432" s="228"/>
      <c r="AU432" s="228"/>
      <c r="AV432" s="228"/>
      <c r="AW432" s="228"/>
      <c r="AX432" s="228"/>
      <c r="AY432" s="228"/>
      <c r="AZ432" s="228"/>
      <c r="BA432" s="228"/>
      <c r="BB432" s="228"/>
      <c r="BC432" s="228"/>
      <c r="BD432" s="228"/>
      <c r="BE432" s="228"/>
      <c r="BF432" s="228"/>
      <c r="BG432" s="228"/>
      <c r="BH432" s="228"/>
      <c r="BI432" s="228"/>
      <c r="BJ432" s="228"/>
      <c r="BK432" s="228"/>
      <c r="BL432" s="228"/>
      <c r="BM432" s="228"/>
      <c r="BN432" s="228"/>
      <c r="BO432" s="228"/>
      <c r="BP432" s="228"/>
      <c r="BQ432" s="228"/>
      <c r="BR432" s="228"/>
      <c r="BS432" s="228"/>
      <c r="BT432" s="228"/>
      <c r="BU432" s="228"/>
      <c r="BV432" s="228"/>
      <c r="BW432" s="228"/>
      <c r="BX432" s="228"/>
      <c r="BY432" s="228"/>
      <c r="BZ432" s="228"/>
      <c r="CA432" s="228"/>
      <c r="CB432" s="228"/>
      <c r="CC432" s="228"/>
      <c r="CD432" s="228"/>
      <c r="CE432" s="227"/>
      <c r="CF432" s="227"/>
      <c r="CG432" s="227"/>
      <c r="CH432" s="227"/>
      <c r="CI432" s="227"/>
      <c r="CJ432" s="227"/>
      <c r="CK432" s="227"/>
      <c r="CL432" s="227"/>
      <c r="CM432" s="227"/>
      <c r="CN432" s="227"/>
      <c r="CO432" s="227"/>
      <c r="CP432" s="227"/>
      <c r="CQ432" s="227"/>
    </row>
    <row r="433" spans="1:95" s="229" customFormat="1" ht="45" customHeight="1" x14ac:dyDescent="0.2">
      <c r="A433" s="508"/>
      <c r="B433" s="509" t="s">
        <v>189</v>
      </c>
      <c r="C433" s="518" t="s">
        <v>190</v>
      </c>
      <c r="D433" s="646"/>
      <c r="E433" s="647"/>
      <c r="F433" s="646"/>
      <c r="G433" s="647"/>
      <c r="H433" s="646"/>
      <c r="I433" s="647"/>
      <c r="J433" s="646"/>
      <c r="K433" s="647"/>
      <c r="L433" s="646"/>
      <c r="M433" s="647"/>
      <c r="N433" s="646"/>
      <c r="O433" s="647"/>
      <c r="P433" s="646"/>
      <c r="Q433" s="647"/>
      <c r="R433" s="646"/>
      <c r="S433" s="647"/>
      <c r="T433" s="646"/>
      <c r="U433" s="647"/>
      <c r="V433" s="646"/>
      <c r="W433" s="647"/>
      <c r="X433" s="173"/>
      <c r="Y433" s="513">
        <f>IF(OR(D433="s",F433="s",H433="s",J433="s",L433="s",N433="s",P433="s",R433="s",T433="s",V433="s"), 0, IF(OR(D433="a",F433="a",H433="a",J433="a",L433="a",N433="a",P433="a",R433="a",T433="a",V433="a",X433="na"),Z433,0))</f>
        <v>0</v>
      </c>
      <c r="Z433" s="514">
        <v>5</v>
      </c>
      <c r="AA433" s="178">
        <f>COUNTIF(D433:W433,"a")+COUNTIF(D433:W433,"s")+COUNTIF(X433,"na")</f>
        <v>0</v>
      </c>
      <c r="AB433" s="387"/>
      <c r="AC433" s="228"/>
      <c r="AD433" s="219"/>
      <c r="AE433" s="391"/>
      <c r="AF433" s="228"/>
      <c r="AG433" s="228"/>
      <c r="AH433" s="228"/>
      <c r="AI433" s="228"/>
      <c r="AJ433" s="228"/>
      <c r="AK433" s="228"/>
      <c r="AL433" s="228"/>
      <c r="AM433" s="228"/>
      <c r="AN433" s="228"/>
      <c r="AO433" s="228"/>
      <c r="AP433" s="228"/>
      <c r="AQ433" s="228"/>
      <c r="AR433" s="228"/>
      <c r="AS433" s="228"/>
      <c r="AT433" s="228"/>
      <c r="AU433" s="228"/>
      <c r="AV433" s="228"/>
      <c r="AW433" s="228"/>
      <c r="AX433" s="228"/>
      <c r="AY433" s="228"/>
      <c r="AZ433" s="228"/>
      <c r="BA433" s="228"/>
      <c r="BB433" s="228"/>
      <c r="BC433" s="228"/>
      <c r="BD433" s="228"/>
      <c r="BE433" s="228"/>
      <c r="BF433" s="228"/>
      <c r="BG433" s="228"/>
      <c r="BH433" s="228"/>
      <c r="BI433" s="228"/>
      <c r="BJ433" s="228"/>
      <c r="BK433" s="228"/>
      <c r="BL433" s="228"/>
      <c r="BM433" s="228"/>
      <c r="BN433" s="228"/>
      <c r="BO433" s="228"/>
      <c r="BP433" s="228"/>
      <c r="BQ433" s="228"/>
      <c r="BR433" s="228"/>
      <c r="BS433" s="228"/>
      <c r="BT433" s="228"/>
      <c r="BU433" s="228"/>
      <c r="BV433" s="228"/>
      <c r="BW433" s="228"/>
      <c r="BX433" s="228"/>
      <c r="BY433" s="228"/>
      <c r="BZ433" s="228"/>
      <c r="CA433" s="228"/>
      <c r="CB433" s="228"/>
      <c r="CC433" s="228"/>
      <c r="CD433" s="228"/>
      <c r="CE433" s="227"/>
      <c r="CF433" s="227"/>
      <c r="CG433" s="227"/>
      <c r="CH433" s="227"/>
      <c r="CI433" s="227"/>
      <c r="CJ433" s="227"/>
      <c r="CK433" s="227"/>
      <c r="CL433" s="227"/>
      <c r="CM433" s="227"/>
      <c r="CN433" s="227"/>
      <c r="CO433" s="227"/>
      <c r="CP433" s="227"/>
      <c r="CQ433" s="227"/>
    </row>
    <row r="434" spans="1:95" s="229" customFormat="1" ht="45" customHeight="1" thickBot="1" x14ac:dyDescent="0.2">
      <c r="A434" s="508"/>
      <c r="B434" s="509" t="s">
        <v>191</v>
      </c>
      <c r="C434" s="518" t="s">
        <v>808</v>
      </c>
      <c r="D434" s="648"/>
      <c r="E434" s="649"/>
      <c r="F434" s="648"/>
      <c r="G434" s="649"/>
      <c r="H434" s="648"/>
      <c r="I434" s="649"/>
      <c r="J434" s="648"/>
      <c r="K434" s="649"/>
      <c r="L434" s="648"/>
      <c r="M434" s="649"/>
      <c r="N434" s="648"/>
      <c r="O434" s="649"/>
      <c r="P434" s="648"/>
      <c r="Q434" s="649"/>
      <c r="R434" s="648"/>
      <c r="S434" s="649"/>
      <c r="T434" s="648"/>
      <c r="U434" s="649"/>
      <c r="V434" s="648"/>
      <c r="W434" s="649"/>
      <c r="X434" s="288"/>
      <c r="Y434" s="513">
        <f>IF(OR(D434="s",F434="s",H434="s",J434="s",L434="s",N434="s",P434="s",R434="s",T434="s",V434="s"), 0, IF(OR(D434="a",F434="a",H434="a",J434="a",L434="a",N434="a",P434="a",R434="a",T434="a",V434="a"),Z434,0))</f>
        <v>0</v>
      </c>
      <c r="Z434" s="514">
        <v>5</v>
      </c>
      <c r="AA434" s="178">
        <f>COUNTIF(D434:W434,"a")+COUNTIF(D434:W434,"s")</f>
        <v>0</v>
      </c>
      <c r="AB434" s="387"/>
      <c r="AC434" s="228"/>
      <c r="AD434" s="219"/>
      <c r="AE434" s="391"/>
      <c r="AF434" s="228"/>
      <c r="AG434" s="228"/>
      <c r="AH434" s="228"/>
      <c r="AI434" s="228"/>
      <c r="AJ434" s="228"/>
      <c r="AK434" s="228"/>
      <c r="AL434" s="228"/>
      <c r="AM434" s="228"/>
      <c r="AN434" s="228"/>
      <c r="AO434" s="228"/>
      <c r="AP434" s="228"/>
      <c r="AQ434" s="228"/>
      <c r="AR434" s="228"/>
      <c r="AS434" s="228"/>
      <c r="AT434" s="228"/>
      <c r="AU434" s="228"/>
      <c r="AV434" s="228"/>
      <c r="AW434" s="228"/>
      <c r="AX434" s="228"/>
      <c r="AY434" s="228"/>
      <c r="AZ434" s="228"/>
      <c r="BA434" s="228"/>
      <c r="BB434" s="228"/>
      <c r="BC434" s="228"/>
      <c r="BD434" s="228"/>
      <c r="BE434" s="228"/>
      <c r="BF434" s="228"/>
      <c r="BG434" s="228"/>
      <c r="BH434" s="228"/>
      <c r="BI434" s="228"/>
      <c r="BJ434" s="228"/>
      <c r="BK434" s="228"/>
      <c r="BL434" s="228"/>
      <c r="BM434" s="228"/>
      <c r="BN434" s="228"/>
      <c r="BO434" s="228"/>
      <c r="BP434" s="228"/>
      <c r="BQ434" s="228"/>
      <c r="BR434" s="228"/>
      <c r="BS434" s="228"/>
      <c r="BT434" s="228"/>
      <c r="BU434" s="228"/>
      <c r="BV434" s="228"/>
      <c r="BW434" s="228"/>
      <c r="BX434" s="228"/>
      <c r="BY434" s="228"/>
      <c r="BZ434" s="228"/>
      <c r="CA434" s="228"/>
      <c r="CB434" s="228"/>
      <c r="CC434" s="228"/>
      <c r="CD434" s="228"/>
      <c r="CE434" s="227"/>
      <c r="CF434" s="227"/>
      <c r="CG434" s="227"/>
      <c r="CH434" s="227"/>
      <c r="CI434" s="227"/>
      <c r="CJ434" s="227"/>
      <c r="CK434" s="227"/>
      <c r="CL434" s="227"/>
      <c r="CM434" s="227"/>
      <c r="CN434" s="227"/>
      <c r="CO434" s="227"/>
      <c r="CP434" s="227"/>
      <c r="CQ434" s="227"/>
    </row>
    <row r="435" spans="1:95" s="229" customFormat="1" ht="21" customHeight="1" thickTop="1" thickBot="1" x14ac:dyDescent="0.25">
      <c r="A435" s="508"/>
      <c r="B435" s="196"/>
      <c r="C435" s="121"/>
      <c r="D435" s="659" t="s">
        <v>398</v>
      </c>
      <c r="E435" s="660"/>
      <c r="F435" s="660"/>
      <c r="G435" s="660"/>
      <c r="H435" s="660"/>
      <c r="I435" s="660"/>
      <c r="J435" s="660"/>
      <c r="K435" s="660"/>
      <c r="L435" s="660"/>
      <c r="M435" s="660"/>
      <c r="N435" s="660"/>
      <c r="O435" s="660"/>
      <c r="P435" s="660"/>
      <c r="Q435" s="660"/>
      <c r="R435" s="660"/>
      <c r="S435" s="660"/>
      <c r="T435" s="660"/>
      <c r="U435" s="660"/>
      <c r="V435" s="660"/>
      <c r="W435" s="660"/>
      <c r="X435" s="699"/>
      <c r="Y435" s="9">
        <f>SUM(Y431:Y434)</f>
        <v>0</v>
      </c>
      <c r="Z435" s="325">
        <f>SUM(Z431:Z434)</f>
        <v>25</v>
      </c>
      <c r="AA435" s="178"/>
      <c r="AB435" s="227"/>
      <c r="AC435" s="228"/>
      <c r="AD435" s="219"/>
      <c r="AE435" s="228"/>
      <c r="AF435" s="228"/>
      <c r="AG435" s="228"/>
      <c r="AH435" s="228"/>
      <c r="AI435" s="228"/>
      <c r="AJ435" s="228"/>
      <c r="AK435" s="228"/>
      <c r="AL435" s="228"/>
      <c r="AM435" s="228"/>
      <c r="AN435" s="228"/>
      <c r="AO435" s="228"/>
      <c r="AP435" s="228"/>
      <c r="AQ435" s="228"/>
      <c r="AR435" s="228"/>
      <c r="AS435" s="228"/>
      <c r="AT435" s="228"/>
      <c r="AU435" s="228"/>
      <c r="AV435" s="228"/>
      <c r="AW435" s="228"/>
      <c r="AX435" s="228"/>
      <c r="AY435" s="228"/>
      <c r="AZ435" s="228"/>
      <c r="BA435" s="228"/>
      <c r="BB435" s="228"/>
      <c r="BC435" s="228"/>
      <c r="BD435" s="228"/>
      <c r="BE435" s="228"/>
      <c r="BF435" s="228"/>
      <c r="BG435" s="228"/>
      <c r="BH435" s="228"/>
      <c r="BI435" s="228"/>
      <c r="BJ435" s="228"/>
      <c r="BK435" s="228"/>
      <c r="BL435" s="228"/>
      <c r="BM435" s="228"/>
      <c r="BN435" s="228"/>
      <c r="BO435" s="228"/>
      <c r="BP435" s="228"/>
      <c r="BQ435" s="228"/>
      <c r="BR435" s="228"/>
      <c r="BS435" s="228"/>
      <c r="BT435" s="228"/>
      <c r="BU435" s="228"/>
      <c r="BV435" s="228"/>
      <c r="BW435" s="228"/>
      <c r="BX435" s="228"/>
      <c r="BY435" s="228"/>
      <c r="BZ435" s="228"/>
      <c r="CA435" s="228"/>
      <c r="CB435" s="228"/>
      <c r="CC435" s="228"/>
      <c r="CD435" s="228"/>
      <c r="CE435" s="227"/>
      <c r="CF435" s="227"/>
      <c r="CG435" s="227"/>
      <c r="CH435" s="227"/>
      <c r="CI435" s="227"/>
      <c r="CJ435" s="227"/>
      <c r="CK435" s="227"/>
      <c r="CL435" s="227"/>
      <c r="CM435" s="227"/>
      <c r="CN435" s="227"/>
      <c r="CO435" s="227"/>
      <c r="CP435" s="227"/>
      <c r="CQ435" s="227"/>
    </row>
    <row r="436" spans="1:95" s="229" customFormat="1" ht="21" customHeight="1" thickBot="1" x14ac:dyDescent="0.25">
      <c r="A436" s="314"/>
      <c r="B436" s="237"/>
      <c r="C436" s="150"/>
      <c r="D436" s="650"/>
      <c r="E436" s="651"/>
      <c r="F436" s="712">
        <v>15</v>
      </c>
      <c r="G436" s="713"/>
      <c r="H436" s="713"/>
      <c r="I436" s="713"/>
      <c r="J436" s="713"/>
      <c r="K436" s="713"/>
      <c r="L436" s="713"/>
      <c r="M436" s="713"/>
      <c r="N436" s="713"/>
      <c r="O436" s="713"/>
      <c r="P436" s="713"/>
      <c r="Q436" s="713"/>
      <c r="R436" s="713"/>
      <c r="S436" s="713"/>
      <c r="T436" s="713"/>
      <c r="U436" s="713"/>
      <c r="V436" s="713"/>
      <c r="W436" s="713"/>
      <c r="X436" s="713"/>
      <c r="Y436" s="713"/>
      <c r="Z436" s="714"/>
      <c r="AA436" s="178"/>
      <c r="AB436" s="227"/>
      <c r="AC436" s="228"/>
      <c r="AD436" s="219"/>
      <c r="AE436" s="228"/>
      <c r="AF436" s="228"/>
      <c r="AG436" s="228"/>
      <c r="AH436" s="228"/>
      <c r="AI436" s="228"/>
      <c r="AJ436" s="228"/>
      <c r="AK436" s="228"/>
      <c r="AL436" s="228"/>
      <c r="AM436" s="228"/>
      <c r="AN436" s="228"/>
      <c r="AO436" s="228"/>
      <c r="AP436" s="228"/>
      <c r="AQ436" s="228"/>
      <c r="AR436" s="228"/>
      <c r="AS436" s="228"/>
      <c r="AT436" s="228"/>
      <c r="AU436" s="228"/>
      <c r="AV436" s="228"/>
      <c r="AW436" s="228"/>
      <c r="AX436" s="228"/>
      <c r="AY436" s="228"/>
      <c r="AZ436" s="228"/>
      <c r="BA436" s="228"/>
      <c r="BB436" s="228"/>
      <c r="BC436" s="228"/>
      <c r="BD436" s="228"/>
      <c r="BE436" s="228"/>
      <c r="BF436" s="228"/>
      <c r="BG436" s="228"/>
      <c r="BH436" s="228"/>
      <c r="BI436" s="228"/>
      <c r="BJ436" s="228"/>
      <c r="BK436" s="228"/>
      <c r="BL436" s="228"/>
      <c r="BM436" s="228"/>
      <c r="BN436" s="228"/>
      <c r="BO436" s="228"/>
      <c r="BP436" s="228"/>
      <c r="BQ436" s="228"/>
      <c r="BR436" s="228"/>
      <c r="BS436" s="228"/>
      <c r="BT436" s="228"/>
      <c r="BU436" s="228"/>
      <c r="BV436" s="228"/>
      <c r="BW436" s="228"/>
      <c r="BX436" s="228"/>
      <c r="BY436" s="228"/>
      <c r="BZ436" s="228"/>
      <c r="CA436" s="228"/>
      <c r="CB436" s="228"/>
      <c r="CC436" s="228"/>
      <c r="CD436" s="228"/>
      <c r="CE436" s="227"/>
      <c r="CF436" s="227"/>
      <c r="CG436" s="227"/>
      <c r="CH436" s="227"/>
      <c r="CI436" s="227"/>
      <c r="CJ436" s="227"/>
      <c r="CK436" s="227"/>
      <c r="CL436" s="227"/>
      <c r="CM436" s="227"/>
      <c r="CN436" s="227"/>
      <c r="CO436" s="227"/>
      <c r="CP436" s="227"/>
      <c r="CQ436" s="227"/>
    </row>
    <row r="437" spans="1:95" s="229" customFormat="1" ht="30" customHeight="1" thickBot="1" x14ac:dyDescent="0.25">
      <c r="A437" s="306"/>
      <c r="B437" s="198" t="s">
        <v>192</v>
      </c>
      <c r="C437" s="241" t="s">
        <v>193</v>
      </c>
      <c r="D437" s="282"/>
      <c r="E437" s="283"/>
      <c r="F437" s="251" t="s">
        <v>397</v>
      </c>
      <c r="G437" s="59"/>
      <c r="H437" s="20" t="s">
        <v>397</v>
      </c>
      <c r="I437" s="58"/>
      <c r="J437" s="164" t="s">
        <v>397</v>
      </c>
      <c r="K437" s="59"/>
      <c r="L437" s="20" t="s">
        <v>397</v>
      </c>
      <c r="M437" s="168"/>
      <c r="N437" s="20" t="s">
        <v>397</v>
      </c>
      <c r="O437" s="285"/>
      <c r="P437" s="20"/>
      <c r="Q437" s="283"/>
      <c r="R437" s="284"/>
      <c r="S437" s="285"/>
      <c r="T437" s="282"/>
      <c r="U437" s="283"/>
      <c r="V437" s="284"/>
      <c r="W437" s="285"/>
      <c r="X437" s="287"/>
      <c r="Y437" s="287"/>
      <c r="Z437" s="323"/>
      <c r="AA437" s="178"/>
      <c r="AB437" s="227"/>
      <c r="AC437" s="228"/>
      <c r="AD437" s="219"/>
      <c r="AE437" s="228"/>
      <c r="AF437" s="228"/>
      <c r="AG437" s="228"/>
      <c r="AH437" s="228"/>
      <c r="AI437" s="228"/>
      <c r="AJ437" s="228"/>
      <c r="AK437" s="228"/>
      <c r="AL437" s="228"/>
      <c r="AM437" s="228"/>
      <c r="AN437" s="228"/>
      <c r="AO437" s="228"/>
      <c r="AP437" s="228"/>
      <c r="AQ437" s="228"/>
      <c r="AR437" s="228"/>
      <c r="AS437" s="228"/>
      <c r="AT437" s="228"/>
      <c r="AU437" s="228"/>
      <c r="AV437" s="228"/>
      <c r="AW437" s="228"/>
      <c r="AX437" s="228"/>
      <c r="AY437" s="228"/>
      <c r="AZ437" s="228"/>
      <c r="BA437" s="228"/>
      <c r="BB437" s="228"/>
      <c r="BC437" s="228"/>
      <c r="BD437" s="228"/>
      <c r="BE437" s="228"/>
      <c r="BF437" s="228"/>
      <c r="BG437" s="228"/>
      <c r="BH437" s="228"/>
      <c r="BI437" s="228"/>
      <c r="BJ437" s="228"/>
      <c r="BK437" s="228"/>
      <c r="BL437" s="228"/>
      <c r="BM437" s="228"/>
      <c r="BN437" s="228"/>
      <c r="BO437" s="228"/>
      <c r="BP437" s="228"/>
      <c r="BQ437" s="228"/>
      <c r="BR437" s="228"/>
      <c r="BS437" s="228"/>
      <c r="BT437" s="228"/>
      <c r="BU437" s="228"/>
      <c r="BV437" s="228"/>
      <c r="BW437" s="228"/>
      <c r="BX437" s="228"/>
      <c r="BY437" s="228"/>
      <c r="BZ437" s="228"/>
      <c r="CA437" s="228"/>
      <c r="CB437" s="228"/>
      <c r="CC437" s="228"/>
      <c r="CD437" s="228"/>
      <c r="CE437" s="227"/>
      <c r="CF437" s="227"/>
      <c r="CG437" s="227"/>
      <c r="CH437" s="227"/>
      <c r="CI437" s="227"/>
      <c r="CJ437" s="227"/>
      <c r="CK437" s="227"/>
      <c r="CL437" s="227"/>
      <c r="CM437" s="227"/>
      <c r="CN437" s="227"/>
      <c r="CO437" s="227"/>
      <c r="CP437" s="227"/>
      <c r="CQ437" s="227"/>
    </row>
    <row r="438" spans="1:95" ht="30" customHeight="1" x14ac:dyDescent="0.2">
      <c r="A438" s="508"/>
      <c r="B438" s="192"/>
      <c r="C438" s="297" t="s">
        <v>809</v>
      </c>
      <c r="D438" s="629"/>
      <c r="E438" s="629"/>
      <c r="F438" s="629"/>
      <c r="G438" s="629"/>
      <c r="H438" s="629"/>
      <c r="I438" s="629"/>
      <c r="J438" s="629"/>
      <c r="K438" s="629"/>
      <c r="L438" s="629"/>
      <c r="M438" s="629"/>
      <c r="N438" s="629"/>
      <c r="O438" s="629"/>
      <c r="P438" s="629"/>
      <c r="Q438" s="629"/>
      <c r="R438" s="629"/>
      <c r="S438" s="629"/>
      <c r="T438" s="629"/>
      <c r="U438" s="629"/>
      <c r="V438" s="629"/>
      <c r="W438" s="629"/>
      <c r="X438" s="629"/>
      <c r="Y438" s="629"/>
      <c r="Z438" s="630"/>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3"/>
    </row>
    <row r="439" spans="1:95" s="229" customFormat="1" ht="45" customHeight="1" x14ac:dyDescent="0.2">
      <c r="A439" s="508"/>
      <c r="B439" s="509" t="s">
        <v>194</v>
      </c>
      <c r="C439" s="440" t="s">
        <v>810</v>
      </c>
      <c r="D439" s="652"/>
      <c r="E439" s="653"/>
      <c r="F439" s="652"/>
      <c r="G439" s="653"/>
      <c r="H439" s="652"/>
      <c r="I439" s="653"/>
      <c r="J439" s="652"/>
      <c r="K439" s="653"/>
      <c r="L439" s="652"/>
      <c r="M439" s="653"/>
      <c r="N439" s="652"/>
      <c r="O439" s="653"/>
      <c r="P439" s="652"/>
      <c r="Q439" s="653"/>
      <c r="R439" s="652"/>
      <c r="S439" s="653"/>
      <c r="T439" s="652"/>
      <c r="U439" s="653"/>
      <c r="V439" s="652"/>
      <c r="W439" s="653"/>
      <c r="X439" s="517"/>
      <c r="Y439" s="95">
        <f>IF(OR(D439="s",F439="s",H439="s",J439="s",L439="s",N439="s",P439="s",R439="s",T439="s",V439="s"), 0, IF(OR(D439="a",F439="a",H439="a",J439="a",L439="a",N439="a",P439="a",R439="a",T439="a",V439="a"),Z439,0))</f>
        <v>0</v>
      </c>
      <c r="Z439" s="327">
        <f>IF(X439="na",0,5)</f>
        <v>5</v>
      </c>
      <c r="AA439" s="48">
        <f>IF(OR(COUNTIF(D451:W451,"a")+COUNTIF(D451:W451,"s")&gt;0),0,(COUNTIF(D439:W439,"a")+COUNTIF(D439:W439,"s")+COUNTIF(X439,"na")))</f>
        <v>0</v>
      </c>
      <c r="AB439" s="179"/>
      <c r="AC439" s="228"/>
      <c r="AD439" s="219" t="s">
        <v>395</v>
      </c>
      <c r="AE439" s="391"/>
      <c r="AF439" s="228"/>
      <c r="AG439" s="228"/>
      <c r="AH439" s="228"/>
      <c r="AI439" s="228"/>
      <c r="AJ439" s="228"/>
      <c r="AK439" s="228"/>
      <c r="AL439" s="228"/>
      <c r="AM439" s="228"/>
      <c r="AN439" s="228"/>
      <c r="AO439" s="228"/>
      <c r="AP439" s="228"/>
      <c r="AQ439" s="228"/>
      <c r="AR439" s="228"/>
      <c r="AS439" s="228"/>
      <c r="AT439" s="228"/>
      <c r="AU439" s="228"/>
      <c r="AV439" s="228"/>
      <c r="AW439" s="228"/>
      <c r="AX439" s="228"/>
      <c r="AY439" s="228"/>
      <c r="AZ439" s="228"/>
      <c r="BA439" s="228"/>
      <c r="BB439" s="228"/>
      <c r="BC439" s="228"/>
      <c r="BD439" s="228"/>
      <c r="BE439" s="228"/>
      <c r="BF439" s="228"/>
      <c r="BG439" s="228"/>
      <c r="BH439" s="228"/>
      <c r="BI439" s="228"/>
      <c r="BJ439" s="228"/>
      <c r="BK439" s="228"/>
      <c r="BL439" s="228"/>
      <c r="BM439" s="228"/>
      <c r="BN439" s="228"/>
      <c r="BO439" s="228"/>
      <c r="BP439" s="228"/>
      <c r="BQ439" s="228"/>
      <c r="BR439" s="228"/>
      <c r="BS439" s="228"/>
      <c r="BT439" s="228"/>
      <c r="BU439" s="228"/>
      <c r="BV439" s="228"/>
      <c r="BW439" s="228"/>
      <c r="BX439" s="228"/>
      <c r="BY439" s="228"/>
      <c r="BZ439" s="228"/>
      <c r="CA439" s="228"/>
      <c r="CB439" s="228"/>
      <c r="CC439" s="228"/>
      <c r="CD439" s="228"/>
      <c r="CE439" s="227"/>
      <c r="CF439" s="227"/>
      <c r="CG439" s="227"/>
      <c r="CH439" s="227"/>
      <c r="CI439" s="227"/>
      <c r="CJ439" s="227"/>
      <c r="CK439" s="227"/>
      <c r="CL439" s="227"/>
      <c r="CM439" s="227"/>
      <c r="CN439" s="227"/>
      <c r="CO439" s="227"/>
      <c r="CP439" s="227"/>
      <c r="CQ439" s="227"/>
    </row>
    <row r="440" spans="1:95" s="229" customFormat="1" ht="45" customHeight="1" x14ac:dyDescent="0.2">
      <c r="A440" s="508"/>
      <c r="B440" s="509" t="s">
        <v>811</v>
      </c>
      <c r="C440" s="440" t="s">
        <v>812</v>
      </c>
      <c r="D440" s="652"/>
      <c r="E440" s="653"/>
      <c r="F440" s="652"/>
      <c r="G440" s="653"/>
      <c r="H440" s="652"/>
      <c r="I440" s="653"/>
      <c r="J440" s="652"/>
      <c r="K440" s="653"/>
      <c r="L440" s="652"/>
      <c r="M440" s="653"/>
      <c r="N440" s="652"/>
      <c r="O440" s="653"/>
      <c r="P440" s="652"/>
      <c r="Q440" s="653"/>
      <c r="R440" s="652"/>
      <c r="S440" s="653"/>
      <c r="T440" s="652"/>
      <c r="U440" s="653"/>
      <c r="V440" s="652"/>
      <c r="W440" s="653"/>
      <c r="X440" s="512" t="str">
        <f>IF(X439="na","na","")</f>
        <v/>
      </c>
      <c r="Y440" s="95">
        <f>IF(OR(D440="s",F440="s",H440="s",J440="s",L440="s",N440="s",P440="s",R440="s",T440="s",V440="s"), 0, IF(OR(D440="a",F440="a",H440="a",J440="a",L440="a",N440="a",P440="a",R440="a",T440="a",V440="a"),Z440,0))</f>
        <v>0</v>
      </c>
      <c r="Z440" s="327">
        <f>IF(X440="na",0,5)</f>
        <v>5</v>
      </c>
      <c r="AA440" s="48">
        <f>IF(OR(COUNTIF(D451:W451,"a")+COUNTIF(D451:W451,"s")&gt;0),0,(COUNTIF(D440:W440,"a")+COUNTIF(D440:W440,"s")+COUNTIF(X440,"na")))</f>
        <v>0</v>
      </c>
      <c r="AB440" s="179"/>
      <c r="AC440" s="228"/>
      <c r="AD440" s="219"/>
      <c r="AE440" s="391"/>
      <c r="AF440" s="228"/>
      <c r="AG440" s="228"/>
      <c r="AH440" s="228"/>
      <c r="AI440" s="228"/>
      <c r="AJ440" s="228"/>
      <c r="AK440" s="228"/>
      <c r="AL440" s="228"/>
      <c r="AM440" s="228"/>
      <c r="AN440" s="228"/>
      <c r="AO440" s="228"/>
      <c r="AP440" s="228"/>
      <c r="AQ440" s="228"/>
      <c r="AR440" s="228"/>
      <c r="AS440" s="228"/>
      <c r="AT440" s="228"/>
      <c r="AU440" s="228"/>
      <c r="AV440" s="228"/>
      <c r="AW440" s="228"/>
      <c r="AX440" s="228"/>
      <c r="AY440" s="228"/>
      <c r="AZ440" s="228"/>
      <c r="BA440" s="228"/>
      <c r="BB440" s="228"/>
      <c r="BC440" s="228"/>
      <c r="BD440" s="228"/>
      <c r="BE440" s="228"/>
      <c r="BF440" s="228"/>
      <c r="BG440" s="228"/>
      <c r="BH440" s="228"/>
      <c r="BI440" s="228"/>
      <c r="BJ440" s="228"/>
      <c r="BK440" s="228"/>
      <c r="BL440" s="228"/>
      <c r="BM440" s="228"/>
      <c r="BN440" s="228"/>
      <c r="BO440" s="228"/>
      <c r="BP440" s="228"/>
      <c r="BQ440" s="228"/>
      <c r="BR440" s="228"/>
      <c r="BS440" s="228"/>
      <c r="BT440" s="228"/>
      <c r="BU440" s="228"/>
      <c r="BV440" s="228"/>
      <c r="BW440" s="228"/>
      <c r="BX440" s="228"/>
      <c r="BY440" s="228"/>
      <c r="BZ440" s="228"/>
      <c r="CA440" s="228"/>
      <c r="CB440" s="228"/>
      <c r="CC440" s="228"/>
      <c r="CD440" s="228"/>
      <c r="CE440" s="227"/>
      <c r="CF440" s="227"/>
      <c r="CG440" s="227"/>
      <c r="CH440" s="227"/>
      <c r="CI440" s="227"/>
      <c r="CJ440" s="227"/>
      <c r="CK440" s="227"/>
      <c r="CL440" s="227"/>
      <c r="CM440" s="227"/>
      <c r="CN440" s="227"/>
      <c r="CO440" s="227"/>
      <c r="CP440" s="227"/>
      <c r="CQ440" s="227"/>
    </row>
    <row r="441" spans="1:95" ht="30" customHeight="1" x14ac:dyDescent="0.2">
      <c r="A441" s="508"/>
      <c r="B441" s="509"/>
      <c r="C441" s="520" t="s">
        <v>813</v>
      </c>
      <c r="D441" s="710"/>
      <c r="E441" s="710"/>
      <c r="F441" s="710"/>
      <c r="G441" s="710"/>
      <c r="H441" s="710"/>
      <c r="I441" s="710"/>
      <c r="J441" s="710"/>
      <c r="K441" s="710"/>
      <c r="L441" s="710"/>
      <c r="M441" s="710"/>
      <c r="N441" s="710"/>
      <c r="O441" s="710"/>
      <c r="P441" s="710"/>
      <c r="Q441" s="710"/>
      <c r="R441" s="710"/>
      <c r="S441" s="710"/>
      <c r="T441" s="710"/>
      <c r="U441" s="710"/>
      <c r="V441" s="710"/>
      <c r="W441" s="710"/>
      <c r="X441" s="710"/>
      <c r="Y441" s="710"/>
      <c r="Z441" s="711"/>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3"/>
    </row>
    <row r="442" spans="1:95" s="229" customFormat="1" ht="45" customHeight="1" x14ac:dyDescent="0.2">
      <c r="A442" s="508"/>
      <c r="B442" s="509" t="s">
        <v>195</v>
      </c>
      <c r="C442" s="518" t="s">
        <v>407</v>
      </c>
      <c r="D442" s="646"/>
      <c r="E442" s="647"/>
      <c r="F442" s="646"/>
      <c r="G442" s="647"/>
      <c r="H442" s="646"/>
      <c r="I442" s="647"/>
      <c r="J442" s="646"/>
      <c r="K442" s="647"/>
      <c r="L442" s="646"/>
      <c r="M442" s="647"/>
      <c r="N442" s="646"/>
      <c r="O442" s="647"/>
      <c r="P442" s="646"/>
      <c r="Q442" s="647"/>
      <c r="R442" s="646"/>
      <c r="S442" s="647"/>
      <c r="T442" s="646"/>
      <c r="U442" s="647"/>
      <c r="V442" s="646"/>
      <c r="W442" s="647"/>
      <c r="X442" s="517"/>
      <c r="Y442" s="513">
        <f>IF(OR(D442="s",F442="s",H442="s",J442="s",L442="s",N442="s",P442="s",R442="s",T442="s",V442="s"), 0, IF(OR(D442="a",F442="a",H442="a",J442="a",L442="a",N442="a",P442="a",R442="a",T442="a",V442="a"),Z442,0))</f>
        <v>0</v>
      </c>
      <c r="Z442" s="514">
        <f>IF(X442="na",0,5)</f>
        <v>5</v>
      </c>
      <c r="AA442" s="48">
        <f>IF(OR(COUNTIF(D451:W451,"a")+COUNTIF(D451:W451,"s")&gt;0),0,(COUNTIF(D442:W442,"a")+COUNTIF(D442:W442,"s")+COUNTIF(X442,"na")))</f>
        <v>0</v>
      </c>
      <c r="AB442" s="179"/>
      <c r="AC442" s="228"/>
      <c r="AD442" s="219" t="s">
        <v>395</v>
      </c>
      <c r="AE442" s="391"/>
      <c r="AF442" s="228"/>
      <c r="AG442" s="228"/>
      <c r="AH442" s="228"/>
      <c r="AI442" s="228"/>
      <c r="AJ442" s="228"/>
      <c r="AK442" s="228"/>
      <c r="AL442" s="228"/>
      <c r="AM442" s="228"/>
      <c r="AN442" s="228"/>
      <c r="AO442" s="228"/>
      <c r="AP442" s="228"/>
      <c r="AQ442" s="228"/>
      <c r="AR442" s="228"/>
      <c r="AS442" s="228"/>
      <c r="AT442" s="228"/>
      <c r="AU442" s="228"/>
      <c r="AV442" s="228"/>
      <c r="AW442" s="228"/>
      <c r="AX442" s="228"/>
      <c r="AY442" s="228"/>
      <c r="AZ442" s="228"/>
      <c r="BA442" s="228"/>
      <c r="BB442" s="228"/>
      <c r="BC442" s="228"/>
      <c r="BD442" s="228"/>
      <c r="BE442" s="228"/>
      <c r="BF442" s="228"/>
      <c r="BG442" s="228"/>
      <c r="BH442" s="228"/>
      <c r="BI442" s="228"/>
      <c r="BJ442" s="228"/>
      <c r="BK442" s="228"/>
      <c r="BL442" s="228"/>
      <c r="BM442" s="228"/>
      <c r="BN442" s="228"/>
      <c r="BO442" s="228"/>
      <c r="BP442" s="228"/>
      <c r="BQ442" s="228"/>
      <c r="BR442" s="228"/>
      <c r="BS442" s="228"/>
      <c r="BT442" s="228"/>
      <c r="BU442" s="228"/>
      <c r="BV442" s="228"/>
      <c r="BW442" s="228"/>
      <c r="BX442" s="228"/>
      <c r="BY442" s="228"/>
      <c r="BZ442" s="228"/>
      <c r="CA442" s="228"/>
      <c r="CB442" s="228"/>
      <c r="CC442" s="228"/>
      <c r="CD442" s="228"/>
      <c r="CE442" s="227"/>
      <c r="CF442" s="227"/>
      <c r="CG442" s="227"/>
      <c r="CH442" s="227"/>
      <c r="CI442" s="227"/>
      <c r="CJ442" s="227"/>
      <c r="CK442" s="227"/>
      <c r="CL442" s="227"/>
      <c r="CM442" s="227"/>
      <c r="CN442" s="227"/>
      <c r="CO442" s="227"/>
      <c r="CP442" s="227"/>
      <c r="CQ442" s="227"/>
    </row>
    <row r="443" spans="1:95" ht="30" customHeight="1" x14ac:dyDescent="0.2">
      <c r="A443" s="508"/>
      <c r="B443" s="509"/>
      <c r="C443" s="520" t="s">
        <v>814</v>
      </c>
      <c r="D443" s="666"/>
      <c r="E443" s="666"/>
      <c r="F443" s="666"/>
      <c r="G443" s="666"/>
      <c r="H443" s="666"/>
      <c r="I443" s="666"/>
      <c r="J443" s="666"/>
      <c r="K443" s="666"/>
      <c r="L443" s="666"/>
      <c r="M443" s="666"/>
      <c r="N443" s="666"/>
      <c r="O443" s="666"/>
      <c r="P443" s="666"/>
      <c r="Q443" s="666"/>
      <c r="R443" s="666"/>
      <c r="S443" s="666"/>
      <c r="T443" s="666"/>
      <c r="U443" s="666"/>
      <c r="V443" s="666"/>
      <c r="W443" s="666"/>
      <c r="X443" s="666"/>
      <c r="Y443" s="666"/>
      <c r="Z443" s="667"/>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3"/>
    </row>
    <row r="444" spans="1:95" s="229" customFormat="1" ht="45" customHeight="1" x14ac:dyDescent="0.15">
      <c r="A444" s="508"/>
      <c r="B444" s="509" t="s">
        <v>408</v>
      </c>
      <c r="C444" s="518" t="s">
        <v>508</v>
      </c>
      <c r="D444" s="648"/>
      <c r="E444" s="649"/>
      <c r="F444" s="648"/>
      <c r="G444" s="649"/>
      <c r="H444" s="648"/>
      <c r="I444" s="649"/>
      <c r="J444" s="648"/>
      <c r="K444" s="649"/>
      <c r="L444" s="648"/>
      <c r="M444" s="649"/>
      <c r="N444" s="648"/>
      <c r="O444" s="649"/>
      <c r="P444" s="648"/>
      <c r="Q444" s="649"/>
      <c r="R444" s="648"/>
      <c r="S444" s="649"/>
      <c r="T444" s="648"/>
      <c r="U444" s="649"/>
      <c r="V444" s="648"/>
      <c r="W444" s="649"/>
      <c r="X444" s="517"/>
      <c r="Y444" s="519">
        <f>IF(OR(D444="s",F444="s",H444="s",J444="s",L444="s",N444="s",P444="s",R444="s",T444="s",V444="s"), 0, IF(OR(D444="a",F444="a",H444="a",J444="a",L444="a",N444="a",P444="a",R444="a",T444="a",V444="a"),Z444,0))</f>
        <v>0</v>
      </c>
      <c r="Z444" s="514">
        <f>IF(X444="na",0,10)</f>
        <v>10</v>
      </c>
      <c r="AA444" s="48">
        <f>IF(OR(COUNTIF(D451:W451,"a")+COUNTIF(D451:W451,"s")&gt;0),0,(COUNTIF(D444:W444,"a")+COUNTIF(D444:W444,"s")+COUNTIF(X444,"na")))</f>
        <v>0</v>
      </c>
      <c r="AB444" s="179"/>
      <c r="AC444" s="228"/>
      <c r="AD444" s="219"/>
      <c r="AE444" s="391"/>
      <c r="AF444" s="228"/>
      <c r="AG444" s="228"/>
      <c r="AH444" s="228"/>
      <c r="AI444" s="228"/>
      <c r="AJ444" s="228"/>
      <c r="AK444" s="228"/>
      <c r="AL444" s="228"/>
      <c r="AM444" s="228"/>
      <c r="AN444" s="228"/>
      <c r="AO444" s="228"/>
      <c r="AP444" s="228"/>
      <c r="AQ444" s="228"/>
      <c r="AR444" s="228"/>
      <c r="AS444" s="228"/>
      <c r="AT444" s="228"/>
      <c r="AU444" s="228"/>
      <c r="AV444" s="228"/>
      <c r="AW444" s="228"/>
      <c r="AX444" s="228"/>
      <c r="AY444" s="228"/>
      <c r="AZ444" s="228"/>
      <c r="BA444" s="228"/>
      <c r="BB444" s="228"/>
      <c r="BC444" s="228"/>
      <c r="BD444" s="228"/>
      <c r="BE444" s="228"/>
      <c r="BF444" s="228"/>
      <c r="BG444" s="228"/>
      <c r="BH444" s="228"/>
      <c r="BI444" s="228"/>
      <c r="BJ444" s="228"/>
      <c r="BK444" s="228"/>
      <c r="BL444" s="228"/>
      <c r="BM444" s="228"/>
      <c r="BN444" s="228"/>
      <c r="BO444" s="228"/>
      <c r="BP444" s="228"/>
      <c r="BQ444" s="228"/>
      <c r="BR444" s="228"/>
      <c r="BS444" s="228"/>
      <c r="BT444" s="228"/>
      <c r="BU444" s="228"/>
      <c r="BV444" s="228"/>
      <c r="BW444" s="228"/>
      <c r="BX444" s="228"/>
      <c r="BY444" s="228"/>
      <c r="BZ444" s="228"/>
      <c r="CA444" s="228"/>
      <c r="CB444" s="228"/>
      <c r="CC444" s="228"/>
      <c r="CD444" s="228"/>
      <c r="CE444" s="227"/>
      <c r="CF444" s="227"/>
      <c r="CG444" s="227"/>
      <c r="CH444" s="227"/>
      <c r="CI444" s="227"/>
      <c r="CJ444" s="227"/>
      <c r="CK444" s="227"/>
      <c r="CL444" s="227"/>
      <c r="CM444" s="227"/>
      <c r="CN444" s="227"/>
      <c r="CO444" s="227"/>
      <c r="CP444" s="227"/>
      <c r="CQ444" s="227"/>
    </row>
    <row r="445" spans="1:95" s="229" customFormat="1" ht="45" customHeight="1" x14ac:dyDescent="0.15">
      <c r="A445" s="508"/>
      <c r="B445" s="509" t="s">
        <v>409</v>
      </c>
      <c r="C445" s="518" t="s">
        <v>815</v>
      </c>
      <c r="D445" s="648"/>
      <c r="E445" s="649"/>
      <c r="F445" s="648"/>
      <c r="G445" s="649"/>
      <c r="H445" s="648"/>
      <c r="I445" s="649"/>
      <c r="J445" s="648"/>
      <c r="K445" s="649"/>
      <c r="L445" s="648"/>
      <c r="M445" s="649"/>
      <c r="N445" s="648"/>
      <c r="O445" s="649"/>
      <c r="P445" s="648"/>
      <c r="Q445" s="649"/>
      <c r="R445" s="648"/>
      <c r="S445" s="649"/>
      <c r="T445" s="648"/>
      <c r="U445" s="649"/>
      <c r="V445" s="648"/>
      <c r="W445" s="649"/>
      <c r="X445" s="512" t="str">
        <f>IF(X444="na","na","")</f>
        <v/>
      </c>
      <c r="Y445" s="519">
        <f>IF(OR(D445="s",F445="s",H445="s",J445="s",L445="s",N445="s",P445="s",R445="s",T445="s",V445="s"), 0, IF(OR(D445="a",F445="a",H445="a",J445="a",L445="a",N445="a",P445="a",R445="a",T445="a",V445="a"),Z445,0))</f>
        <v>0</v>
      </c>
      <c r="Z445" s="514">
        <f>IF(X445="na",0,5)</f>
        <v>5</v>
      </c>
      <c r="AA445" s="48">
        <f>IF(OR(COUNTIF(D451:W451,"a")+COUNTIF(D451:W451,"s")&gt;0),0,(COUNTIF(D445:W445,"a")+COUNTIF(D445:W445,"s")+COUNTIF(X445,"na")))</f>
        <v>0</v>
      </c>
      <c r="AB445" s="179"/>
      <c r="AC445" s="228"/>
      <c r="AD445" s="219"/>
      <c r="AE445" s="391"/>
      <c r="AF445" s="228"/>
      <c r="AG445" s="228"/>
      <c r="AH445" s="228"/>
      <c r="AI445" s="228"/>
      <c r="AJ445" s="228"/>
      <c r="AK445" s="228"/>
      <c r="AL445" s="228"/>
      <c r="AM445" s="228"/>
      <c r="AN445" s="228"/>
      <c r="AO445" s="228"/>
      <c r="AP445" s="228"/>
      <c r="AQ445" s="228"/>
      <c r="AR445" s="228"/>
      <c r="AS445" s="228"/>
      <c r="AT445" s="228"/>
      <c r="AU445" s="228"/>
      <c r="AV445" s="228"/>
      <c r="AW445" s="228"/>
      <c r="AX445" s="228"/>
      <c r="AY445" s="228"/>
      <c r="AZ445" s="228"/>
      <c r="BA445" s="228"/>
      <c r="BB445" s="228"/>
      <c r="BC445" s="228"/>
      <c r="BD445" s="228"/>
      <c r="BE445" s="228"/>
      <c r="BF445" s="228"/>
      <c r="BG445" s="228"/>
      <c r="BH445" s="228"/>
      <c r="BI445" s="228"/>
      <c r="BJ445" s="228"/>
      <c r="BK445" s="228"/>
      <c r="BL445" s="228"/>
      <c r="BM445" s="228"/>
      <c r="BN445" s="228"/>
      <c r="BO445" s="228"/>
      <c r="BP445" s="228"/>
      <c r="BQ445" s="228"/>
      <c r="BR445" s="228"/>
      <c r="BS445" s="228"/>
      <c r="BT445" s="228"/>
      <c r="BU445" s="228"/>
      <c r="BV445" s="228"/>
      <c r="BW445" s="228"/>
      <c r="BX445" s="228"/>
      <c r="BY445" s="228"/>
      <c r="BZ445" s="228"/>
      <c r="CA445" s="228"/>
      <c r="CB445" s="228"/>
      <c r="CC445" s="228"/>
      <c r="CD445" s="228"/>
      <c r="CE445" s="227"/>
      <c r="CF445" s="227"/>
      <c r="CG445" s="227"/>
      <c r="CH445" s="227"/>
      <c r="CI445" s="227"/>
      <c r="CJ445" s="227"/>
      <c r="CK445" s="227"/>
      <c r="CL445" s="227"/>
      <c r="CM445" s="227"/>
      <c r="CN445" s="227"/>
      <c r="CO445" s="227"/>
      <c r="CP445" s="227"/>
      <c r="CQ445" s="227"/>
    </row>
    <row r="446" spans="1:95" ht="30" customHeight="1" x14ac:dyDescent="0.2">
      <c r="A446" s="508"/>
      <c r="B446" s="515"/>
      <c r="C446" s="520" t="s">
        <v>816</v>
      </c>
      <c r="D446" s="665"/>
      <c r="E446" s="666"/>
      <c r="F446" s="666"/>
      <c r="G446" s="666"/>
      <c r="H446" s="666"/>
      <c r="I446" s="666"/>
      <c r="J446" s="666"/>
      <c r="K446" s="666"/>
      <c r="L446" s="666"/>
      <c r="M446" s="666"/>
      <c r="N446" s="666"/>
      <c r="O446" s="666"/>
      <c r="P446" s="666"/>
      <c r="Q446" s="666"/>
      <c r="R446" s="666"/>
      <c r="S446" s="666"/>
      <c r="T446" s="666"/>
      <c r="U446" s="666"/>
      <c r="V446" s="666"/>
      <c r="W446" s="666"/>
      <c r="X446" s="666"/>
      <c r="Y446" s="666"/>
      <c r="Z446" s="667"/>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3"/>
    </row>
    <row r="447" spans="1:95" s="229" customFormat="1" ht="67.7" customHeight="1" x14ac:dyDescent="0.15">
      <c r="A447" s="508"/>
      <c r="B447" s="509" t="s">
        <v>26</v>
      </c>
      <c r="C447" s="518" t="s">
        <v>817</v>
      </c>
      <c r="D447" s="648"/>
      <c r="E447" s="649"/>
      <c r="F447" s="648"/>
      <c r="G447" s="649"/>
      <c r="H447" s="648"/>
      <c r="I447" s="649"/>
      <c r="J447" s="648"/>
      <c r="K447" s="649"/>
      <c r="L447" s="648"/>
      <c r="M447" s="649"/>
      <c r="N447" s="648"/>
      <c r="O447" s="649"/>
      <c r="P447" s="648"/>
      <c r="Q447" s="649"/>
      <c r="R447" s="648"/>
      <c r="S447" s="649"/>
      <c r="T447" s="648"/>
      <c r="U447" s="649"/>
      <c r="V447" s="648"/>
      <c r="W447" s="649"/>
      <c r="X447" s="517"/>
      <c r="Y447" s="519">
        <f>IF(OR(D447="s",F447="s",H447="s",J447="s",L447="s",N447="s",P447="s",R447="s",T447="s",V447="s"), 0, IF(OR(D447="a",F447="a",H447="a",J447="a",L447="a",N447="a",P447="a",R447="a",T447="a",V447="a"),Z447,0))</f>
        <v>0</v>
      </c>
      <c r="Z447" s="514">
        <f>IF(X447="na",0,5)</f>
        <v>5</v>
      </c>
      <c r="AA447" s="48">
        <f>IF(OR(COUNTIF(D451:W451,"a")+COUNTIF(D451:W451,"s")&gt;0),0,(COUNTIF(D447:W447,"a")+COUNTIF(D447:W447,"s")+COUNTIF(X447,"na")))</f>
        <v>0</v>
      </c>
      <c r="AB447" s="179"/>
      <c r="AC447" s="228"/>
      <c r="AD447" s="219" t="s">
        <v>395</v>
      </c>
      <c r="AE447" s="391"/>
      <c r="AF447" s="228"/>
      <c r="AG447" s="228"/>
      <c r="AH447" s="228"/>
      <c r="AI447" s="228"/>
      <c r="AJ447" s="228"/>
      <c r="AK447" s="228"/>
      <c r="AL447" s="228"/>
      <c r="AM447" s="228"/>
      <c r="AN447" s="228"/>
      <c r="AO447" s="228"/>
      <c r="AP447" s="228"/>
      <c r="AQ447" s="228"/>
      <c r="AR447" s="228"/>
      <c r="AS447" s="228"/>
      <c r="AT447" s="228"/>
      <c r="AU447" s="228"/>
      <c r="AV447" s="228"/>
      <c r="AW447" s="228"/>
      <c r="AX447" s="228"/>
      <c r="AY447" s="228"/>
      <c r="AZ447" s="228"/>
      <c r="BA447" s="228"/>
      <c r="BB447" s="228"/>
      <c r="BC447" s="228"/>
      <c r="BD447" s="228"/>
      <c r="BE447" s="228"/>
      <c r="BF447" s="228"/>
      <c r="BG447" s="228"/>
      <c r="BH447" s="228"/>
      <c r="BI447" s="228"/>
      <c r="BJ447" s="228"/>
      <c r="BK447" s="228"/>
      <c r="BL447" s="228"/>
      <c r="BM447" s="228"/>
      <c r="BN447" s="228"/>
      <c r="BO447" s="228"/>
      <c r="BP447" s="228"/>
      <c r="BQ447" s="228"/>
      <c r="BR447" s="228"/>
      <c r="BS447" s="228"/>
      <c r="BT447" s="228"/>
      <c r="BU447" s="228"/>
      <c r="BV447" s="228"/>
      <c r="BW447" s="228"/>
      <c r="BX447" s="228"/>
      <c r="BY447" s="228"/>
      <c r="BZ447" s="228"/>
      <c r="CA447" s="228"/>
      <c r="CB447" s="228"/>
      <c r="CC447" s="228"/>
      <c r="CD447" s="228"/>
      <c r="CE447" s="227"/>
      <c r="CF447" s="227"/>
      <c r="CG447" s="227"/>
      <c r="CH447" s="227"/>
      <c r="CI447" s="227"/>
      <c r="CJ447" s="227"/>
      <c r="CK447" s="227"/>
      <c r="CL447" s="227"/>
      <c r="CM447" s="227"/>
      <c r="CN447" s="227"/>
      <c r="CO447" s="227"/>
      <c r="CP447" s="227"/>
      <c r="CQ447" s="227"/>
    </row>
    <row r="448" spans="1:95" s="229" customFormat="1" ht="88.5" customHeight="1" x14ac:dyDescent="0.2">
      <c r="A448" s="508"/>
      <c r="B448" s="509" t="s">
        <v>27</v>
      </c>
      <c r="C448" s="518" t="s">
        <v>818</v>
      </c>
      <c r="D448" s="648"/>
      <c r="E448" s="649"/>
      <c r="F448" s="648"/>
      <c r="G448" s="649"/>
      <c r="H448" s="648"/>
      <c r="I448" s="649"/>
      <c r="J448" s="648"/>
      <c r="K448" s="649"/>
      <c r="L448" s="648"/>
      <c r="M448" s="649"/>
      <c r="N448" s="648"/>
      <c r="O448" s="649"/>
      <c r="P448" s="648"/>
      <c r="Q448" s="649"/>
      <c r="R448" s="648"/>
      <c r="S448" s="649"/>
      <c r="T448" s="648"/>
      <c r="U448" s="649"/>
      <c r="V448" s="648"/>
      <c r="W448" s="649"/>
      <c r="X448" s="236"/>
      <c r="Y448" s="519">
        <f>IF(OR(D448="s",F448="s",H448="s",J448="s",L448="s",N448="s",P448="s",R448="s",T448="s",V448="s"), 0, IF(OR(D448="a",F448="a",H448="a",J448="a",L448="a",N448="a",P448="a",R448="a",T448="a",V448="a"),Z448,0))</f>
        <v>0</v>
      </c>
      <c r="Z448" s="514">
        <v>10</v>
      </c>
      <c r="AA448" s="48">
        <f>IF((COUNTIF(D448:W448,"a")+COUNTIF(D448:W448,"s"))&gt;0,IF((COUNTIF(D451:W451,"a")+COUNTIF(D451:W451,"s"))&gt;0,0,COUNTIF(D448:W448,"a")+COUNTIF(D448:W448,"s")), COUNTIF(D448:W448,"a")+COUNTIF(D448:W448,"s"))</f>
        <v>0</v>
      </c>
      <c r="AB448" s="179"/>
      <c r="AC448" s="228"/>
      <c r="AD448" s="219"/>
      <c r="AE448" s="391"/>
      <c r="AF448" s="228"/>
      <c r="AG448" s="228"/>
      <c r="AH448" s="228"/>
      <c r="AI448" s="228"/>
      <c r="AJ448" s="228"/>
      <c r="AK448" s="228"/>
      <c r="AL448" s="228"/>
      <c r="AM448" s="228"/>
      <c r="AN448" s="228"/>
      <c r="AO448" s="228"/>
      <c r="AP448" s="228"/>
      <c r="AQ448" s="228"/>
      <c r="AR448" s="228"/>
      <c r="AS448" s="228"/>
      <c r="AT448" s="228"/>
      <c r="AU448" s="228"/>
      <c r="AV448" s="228"/>
      <c r="AW448" s="228"/>
      <c r="AX448" s="228"/>
      <c r="AY448" s="228"/>
      <c r="AZ448" s="228"/>
      <c r="BA448" s="228"/>
      <c r="BB448" s="228"/>
      <c r="BC448" s="228"/>
      <c r="BD448" s="228"/>
      <c r="BE448" s="228"/>
      <c r="BF448" s="228"/>
      <c r="BG448" s="228"/>
      <c r="BH448" s="228"/>
      <c r="BI448" s="228"/>
      <c r="BJ448" s="228"/>
      <c r="BK448" s="228"/>
      <c r="BL448" s="228"/>
      <c r="BM448" s="228"/>
      <c r="BN448" s="228"/>
      <c r="BO448" s="228"/>
      <c r="BP448" s="228"/>
      <c r="BQ448" s="228"/>
      <c r="BR448" s="228"/>
      <c r="BS448" s="228"/>
      <c r="BT448" s="228"/>
      <c r="BU448" s="228"/>
      <c r="BV448" s="228"/>
      <c r="BW448" s="228"/>
      <c r="BX448" s="228"/>
      <c r="BY448" s="228"/>
      <c r="BZ448" s="228"/>
      <c r="CA448" s="228"/>
      <c r="CB448" s="228"/>
      <c r="CC448" s="228"/>
      <c r="CD448" s="228"/>
      <c r="CE448" s="227"/>
      <c r="CF448" s="227"/>
      <c r="CG448" s="227"/>
      <c r="CH448" s="227"/>
      <c r="CI448" s="227"/>
      <c r="CJ448" s="227"/>
      <c r="CK448" s="227"/>
      <c r="CL448" s="227"/>
      <c r="CM448" s="227"/>
      <c r="CN448" s="227"/>
      <c r="CO448" s="227"/>
      <c r="CP448" s="227"/>
      <c r="CQ448" s="227"/>
    </row>
    <row r="449" spans="1:95" s="229" customFormat="1" ht="67.7" customHeight="1" x14ac:dyDescent="0.2">
      <c r="A449" s="508"/>
      <c r="B449" s="509" t="s">
        <v>28</v>
      </c>
      <c r="C449" s="518" t="s">
        <v>819</v>
      </c>
      <c r="D449" s="646"/>
      <c r="E449" s="647"/>
      <c r="F449" s="646"/>
      <c r="G449" s="647"/>
      <c r="H449" s="646"/>
      <c r="I449" s="647"/>
      <c r="J449" s="646"/>
      <c r="K449" s="647"/>
      <c r="L449" s="646"/>
      <c r="M449" s="647"/>
      <c r="N449" s="646"/>
      <c r="O449" s="647"/>
      <c r="P449" s="646"/>
      <c r="Q449" s="647"/>
      <c r="R449" s="646"/>
      <c r="S449" s="647"/>
      <c r="T449" s="646"/>
      <c r="U449" s="647"/>
      <c r="V449" s="646"/>
      <c r="W449" s="647"/>
      <c r="X449" s="512" t="str">
        <f>IF(X447="na","na","")</f>
        <v/>
      </c>
      <c r="Y449" s="519">
        <f>IF(OR(D449="s",F449="s",H449="s",J449="s",L449="s",N449="s",P449="s",R449="s",T449="s",V449="s"), 0, IF(OR(D449="a",F449="a",H449="a",J449="a",L449="a",N449="a",P449="a",R449="a",T449="a",V449="a"),Z449,0))</f>
        <v>0</v>
      </c>
      <c r="Z449" s="514">
        <f>IF(X449="na",0,5)</f>
        <v>5</v>
      </c>
      <c r="AA449" s="48">
        <f>IF(OR(COUNTIF(D451:W451,"a")+COUNTIF(D451:W451,"s")&gt;0),0,(COUNTIF(D449:W449,"a")+COUNTIF(D449:W449,"s")+COUNTIF(X449,"na")))</f>
        <v>0</v>
      </c>
      <c r="AB449" s="179"/>
      <c r="AC449" s="228"/>
      <c r="AD449" s="219" t="s">
        <v>395</v>
      </c>
      <c r="AE449" s="391"/>
      <c r="AF449" s="228"/>
      <c r="AG449" s="228"/>
      <c r="AH449" s="228"/>
      <c r="AI449" s="228"/>
      <c r="AJ449" s="228"/>
      <c r="AK449" s="228"/>
      <c r="AL449" s="228"/>
      <c r="AM449" s="228"/>
      <c r="AN449" s="228"/>
      <c r="AO449" s="228"/>
      <c r="AP449" s="228"/>
      <c r="AQ449" s="228"/>
      <c r="AR449" s="228"/>
      <c r="AS449" s="228"/>
      <c r="AT449" s="228"/>
      <c r="AU449" s="228"/>
      <c r="AV449" s="228"/>
      <c r="AW449" s="228"/>
      <c r="AX449" s="228"/>
      <c r="AY449" s="228"/>
      <c r="AZ449" s="228"/>
      <c r="BA449" s="228"/>
      <c r="BB449" s="228"/>
      <c r="BC449" s="228"/>
      <c r="BD449" s="228"/>
      <c r="BE449" s="228"/>
      <c r="BF449" s="228"/>
      <c r="BG449" s="228"/>
      <c r="BH449" s="228"/>
      <c r="BI449" s="228"/>
      <c r="BJ449" s="228"/>
      <c r="BK449" s="228"/>
      <c r="BL449" s="228"/>
      <c r="BM449" s="228"/>
      <c r="BN449" s="228"/>
      <c r="BO449" s="228"/>
      <c r="BP449" s="228"/>
      <c r="BQ449" s="228"/>
      <c r="BR449" s="228"/>
      <c r="BS449" s="228"/>
      <c r="BT449" s="228"/>
      <c r="BU449" s="228"/>
      <c r="BV449" s="228"/>
      <c r="BW449" s="228"/>
      <c r="BX449" s="228"/>
      <c r="BY449" s="228"/>
      <c r="BZ449" s="228"/>
      <c r="CA449" s="228"/>
      <c r="CB449" s="228"/>
      <c r="CC449" s="228"/>
      <c r="CD449" s="228"/>
      <c r="CE449" s="227"/>
      <c r="CF449" s="227"/>
      <c r="CG449" s="227"/>
      <c r="CH449" s="227"/>
      <c r="CI449" s="227"/>
      <c r="CJ449" s="227"/>
      <c r="CK449" s="227"/>
      <c r="CL449" s="227"/>
      <c r="CM449" s="227"/>
      <c r="CN449" s="227"/>
      <c r="CO449" s="227"/>
      <c r="CP449" s="227"/>
      <c r="CQ449" s="227"/>
    </row>
    <row r="450" spans="1:95" ht="30" customHeight="1" x14ac:dyDescent="0.2">
      <c r="A450" s="508"/>
      <c r="B450" s="205"/>
      <c r="C450" s="134" t="s">
        <v>820</v>
      </c>
      <c r="D450" s="703"/>
      <c r="E450" s="704"/>
      <c r="F450" s="705"/>
      <c r="G450" s="705"/>
      <c r="H450" s="705"/>
      <c r="I450" s="705"/>
      <c r="J450" s="705"/>
      <c r="K450" s="705"/>
      <c r="L450" s="705"/>
      <c r="M450" s="705"/>
      <c r="N450" s="705"/>
      <c r="O450" s="705"/>
      <c r="P450" s="705"/>
      <c r="Q450" s="705"/>
      <c r="R450" s="705"/>
      <c r="S450" s="705"/>
      <c r="T450" s="705"/>
      <c r="U450" s="705"/>
      <c r="V450" s="705"/>
      <c r="W450" s="705"/>
      <c r="X450" s="705"/>
      <c r="Y450" s="705"/>
      <c r="Z450" s="706"/>
      <c r="AD450" s="219"/>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54"/>
      <c r="CH450" s="54"/>
      <c r="CI450" s="54"/>
      <c r="CJ450" s="54"/>
      <c r="CK450" s="54"/>
      <c r="CL450" s="54"/>
      <c r="CM450" s="54"/>
    </row>
    <row r="451" spans="1:95" s="229" customFormat="1" ht="27.95" customHeight="1" thickBot="1" x14ac:dyDescent="0.2">
      <c r="A451" s="508"/>
      <c r="B451" s="509" t="s">
        <v>266</v>
      </c>
      <c r="C451" s="518" t="s">
        <v>267</v>
      </c>
      <c r="D451" s="648"/>
      <c r="E451" s="649"/>
      <c r="F451" s="648"/>
      <c r="G451" s="649"/>
      <c r="H451" s="648"/>
      <c r="I451" s="649"/>
      <c r="J451" s="648"/>
      <c r="K451" s="649"/>
      <c r="L451" s="648"/>
      <c r="M451" s="649"/>
      <c r="N451" s="648"/>
      <c r="O451" s="649"/>
      <c r="P451" s="648"/>
      <c r="Q451" s="649"/>
      <c r="R451" s="648"/>
      <c r="S451" s="649"/>
      <c r="T451" s="648"/>
      <c r="U451" s="649"/>
      <c r="V451" s="648"/>
      <c r="W451" s="649"/>
      <c r="X451" s="298"/>
      <c r="Y451" s="547">
        <f>IF(OR(D451="s",F451="s",H451="s",J451="s",L451="s",N451="s",P451="s",R451="s",T451="s",V451="s"), 0, IF(OR(D451="a",F451="a",H451="a",J451="a",L451="a",N451="a",P451="a",R451="a",T451="a",V451="a"),Z451,0))</f>
        <v>0</v>
      </c>
      <c r="Z451" s="514">
        <v>50</v>
      </c>
      <c r="AA451" s="48">
        <f>IF(OR(COUNTIF(D439:W449,"a")+COUNTIF(D439:W449,"s")+COUNTIF(X439:X449,"na")&gt;0),0,(COUNTIF(D451:W451,"a")+COUNTIF(D451:W451,"s")))</f>
        <v>0</v>
      </c>
      <c r="AB451" s="179"/>
      <c r="AC451" s="228"/>
      <c r="AD451" s="219"/>
      <c r="AE451" s="391"/>
      <c r="AF451" s="228"/>
      <c r="AG451" s="228"/>
      <c r="AH451" s="228"/>
      <c r="AI451" s="228"/>
      <c r="AJ451" s="228"/>
      <c r="AK451" s="228"/>
      <c r="AL451" s="228"/>
      <c r="AM451" s="228"/>
      <c r="AN451" s="228"/>
      <c r="AO451" s="228"/>
      <c r="AP451" s="228"/>
      <c r="AQ451" s="228"/>
      <c r="AR451" s="228"/>
      <c r="AS451" s="228"/>
      <c r="AT451" s="228"/>
      <c r="AU451" s="228"/>
      <c r="AV451" s="228"/>
      <c r="AW451" s="228"/>
      <c r="AX451" s="228"/>
      <c r="AY451" s="228"/>
      <c r="AZ451" s="228"/>
      <c r="BA451" s="228"/>
      <c r="BB451" s="228"/>
      <c r="BC451" s="228"/>
      <c r="BD451" s="228"/>
      <c r="BE451" s="228"/>
      <c r="BF451" s="228"/>
      <c r="BG451" s="228"/>
      <c r="BH451" s="228"/>
      <c r="BI451" s="228"/>
      <c r="BJ451" s="228"/>
      <c r="BK451" s="228"/>
      <c r="BL451" s="228"/>
      <c r="BM451" s="228"/>
      <c r="BN451" s="228"/>
      <c r="BO451" s="228"/>
      <c r="BP451" s="228"/>
      <c r="BQ451" s="228"/>
      <c r="BR451" s="228"/>
      <c r="BS451" s="228"/>
      <c r="BT451" s="228"/>
      <c r="BU451" s="228"/>
      <c r="BV451" s="228"/>
      <c r="BW451" s="228"/>
      <c r="BX451" s="228"/>
      <c r="BY451" s="228"/>
      <c r="BZ451" s="228"/>
      <c r="CA451" s="228"/>
      <c r="CB451" s="228"/>
      <c r="CC451" s="228"/>
      <c r="CD451" s="228"/>
      <c r="CE451" s="227"/>
      <c r="CF451" s="227"/>
      <c r="CG451" s="227"/>
      <c r="CH451" s="227"/>
      <c r="CI451" s="227"/>
      <c r="CJ451" s="227"/>
      <c r="CK451" s="227"/>
      <c r="CL451" s="227"/>
      <c r="CM451" s="227"/>
      <c r="CN451" s="227"/>
      <c r="CO451" s="227"/>
      <c r="CP451" s="227"/>
      <c r="CQ451" s="227"/>
    </row>
    <row r="452" spans="1:95" s="229" customFormat="1" ht="21" customHeight="1" thickTop="1" thickBot="1" x14ac:dyDescent="0.25">
      <c r="A452" s="508"/>
      <c r="B452" s="196"/>
      <c r="C452" s="121"/>
      <c r="D452" s="659" t="s">
        <v>398</v>
      </c>
      <c r="E452" s="660"/>
      <c r="F452" s="660"/>
      <c r="G452" s="660"/>
      <c r="H452" s="660"/>
      <c r="I452" s="660"/>
      <c r="J452" s="660"/>
      <c r="K452" s="660"/>
      <c r="L452" s="660"/>
      <c r="M452" s="660"/>
      <c r="N452" s="660"/>
      <c r="O452" s="660"/>
      <c r="P452" s="660"/>
      <c r="Q452" s="660"/>
      <c r="R452" s="660"/>
      <c r="S452" s="660"/>
      <c r="T452" s="660"/>
      <c r="U452" s="660"/>
      <c r="V452" s="660"/>
      <c r="W452" s="660"/>
      <c r="X452" s="699"/>
      <c r="Y452" s="9">
        <f>SUM(Y439:Y451)</f>
        <v>0</v>
      </c>
      <c r="Z452" s="325">
        <f>SUM(Z439:Z449)</f>
        <v>50</v>
      </c>
      <c r="AA452" s="178"/>
      <c r="AB452" s="227"/>
      <c r="AC452" s="228"/>
      <c r="AD452" s="219"/>
      <c r="AE452" s="228"/>
      <c r="AF452" s="228"/>
      <c r="AG452" s="228"/>
      <c r="AH452" s="228"/>
      <c r="AI452" s="228"/>
      <c r="AJ452" s="228"/>
      <c r="AK452" s="228"/>
      <c r="AL452" s="228"/>
      <c r="AM452" s="228"/>
      <c r="AN452" s="228"/>
      <c r="AO452" s="228"/>
      <c r="AP452" s="228"/>
      <c r="AQ452" s="228"/>
      <c r="AR452" s="228"/>
      <c r="AS452" s="228"/>
      <c r="AT452" s="228"/>
      <c r="AU452" s="228"/>
      <c r="AV452" s="228"/>
      <c r="AW452" s="228"/>
      <c r="AX452" s="228"/>
      <c r="AY452" s="228"/>
      <c r="AZ452" s="228"/>
      <c r="BA452" s="228"/>
      <c r="BB452" s="228"/>
      <c r="BC452" s="228"/>
      <c r="BD452" s="228"/>
      <c r="BE452" s="228"/>
      <c r="BF452" s="228"/>
      <c r="BG452" s="228"/>
      <c r="BH452" s="228"/>
      <c r="BI452" s="228"/>
      <c r="BJ452" s="228"/>
      <c r="BK452" s="228"/>
      <c r="BL452" s="228"/>
      <c r="BM452" s="228"/>
      <c r="BN452" s="228"/>
      <c r="BO452" s="228"/>
      <c r="BP452" s="228"/>
      <c r="BQ452" s="228"/>
      <c r="BR452" s="228"/>
      <c r="BS452" s="228"/>
      <c r="BT452" s="228"/>
      <c r="BU452" s="228"/>
      <c r="BV452" s="228"/>
      <c r="BW452" s="228"/>
      <c r="BX452" s="228"/>
      <c r="BY452" s="228"/>
      <c r="BZ452" s="228"/>
      <c r="CA452" s="228"/>
      <c r="CB452" s="228"/>
      <c r="CC452" s="228"/>
      <c r="CD452" s="228"/>
      <c r="CE452" s="227"/>
      <c r="CF452" s="227"/>
      <c r="CG452" s="227"/>
      <c r="CH452" s="227"/>
      <c r="CI452" s="227"/>
      <c r="CJ452" s="227"/>
      <c r="CK452" s="227"/>
      <c r="CL452" s="227"/>
      <c r="CM452" s="227"/>
      <c r="CN452" s="227"/>
      <c r="CO452" s="227"/>
      <c r="CP452" s="227"/>
      <c r="CQ452" s="227"/>
    </row>
    <row r="453" spans="1:95" s="229" customFormat="1" ht="21" customHeight="1" thickBot="1" x14ac:dyDescent="0.25">
      <c r="A453" s="314"/>
      <c r="B453" s="237"/>
      <c r="C453" s="150"/>
      <c r="D453" s="650"/>
      <c r="E453" s="651"/>
      <c r="F453" s="707">
        <f>IF(AND(X439="na",X442="na",X447="na"),0,IF(AND(X439="na",X442="na"),10,IF(AND(X439="na",X447="na"),5,IF(AND(X442="na",X447="na"),5,IF(X439="na",15,IF(X442="na",15,IF(X447="na",10,20)))))))</f>
        <v>20</v>
      </c>
      <c r="G453" s="708"/>
      <c r="H453" s="708"/>
      <c r="I453" s="708"/>
      <c r="J453" s="708"/>
      <c r="K453" s="708"/>
      <c r="L453" s="708"/>
      <c r="M453" s="708"/>
      <c r="N453" s="708"/>
      <c r="O453" s="708"/>
      <c r="P453" s="708"/>
      <c r="Q453" s="708"/>
      <c r="R453" s="708"/>
      <c r="S453" s="708"/>
      <c r="T453" s="708"/>
      <c r="U453" s="708"/>
      <c r="V453" s="708"/>
      <c r="W453" s="708"/>
      <c r="X453" s="708"/>
      <c r="Y453" s="708"/>
      <c r="Z453" s="709"/>
      <c r="AA453" s="178"/>
      <c r="AB453" s="227"/>
      <c r="AC453" s="228"/>
      <c r="AD453" s="219"/>
      <c r="AE453" s="228"/>
      <c r="AF453" s="228"/>
      <c r="AG453" s="228"/>
      <c r="AH453" s="228"/>
      <c r="AI453" s="228"/>
      <c r="AJ453" s="228"/>
      <c r="AK453" s="228"/>
      <c r="AL453" s="228"/>
      <c r="AM453" s="228"/>
      <c r="AN453" s="228"/>
      <c r="AO453" s="228"/>
      <c r="AP453" s="228"/>
      <c r="AQ453" s="228"/>
      <c r="AR453" s="228"/>
      <c r="AS453" s="228"/>
      <c r="AT453" s="228"/>
      <c r="AU453" s="228"/>
      <c r="AV453" s="228"/>
      <c r="AW453" s="228"/>
      <c r="AX453" s="228"/>
      <c r="AY453" s="228"/>
      <c r="AZ453" s="228"/>
      <c r="BA453" s="228"/>
      <c r="BB453" s="228"/>
      <c r="BC453" s="228"/>
      <c r="BD453" s="228"/>
      <c r="BE453" s="228"/>
      <c r="BF453" s="228"/>
      <c r="BG453" s="228"/>
      <c r="BH453" s="228"/>
      <c r="BI453" s="228"/>
      <c r="BJ453" s="228"/>
      <c r="BK453" s="228"/>
      <c r="BL453" s="228"/>
      <c r="BM453" s="228"/>
      <c r="BN453" s="228"/>
      <c r="BO453" s="228"/>
      <c r="BP453" s="228"/>
      <c r="BQ453" s="228"/>
      <c r="BR453" s="228"/>
      <c r="BS453" s="228"/>
      <c r="BT453" s="228"/>
      <c r="BU453" s="228"/>
      <c r="BV453" s="228"/>
      <c r="BW453" s="228"/>
      <c r="BX453" s="228"/>
      <c r="BY453" s="228"/>
      <c r="BZ453" s="228"/>
      <c r="CA453" s="228"/>
      <c r="CB453" s="228"/>
      <c r="CC453" s="228"/>
      <c r="CD453" s="228"/>
      <c r="CE453" s="227"/>
      <c r="CF453" s="227"/>
      <c r="CG453" s="227"/>
      <c r="CH453" s="227"/>
      <c r="CI453" s="227"/>
      <c r="CJ453" s="227"/>
      <c r="CK453" s="227"/>
      <c r="CL453" s="227"/>
      <c r="CM453" s="227"/>
      <c r="CN453" s="227"/>
      <c r="CO453" s="227"/>
      <c r="CP453" s="227"/>
      <c r="CQ453" s="227"/>
    </row>
    <row r="454" spans="1:95" s="229" customFormat="1" ht="30" customHeight="1" thickBot="1" x14ac:dyDescent="0.25">
      <c r="A454" s="306"/>
      <c r="B454" s="339" t="s">
        <v>268</v>
      </c>
      <c r="C454" s="241" t="s">
        <v>269</v>
      </c>
      <c r="D454" s="282"/>
      <c r="E454" s="283"/>
      <c r="F454" s="251" t="s">
        <v>397</v>
      </c>
      <c r="G454" s="59"/>
      <c r="H454" s="20" t="s">
        <v>397</v>
      </c>
      <c r="I454" s="58"/>
      <c r="J454" s="164" t="s">
        <v>397</v>
      </c>
      <c r="K454" s="59"/>
      <c r="L454" s="20"/>
      <c r="M454" s="168"/>
      <c r="N454" s="20" t="s">
        <v>397</v>
      </c>
      <c r="O454" s="285"/>
      <c r="P454" s="20"/>
      <c r="Q454" s="283"/>
      <c r="R454" s="284"/>
      <c r="S454" s="285"/>
      <c r="T454" s="282"/>
      <c r="U454" s="283"/>
      <c r="V454" s="284"/>
      <c r="W454" s="285"/>
      <c r="X454" s="287"/>
      <c r="Y454" s="287"/>
      <c r="Z454" s="323"/>
      <c r="AA454" s="178"/>
      <c r="AB454" s="227"/>
      <c r="AC454" s="228"/>
      <c r="AD454" s="219"/>
      <c r="AE454" s="228"/>
      <c r="AF454" s="228"/>
      <c r="AG454" s="228"/>
      <c r="AH454" s="228"/>
      <c r="AI454" s="228"/>
      <c r="AJ454" s="228"/>
      <c r="AK454" s="228"/>
      <c r="AL454" s="228"/>
      <c r="AM454" s="228"/>
      <c r="AN454" s="228"/>
      <c r="AO454" s="228"/>
      <c r="AP454" s="228"/>
      <c r="AQ454" s="228"/>
      <c r="AR454" s="228"/>
      <c r="AS454" s="228"/>
      <c r="AT454" s="228"/>
      <c r="AU454" s="228"/>
      <c r="AV454" s="228"/>
      <c r="AW454" s="228"/>
      <c r="AX454" s="228"/>
      <c r="AY454" s="228"/>
      <c r="AZ454" s="228"/>
      <c r="BA454" s="228"/>
      <c r="BB454" s="228"/>
      <c r="BC454" s="228"/>
      <c r="BD454" s="228"/>
      <c r="BE454" s="228"/>
      <c r="BF454" s="228"/>
      <c r="BG454" s="228"/>
      <c r="BH454" s="228"/>
      <c r="BI454" s="228"/>
      <c r="BJ454" s="228"/>
      <c r="BK454" s="228"/>
      <c r="BL454" s="228"/>
      <c r="BM454" s="228"/>
      <c r="BN454" s="228"/>
      <c r="BO454" s="228"/>
      <c r="BP454" s="228"/>
      <c r="BQ454" s="228"/>
      <c r="BR454" s="228"/>
      <c r="BS454" s="228"/>
      <c r="BT454" s="228"/>
      <c r="BU454" s="228"/>
      <c r="BV454" s="228"/>
      <c r="BW454" s="228"/>
      <c r="BX454" s="228"/>
      <c r="BY454" s="228"/>
      <c r="BZ454" s="228"/>
      <c r="CA454" s="228"/>
      <c r="CB454" s="228"/>
      <c r="CC454" s="228"/>
      <c r="CD454" s="228"/>
      <c r="CE454" s="227"/>
      <c r="CF454" s="227"/>
      <c r="CG454" s="227"/>
      <c r="CH454" s="227"/>
      <c r="CI454" s="227"/>
      <c r="CJ454" s="227"/>
      <c r="CK454" s="227"/>
      <c r="CL454" s="227"/>
      <c r="CM454" s="227"/>
      <c r="CN454" s="227"/>
      <c r="CO454" s="227"/>
      <c r="CP454" s="227"/>
      <c r="CQ454" s="227"/>
    </row>
    <row r="455" spans="1:95" s="229" customFormat="1" ht="45" customHeight="1" x14ac:dyDescent="0.2">
      <c r="A455" s="508"/>
      <c r="B455" s="192" t="s">
        <v>270</v>
      </c>
      <c r="C455" s="440" t="s">
        <v>271</v>
      </c>
      <c r="D455" s="644"/>
      <c r="E455" s="645"/>
      <c r="F455" s="644"/>
      <c r="G455" s="645"/>
      <c r="H455" s="644"/>
      <c r="I455" s="645"/>
      <c r="J455" s="644"/>
      <c r="K455" s="645"/>
      <c r="L455" s="644"/>
      <c r="M455" s="645"/>
      <c r="N455" s="644"/>
      <c r="O455" s="645"/>
      <c r="P455" s="644"/>
      <c r="Q455" s="645"/>
      <c r="R455" s="644"/>
      <c r="S455" s="645"/>
      <c r="T455" s="644"/>
      <c r="U455" s="645"/>
      <c r="V455" s="644"/>
      <c r="W455" s="645"/>
      <c r="X455" s="236"/>
      <c r="Y455" s="513">
        <f t="shared" ref="Y455:Y458" si="51">IF(OR(D455="s",F455="s",H455="s",J455="s",L455="s",N455="s",P455="s",R455="s",T455="s",V455="s"), 0, IF(OR(D455="a",F455="a",H455="a",J455="a",L455="a",N455="a",P455="a",R455="a",T455="a",V455="a"),Z455,0))</f>
        <v>0</v>
      </c>
      <c r="Z455" s="327">
        <v>5</v>
      </c>
      <c r="AA455" s="178">
        <f t="shared" ref="AA455:AA458" si="52">COUNTIF(D455:W455,"a")+COUNTIF(D455:W455,"s")</f>
        <v>0</v>
      </c>
      <c r="AB455" s="387"/>
      <c r="AC455" s="228"/>
      <c r="AD455" s="219"/>
      <c r="AE455" s="391"/>
      <c r="AF455" s="228"/>
      <c r="AG455" s="228"/>
      <c r="AH455" s="228"/>
      <c r="AI455" s="228"/>
      <c r="AJ455" s="228"/>
      <c r="AK455" s="228"/>
      <c r="AL455" s="228"/>
      <c r="AM455" s="228"/>
      <c r="AN455" s="228"/>
      <c r="AO455" s="228"/>
      <c r="AP455" s="228"/>
      <c r="AQ455" s="228"/>
      <c r="AR455" s="228"/>
      <c r="AS455" s="228"/>
      <c r="AT455" s="228"/>
      <c r="AU455" s="228"/>
      <c r="AV455" s="228"/>
      <c r="AW455" s="228"/>
      <c r="AX455" s="228"/>
      <c r="AY455" s="228"/>
      <c r="AZ455" s="228"/>
      <c r="BA455" s="228"/>
      <c r="BB455" s="228"/>
      <c r="BC455" s="228"/>
      <c r="BD455" s="228"/>
      <c r="BE455" s="228"/>
      <c r="BF455" s="228"/>
      <c r="BG455" s="228"/>
      <c r="BH455" s="228"/>
      <c r="BI455" s="228"/>
      <c r="BJ455" s="228"/>
      <c r="BK455" s="228"/>
      <c r="BL455" s="228"/>
      <c r="BM455" s="228"/>
      <c r="BN455" s="228"/>
      <c r="BO455" s="228"/>
      <c r="BP455" s="228"/>
      <c r="BQ455" s="228"/>
      <c r="BR455" s="228"/>
      <c r="BS455" s="228"/>
      <c r="BT455" s="228"/>
      <c r="BU455" s="228"/>
      <c r="BV455" s="228"/>
      <c r="BW455" s="228"/>
      <c r="BX455" s="228"/>
      <c r="BY455" s="228"/>
      <c r="BZ455" s="228"/>
      <c r="CA455" s="228"/>
      <c r="CB455" s="228"/>
      <c r="CC455" s="228"/>
      <c r="CD455" s="228"/>
      <c r="CE455" s="227"/>
      <c r="CF455" s="227"/>
      <c r="CG455" s="227"/>
      <c r="CH455" s="227"/>
      <c r="CI455" s="227"/>
      <c r="CJ455" s="227"/>
      <c r="CK455" s="227"/>
      <c r="CL455" s="227"/>
      <c r="CM455" s="227"/>
      <c r="CN455" s="227"/>
      <c r="CO455" s="227"/>
      <c r="CP455" s="227"/>
      <c r="CQ455" s="227"/>
    </row>
    <row r="456" spans="1:95" s="229" customFormat="1" ht="45" customHeight="1" x14ac:dyDescent="0.2">
      <c r="A456" s="508"/>
      <c r="B456" s="509" t="s">
        <v>261</v>
      </c>
      <c r="C456" s="518" t="s">
        <v>262</v>
      </c>
      <c r="D456" s="646"/>
      <c r="E456" s="647"/>
      <c r="F456" s="646"/>
      <c r="G456" s="647"/>
      <c r="H456" s="646"/>
      <c r="I456" s="647"/>
      <c r="J456" s="646"/>
      <c r="K456" s="647"/>
      <c r="L456" s="646"/>
      <c r="M456" s="647"/>
      <c r="N456" s="646"/>
      <c r="O456" s="647"/>
      <c r="P456" s="646"/>
      <c r="Q456" s="647"/>
      <c r="R456" s="646"/>
      <c r="S456" s="647"/>
      <c r="T456" s="646"/>
      <c r="U456" s="647"/>
      <c r="V456" s="646"/>
      <c r="W456" s="647"/>
      <c r="X456" s="236"/>
      <c r="Y456" s="513">
        <f t="shared" si="51"/>
        <v>0</v>
      </c>
      <c r="Z456" s="514">
        <v>5</v>
      </c>
      <c r="AA456" s="178">
        <f t="shared" si="52"/>
        <v>0</v>
      </c>
      <c r="AB456" s="387"/>
      <c r="AC456" s="228"/>
      <c r="AD456" s="219" t="s">
        <v>395</v>
      </c>
      <c r="AE456" s="391"/>
      <c r="AF456" s="228"/>
      <c r="AG456" s="228"/>
      <c r="AH456" s="228"/>
      <c r="AI456" s="228"/>
      <c r="AJ456" s="228"/>
      <c r="AK456" s="228"/>
      <c r="AL456" s="228"/>
      <c r="AM456" s="228"/>
      <c r="AN456" s="228"/>
      <c r="AO456" s="228"/>
      <c r="AP456" s="228"/>
      <c r="AQ456" s="228"/>
      <c r="AR456" s="228"/>
      <c r="AS456" s="228"/>
      <c r="AT456" s="228"/>
      <c r="AU456" s="228"/>
      <c r="AV456" s="228"/>
      <c r="AW456" s="228"/>
      <c r="AX456" s="228"/>
      <c r="AY456" s="228"/>
      <c r="AZ456" s="228"/>
      <c r="BA456" s="228"/>
      <c r="BB456" s="228"/>
      <c r="BC456" s="228"/>
      <c r="BD456" s="228"/>
      <c r="BE456" s="228"/>
      <c r="BF456" s="228"/>
      <c r="BG456" s="228"/>
      <c r="BH456" s="228"/>
      <c r="BI456" s="228"/>
      <c r="BJ456" s="228"/>
      <c r="BK456" s="228"/>
      <c r="BL456" s="228"/>
      <c r="BM456" s="228"/>
      <c r="BN456" s="228"/>
      <c r="BO456" s="228"/>
      <c r="BP456" s="228"/>
      <c r="BQ456" s="228"/>
      <c r="BR456" s="228"/>
      <c r="BS456" s="228"/>
      <c r="BT456" s="228"/>
      <c r="BU456" s="228"/>
      <c r="BV456" s="228"/>
      <c r="BW456" s="228"/>
      <c r="BX456" s="228"/>
      <c r="BY456" s="228"/>
      <c r="BZ456" s="228"/>
      <c r="CA456" s="228"/>
      <c r="CB456" s="228"/>
      <c r="CC456" s="228"/>
      <c r="CD456" s="228"/>
      <c r="CE456" s="227"/>
      <c r="CF456" s="227"/>
      <c r="CG456" s="227"/>
      <c r="CH456" s="227"/>
      <c r="CI456" s="227"/>
      <c r="CJ456" s="227"/>
      <c r="CK456" s="227"/>
      <c r="CL456" s="227"/>
      <c r="CM456" s="227"/>
      <c r="CN456" s="227"/>
      <c r="CO456" s="227"/>
      <c r="CP456" s="227"/>
      <c r="CQ456" s="227"/>
    </row>
    <row r="457" spans="1:95" s="229" customFormat="1" ht="126" customHeight="1" x14ac:dyDescent="0.2">
      <c r="A457" s="508"/>
      <c r="B457" s="509" t="s">
        <v>263</v>
      </c>
      <c r="C457" s="518" t="s">
        <v>821</v>
      </c>
      <c r="D457" s="648"/>
      <c r="E457" s="649"/>
      <c r="F457" s="648"/>
      <c r="G457" s="649"/>
      <c r="H457" s="648"/>
      <c r="I457" s="649"/>
      <c r="J457" s="648"/>
      <c r="K457" s="649"/>
      <c r="L457" s="648"/>
      <c r="M457" s="649"/>
      <c r="N457" s="648"/>
      <c r="O457" s="649"/>
      <c r="P457" s="648"/>
      <c r="Q457" s="649"/>
      <c r="R457" s="648"/>
      <c r="S457" s="649"/>
      <c r="T457" s="648"/>
      <c r="U457" s="649"/>
      <c r="V457" s="648"/>
      <c r="W457" s="649"/>
      <c r="X457" s="236"/>
      <c r="Y457" s="519">
        <f t="shared" si="51"/>
        <v>0</v>
      </c>
      <c r="Z457" s="514">
        <v>5</v>
      </c>
      <c r="AA457" s="178">
        <f t="shared" si="52"/>
        <v>0</v>
      </c>
      <c r="AB457" s="387"/>
      <c r="AC457" s="228"/>
      <c r="AD457" s="219" t="s">
        <v>395</v>
      </c>
      <c r="AE457" s="391"/>
      <c r="AF457" s="228"/>
      <c r="AG457" s="228"/>
      <c r="AH457" s="228"/>
      <c r="AI457" s="228"/>
      <c r="AJ457" s="228"/>
      <c r="AK457" s="228"/>
      <c r="AL457" s="228"/>
      <c r="AM457" s="228"/>
      <c r="AN457" s="228"/>
      <c r="AO457" s="228"/>
      <c r="AP457" s="228"/>
      <c r="AQ457" s="228"/>
      <c r="AR457" s="228"/>
      <c r="AS457" s="228"/>
      <c r="AT457" s="228"/>
      <c r="AU457" s="228"/>
      <c r="AV457" s="228"/>
      <c r="AW457" s="228"/>
      <c r="AX457" s="228"/>
      <c r="AY457" s="228"/>
      <c r="AZ457" s="228"/>
      <c r="BA457" s="228"/>
      <c r="BB457" s="228"/>
      <c r="BC457" s="228"/>
      <c r="BD457" s="228"/>
      <c r="BE457" s="228"/>
      <c r="BF457" s="228"/>
      <c r="BG457" s="228"/>
      <c r="BH457" s="228"/>
      <c r="BI457" s="228"/>
      <c r="BJ457" s="228"/>
      <c r="BK457" s="228"/>
      <c r="BL457" s="228"/>
      <c r="BM457" s="228"/>
      <c r="BN457" s="228"/>
      <c r="BO457" s="228"/>
      <c r="BP457" s="228"/>
      <c r="BQ457" s="228"/>
      <c r="BR457" s="228"/>
      <c r="BS457" s="228"/>
      <c r="BT457" s="228"/>
      <c r="BU457" s="228"/>
      <c r="BV457" s="228"/>
      <c r="BW457" s="228"/>
      <c r="BX457" s="228"/>
      <c r="BY457" s="228"/>
      <c r="BZ457" s="228"/>
      <c r="CA457" s="228"/>
      <c r="CB457" s="228"/>
      <c r="CC457" s="228"/>
      <c r="CD457" s="228"/>
      <c r="CE457" s="227"/>
      <c r="CF457" s="227"/>
      <c r="CG457" s="227"/>
      <c r="CH457" s="227"/>
      <c r="CI457" s="227"/>
      <c r="CJ457" s="227"/>
      <c r="CK457" s="227"/>
      <c r="CL457" s="227"/>
      <c r="CM457" s="227"/>
      <c r="CN457" s="227"/>
      <c r="CO457" s="227"/>
      <c r="CP457" s="227"/>
      <c r="CQ457" s="227"/>
    </row>
    <row r="458" spans="1:95" s="229" customFormat="1" ht="45" customHeight="1" thickBot="1" x14ac:dyDescent="0.25">
      <c r="A458" s="508"/>
      <c r="B458" s="509" t="s">
        <v>424</v>
      </c>
      <c r="C458" s="518" t="s">
        <v>425</v>
      </c>
      <c r="D458" s="646"/>
      <c r="E458" s="647"/>
      <c r="F458" s="646"/>
      <c r="G458" s="647"/>
      <c r="H458" s="646"/>
      <c r="I458" s="647"/>
      <c r="J458" s="646"/>
      <c r="K458" s="647"/>
      <c r="L458" s="646"/>
      <c r="M458" s="647"/>
      <c r="N458" s="646"/>
      <c r="O458" s="647"/>
      <c r="P458" s="646"/>
      <c r="Q458" s="647"/>
      <c r="R458" s="646"/>
      <c r="S458" s="647"/>
      <c r="T458" s="646"/>
      <c r="U458" s="647"/>
      <c r="V458" s="646"/>
      <c r="W458" s="647"/>
      <c r="X458" s="236"/>
      <c r="Y458" s="513">
        <f t="shared" si="51"/>
        <v>0</v>
      </c>
      <c r="Z458" s="514">
        <v>5</v>
      </c>
      <c r="AA458" s="178">
        <f t="shared" si="52"/>
        <v>0</v>
      </c>
      <c r="AB458" s="387"/>
      <c r="AC458" s="228"/>
      <c r="AD458" s="219"/>
      <c r="AE458" s="391"/>
      <c r="AF458" s="228"/>
      <c r="AG458" s="228"/>
      <c r="AH458" s="228"/>
      <c r="AI458" s="228"/>
      <c r="AJ458" s="228"/>
      <c r="AK458" s="228"/>
      <c r="AL458" s="228"/>
      <c r="AM458" s="228"/>
      <c r="AN458" s="228"/>
      <c r="AO458" s="228"/>
      <c r="AP458" s="228"/>
      <c r="AQ458" s="228"/>
      <c r="AR458" s="228"/>
      <c r="AS458" s="228"/>
      <c r="AT458" s="228"/>
      <c r="AU458" s="228"/>
      <c r="AV458" s="228"/>
      <c r="AW458" s="228"/>
      <c r="AX458" s="228"/>
      <c r="AY458" s="228"/>
      <c r="AZ458" s="228"/>
      <c r="BA458" s="228"/>
      <c r="BB458" s="228"/>
      <c r="BC458" s="228"/>
      <c r="BD458" s="228"/>
      <c r="BE458" s="228"/>
      <c r="BF458" s="228"/>
      <c r="BG458" s="228"/>
      <c r="BH458" s="228"/>
      <c r="BI458" s="228"/>
      <c r="BJ458" s="228"/>
      <c r="BK458" s="228"/>
      <c r="BL458" s="228"/>
      <c r="BM458" s="228"/>
      <c r="BN458" s="228"/>
      <c r="BO458" s="228"/>
      <c r="BP458" s="228"/>
      <c r="BQ458" s="228"/>
      <c r="BR458" s="228"/>
      <c r="BS458" s="228"/>
      <c r="BT458" s="228"/>
      <c r="BU458" s="228"/>
      <c r="BV458" s="228"/>
      <c r="BW458" s="228"/>
      <c r="BX458" s="228"/>
      <c r="BY458" s="228"/>
      <c r="BZ458" s="228"/>
      <c r="CA458" s="228"/>
      <c r="CB458" s="228"/>
      <c r="CC458" s="228"/>
      <c r="CD458" s="228"/>
      <c r="CE458" s="227"/>
      <c r="CF458" s="227"/>
      <c r="CG458" s="227"/>
      <c r="CH458" s="227"/>
      <c r="CI458" s="227"/>
      <c r="CJ458" s="227"/>
      <c r="CK458" s="227"/>
      <c r="CL458" s="227"/>
      <c r="CM458" s="227"/>
      <c r="CN458" s="227"/>
      <c r="CO458" s="227"/>
      <c r="CP458" s="227"/>
      <c r="CQ458" s="227"/>
    </row>
    <row r="459" spans="1:95" s="229" customFormat="1" ht="21" customHeight="1" thickTop="1" thickBot="1" x14ac:dyDescent="0.25">
      <c r="A459" s="508"/>
      <c r="B459" s="196"/>
      <c r="C459" s="121"/>
      <c r="D459" s="659" t="s">
        <v>398</v>
      </c>
      <c r="E459" s="660"/>
      <c r="F459" s="660"/>
      <c r="G459" s="660"/>
      <c r="H459" s="660"/>
      <c r="I459" s="660"/>
      <c r="J459" s="660"/>
      <c r="K459" s="660"/>
      <c r="L459" s="660"/>
      <c r="M459" s="660"/>
      <c r="N459" s="660"/>
      <c r="O459" s="660"/>
      <c r="P459" s="660"/>
      <c r="Q459" s="660"/>
      <c r="R459" s="660"/>
      <c r="S459" s="660"/>
      <c r="T459" s="660"/>
      <c r="U459" s="660"/>
      <c r="V459" s="660"/>
      <c r="W459" s="660"/>
      <c r="X459" s="699"/>
      <c r="Y459" s="9">
        <f>SUM(Y455:Y458)</f>
        <v>0</v>
      </c>
      <c r="Z459" s="325">
        <f>SUM(Z455:Z458)</f>
        <v>20</v>
      </c>
      <c r="AA459" s="178"/>
      <c r="AB459" s="227"/>
      <c r="AC459" s="228"/>
      <c r="AD459" s="219"/>
      <c r="AE459" s="228"/>
      <c r="AF459" s="228"/>
      <c r="AG459" s="228"/>
      <c r="AH459" s="228"/>
      <c r="AI459" s="228"/>
      <c r="AJ459" s="228"/>
      <c r="AK459" s="228"/>
      <c r="AL459" s="228"/>
      <c r="AM459" s="228"/>
      <c r="AN459" s="228"/>
      <c r="AO459" s="228"/>
      <c r="AP459" s="228"/>
      <c r="AQ459" s="228"/>
      <c r="AR459" s="228"/>
      <c r="AS459" s="228"/>
      <c r="AT459" s="228"/>
      <c r="AU459" s="228"/>
      <c r="AV459" s="228"/>
      <c r="AW459" s="228"/>
      <c r="AX459" s="228"/>
      <c r="AY459" s="228"/>
      <c r="AZ459" s="228"/>
      <c r="BA459" s="228"/>
      <c r="BB459" s="228"/>
      <c r="BC459" s="228"/>
      <c r="BD459" s="228"/>
      <c r="BE459" s="228"/>
      <c r="BF459" s="228"/>
      <c r="BG459" s="228"/>
      <c r="BH459" s="228"/>
      <c r="BI459" s="228"/>
      <c r="BJ459" s="228"/>
      <c r="BK459" s="228"/>
      <c r="BL459" s="228"/>
      <c r="BM459" s="228"/>
      <c r="BN459" s="228"/>
      <c r="BO459" s="228"/>
      <c r="BP459" s="228"/>
      <c r="BQ459" s="228"/>
      <c r="BR459" s="228"/>
      <c r="BS459" s="228"/>
      <c r="BT459" s="228"/>
      <c r="BU459" s="228"/>
      <c r="BV459" s="228"/>
      <c r="BW459" s="228"/>
      <c r="BX459" s="228"/>
      <c r="BY459" s="228"/>
      <c r="BZ459" s="228"/>
      <c r="CA459" s="228"/>
      <c r="CB459" s="228"/>
      <c r="CC459" s="228"/>
      <c r="CD459" s="228"/>
      <c r="CE459" s="227"/>
      <c r="CF459" s="227"/>
      <c r="CG459" s="227"/>
      <c r="CH459" s="227"/>
      <c r="CI459" s="227"/>
      <c r="CJ459" s="227"/>
      <c r="CK459" s="227"/>
      <c r="CL459" s="227"/>
      <c r="CM459" s="227"/>
      <c r="CN459" s="227"/>
      <c r="CO459" s="227"/>
      <c r="CP459" s="227"/>
      <c r="CQ459" s="227"/>
    </row>
    <row r="460" spans="1:95" s="229" customFormat="1" ht="21" customHeight="1" thickBot="1" x14ac:dyDescent="0.25">
      <c r="A460" s="314"/>
      <c r="B460" s="237"/>
      <c r="C460" s="150"/>
      <c r="D460" s="650"/>
      <c r="E460" s="651"/>
      <c r="F460" s="700">
        <v>10</v>
      </c>
      <c r="G460" s="701"/>
      <c r="H460" s="701"/>
      <c r="I460" s="701"/>
      <c r="J460" s="701"/>
      <c r="K460" s="701"/>
      <c r="L460" s="701"/>
      <c r="M460" s="701"/>
      <c r="N460" s="701"/>
      <c r="O460" s="701"/>
      <c r="P460" s="701"/>
      <c r="Q460" s="701"/>
      <c r="R460" s="701"/>
      <c r="S460" s="701"/>
      <c r="T460" s="701"/>
      <c r="U460" s="701"/>
      <c r="V460" s="701"/>
      <c r="W460" s="701"/>
      <c r="X460" s="701"/>
      <c r="Y460" s="701"/>
      <c r="Z460" s="702"/>
      <c r="AA460" s="178"/>
      <c r="AB460" s="227"/>
      <c r="AC460" s="228"/>
      <c r="AD460" s="219"/>
      <c r="AE460" s="228"/>
      <c r="AF460" s="228"/>
      <c r="AG460" s="228"/>
      <c r="AH460" s="228"/>
      <c r="AI460" s="228"/>
      <c r="AJ460" s="228"/>
      <c r="AK460" s="228"/>
      <c r="AL460" s="228"/>
      <c r="AM460" s="228"/>
      <c r="AN460" s="228"/>
      <c r="AO460" s="228"/>
      <c r="AP460" s="228"/>
      <c r="AQ460" s="228"/>
      <c r="AR460" s="228"/>
      <c r="AS460" s="228"/>
      <c r="AT460" s="228"/>
      <c r="AU460" s="228"/>
      <c r="AV460" s="228"/>
      <c r="AW460" s="228"/>
      <c r="AX460" s="228"/>
      <c r="AY460" s="228"/>
      <c r="AZ460" s="228"/>
      <c r="BA460" s="228"/>
      <c r="BB460" s="228"/>
      <c r="BC460" s="228"/>
      <c r="BD460" s="228"/>
      <c r="BE460" s="228"/>
      <c r="BF460" s="228"/>
      <c r="BG460" s="228"/>
      <c r="BH460" s="228"/>
      <c r="BI460" s="228"/>
      <c r="BJ460" s="228"/>
      <c r="BK460" s="228"/>
      <c r="BL460" s="228"/>
      <c r="BM460" s="228"/>
      <c r="BN460" s="228"/>
      <c r="BO460" s="228"/>
      <c r="BP460" s="228"/>
      <c r="BQ460" s="228"/>
      <c r="BR460" s="228"/>
      <c r="BS460" s="228"/>
      <c r="BT460" s="228"/>
      <c r="BU460" s="228"/>
      <c r="BV460" s="228"/>
      <c r="BW460" s="228"/>
      <c r="BX460" s="228"/>
      <c r="BY460" s="228"/>
      <c r="BZ460" s="228"/>
      <c r="CA460" s="228"/>
      <c r="CB460" s="228"/>
      <c r="CC460" s="228"/>
      <c r="CD460" s="228"/>
      <c r="CE460" s="227"/>
      <c r="CF460" s="227"/>
      <c r="CG460" s="227"/>
      <c r="CH460" s="227"/>
      <c r="CI460" s="227"/>
      <c r="CJ460" s="227"/>
      <c r="CK460" s="227"/>
      <c r="CL460" s="227"/>
      <c r="CM460" s="227"/>
      <c r="CN460" s="227"/>
      <c r="CO460" s="227"/>
      <c r="CP460" s="227"/>
      <c r="CQ460" s="227"/>
    </row>
    <row r="461" spans="1:95" ht="30" customHeight="1" thickBot="1" x14ac:dyDescent="0.25">
      <c r="A461" s="306"/>
      <c r="B461" s="198">
        <v>5900</v>
      </c>
      <c r="C461" s="167" t="s">
        <v>16</v>
      </c>
      <c r="D461" s="20" t="s">
        <v>397</v>
      </c>
      <c r="E461" s="168"/>
      <c r="F461" s="20" t="s">
        <v>397</v>
      </c>
      <c r="G461" s="169"/>
      <c r="H461" s="20" t="s">
        <v>397</v>
      </c>
      <c r="I461" s="168"/>
      <c r="J461" s="164"/>
      <c r="K461" s="169"/>
      <c r="L461" s="170"/>
      <c r="M461" s="168"/>
      <c r="N461" s="171"/>
      <c r="O461" s="168"/>
      <c r="P461" s="170"/>
      <c r="Q461" s="168"/>
      <c r="R461" s="170"/>
      <c r="S461" s="168"/>
      <c r="T461" s="170"/>
      <c r="U461" s="172"/>
      <c r="V461" s="20"/>
      <c r="W461" s="168"/>
      <c r="X461" s="159"/>
      <c r="Y461" s="159"/>
      <c r="Z461" s="323"/>
      <c r="AA461" s="178"/>
      <c r="AD461" s="219"/>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54"/>
      <c r="CF461" s="54"/>
      <c r="CG461" s="54"/>
      <c r="CH461" s="54"/>
      <c r="CI461" s="54"/>
      <c r="CJ461" s="54"/>
      <c r="CK461" s="54"/>
      <c r="CL461" s="54"/>
      <c r="CM461" s="54"/>
      <c r="CN461" s="54"/>
      <c r="CO461" s="54"/>
      <c r="CP461" s="54"/>
      <c r="CQ461" s="54"/>
    </row>
    <row r="462" spans="1:95" ht="48" customHeight="1" thickBot="1" x14ac:dyDescent="0.25">
      <c r="A462" s="508"/>
      <c r="B462" s="192"/>
      <c r="C462" s="145" t="s">
        <v>372</v>
      </c>
      <c r="D462" s="642"/>
      <c r="E462" s="642"/>
      <c r="F462" s="642"/>
      <c r="G462" s="642"/>
      <c r="H462" s="642"/>
      <c r="I462" s="642"/>
      <c r="J462" s="642"/>
      <c r="K462" s="642"/>
      <c r="L462" s="642"/>
      <c r="M462" s="642"/>
      <c r="N462" s="642"/>
      <c r="O462" s="642"/>
      <c r="P462" s="642"/>
      <c r="Q462" s="642"/>
      <c r="R462" s="642"/>
      <c r="S462" s="642"/>
      <c r="T462" s="642"/>
      <c r="U462" s="642"/>
      <c r="V462" s="642"/>
      <c r="W462" s="642"/>
      <c r="X462" s="642"/>
      <c r="Y462" s="642"/>
      <c r="Z462" s="643"/>
      <c r="AA462" s="178"/>
      <c r="AD462" s="219"/>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54"/>
      <c r="CF462" s="54"/>
      <c r="CG462" s="54"/>
      <c r="CH462" s="54"/>
      <c r="CI462" s="54"/>
      <c r="CJ462" s="54"/>
      <c r="CK462" s="54"/>
      <c r="CL462" s="54"/>
      <c r="CM462" s="54"/>
      <c r="CN462" s="54"/>
      <c r="CO462" s="54"/>
      <c r="CP462" s="54"/>
      <c r="CQ462" s="54"/>
    </row>
    <row r="463" spans="1:95" ht="45" customHeight="1" x14ac:dyDescent="0.2">
      <c r="A463" s="508"/>
      <c r="B463" s="509" t="s">
        <v>97</v>
      </c>
      <c r="C463" s="440" t="s">
        <v>822</v>
      </c>
      <c r="D463" s="644"/>
      <c r="E463" s="645"/>
      <c r="F463" s="644"/>
      <c r="G463" s="645"/>
      <c r="H463" s="644"/>
      <c r="I463" s="645"/>
      <c r="J463" s="644"/>
      <c r="K463" s="645"/>
      <c r="L463" s="644"/>
      <c r="M463" s="645"/>
      <c r="N463" s="644"/>
      <c r="O463" s="645"/>
      <c r="P463" s="644"/>
      <c r="Q463" s="645"/>
      <c r="R463" s="644"/>
      <c r="S463" s="645"/>
      <c r="T463" s="644"/>
      <c r="U463" s="645"/>
      <c r="V463" s="644"/>
      <c r="W463" s="645"/>
      <c r="X463" s="385"/>
      <c r="Y463" s="95">
        <f>IF(OR(D463="s",F463="s",H463="s",J463="s",L463="s",N463="s",P463="s",R463="s",T463="s",V463="s"), 0, IF(OR(D463="a",F463="a",H463="a",J463="a",L463="a",N463="a",P463="a",R463="a",T463="a",V463="a"),Z463,0))</f>
        <v>0</v>
      </c>
      <c r="Z463" s="327">
        <v>40</v>
      </c>
      <c r="AA463" s="178">
        <f>COUNTIF(D463:W463,"a")+COUNTIF(D463:W463,"s")</f>
        <v>0</v>
      </c>
      <c r="AB463" s="387"/>
      <c r="AD463" s="219" t="s">
        <v>395</v>
      </c>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54"/>
      <c r="CF463" s="54"/>
      <c r="CG463" s="54"/>
      <c r="CH463" s="54"/>
      <c r="CI463" s="54"/>
      <c r="CJ463" s="54"/>
      <c r="CK463" s="54"/>
      <c r="CL463" s="54"/>
      <c r="CM463" s="54"/>
      <c r="CN463" s="54"/>
      <c r="CO463" s="54"/>
      <c r="CP463" s="54"/>
      <c r="CQ463" s="54"/>
    </row>
    <row r="464" spans="1:95" ht="67.7" customHeight="1" x14ac:dyDescent="0.2">
      <c r="A464" s="508"/>
      <c r="B464" s="509" t="s">
        <v>98</v>
      </c>
      <c r="C464" s="543" t="s">
        <v>360</v>
      </c>
      <c r="D464" s="646"/>
      <c r="E464" s="647"/>
      <c r="F464" s="646"/>
      <c r="G464" s="647"/>
      <c r="H464" s="646"/>
      <c r="I464" s="647"/>
      <c r="J464" s="646"/>
      <c r="K464" s="647"/>
      <c r="L464" s="646"/>
      <c r="M464" s="647"/>
      <c r="N464" s="646"/>
      <c r="O464" s="647"/>
      <c r="P464" s="646"/>
      <c r="Q464" s="647"/>
      <c r="R464" s="646"/>
      <c r="S464" s="647"/>
      <c r="T464" s="646"/>
      <c r="U464" s="647"/>
      <c r="V464" s="646"/>
      <c r="W464" s="647"/>
      <c r="X464" s="385"/>
      <c r="Y464" s="513">
        <f>IF(OR(D464="s",F464="s",H464="s",J464="s",L464="s",N464="s",P464="s",R464="s",T464="s",V464="s"), 0, IF(OR(D464="a",F464="a",H464="a",J464="a",L464="a",N464="a",P464="a",R464="a",T464="a",V464="a"),Z464,0))</f>
        <v>0</v>
      </c>
      <c r="Z464" s="514">
        <v>10</v>
      </c>
      <c r="AA464" s="178">
        <f>COUNTIF(D464:W464,"a")+COUNTIF(D464:W464,"s")</f>
        <v>0</v>
      </c>
      <c r="AB464" s="387"/>
      <c r="AD464" s="219"/>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54"/>
      <c r="CF464" s="54"/>
      <c r="CG464" s="54"/>
      <c r="CH464" s="54"/>
      <c r="CI464" s="54"/>
      <c r="CJ464" s="54"/>
      <c r="CK464" s="54"/>
      <c r="CL464" s="54"/>
      <c r="CM464" s="54"/>
      <c r="CN464" s="54"/>
      <c r="CO464" s="54"/>
      <c r="CP464" s="54"/>
      <c r="CQ464" s="54"/>
    </row>
    <row r="465" spans="1:95" ht="67.7" customHeight="1" thickBot="1" x14ac:dyDescent="0.25">
      <c r="A465" s="508"/>
      <c r="B465" s="509" t="s">
        <v>99</v>
      </c>
      <c r="C465" s="543" t="s">
        <v>441</v>
      </c>
      <c r="D465" s="695"/>
      <c r="E465" s="696"/>
      <c r="F465" s="695"/>
      <c r="G465" s="696"/>
      <c r="H465" s="695"/>
      <c r="I465" s="696"/>
      <c r="J465" s="695"/>
      <c r="K465" s="696"/>
      <c r="L465" s="695"/>
      <c r="M465" s="696"/>
      <c r="N465" s="695"/>
      <c r="O465" s="696"/>
      <c r="P465" s="695"/>
      <c r="Q465" s="696"/>
      <c r="R465" s="695"/>
      <c r="S465" s="696"/>
      <c r="T465" s="695"/>
      <c r="U465" s="696"/>
      <c r="V465" s="695"/>
      <c r="W465" s="696"/>
      <c r="X465" s="385"/>
      <c r="Y465" s="513">
        <f>IF(OR(D465="s",F465="s",H465="s",J465="s",L465="s",N465="s",P465="s",R465="s",T465="s",V465="s"), 0, IF(OR(D465="a",F465="a",H465="a",J465="a",L465="a",N465="a",P465="a",R465="a",T465="a",V465="a"),Z465,0))</f>
        <v>0</v>
      </c>
      <c r="Z465" s="514">
        <v>10</v>
      </c>
      <c r="AA465" s="178">
        <f>COUNTIF(D465:W465,"a")+COUNTIF(D465:W465,"s")</f>
        <v>0</v>
      </c>
      <c r="AB465" s="387"/>
      <c r="AD465" s="219"/>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54"/>
      <c r="CF465" s="54"/>
      <c r="CG465" s="54"/>
      <c r="CH465" s="54"/>
      <c r="CI465" s="54"/>
      <c r="CJ465" s="54"/>
      <c r="CK465" s="54"/>
      <c r="CL465" s="54"/>
      <c r="CM465" s="54"/>
      <c r="CN465" s="54"/>
      <c r="CO465" s="54"/>
      <c r="CP465" s="54"/>
      <c r="CQ465" s="54"/>
    </row>
    <row r="466" spans="1:95" ht="48" customHeight="1" thickBot="1" x14ac:dyDescent="0.25">
      <c r="A466" s="508"/>
      <c r="B466" s="509"/>
      <c r="C466" s="698" t="s">
        <v>823</v>
      </c>
      <c r="D466" s="642"/>
      <c r="E466" s="642"/>
      <c r="F466" s="642"/>
      <c r="G466" s="642"/>
      <c r="H466" s="642"/>
      <c r="I466" s="642"/>
      <c r="J466" s="642"/>
      <c r="K466" s="642"/>
      <c r="L466" s="642"/>
      <c r="M466" s="642"/>
      <c r="N466" s="642"/>
      <c r="O466" s="642"/>
      <c r="P466" s="642"/>
      <c r="Q466" s="642"/>
      <c r="R466" s="642"/>
      <c r="S466" s="642"/>
      <c r="T466" s="642"/>
      <c r="U466" s="642"/>
      <c r="V466" s="642"/>
      <c r="W466" s="642"/>
      <c r="X466" s="642"/>
      <c r="Y466" s="642"/>
      <c r="Z466" s="643"/>
      <c r="AA466" s="178"/>
      <c r="AD466" s="219"/>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54"/>
      <c r="CF466" s="54"/>
      <c r="CG466" s="54"/>
      <c r="CH466" s="54"/>
      <c r="CI466" s="54"/>
      <c r="CJ466" s="54"/>
      <c r="CK466" s="54"/>
      <c r="CL466" s="54"/>
      <c r="CM466" s="54"/>
      <c r="CN466" s="54"/>
      <c r="CO466" s="54"/>
      <c r="CP466" s="54"/>
      <c r="CQ466" s="54"/>
    </row>
    <row r="467" spans="1:95" ht="45" customHeight="1" x14ac:dyDescent="0.2">
      <c r="A467" s="574"/>
      <c r="B467" s="577" t="s">
        <v>9</v>
      </c>
      <c r="C467" s="578" t="s">
        <v>824</v>
      </c>
      <c r="D467" s="644"/>
      <c r="E467" s="645"/>
      <c r="F467" s="644"/>
      <c r="G467" s="645"/>
      <c r="H467" s="644"/>
      <c r="I467" s="645"/>
      <c r="J467" s="644"/>
      <c r="K467" s="645"/>
      <c r="L467" s="644"/>
      <c r="M467" s="645"/>
      <c r="N467" s="644"/>
      <c r="O467" s="645"/>
      <c r="P467" s="644"/>
      <c r="Q467" s="645"/>
      <c r="R467" s="644"/>
      <c r="S467" s="645"/>
      <c r="T467" s="644"/>
      <c r="U467" s="645"/>
      <c r="V467" s="644"/>
      <c r="W467" s="645"/>
      <c r="X467" s="379"/>
      <c r="Y467" s="579">
        <f>IF(OR(D467="s",F467="s",H467="s",J467="s",L467="s",N467="s",P467="s",R467="s",T467="s",V467="s"), 0, IF(OR(D467="a",F467="a",H467="a",J467="a",L467="a",N467="a",P467="a",R467="a",T467="a",V467="a"),Z467,0))</f>
        <v>0</v>
      </c>
      <c r="Z467" s="576">
        <f>IF(X467="na",0,40)</f>
        <v>40</v>
      </c>
      <c r="AA467" s="178">
        <f>IF((COUNTIF(D467:W467,"a")+COUNTIF(D467:W467,"s")+COUNTIF(X467,"na"))&gt;0,IF((COUNTIF(D468:W468,"a")+COUNTIF(D468:W468,"s")),0,COUNTIF(D467:W467,"a")+COUNTIF(D467:W467,"s")+COUNTIF(X467,"na")),COUNTIF(D467:W467,"a")+COUNTIF(D467:W467,"s"))</f>
        <v>0</v>
      </c>
      <c r="AB467" s="179"/>
      <c r="AD467" s="219"/>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54"/>
      <c r="CF467" s="54"/>
      <c r="CG467" s="54"/>
      <c r="CH467" s="54"/>
      <c r="CI467" s="54"/>
      <c r="CJ467" s="54"/>
      <c r="CK467" s="54"/>
      <c r="CL467" s="54"/>
      <c r="CM467" s="54"/>
      <c r="CN467" s="54"/>
      <c r="CO467" s="54"/>
      <c r="CP467" s="54"/>
      <c r="CQ467" s="54"/>
    </row>
    <row r="468" spans="1:95" ht="67.7" customHeight="1" x14ac:dyDescent="0.2">
      <c r="A468" s="574"/>
      <c r="B468" s="580" t="s">
        <v>100</v>
      </c>
      <c r="C468" s="581" t="s">
        <v>825</v>
      </c>
      <c r="D468" s="626"/>
      <c r="E468" s="627"/>
      <c r="F468" s="626"/>
      <c r="G468" s="627"/>
      <c r="H468" s="626"/>
      <c r="I468" s="627"/>
      <c r="J468" s="626"/>
      <c r="K468" s="627"/>
      <c r="L468" s="626"/>
      <c r="M468" s="627"/>
      <c r="N468" s="626"/>
      <c r="O468" s="627"/>
      <c r="P468" s="626"/>
      <c r="Q468" s="627"/>
      <c r="R468" s="626"/>
      <c r="S468" s="627"/>
      <c r="T468" s="626"/>
      <c r="U468" s="627"/>
      <c r="V468" s="626"/>
      <c r="W468" s="627"/>
      <c r="X468" s="385"/>
      <c r="Y468" s="575">
        <f>IF(OR(D468="s",F468="s",H468="s",J468="s",L468="s",N468="s",P468="s",R468="s",T468="s",V468="s"), 0, IF(OR(D468="a",F468="a",H468="a",J468="a",L468="a",N468="a",P468="a",R468="a",T468="a",V468="a"),Z468,0))</f>
        <v>0</v>
      </c>
      <c r="Z468" s="576">
        <f>IF(X467="na",0,20)</f>
        <v>20</v>
      </c>
      <c r="AA468" s="178">
        <f>IF((COUNTIF(D468:W468,"a")+COUNTIF(D468:W468,"s"))&gt;0,IF((COUNTIF(D467:W467,"a")+COUNTIF(D467:W467,"s")+COUNTIF(X467,"na")),0,COUNTIF(D468:W468,"a")+COUNTIF(D468:W468,"s")),COUNTIF(D468:W468,"a")+COUNTIF(D468:W468,"s"))</f>
        <v>0</v>
      </c>
      <c r="AB468" s="179"/>
      <c r="AD468" s="219"/>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54"/>
      <c r="CF468" s="54"/>
      <c r="CG468" s="54"/>
      <c r="CH468" s="54"/>
      <c r="CI468" s="54"/>
      <c r="CJ468" s="54"/>
      <c r="CK468" s="54"/>
      <c r="CL468" s="54"/>
      <c r="CM468" s="54"/>
      <c r="CN468" s="54"/>
      <c r="CO468" s="54"/>
      <c r="CP468" s="54"/>
      <c r="CQ468" s="54"/>
    </row>
    <row r="469" spans="1:95" ht="67.7" customHeight="1" thickBot="1" x14ac:dyDescent="0.25">
      <c r="A469" s="582" t="s">
        <v>532</v>
      </c>
      <c r="B469" s="583" t="s">
        <v>1162</v>
      </c>
      <c r="C469" s="584" t="s">
        <v>1163</v>
      </c>
      <c r="D469" s="695"/>
      <c r="E469" s="696"/>
      <c r="F469" s="695"/>
      <c r="G469" s="696"/>
      <c r="H469" s="695"/>
      <c r="I469" s="696"/>
      <c r="J469" s="695"/>
      <c r="K469" s="696"/>
      <c r="L469" s="695"/>
      <c r="M469" s="696"/>
      <c r="N469" s="695"/>
      <c r="O469" s="696"/>
      <c r="P469" s="695"/>
      <c r="Q469" s="696"/>
      <c r="R469" s="695"/>
      <c r="S469" s="696"/>
      <c r="T469" s="695"/>
      <c r="U469" s="696"/>
      <c r="V469" s="695"/>
      <c r="W469" s="696"/>
      <c r="X469" s="385"/>
      <c r="Y469" s="585">
        <f>IF(OR(D469="s",F469="s",H469="s",J469="s",L469="s",N469="s",P469="s",R469="s",T469="s",V469="s"), 0, IF(OR(D469="a",F469="a",H469="a",J469="a",L469="a",N469="a",P469="a",R469="a",T469="a",V469="a"),Z469,0))</f>
        <v>0</v>
      </c>
      <c r="Z469" s="586">
        <v>20</v>
      </c>
      <c r="AA469" s="178">
        <f>COUNTIF(D469:W469,"a")+COUNTIF(D469:W469,"s")</f>
        <v>0</v>
      </c>
      <c r="AB469" s="387"/>
      <c r="AD469" s="219"/>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54"/>
      <c r="CF469" s="54"/>
      <c r="CG469" s="54"/>
      <c r="CH469" s="54"/>
      <c r="CI469" s="54"/>
      <c r="CJ469" s="54"/>
      <c r="CK469" s="54"/>
      <c r="CL469" s="54"/>
      <c r="CM469" s="54"/>
      <c r="CN469" s="54"/>
      <c r="CO469" s="54"/>
      <c r="CP469" s="54"/>
      <c r="CQ469" s="54"/>
    </row>
    <row r="470" spans="1:95" ht="21" customHeight="1" thickTop="1" thickBot="1" x14ac:dyDescent="0.25">
      <c r="A470" s="508"/>
      <c r="B470" s="524"/>
      <c r="C470" s="511"/>
      <c r="D470" s="659" t="s">
        <v>398</v>
      </c>
      <c r="E470" s="687"/>
      <c r="F470" s="687"/>
      <c r="G470" s="687"/>
      <c r="H470" s="687"/>
      <c r="I470" s="687"/>
      <c r="J470" s="687"/>
      <c r="K470" s="687"/>
      <c r="L470" s="687"/>
      <c r="M470" s="687"/>
      <c r="N470" s="687"/>
      <c r="O470" s="687"/>
      <c r="P470" s="687"/>
      <c r="Q470" s="687"/>
      <c r="R470" s="687"/>
      <c r="S470" s="687"/>
      <c r="T470" s="687"/>
      <c r="U470" s="687"/>
      <c r="V470" s="687"/>
      <c r="W470" s="687"/>
      <c r="X470" s="691"/>
      <c r="Y470" s="86">
        <f>SUM(Y463:Y469)</f>
        <v>0</v>
      </c>
      <c r="Z470" s="325">
        <f>SUM(Z463:Z467,Z469)</f>
        <v>120</v>
      </c>
      <c r="AA470" s="178"/>
      <c r="AD470" s="219"/>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54"/>
      <c r="CF470" s="54"/>
      <c r="CG470" s="54"/>
      <c r="CH470" s="54"/>
      <c r="CI470" s="54"/>
      <c r="CJ470" s="54"/>
      <c r="CK470" s="54"/>
      <c r="CL470" s="54"/>
      <c r="CM470" s="54"/>
      <c r="CN470" s="54"/>
      <c r="CO470" s="54"/>
      <c r="CP470" s="54"/>
      <c r="CQ470" s="54"/>
    </row>
    <row r="471" spans="1:95" ht="21" customHeight="1" thickBot="1" x14ac:dyDescent="0.25">
      <c r="A471" s="314"/>
      <c r="B471" s="276"/>
      <c r="C471" s="277"/>
      <c r="D471" s="650"/>
      <c r="E471" s="651"/>
      <c r="F471" s="697">
        <v>40</v>
      </c>
      <c r="G471" s="663"/>
      <c r="H471" s="663"/>
      <c r="I471" s="663"/>
      <c r="J471" s="663"/>
      <c r="K471" s="663"/>
      <c r="L471" s="663"/>
      <c r="M471" s="663"/>
      <c r="N471" s="663"/>
      <c r="O471" s="663"/>
      <c r="P471" s="663"/>
      <c r="Q471" s="663"/>
      <c r="R471" s="663"/>
      <c r="S471" s="663"/>
      <c r="T471" s="663"/>
      <c r="U471" s="663"/>
      <c r="V471" s="663"/>
      <c r="W471" s="663"/>
      <c r="X471" s="663"/>
      <c r="Y471" s="663"/>
      <c r="Z471" s="664"/>
      <c r="AA471" s="178"/>
      <c r="AD471" s="219"/>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54"/>
      <c r="CF471" s="54"/>
      <c r="CG471" s="54"/>
      <c r="CH471" s="54"/>
      <c r="CI471" s="54"/>
      <c r="CJ471" s="54"/>
      <c r="CK471" s="54"/>
      <c r="CL471" s="54"/>
      <c r="CM471" s="54"/>
      <c r="CN471" s="54"/>
      <c r="CO471" s="54"/>
      <c r="CP471" s="54"/>
      <c r="CQ471" s="54"/>
    </row>
    <row r="472" spans="1:95" ht="30" customHeight="1" thickBot="1" x14ac:dyDescent="0.25">
      <c r="A472" s="306"/>
      <c r="B472" s="198">
        <v>5910</v>
      </c>
      <c r="C472" s="167" t="s">
        <v>351</v>
      </c>
      <c r="D472" s="20" t="s">
        <v>397</v>
      </c>
      <c r="E472" s="168"/>
      <c r="F472" s="20" t="s">
        <v>397</v>
      </c>
      <c r="G472" s="169"/>
      <c r="H472" s="20" t="s">
        <v>397</v>
      </c>
      <c r="I472" s="168"/>
      <c r="J472" s="164"/>
      <c r="K472" s="169"/>
      <c r="L472" s="170"/>
      <c r="M472" s="168"/>
      <c r="N472" s="171"/>
      <c r="O472" s="168"/>
      <c r="P472" s="170"/>
      <c r="Q472" s="168"/>
      <c r="R472" s="170"/>
      <c r="S472" s="168"/>
      <c r="T472" s="170"/>
      <c r="U472" s="172"/>
      <c r="V472" s="20"/>
      <c r="W472" s="168"/>
      <c r="X472" s="159"/>
      <c r="Y472" s="159"/>
      <c r="Z472" s="323"/>
      <c r="AA472" s="178"/>
      <c r="AD472" s="219"/>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54"/>
      <c r="CF472" s="54"/>
      <c r="CG472" s="54"/>
      <c r="CH472" s="54"/>
      <c r="CI472" s="54"/>
      <c r="CJ472" s="54"/>
      <c r="CK472" s="54"/>
      <c r="CL472" s="54"/>
      <c r="CM472" s="54"/>
      <c r="CN472" s="54"/>
      <c r="CO472" s="54"/>
      <c r="CP472" s="54"/>
      <c r="CQ472" s="54"/>
    </row>
    <row r="473" spans="1:95" ht="30" customHeight="1" thickBot="1" x14ac:dyDescent="0.25">
      <c r="A473" s="508"/>
      <c r="B473" s="200"/>
      <c r="C473" s="145" t="s">
        <v>352</v>
      </c>
      <c r="D473" s="641"/>
      <c r="E473" s="642"/>
      <c r="F473" s="642"/>
      <c r="G473" s="642"/>
      <c r="H473" s="642"/>
      <c r="I473" s="642"/>
      <c r="J473" s="642"/>
      <c r="K473" s="642"/>
      <c r="L473" s="642"/>
      <c r="M473" s="642"/>
      <c r="N473" s="642"/>
      <c r="O473" s="642"/>
      <c r="P473" s="642"/>
      <c r="Q473" s="642"/>
      <c r="R473" s="642"/>
      <c r="S473" s="642"/>
      <c r="T473" s="642"/>
      <c r="U473" s="642"/>
      <c r="V473" s="642"/>
      <c r="W473" s="642"/>
      <c r="X473" s="642"/>
      <c r="Y473" s="642"/>
      <c r="Z473" s="643"/>
      <c r="AA473" s="178"/>
      <c r="AD473" s="219"/>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54"/>
      <c r="CF473" s="54"/>
      <c r="CG473" s="54"/>
      <c r="CH473" s="54"/>
      <c r="CI473" s="54"/>
      <c r="CJ473" s="54"/>
      <c r="CK473" s="54"/>
      <c r="CL473" s="54"/>
      <c r="CM473" s="54"/>
      <c r="CN473" s="54"/>
      <c r="CO473" s="54"/>
      <c r="CP473" s="54"/>
      <c r="CQ473" s="54"/>
    </row>
    <row r="474" spans="1:95" ht="88.5" customHeight="1" x14ac:dyDescent="0.2">
      <c r="A474" s="508"/>
      <c r="B474" s="192" t="s">
        <v>826</v>
      </c>
      <c r="C474" s="440" t="s">
        <v>827</v>
      </c>
      <c r="D474" s="644"/>
      <c r="E474" s="645"/>
      <c r="F474" s="644"/>
      <c r="G474" s="645"/>
      <c r="H474" s="644"/>
      <c r="I474" s="645"/>
      <c r="J474" s="644"/>
      <c r="K474" s="645"/>
      <c r="L474" s="644"/>
      <c r="M474" s="645"/>
      <c r="N474" s="644"/>
      <c r="O474" s="645"/>
      <c r="P474" s="644"/>
      <c r="Q474" s="645"/>
      <c r="R474" s="644"/>
      <c r="S474" s="645"/>
      <c r="T474" s="644"/>
      <c r="U474" s="645"/>
      <c r="V474" s="644"/>
      <c r="W474" s="645"/>
      <c r="X474" s="379"/>
      <c r="Y474" s="513">
        <f t="shared" ref="Y474:Y478" si="53">IF(OR(D474="s",F474="s",H474="s",J474="s",L474="s",N474="s",P474="s",R474="s",T474="s",V474="s"), 0, IF(OR(D474="a",F474="a",H474="a",J474="a",L474="a",N474="a",P474="a",R474="a",T474="a",V474="a"),Z474,0))</f>
        <v>0</v>
      </c>
      <c r="Z474" s="327">
        <f>IF(X474="na",0,20)</f>
        <v>20</v>
      </c>
      <c r="AA474" s="178">
        <f t="shared" ref="AA474:AA480" si="54">COUNTIF(D474:W474,"a")+COUNTIF(D474:W474,"s")+COUNTIF(X474,"NA")</f>
        <v>0</v>
      </c>
      <c r="AB474" s="179"/>
      <c r="AD474" s="219"/>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54"/>
      <c r="CF474" s="54"/>
      <c r="CG474" s="54"/>
      <c r="CH474" s="54"/>
      <c r="CI474" s="54"/>
      <c r="CJ474" s="54"/>
      <c r="CK474" s="54"/>
      <c r="CL474" s="54"/>
      <c r="CM474" s="54"/>
      <c r="CN474" s="54"/>
      <c r="CO474" s="54"/>
      <c r="CP474" s="54"/>
      <c r="CQ474" s="54"/>
    </row>
    <row r="475" spans="1:95" ht="45" customHeight="1" x14ac:dyDescent="0.2">
      <c r="A475" s="508"/>
      <c r="B475" s="509" t="s">
        <v>220</v>
      </c>
      <c r="C475" s="543" t="s">
        <v>828</v>
      </c>
      <c r="D475" s="646"/>
      <c r="E475" s="647"/>
      <c r="F475" s="646"/>
      <c r="G475" s="647"/>
      <c r="H475" s="646"/>
      <c r="I475" s="647"/>
      <c r="J475" s="646"/>
      <c r="K475" s="647"/>
      <c r="L475" s="646"/>
      <c r="M475" s="647"/>
      <c r="N475" s="646"/>
      <c r="O475" s="647"/>
      <c r="P475" s="646"/>
      <c r="Q475" s="647"/>
      <c r="R475" s="646"/>
      <c r="S475" s="647"/>
      <c r="T475" s="646"/>
      <c r="U475" s="647"/>
      <c r="V475" s="646"/>
      <c r="W475" s="647"/>
      <c r="X475" s="415" t="str">
        <f>IF(X474="na","na","")</f>
        <v/>
      </c>
      <c r="Y475" s="513">
        <f t="shared" si="53"/>
        <v>0</v>
      </c>
      <c r="Z475" s="514">
        <f>IF(X475="na",0,10)</f>
        <v>10</v>
      </c>
      <c r="AA475" s="178">
        <f t="shared" si="54"/>
        <v>0</v>
      </c>
      <c r="AB475" s="179"/>
      <c r="AD475" s="219"/>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54"/>
      <c r="CF475" s="54"/>
      <c r="CG475" s="54"/>
      <c r="CH475" s="54"/>
      <c r="CI475" s="54"/>
      <c r="CJ475" s="54"/>
      <c r="CK475" s="54"/>
      <c r="CL475" s="54"/>
      <c r="CM475" s="54"/>
      <c r="CN475" s="54"/>
      <c r="CO475" s="54"/>
      <c r="CP475" s="54"/>
      <c r="CQ475" s="54"/>
    </row>
    <row r="476" spans="1:95" ht="88.5" customHeight="1" x14ac:dyDescent="0.2">
      <c r="A476" s="508"/>
      <c r="B476" s="509" t="s">
        <v>221</v>
      </c>
      <c r="C476" s="115" t="s">
        <v>381</v>
      </c>
      <c r="D476" s="646"/>
      <c r="E476" s="647"/>
      <c r="F476" s="646"/>
      <c r="G476" s="647"/>
      <c r="H476" s="646"/>
      <c r="I476" s="647"/>
      <c r="J476" s="646"/>
      <c r="K476" s="647"/>
      <c r="L476" s="646"/>
      <c r="M476" s="647"/>
      <c r="N476" s="646"/>
      <c r="O476" s="647"/>
      <c r="P476" s="646"/>
      <c r="Q476" s="647"/>
      <c r="R476" s="646"/>
      <c r="S476" s="647"/>
      <c r="T476" s="646"/>
      <c r="U476" s="647"/>
      <c r="V476" s="646"/>
      <c r="W476" s="647"/>
      <c r="X476" s="415" t="str">
        <f>IF(X474="na","na","")</f>
        <v/>
      </c>
      <c r="Y476" s="513">
        <f>IF(OR(D476="s",F476="s",H476="s",J476="s",L476="s",N476="s",P476="s",R476="s",T476="s",V476="s"), 0, IF(OR(D476="a",F476="a",H476="a",J476="a",L476="a",N476="a",P476="a",R476="a",T476="a",V476="a"),Z476,0))</f>
        <v>0</v>
      </c>
      <c r="Z476" s="514">
        <f>IF(X476="na", 0,20)</f>
        <v>20</v>
      </c>
      <c r="AA476" s="178">
        <f t="shared" si="54"/>
        <v>0</v>
      </c>
      <c r="AB476" s="179"/>
      <c r="AD476" s="219"/>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54"/>
      <c r="CF476" s="54"/>
      <c r="CG476" s="54"/>
      <c r="CH476" s="54"/>
      <c r="CI476" s="54"/>
      <c r="CJ476" s="54"/>
      <c r="CK476" s="54"/>
      <c r="CL476" s="54"/>
      <c r="CM476" s="54"/>
      <c r="CN476" s="54"/>
      <c r="CO476" s="54"/>
      <c r="CP476" s="54"/>
      <c r="CQ476" s="54"/>
    </row>
    <row r="477" spans="1:95" ht="67.7" customHeight="1" x14ac:dyDescent="0.2">
      <c r="A477" s="544"/>
      <c r="B477" s="192" t="s">
        <v>222</v>
      </c>
      <c r="C477" s="518" t="s">
        <v>447</v>
      </c>
      <c r="D477" s="646"/>
      <c r="E477" s="647"/>
      <c r="F477" s="646"/>
      <c r="G477" s="647"/>
      <c r="H477" s="646"/>
      <c r="I477" s="647"/>
      <c r="J477" s="646"/>
      <c r="K477" s="647"/>
      <c r="L477" s="646"/>
      <c r="M477" s="647"/>
      <c r="N477" s="646"/>
      <c r="O477" s="647"/>
      <c r="P477" s="646"/>
      <c r="Q477" s="647"/>
      <c r="R477" s="646"/>
      <c r="S477" s="647"/>
      <c r="T477" s="646"/>
      <c r="U477" s="647"/>
      <c r="V477" s="646"/>
      <c r="W477" s="647"/>
      <c r="X477" s="415" t="str">
        <f>IF(X474="na","na","")</f>
        <v/>
      </c>
      <c r="Y477" s="513">
        <f t="shared" si="53"/>
        <v>0</v>
      </c>
      <c r="Z477" s="514">
        <f>IF(X477="na",0,20)</f>
        <v>20</v>
      </c>
      <c r="AA477" s="178">
        <f t="shared" si="54"/>
        <v>0</v>
      </c>
      <c r="AB477" s="179"/>
      <c r="AD477" s="219" t="s">
        <v>395</v>
      </c>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54"/>
      <c r="CF477" s="54"/>
      <c r="CG477" s="54"/>
      <c r="CH477" s="54"/>
      <c r="CI477" s="54"/>
      <c r="CJ477" s="54"/>
      <c r="CK477" s="54"/>
      <c r="CL477" s="54"/>
      <c r="CM477" s="54"/>
      <c r="CN477" s="54"/>
      <c r="CO477" s="54"/>
      <c r="CP477" s="54"/>
      <c r="CQ477" s="54"/>
    </row>
    <row r="478" spans="1:95" ht="67.7" customHeight="1" x14ac:dyDescent="0.2">
      <c r="A478" s="508"/>
      <c r="B478" s="509" t="s">
        <v>10</v>
      </c>
      <c r="C478" s="518" t="s">
        <v>448</v>
      </c>
      <c r="D478" s="646"/>
      <c r="E478" s="647"/>
      <c r="F478" s="646"/>
      <c r="G478" s="647"/>
      <c r="H478" s="646"/>
      <c r="I478" s="647"/>
      <c r="J478" s="646"/>
      <c r="K478" s="647"/>
      <c r="L478" s="646"/>
      <c r="M478" s="647"/>
      <c r="N478" s="646"/>
      <c r="O478" s="647"/>
      <c r="P478" s="646"/>
      <c r="Q478" s="647"/>
      <c r="R478" s="646"/>
      <c r="S478" s="647"/>
      <c r="T478" s="646"/>
      <c r="U478" s="647"/>
      <c r="V478" s="646"/>
      <c r="W478" s="647"/>
      <c r="X478" s="415" t="str">
        <f>IF(X474="na","na","")</f>
        <v/>
      </c>
      <c r="Y478" s="513">
        <f t="shared" si="53"/>
        <v>0</v>
      </c>
      <c r="Z478" s="514">
        <f>IF(X478="na",0,20)</f>
        <v>20</v>
      </c>
      <c r="AA478" s="178">
        <f t="shared" si="54"/>
        <v>0</v>
      </c>
      <c r="AB478" s="179"/>
      <c r="AD478" s="219" t="s">
        <v>395</v>
      </c>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54"/>
      <c r="CF478" s="54"/>
      <c r="CG478" s="54"/>
      <c r="CH478" s="54"/>
      <c r="CI478" s="54"/>
      <c r="CJ478" s="54"/>
      <c r="CK478" s="54"/>
      <c r="CL478" s="54"/>
      <c r="CM478" s="54"/>
      <c r="CN478" s="54"/>
      <c r="CO478" s="54"/>
      <c r="CP478" s="54"/>
      <c r="CQ478" s="54"/>
    </row>
    <row r="479" spans="1:95" ht="67.7" customHeight="1" x14ac:dyDescent="0.2">
      <c r="A479" s="544"/>
      <c r="B479" s="509" t="s">
        <v>223</v>
      </c>
      <c r="C479" s="518" t="s">
        <v>153</v>
      </c>
      <c r="D479" s="646"/>
      <c r="E479" s="647"/>
      <c r="F479" s="646"/>
      <c r="G479" s="647"/>
      <c r="H479" s="646"/>
      <c r="I479" s="647"/>
      <c r="J479" s="646"/>
      <c r="K479" s="647"/>
      <c r="L479" s="646"/>
      <c r="M479" s="647"/>
      <c r="N479" s="646"/>
      <c r="O479" s="647"/>
      <c r="P479" s="646"/>
      <c r="Q479" s="647"/>
      <c r="R479" s="646"/>
      <c r="S479" s="647"/>
      <c r="T479" s="646"/>
      <c r="U479" s="647"/>
      <c r="V479" s="646"/>
      <c r="W479" s="647"/>
      <c r="X479" s="415" t="str">
        <f>IF(X474="na","na","")</f>
        <v/>
      </c>
      <c r="Y479" s="513">
        <f>IF(OR(D479="s",F479="s",H479="s",J479="s",L479="s",N479="s",P479="s",R479="s",T479="s",V479="s"), 0, IF(OR(D479="a",F479="a",H479="a",J479="a",L479="a",N479="a",P479="a",R479="a",T479="a",V479="a"),Z479,0))</f>
        <v>0</v>
      </c>
      <c r="Z479" s="514">
        <f>IF(X479="na",0,20)</f>
        <v>20</v>
      </c>
      <c r="AA479" s="178">
        <f t="shared" si="54"/>
        <v>0</v>
      </c>
      <c r="AB479" s="179"/>
      <c r="AD479" s="219" t="s">
        <v>395</v>
      </c>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54"/>
      <c r="CF479" s="54"/>
      <c r="CG479" s="54"/>
      <c r="CH479" s="54"/>
      <c r="CI479" s="54"/>
      <c r="CJ479" s="54"/>
      <c r="CK479" s="54"/>
      <c r="CL479" s="54"/>
      <c r="CM479" s="54"/>
      <c r="CN479" s="54"/>
      <c r="CO479" s="54"/>
      <c r="CP479" s="54"/>
      <c r="CQ479" s="54"/>
    </row>
    <row r="480" spans="1:95" ht="67.7" customHeight="1" thickBot="1" x14ac:dyDescent="0.25">
      <c r="A480" s="508"/>
      <c r="B480" s="509" t="s">
        <v>829</v>
      </c>
      <c r="C480" s="115" t="s">
        <v>830</v>
      </c>
      <c r="D480" s="652"/>
      <c r="E480" s="653"/>
      <c r="F480" s="652"/>
      <c r="G480" s="653"/>
      <c r="H480" s="652"/>
      <c r="I480" s="653"/>
      <c r="J480" s="652"/>
      <c r="K480" s="653"/>
      <c r="L480" s="652"/>
      <c r="M480" s="653"/>
      <c r="N480" s="652"/>
      <c r="O480" s="653"/>
      <c r="P480" s="652"/>
      <c r="Q480" s="653"/>
      <c r="R480" s="652"/>
      <c r="S480" s="653"/>
      <c r="T480" s="652"/>
      <c r="U480" s="653"/>
      <c r="V480" s="652"/>
      <c r="W480" s="653"/>
      <c r="X480" s="415" t="str">
        <f>IF(X474="na","na","")</f>
        <v/>
      </c>
      <c r="Y480" s="513">
        <f>IF(OR(D480="s",F480="s",H480="s",J480="s",L480="s",N480="s",P480="s",R480="s",T480="s",V480="s"), 0, IF(OR(D480="a",F480="a",H480="a",J480="a",L480="a",N480="a",P480="a",R480="a",T480="a",V480="a"),Z480,0))</f>
        <v>0</v>
      </c>
      <c r="Z480" s="514">
        <f>IF(X480="na", 0,10)</f>
        <v>10</v>
      </c>
      <c r="AA480" s="178">
        <f t="shared" si="54"/>
        <v>0</v>
      </c>
      <c r="AB480" s="387"/>
      <c r="AD480" s="219"/>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54"/>
      <c r="CF480" s="54"/>
      <c r="CG480" s="54"/>
      <c r="CH480" s="54"/>
      <c r="CI480" s="54"/>
      <c r="CJ480" s="54"/>
      <c r="CK480" s="54"/>
      <c r="CL480" s="54"/>
      <c r="CM480" s="54"/>
      <c r="CN480" s="54"/>
      <c r="CO480" s="54"/>
      <c r="CP480" s="54"/>
      <c r="CQ480" s="54"/>
    </row>
    <row r="481" spans="1:95" ht="30" customHeight="1" thickBot="1" x14ac:dyDescent="0.25">
      <c r="A481" s="508"/>
      <c r="B481" s="200"/>
      <c r="C481" s="145" t="s">
        <v>831</v>
      </c>
      <c r="D481" s="641"/>
      <c r="E481" s="642"/>
      <c r="F481" s="642"/>
      <c r="G481" s="642"/>
      <c r="H481" s="642"/>
      <c r="I481" s="642"/>
      <c r="J481" s="642"/>
      <c r="K481" s="642"/>
      <c r="L481" s="642"/>
      <c r="M481" s="642"/>
      <c r="N481" s="642"/>
      <c r="O481" s="642"/>
      <c r="P481" s="642"/>
      <c r="Q481" s="642"/>
      <c r="R481" s="642"/>
      <c r="S481" s="642"/>
      <c r="T481" s="642"/>
      <c r="U481" s="642"/>
      <c r="V481" s="642"/>
      <c r="W481" s="642"/>
      <c r="X481" s="642"/>
      <c r="Y481" s="642"/>
      <c r="Z481" s="643"/>
      <c r="AA481" s="178"/>
      <c r="AD481" s="219"/>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54"/>
      <c r="CF481" s="54"/>
      <c r="CG481" s="54"/>
      <c r="CH481" s="54"/>
      <c r="CI481" s="54"/>
      <c r="CJ481" s="54"/>
      <c r="CK481" s="54"/>
      <c r="CL481" s="54"/>
      <c r="CM481" s="54"/>
      <c r="CN481" s="54"/>
      <c r="CO481" s="54"/>
      <c r="CP481" s="54"/>
      <c r="CQ481" s="54"/>
    </row>
    <row r="482" spans="1:95" ht="67.7" customHeight="1" x14ac:dyDescent="0.2">
      <c r="A482" s="544"/>
      <c r="B482" s="192" t="s">
        <v>832</v>
      </c>
      <c r="C482" s="518" t="s">
        <v>833</v>
      </c>
      <c r="D482" s="646"/>
      <c r="E482" s="647"/>
      <c r="F482" s="646"/>
      <c r="G482" s="647"/>
      <c r="H482" s="646"/>
      <c r="I482" s="647"/>
      <c r="J482" s="646"/>
      <c r="K482" s="647"/>
      <c r="L482" s="646"/>
      <c r="M482" s="647"/>
      <c r="N482" s="646"/>
      <c r="O482" s="647"/>
      <c r="P482" s="646"/>
      <c r="Q482" s="647"/>
      <c r="R482" s="646"/>
      <c r="S482" s="647"/>
      <c r="T482" s="646"/>
      <c r="U482" s="647"/>
      <c r="V482" s="646"/>
      <c r="W482" s="647"/>
      <c r="X482" s="415" t="str">
        <f>IF(X474="na","na","")</f>
        <v/>
      </c>
      <c r="Y482" s="513">
        <f t="shared" ref="Y482:Y483" si="55">IF(OR(D482="s",F482="s",H482="s",J482="s",L482="s",N482="s",P482="s",R482="s",T482="s",V482="s"), 0, IF(OR(D482="a",F482="a",H482="a",J482="a",L482="a",N482="a",P482="a",R482="a",T482="a",V482="a"),Z482,0))</f>
        <v>0</v>
      </c>
      <c r="Z482" s="514">
        <f>IF(X482="na",0,20)</f>
        <v>20</v>
      </c>
      <c r="AA482" s="178">
        <f>IF(OR(COUNTIF(D483:W484,"a")+COUNTIF(D483:W484,"s")+COUNTIF(X483:X484,"na")&gt;0),0,(COUNTIF(D482:W482,"a")+COUNTIF(D482:W482,"s")+COUNTIF(X482,"na")))</f>
        <v>0</v>
      </c>
      <c r="AB482" s="387"/>
      <c r="AD482" s="219"/>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54"/>
      <c r="CF482" s="54"/>
      <c r="CG482" s="54"/>
      <c r="CH482" s="54"/>
      <c r="CI482" s="54"/>
      <c r="CJ482" s="54"/>
      <c r="CK482" s="54"/>
      <c r="CL482" s="54"/>
      <c r="CM482" s="54"/>
      <c r="CN482" s="54"/>
      <c r="CO482" s="54"/>
      <c r="CP482" s="54"/>
      <c r="CQ482" s="54"/>
    </row>
    <row r="483" spans="1:95" ht="88.5" customHeight="1" x14ac:dyDescent="0.2">
      <c r="A483" s="508"/>
      <c r="B483" s="545" t="s">
        <v>834</v>
      </c>
      <c r="C483" s="546" t="s">
        <v>835</v>
      </c>
      <c r="D483" s="646"/>
      <c r="E483" s="647"/>
      <c r="F483" s="646"/>
      <c r="G483" s="647"/>
      <c r="H483" s="646"/>
      <c r="I483" s="647"/>
      <c r="J483" s="646"/>
      <c r="K483" s="647"/>
      <c r="L483" s="646"/>
      <c r="M483" s="647"/>
      <c r="N483" s="646"/>
      <c r="O483" s="647"/>
      <c r="P483" s="646"/>
      <c r="Q483" s="647"/>
      <c r="R483" s="646"/>
      <c r="S483" s="647"/>
      <c r="T483" s="646"/>
      <c r="U483" s="647"/>
      <c r="V483" s="646"/>
      <c r="W483" s="647"/>
      <c r="X483" s="385"/>
      <c r="Y483" s="547">
        <f t="shared" si="55"/>
        <v>0</v>
      </c>
      <c r="Z483" s="514">
        <f>IF(X474="na",0,10)</f>
        <v>10</v>
      </c>
      <c r="AA483" s="178">
        <f>IF(OR(COUNTIF(D482:W482,"a")+COUNTIF(D482:W482,"s")+COUNTIF(X482:X482,"na")+COUNTIF(D484:W484,"a")+COUNTIF(D484:W484,"s")+COUNTIF(X484:X484,"na")&gt;0),0,(COUNTIF(D483:W483,"a")+COUNTIF(D483:W483,"s")+COUNTIF(X483,"na")))</f>
        <v>0</v>
      </c>
      <c r="AB483" s="387"/>
      <c r="AD483" s="219"/>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54"/>
      <c r="CF483" s="54"/>
      <c r="CG483" s="54"/>
      <c r="CH483" s="54"/>
      <c r="CI483" s="54"/>
      <c r="CJ483" s="54"/>
      <c r="CK483" s="54"/>
      <c r="CL483" s="54"/>
      <c r="CM483" s="54"/>
      <c r="CN483" s="54"/>
      <c r="CO483" s="54"/>
      <c r="CP483" s="54"/>
      <c r="CQ483" s="54"/>
    </row>
    <row r="484" spans="1:95" ht="67.7" customHeight="1" thickBot="1" x14ac:dyDescent="0.25">
      <c r="A484" s="544"/>
      <c r="B484" s="545" t="s">
        <v>836</v>
      </c>
      <c r="C484" s="546" t="s">
        <v>837</v>
      </c>
      <c r="D484" s="695"/>
      <c r="E484" s="696"/>
      <c r="F484" s="695"/>
      <c r="G484" s="696"/>
      <c r="H484" s="695"/>
      <c r="I484" s="696"/>
      <c r="J484" s="695"/>
      <c r="K484" s="696"/>
      <c r="L484" s="695"/>
      <c r="M484" s="696"/>
      <c r="N484" s="695"/>
      <c r="O484" s="696"/>
      <c r="P484" s="695"/>
      <c r="Q484" s="696"/>
      <c r="R484" s="695"/>
      <c r="S484" s="696"/>
      <c r="T484" s="695"/>
      <c r="U484" s="696"/>
      <c r="V484" s="695"/>
      <c r="W484" s="696"/>
      <c r="X484" s="385"/>
      <c r="Y484" s="547">
        <f>IF(OR(D484="s",F484="s",H484="s",J484="s",L484="s",N484="s",P484="s",R484="s",T484="s",V484="s"), 0, IF(OR(D484="a",F484="a",H484="a",J484="a",L484="a",N484="a",P484="a",R484="a",T484="a",V484="a"),Z484,0))</f>
        <v>0</v>
      </c>
      <c r="Z484" s="514">
        <f>IF(X474="na",0,5)</f>
        <v>5</v>
      </c>
      <c r="AA484" s="178">
        <f>IF(OR(COUNTIF(D482:W483,"a")+COUNTIF(D482:W483,"s")+COUNTIF(X482:X483,"na")&gt;0),0,(COUNTIF(D484:W484,"a")+COUNTIF(D484:W484,"s")+COUNTIF(X484,"na")))</f>
        <v>0</v>
      </c>
      <c r="AB484" s="387"/>
      <c r="AD484" s="219"/>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54"/>
      <c r="CF484" s="54"/>
      <c r="CG484" s="54"/>
      <c r="CH484" s="54"/>
      <c r="CI484" s="54"/>
      <c r="CJ484" s="54"/>
      <c r="CK484" s="54"/>
      <c r="CL484" s="54"/>
      <c r="CM484" s="54"/>
      <c r="CN484" s="54"/>
      <c r="CO484" s="54"/>
      <c r="CP484" s="54"/>
      <c r="CQ484" s="54"/>
    </row>
    <row r="485" spans="1:95" ht="21" customHeight="1" thickTop="1" thickBot="1" x14ac:dyDescent="0.25">
      <c r="A485" s="508"/>
      <c r="B485" s="524"/>
      <c r="C485" s="511"/>
      <c r="D485" s="659" t="s">
        <v>398</v>
      </c>
      <c r="E485" s="687"/>
      <c r="F485" s="687"/>
      <c r="G485" s="687"/>
      <c r="H485" s="687"/>
      <c r="I485" s="687"/>
      <c r="J485" s="687"/>
      <c r="K485" s="687"/>
      <c r="L485" s="687"/>
      <c r="M485" s="687"/>
      <c r="N485" s="687"/>
      <c r="O485" s="687"/>
      <c r="P485" s="687"/>
      <c r="Q485" s="687"/>
      <c r="R485" s="687"/>
      <c r="S485" s="687"/>
      <c r="T485" s="687"/>
      <c r="U485" s="687"/>
      <c r="V485" s="687"/>
      <c r="W485" s="687"/>
      <c r="X485" s="691"/>
      <c r="Y485" s="256">
        <f>SUM(Y474:Y484)</f>
        <v>0</v>
      </c>
      <c r="Z485" s="325">
        <f>SUM(Z474:Z482)</f>
        <v>140</v>
      </c>
      <c r="AA485" s="178"/>
      <c r="AD485" s="219"/>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54"/>
      <c r="CF485" s="54"/>
      <c r="CG485" s="54"/>
      <c r="CH485" s="54"/>
      <c r="CI485" s="54"/>
      <c r="CJ485" s="54"/>
      <c r="CK485" s="54"/>
      <c r="CL485" s="54"/>
      <c r="CM485" s="54"/>
      <c r="CN485" s="54"/>
      <c r="CO485" s="54"/>
      <c r="CP485" s="54"/>
      <c r="CQ485" s="54"/>
    </row>
    <row r="486" spans="1:95" ht="21" customHeight="1" thickBot="1" x14ac:dyDescent="0.25">
      <c r="A486" s="314"/>
      <c r="B486" s="276"/>
      <c r="C486" s="277"/>
      <c r="D486" s="650"/>
      <c r="E486" s="651"/>
      <c r="F486" s="692">
        <f>IF(X474="na",0,60)</f>
        <v>60</v>
      </c>
      <c r="G486" s="693"/>
      <c r="H486" s="693"/>
      <c r="I486" s="693"/>
      <c r="J486" s="693"/>
      <c r="K486" s="693"/>
      <c r="L486" s="693"/>
      <c r="M486" s="693"/>
      <c r="N486" s="693"/>
      <c r="O486" s="693"/>
      <c r="P486" s="693"/>
      <c r="Q486" s="693"/>
      <c r="R486" s="693"/>
      <c r="S486" s="693"/>
      <c r="T486" s="693"/>
      <c r="U486" s="693"/>
      <c r="V486" s="693"/>
      <c r="W486" s="693"/>
      <c r="X486" s="693"/>
      <c r="Y486" s="693"/>
      <c r="Z486" s="694"/>
      <c r="AA486" s="178"/>
      <c r="AD486" s="219"/>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54"/>
      <c r="CF486" s="54"/>
      <c r="CG486" s="54"/>
      <c r="CH486" s="54"/>
      <c r="CI486" s="54"/>
      <c r="CJ486" s="54"/>
      <c r="CK486" s="54"/>
      <c r="CL486" s="54"/>
      <c r="CM486" s="54"/>
      <c r="CN486" s="54"/>
      <c r="CO486" s="54"/>
      <c r="CP486" s="54"/>
      <c r="CQ486" s="54"/>
    </row>
    <row r="487" spans="1:95" ht="33" customHeight="1" thickBot="1" x14ac:dyDescent="0.25">
      <c r="A487" s="306"/>
      <c r="B487" s="215">
        <v>6000</v>
      </c>
      <c r="C487" s="767" t="s">
        <v>410</v>
      </c>
      <c r="D487" s="768"/>
      <c r="E487" s="768"/>
      <c r="F487" s="768"/>
      <c r="G487" s="768"/>
      <c r="H487" s="768"/>
      <c r="I487" s="768"/>
      <c r="J487" s="768"/>
      <c r="K487" s="768"/>
      <c r="L487" s="768"/>
      <c r="M487" s="768"/>
      <c r="N487" s="768"/>
      <c r="O487" s="768"/>
      <c r="P487" s="768"/>
      <c r="Q487" s="768"/>
      <c r="R487" s="768"/>
      <c r="S487" s="768"/>
      <c r="T487" s="768"/>
      <c r="U487" s="768"/>
      <c r="V487" s="768"/>
      <c r="W487" s="768"/>
      <c r="X487" s="768"/>
      <c r="Y487" s="768"/>
      <c r="Z487" s="769"/>
      <c r="AA487" s="362"/>
      <c r="AB487" s="363"/>
      <c r="AD487" s="219"/>
      <c r="CG487" s="54"/>
      <c r="CH487" s="54"/>
      <c r="CI487" s="54"/>
      <c r="CJ487" s="54"/>
      <c r="CK487" s="54"/>
      <c r="CL487" s="54"/>
      <c r="CM487" s="54"/>
    </row>
    <row r="488" spans="1:95" ht="30" customHeight="1" thickBot="1" x14ac:dyDescent="0.25">
      <c r="A488" s="508"/>
      <c r="B488" s="202">
        <v>6100</v>
      </c>
      <c r="C488" s="133" t="s">
        <v>426</v>
      </c>
      <c r="D488" s="12"/>
      <c r="E488" s="11"/>
      <c r="F488" s="12"/>
      <c r="G488" s="13"/>
      <c r="H488" s="16" t="s">
        <v>397</v>
      </c>
      <c r="I488" s="11"/>
      <c r="J488" s="16" t="s">
        <v>397</v>
      </c>
      <c r="K488" s="13"/>
      <c r="L488" s="10"/>
      <c r="M488" s="11"/>
      <c r="N488" s="12"/>
      <c r="O488" s="13"/>
      <c r="P488" s="10"/>
      <c r="Q488" s="11"/>
      <c r="R488" s="12"/>
      <c r="S488" s="13"/>
      <c r="T488" s="10"/>
      <c r="U488" s="11"/>
      <c r="V488" s="12"/>
      <c r="W488" s="13"/>
      <c r="X488" s="18"/>
      <c r="Y488" s="18"/>
      <c r="Z488" s="326"/>
      <c r="AA488" s="362"/>
      <c r="AB488" s="363"/>
      <c r="AD488" s="219"/>
      <c r="AE488" s="372"/>
      <c r="CG488" s="54"/>
      <c r="CH488" s="54"/>
      <c r="CI488" s="54"/>
      <c r="CJ488" s="54"/>
      <c r="CK488" s="54"/>
      <c r="CL488" s="54"/>
      <c r="CM488" s="54"/>
    </row>
    <row r="489" spans="1:95" ht="27.95" customHeight="1" x14ac:dyDescent="0.2">
      <c r="A489" s="508"/>
      <c r="B489" s="192" t="s">
        <v>411</v>
      </c>
      <c r="C489" s="140" t="s">
        <v>427</v>
      </c>
      <c r="D489" s="644"/>
      <c r="E489" s="645"/>
      <c r="F489" s="644"/>
      <c r="G489" s="645"/>
      <c r="H489" s="644"/>
      <c r="I489" s="645"/>
      <c r="J489" s="644"/>
      <c r="K489" s="645"/>
      <c r="L489" s="644"/>
      <c r="M489" s="645"/>
      <c r="N489" s="644"/>
      <c r="O489" s="645"/>
      <c r="P489" s="644"/>
      <c r="Q489" s="645"/>
      <c r="R489" s="644"/>
      <c r="S489" s="645"/>
      <c r="T489" s="644"/>
      <c r="U489" s="645"/>
      <c r="V489" s="644"/>
      <c r="W489" s="645"/>
      <c r="X489" s="47"/>
      <c r="Y489" s="95">
        <f t="shared" ref="Y489:Y494" si="56">IF(OR(D489="s",F489="s",H489="s",J489="s",L489="s",N489="s",P489="s",R489="s",T489="s",V489="s"), 0, IF(OR(D489="a",F489="a",H489="a",J489="a",L489="a",N489="a",P489="a",R489="a",T489="a",V489="a"),Z489,0))</f>
        <v>0</v>
      </c>
      <c r="Z489" s="327">
        <v>10</v>
      </c>
      <c r="AA489" s="362">
        <f t="shared" ref="AA489:AA494" si="57">COUNTIF(D489:W489,"a")+COUNTIF(D489:W489,"s")</f>
        <v>0</v>
      </c>
      <c r="AB489" s="365"/>
      <c r="AD489" s="219" t="s">
        <v>395</v>
      </c>
      <c r="CG489" s="54"/>
      <c r="CH489" s="54"/>
      <c r="CI489" s="54"/>
      <c r="CJ489" s="54"/>
      <c r="CK489" s="54"/>
      <c r="CL489" s="54"/>
      <c r="CM489" s="54"/>
    </row>
    <row r="490" spans="1:95" ht="27.95" customHeight="1" x14ac:dyDescent="0.2">
      <c r="A490" s="508"/>
      <c r="B490" s="509" t="s">
        <v>15</v>
      </c>
      <c r="C490" s="541" t="s">
        <v>428</v>
      </c>
      <c r="D490" s="646"/>
      <c r="E490" s="647"/>
      <c r="F490" s="646"/>
      <c r="G490" s="647"/>
      <c r="H490" s="646"/>
      <c r="I490" s="647"/>
      <c r="J490" s="646"/>
      <c r="K490" s="647"/>
      <c r="L490" s="646"/>
      <c r="M490" s="647"/>
      <c r="N490" s="646"/>
      <c r="O490" s="647"/>
      <c r="P490" s="646"/>
      <c r="Q490" s="647"/>
      <c r="R490" s="646"/>
      <c r="S490" s="647"/>
      <c r="T490" s="646"/>
      <c r="U490" s="647"/>
      <c r="V490" s="646"/>
      <c r="W490" s="647"/>
      <c r="X490" s="47"/>
      <c r="Y490" s="513">
        <f t="shared" si="56"/>
        <v>0</v>
      </c>
      <c r="Z490" s="514">
        <v>10</v>
      </c>
      <c r="AA490" s="362">
        <f t="shared" si="57"/>
        <v>0</v>
      </c>
      <c r="AB490" s="365"/>
      <c r="AD490" s="219" t="s">
        <v>395</v>
      </c>
      <c r="CG490" s="54"/>
      <c r="CH490" s="54"/>
      <c r="CI490" s="54"/>
      <c r="CJ490" s="54"/>
      <c r="CK490" s="54"/>
      <c r="CL490" s="54"/>
      <c r="CM490" s="54"/>
    </row>
    <row r="491" spans="1:95" ht="27.95" customHeight="1" x14ac:dyDescent="0.2">
      <c r="A491" s="508"/>
      <c r="B491" s="515" t="s">
        <v>472</v>
      </c>
      <c r="C491" s="511" t="s">
        <v>478</v>
      </c>
      <c r="D491" s="646"/>
      <c r="E491" s="647"/>
      <c r="F491" s="646"/>
      <c r="G491" s="647"/>
      <c r="H491" s="646"/>
      <c r="I491" s="647"/>
      <c r="J491" s="646"/>
      <c r="K491" s="647"/>
      <c r="L491" s="646"/>
      <c r="M491" s="647"/>
      <c r="N491" s="646"/>
      <c r="O491" s="647"/>
      <c r="P491" s="646"/>
      <c r="Q491" s="647"/>
      <c r="R491" s="646"/>
      <c r="S491" s="647"/>
      <c r="T491" s="646"/>
      <c r="U491" s="647"/>
      <c r="V491" s="646"/>
      <c r="W491" s="647"/>
      <c r="X491" s="47"/>
      <c r="Y491" s="513">
        <f t="shared" si="56"/>
        <v>0</v>
      </c>
      <c r="Z491" s="514">
        <v>10</v>
      </c>
      <c r="AA491" s="362">
        <f t="shared" si="57"/>
        <v>0</v>
      </c>
      <c r="AB491" s="365"/>
      <c r="AD491" s="219" t="s">
        <v>395</v>
      </c>
      <c r="CG491" s="54"/>
      <c r="CH491" s="54"/>
      <c r="CI491" s="54"/>
      <c r="CJ491" s="54"/>
      <c r="CK491" s="54"/>
      <c r="CL491" s="54"/>
      <c r="CM491" s="54"/>
    </row>
    <row r="492" spans="1:95" ht="67.7" customHeight="1" x14ac:dyDescent="0.2">
      <c r="A492" s="508"/>
      <c r="B492" s="515" t="s">
        <v>473</v>
      </c>
      <c r="C492" s="511" t="s">
        <v>1120</v>
      </c>
      <c r="D492" s="646"/>
      <c r="E492" s="647"/>
      <c r="F492" s="646"/>
      <c r="G492" s="647"/>
      <c r="H492" s="646"/>
      <c r="I492" s="647"/>
      <c r="J492" s="646"/>
      <c r="K492" s="647"/>
      <c r="L492" s="646"/>
      <c r="M492" s="647"/>
      <c r="N492" s="646"/>
      <c r="O492" s="647"/>
      <c r="P492" s="646"/>
      <c r="Q492" s="647"/>
      <c r="R492" s="646"/>
      <c r="S492" s="647"/>
      <c r="T492" s="646"/>
      <c r="U492" s="647"/>
      <c r="V492" s="646"/>
      <c r="W492" s="647"/>
      <c r="X492" s="47"/>
      <c r="Y492" s="513">
        <f t="shared" si="56"/>
        <v>0</v>
      </c>
      <c r="Z492" s="514">
        <v>20</v>
      </c>
      <c r="AA492" s="362">
        <f t="shared" si="57"/>
        <v>0</v>
      </c>
      <c r="AB492" s="365"/>
      <c r="AD492" s="219" t="s">
        <v>395</v>
      </c>
      <c r="CG492" s="54"/>
      <c r="CH492" s="54"/>
      <c r="CI492" s="54"/>
      <c r="CJ492" s="54"/>
      <c r="CK492" s="54"/>
      <c r="CL492" s="54"/>
      <c r="CM492" s="54"/>
    </row>
    <row r="493" spans="1:95" ht="27.95" customHeight="1" x14ac:dyDescent="0.2">
      <c r="A493" s="508"/>
      <c r="B493" s="509" t="s">
        <v>474</v>
      </c>
      <c r="C493" s="541" t="s">
        <v>446</v>
      </c>
      <c r="D493" s="646"/>
      <c r="E493" s="647"/>
      <c r="F493" s="646"/>
      <c r="G493" s="647"/>
      <c r="H493" s="646"/>
      <c r="I493" s="647"/>
      <c r="J493" s="646"/>
      <c r="K493" s="647"/>
      <c r="L493" s="646"/>
      <c r="M493" s="647"/>
      <c r="N493" s="646"/>
      <c r="O493" s="647"/>
      <c r="P493" s="646"/>
      <c r="Q493" s="647"/>
      <c r="R493" s="646"/>
      <c r="S493" s="647"/>
      <c r="T493" s="646"/>
      <c r="U493" s="647"/>
      <c r="V493" s="646"/>
      <c r="W493" s="647"/>
      <c r="X493" s="47"/>
      <c r="Y493" s="513">
        <f t="shared" si="56"/>
        <v>0</v>
      </c>
      <c r="Z493" s="514">
        <v>10</v>
      </c>
      <c r="AA493" s="362">
        <f t="shared" si="57"/>
        <v>0</v>
      </c>
      <c r="AB493" s="365"/>
      <c r="AD493" s="219" t="s">
        <v>395</v>
      </c>
      <c r="CG493" s="54"/>
      <c r="CH493" s="54"/>
      <c r="CI493" s="54"/>
      <c r="CJ493" s="54"/>
      <c r="CK493" s="54"/>
      <c r="CL493" s="54"/>
      <c r="CM493" s="54"/>
    </row>
    <row r="494" spans="1:95" ht="27.95" customHeight="1" thickBot="1" x14ac:dyDescent="0.2">
      <c r="A494" s="508"/>
      <c r="B494" s="509" t="s">
        <v>110</v>
      </c>
      <c r="C494" s="541" t="s">
        <v>241</v>
      </c>
      <c r="D494" s="648"/>
      <c r="E494" s="649"/>
      <c r="F494" s="648"/>
      <c r="G494" s="649"/>
      <c r="H494" s="648"/>
      <c r="I494" s="649"/>
      <c r="J494" s="648"/>
      <c r="K494" s="649"/>
      <c r="L494" s="648"/>
      <c r="M494" s="649"/>
      <c r="N494" s="648"/>
      <c r="O494" s="649"/>
      <c r="P494" s="648"/>
      <c r="Q494" s="649"/>
      <c r="R494" s="648"/>
      <c r="S494" s="649"/>
      <c r="T494" s="648"/>
      <c r="U494" s="649"/>
      <c r="V494" s="648"/>
      <c r="W494" s="649"/>
      <c r="X494" s="47"/>
      <c r="Y494" s="513">
        <f t="shared" si="56"/>
        <v>0</v>
      </c>
      <c r="Z494" s="514">
        <v>10</v>
      </c>
      <c r="AA494" s="362">
        <f t="shared" si="57"/>
        <v>0</v>
      </c>
      <c r="AB494" s="365"/>
      <c r="AD494" s="219" t="s">
        <v>395</v>
      </c>
      <c r="CG494" s="54"/>
      <c r="CH494" s="54"/>
      <c r="CI494" s="54"/>
      <c r="CJ494" s="54"/>
      <c r="CK494" s="54"/>
      <c r="CL494" s="54"/>
      <c r="CM494" s="54"/>
    </row>
    <row r="495" spans="1:95" ht="21" customHeight="1" thickTop="1" thickBot="1" x14ac:dyDescent="0.25">
      <c r="A495" s="508"/>
      <c r="B495" s="529"/>
      <c r="C495" s="542"/>
      <c r="D495" s="659" t="s">
        <v>398</v>
      </c>
      <c r="E495" s="660"/>
      <c r="F495" s="660"/>
      <c r="G495" s="660"/>
      <c r="H495" s="660"/>
      <c r="I495" s="660"/>
      <c r="J495" s="660"/>
      <c r="K495" s="660"/>
      <c r="L495" s="660"/>
      <c r="M495" s="660"/>
      <c r="N495" s="660"/>
      <c r="O495" s="660"/>
      <c r="P495" s="660"/>
      <c r="Q495" s="660"/>
      <c r="R495" s="660"/>
      <c r="S495" s="660"/>
      <c r="T495" s="660"/>
      <c r="U495" s="660"/>
      <c r="V495" s="660"/>
      <c r="W495" s="660"/>
      <c r="X495" s="661"/>
      <c r="Y495" s="86">
        <f>SUM(Y489:Y494)</f>
        <v>0</v>
      </c>
      <c r="Z495" s="325">
        <f>SUM(Z489:Z494)</f>
        <v>70</v>
      </c>
      <c r="AA495" s="362"/>
      <c r="AB495" s="363"/>
      <c r="AD495" s="219"/>
      <c r="CG495" s="54"/>
      <c r="CH495" s="54"/>
      <c r="CI495" s="54"/>
      <c r="CJ495" s="54"/>
      <c r="CK495" s="54"/>
      <c r="CL495" s="54"/>
      <c r="CM495" s="54"/>
    </row>
    <row r="496" spans="1:95" ht="21" customHeight="1" thickBot="1" x14ac:dyDescent="0.25">
      <c r="A496" s="314"/>
      <c r="B496" s="160"/>
      <c r="C496" s="274"/>
      <c r="D496" s="650"/>
      <c r="E496" s="651"/>
      <c r="F496" s="762">
        <v>60</v>
      </c>
      <c r="G496" s="663"/>
      <c r="H496" s="663"/>
      <c r="I496" s="663"/>
      <c r="J496" s="663"/>
      <c r="K496" s="663"/>
      <c r="L496" s="663"/>
      <c r="M496" s="663"/>
      <c r="N496" s="663"/>
      <c r="O496" s="663"/>
      <c r="P496" s="663"/>
      <c r="Q496" s="663"/>
      <c r="R496" s="663"/>
      <c r="S496" s="663"/>
      <c r="T496" s="663"/>
      <c r="U496" s="663"/>
      <c r="V496" s="663"/>
      <c r="W496" s="663"/>
      <c r="X496" s="663"/>
      <c r="Y496" s="663"/>
      <c r="Z496" s="664"/>
      <c r="AA496" s="362"/>
      <c r="AB496" s="363"/>
      <c r="AD496" s="219"/>
      <c r="AE496" s="372"/>
      <c r="CG496" s="54"/>
      <c r="CH496" s="54"/>
      <c r="CI496" s="54"/>
      <c r="CJ496" s="54"/>
      <c r="CK496" s="54"/>
      <c r="CL496" s="54"/>
      <c r="CM496" s="54"/>
    </row>
    <row r="497" spans="1:91" ht="30" customHeight="1" thickBot="1" x14ac:dyDescent="0.25">
      <c r="A497" s="306"/>
      <c r="B497" s="340" t="s">
        <v>429</v>
      </c>
      <c r="C497" s="148" t="s">
        <v>430</v>
      </c>
      <c r="D497" s="20" t="s">
        <v>397</v>
      </c>
      <c r="E497" s="59"/>
      <c r="F497" s="20" t="s">
        <v>397</v>
      </c>
      <c r="G497" s="59"/>
      <c r="H497" s="20" t="s">
        <v>397</v>
      </c>
      <c r="I497" s="154"/>
      <c r="J497" s="20"/>
      <c r="K497" s="158"/>
      <c r="L497" s="155"/>
      <c r="M497" s="154"/>
      <c r="N497" s="157"/>
      <c r="O497" s="158"/>
      <c r="P497" s="155"/>
      <c r="Q497" s="154"/>
      <c r="R497" s="157"/>
      <c r="S497" s="158"/>
      <c r="T497" s="155"/>
      <c r="U497" s="154"/>
      <c r="V497" s="157"/>
      <c r="W497" s="158"/>
      <c r="X497" s="159"/>
      <c r="Y497" s="159"/>
      <c r="Z497" s="323"/>
      <c r="AA497" s="362"/>
      <c r="AB497" s="363"/>
      <c r="AD497" s="219"/>
      <c r="AE497" s="372"/>
      <c r="CG497" s="54"/>
      <c r="CH497" s="54"/>
      <c r="CI497" s="54"/>
      <c r="CJ497" s="54"/>
      <c r="CK497" s="54"/>
      <c r="CL497" s="54"/>
      <c r="CM497" s="54"/>
    </row>
    <row r="498" spans="1:91" ht="45" customHeight="1" x14ac:dyDescent="0.2">
      <c r="A498" s="508"/>
      <c r="B498" s="192" t="s">
        <v>431</v>
      </c>
      <c r="C498" s="140" t="s">
        <v>129</v>
      </c>
      <c r="D498" s="644"/>
      <c r="E498" s="645"/>
      <c r="F498" s="644"/>
      <c r="G498" s="645"/>
      <c r="H498" s="644"/>
      <c r="I498" s="645"/>
      <c r="J498" s="644"/>
      <c r="K498" s="645"/>
      <c r="L498" s="644"/>
      <c r="M498" s="645"/>
      <c r="N498" s="644"/>
      <c r="O498" s="645"/>
      <c r="P498" s="644"/>
      <c r="Q498" s="645"/>
      <c r="R498" s="644"/>
      <c r="S498" s="645"/>
      <c r="T498" s="644"/>
      <c r="U498" s="645"/>
      <c r="V498" s="644"/>
      <c r="W498" s="645"/>
      <c r="X498" s="47"/>
      <c r="Y498" s="95">
        <f t="shared" ref="Y498:Y505" si="58">IF(OR(D498="s",F498="s",H498="s",J498="s",L498="s",N498="s",P498="s",R498="s",T498="s",V498="s"), 0, IF(OR(D498="a",F498="a",H498="a",J498="a",L498="a",N498="a",P498="a",R498="a",T498="a",V498="a"),Z498,0))</f>
        <v>0</v>
      </c>
      <c r="Z498" s="327">
        <v>10</v>
      </c>
      <c r="AA498" s="362">
        <f t="shared" ref="AA498:AA505" si="59">COUNTIF(D498:W498,"a")+COUNTIF(D498:W498,"s")</f>
        <v>0</v>
      </c>
      <c r="AB498" s="365"/>
      <c r="AD498" s="219" t="s">
        <v>395</v>
      </c>
      <c r="CG498" s="54"/>
      <c r="CH498" s="54"/>
      <c r="CI498" s="54"/>
      <c r="CJ498" s="54"/>
      <c r="CK498" s="54"/>
      <c r="CL498" s="54"/>
      <c r="CM498" s="54"/>
    </row>
    <row r="499" spans="1:91" ht="27.95" customHeight="1" x14ac:dyDescent="0.2">
      <c r="A499" s="508"/>
      <c r="B499" s="509" t="s">
        <v>432</v>
      </c>
      <c r="C499" s="541" t="s">
        <v>433</v>
      </c>
      <c r="D499" s="646"/>
      <c r="E499" s="647"/>
      <c r="F499" s="646"/>
      <c r="G499" s="647"/>
      <c r="H499" s="646"/>
      <c r="I499" s="647"/>
      <c r="J499" s="646"/>
      <c r="K499" s="647"/>
      <c r="L499" s="646"/>
      <c r="M499" s="647"/>
      <c r="N499" s="646"/>
      <c r="O499" s="647"/>
      <c r="P499" s="646"/>
      <c r="Q499" s="647"/>
      <c r="R499" s="646"/>
      <c r="S499" s="647"/>
      <c r="T499" s="646"/>
      <c r="U499" s="647"/>
      <c r="V499" s="646"/>
      <c r="W499" s="647"/>
      <c r="X499" s="47"/>
      <c r="Y499" s="513">
        <f t="shared" si="58"/>
        <v>0</v>
      </c>
      <c r="Z499" s="514">
        <v>10</v>
      </c>
      <c r="AA499" s="362">
        <f t="shared" si="59"/>
        <v>0</v>
      </c>
      <c r="AB499" s="365"/>
      <c r="AD499" s="219"/>
      <c r="CG499" s="54"/>
      <c r="CH499" s="54"/>
      <c r="CI499" s="54"/>
      <c r="CJ499" s="54"/>
      <c r="CK499" s="54"/>
      <c r="CL499" s="54"/>
      <c r="CM499" s="54"/>
    </row>
    <row r="500" spans="1:91" ht="45" customHeight="1" x14ac:dyDescent="0.2">
      <c r="A500" s="508"/>
      <c r="B500" s="515" t="s">
        <v>434</v>
      </c>
      <c r="C500" s="511" t="s">
        <v>435</v>
      </c>
      <c r="D500" s="646"/>
      <c r="E500" s="647"/>
      <c r="F500" s="646"/>
      <c r="G500" s="647"/>
      <c r="H500" s="646"/>
      <c r="I500" s="647"/>
      <c r="J500" s="646"/>
      <c r="K500" s="647"/>
      <c r="L500" s="646"/>
      <c r="M500" s="647"/>
      <c r="N500" s="646"/>
      <c r="O500" s="647"/>
      <c r="P500" s="646"/>
      <c r="Q500" s="647"/>
      <c r="R500" s="646"/>
      <c r="S500" s="647"/>
      <c r="T500" s="646"/>
      <c r="U500" s="647"/>
      <c r="V500" s="646"/>
      <c r="W500" s="647"/>
      <c r="X500" s="47"/>
      <c r="Y500" s="513">
        <f t="shared" si="58"/>
        <v>0</v>
      </c>
      <c r="Z500" s="514">
        <v>10</v>
      </c>
      <c r="AA500" s="362">
        <f t="shared" si="59"/>
        <v>0</v>
      </c>
      <c r="AB500" s="365"/>
      <c r="AD500" s="219"/>
      <c r="CG500" s="54"/>
      <c r="CH500" s="54"/>
      <c r="CI500" s="54"/>
      <c r="CJ500" s="54"/>
      <c r="CK500" s="54"/>
      <c r="CL500" s="54"/>
      <c r="CM500" s="54"/>
    </row>
    <row r="501" spans="1:91" ht="45" customHeight="1" x14ac:dyDescent="0.2">
      <c r="A501" s="508"/>
      <c r="B501" s="515" t="s">
        <v>436</v>
      </c>
      <c r="C501" s="511" t="s">
        <v>42</v>
      </c>
      <c r="D501" s="646"/>
      <c r="E501" s="647"/>
      <c r="F501" s="646"/>
      <c r="G501" s="647"/>
      <c r="H501" s="646"/>
      <c r="I501" s="647"/>
      <c r="J501" s="646"/>
      <c r="K501" s="647"/>
      <c r="L501" s="646"/>
      <c r="M501" s="647"/>
      <c r="N501" s="646"/>
      <c r="O501" s="647"/>
      <c r="P501" s="646"/>
      <c r="Q501" s="647"/>
      <c r="R501" s="646"/>
      <c r="S501" s="647"/>
      <c r="T501" s="646"/>
      <c r="U501" s="647"/>
      <c r="V501" s="646"/>
      <c r="W501" s="647"/>
      <c r="X501" s="47"/>
      <c r="Y501" s="513">
        <f t="shared" si="58"/>
        <v>0</v>
      </c>
      <c r="Z501" s="514">
        <v>5</v>
      </c>
      <c r="AA501" s="362">
        <f t="shared" si="59"/>
        <v>0</v>
      </c>
      <c r="AB501" s="365"/>
      <c r="AD501" s="219"/>
      <c r="CG501" s="54"/>
      <c r="CH501" s="54"/>
      <c r="CI501" s="54"/>
      <c r="CJ501" s="54"/>
      <c r="CK501" s="54"/>
      <c r="CL501" s="54"/>
      <c r="CM501" s="54"/>
    </row>
    <row r="502" spans="1:91" ht="45" customHeight="1" x14ac:dyDescent="0.2">
      <c r="A502" s="508"/>
      <c r="B502" s="509" t="s">
        <v>43</v>
      </c>
      <c r="C502" s="541" t="s">
        <v>44</v>
      </c>
      <c r="D502" s="646"/>
      <c r="E502" s="647"/>
      <c r="F502" s="646"/>
      <c r="G502" s="647"/>
      <c r="H502" s="646"/>
      <c r="I502" s="647"/>
      <c r="J502" s="646"/>
      <c r="K502" s="647"/>
      <c r="L502" s="646"/>
      <c r="M502" s="647"/>
      <c r="N502" s="646"/>
      <c r="O502" s="647"/>
      <c r="P502" s="646"/>
      <c r="Q502" s="647"/>
      <c r="R502" s="646"/>
      <c r="S502" s="647"/>
      <c r="T502" s="646"/>
      <c r="U502" s="647"/>
      <c r="V502" s="646"/>
      <c r="W502" s="647"/>
      <c r="X502" s="47"/>
      <c r="Y502" s="513">
        <f t="shared" si="58"/>
        <v>0</v>
      </c>
      <c r="Z502" s="514">
        <v>10</v>
      </c>
      <c r="AA502" s="362">
        <f t="shared" si="59"/>
        <v>0</v>
      </c>
      <c r="AB502" s="365"/>
      <c r="AD502" s="219" t="s">
        <v>395</v>
      </c>
      <c r="CG502" s="54"/>
      <c r="CH502" s="54"/>
      <c r="CI502" s="54"/>
      <c r="CJ502" s="54"/>
      <c r="CK502" s="54"/>
      <c r="CL502" s="54"/>
      <c r="CM502" s="54"/>
    </row>
    <row r="503" spans="1:91" ht="27.95" customHeight="1" x14ac:dyDescent="0.15">
      <c r="A503" s="508"/>
      <c r="B503" s="515" t="s">
        <v>387</v>
      </c>
      <c r="C503" s="542" t="s">
        <v>174</v>
      </c>
      <c r="D503" s="648"/>
      <c r="E503" s="649"/>
      <c r="F503" s="648"/>
      <c r="G503" s="649"/>
      <c r="H503" s="648"/>
      <c r="I503" s="649"/>
      <c r="J503" s="648"/>
      <c r="K503" s="649"/>
      <c r="L503" s="648"/>
      <c r="M503" s="649"/>
      <c r="N503" s="648"/>
      <c r="O503" s="649"/>
      <c r="P503" s="648"/>
      <c r="Q503" s="649"/>
      <c r="R503" s="648"/>
      <c r="S503" s="649"/>
      <c r="T503" s="648"/>
      <c r="U503" s="649"/>
      <c r="V503" s="648"/>
      <c r="W503" s="649"/>
      <c r="X503" s="47"/>
      <c r="Y503" s="513">
        <f t="shared" si="58"/>
        <v>0</v>
      </c>
      <c r="Z503" s="514">
        <v>10</v>
      </c>
      <c r="AA503" s="362">
        <f t="shared" si="59"/>
        <v>0</v>
      </c>
      <c r="AB503" s="365"/>
      <c r="AD503" s="219"/>
      <c r="CG503" s="54"/>
      <c r="CH503" s="54"/>
      <c r="CI503" s="54"/>
      <c r="CJ503" s="54"/>
      <c r="CK503" s="54"/>
      <c r="CL503" s="54"/>
      <c r="CM503" s="54"/>
    </row>
    <row r="504" spans="1:91" ht="45" customHeight="1" x14ac:dyDescent="0.15">
      <c r="A504" s="508"/>
      <c r="B504" s="509" t="s">
        <v>175</v>
      </c>
      <c r="C504" s="541" t="s">
        <v>437</v>
      </c>
      <c r="D504" s="648"/>
      <c r="E504" s="649"/>
      <c r="F504" s="648"/>
      <c r="G504" s="649"/>
      <c r="H504" s="648"/>
      <c r="I504" s="649"/>
      <c r="J504" s="648"/>
      <c r="K504" s="649"/>
      <c r="L504" s="648"/>
      <c r="M504" s="649"/>
      <c r="N504" s="648"/>
      <c r="O504" s="649"/>
      <c r="P504" s="648"/>
      <c r="Q504" s="649"/>
      <c r="R504" s="648"/>
      <c r="S504" s="649"/>
      <c r="T504" s="648"/>
      <c r="U504" s="649"/>
      <c r="V504" s="648"/>
      <c r="W504" s="649"/>
      <c r="X504" s="47"/>
      <c r="Y504" s="513">
        <f t="shared" si="58"/>
        <v>0</v>
      </c>
      <c r="Z504" s="514">
        <v>10</v>
      </c>
      <c r="AA504" s="362">
        <f t="shared" si="59"/>
        <v>0</v>
      </c>
      <c r="AB504" s="365"/>
      <c r="AD504" s="219" t="s">
        <v>395</v>
      </c>
      <c r="AE504" s="372"/>
      <c r="CG504" s="54"/>
      <c r="CH504" s="54"/>
      <c r="CI504" s="54"/>
      <c r="CJ504" s="54"/>
      <c r="CK504" s="54"/>
      <c r="CL504" s="54"/>
      <c r="CM504" s="54"/>
    </row>
    <row r="505" spans="1:91" ht="45" customHeight="1" thickBot="1" x14ac:dyDescent="0.2">
      <c r="A505" s="508"/>
      <c r="B505" s="515" t="s">
        <v>438</v>
      </c>
      <c r="C505" s="511" t="s">
        <v>418</v>
      </c>
      <c r="D505" s="605"/>
      <c r="E505" s="606"/>
      <c r="F505" s="605"/>
      <c r="G505" s="606"/>
      <c r="H505" s="605"/>
      <c r="I505" s="606"/>
      <c r="J505" s="605"/>
      <c r="K505" s="606"/>
      <c r="L505" s="605"/>
      <c r="M505" s="606"/>
      <c r="N505" s="605"/>
      <c r="O505" s="606"/>
      <c r="P505" s="605"/>
      <c r="Q505" s="606"/>
      <c r="R505" s="605"/>
      <c r="S505" s="606"/>
      <c r="T505" s="605"/>
      <c r="U505" s="606"/>
      <c r="V505" s="605"/>
      <c r="W505" s="606"/>
      <c r="X505" s="47"/>
      <c r="Y505" s="513">
        <f t="shared" si="58"/>
        <v>0</v>
      </c>
      <c r="Z505" s="514">
        <v>10</v>
      </c>
      <c r="AA505" s="362">
        <f t="shared" si="59"/>
        <v>0</v>
      </c>
      <c r="AB505" s="365"/>
      <c r="AD505" s="219"/>
      <c r="AE505" s="372"/>
      <c r="CG505" s="54"/>
      <c r="CH505" s="54"/>
      <c r="CI505" s="54"/>
      <c r="CJ505" s="54"/>
      <c r="CK505" s="54"/>
      <c r="CL505" s="54"/>
      <c r="CM505" s="54"/>
    </row>
    <row r="506" spans="1:91" ht="21" customHeight="1" thickTop="1" thickBot="1" x14ac:dyDescent="0.25">
      <c r="A506" s="508"/>
      <c r="B506" s="529"/>
      <c r="C506" s="542"/>
      <c r="D506" s="659" t="s">
        <v>398</v>
      </c>
      <c r="E506" s="660"/>
      <c r="F506" s="660"/>
      <c r="G506" s="660"/>
      <c r="H506" s="660"/>
      <c r="I506" s="660"/>
      <c r="J506" s="660"/>
      <c r="K506" s="660"/>
      <c r="L506" s="660"/>
      <c r="M506" s="660"/>
      <c r="N506" s="660"/>
      <c r="O506" s="660"/>
      <c r="P506" s="660"/>
      <c r="Q506" s="660"/>
      <c r="R506" s="660"/>
      <c r="S506" s="660"/>
      <c r="T506" s="660"/>
      <c r="U506" s="660"/>
      <c r="V506" s="660"/>
      <c r="W506" s="660"/>
      <c r="X506" s="661"/>
      <c r="Y506" s="86">
        <f>SUM(Y498:Y505)</f>
        <v>0</v>
      </c>
      <c r="Z506" s="325">
        <f>SUM(Z498:Z505)</f>
        <v>75</v>
      </c>
      <c r="AA506" s="362"/>
      <c r="AB506" s="363"/>
      <c r="AD506" s="219"/>
      <c r="CG506" s="54"/>
      <c r="CH506" s="54"/>
      <c r="CI506" s="54"/>
      <c r="CJ506" s="54"/>
      <c r="CK506" s="54"/>
      <c r="CL506" s="54"/>
      <c r="CM506" s="54"/>
    </row>
    <row r="507" spans="1:91" ht="21" customHeight="1" thickBot="1" x14ac:dyDescent="0.25">
      <c r="A507" s="314"/>
      <c r="B507" s="160"/>
      <c r="C507" s="274"/>
      <c r="D507" s="650"/>
      <c r="E507" s="651"/>
      <c r="F507" s="771">
        <v>30</v>
      </c>
      <c r="G507" s="772"/>
      <c r="H507" s="772"/>
      <c r="I507" s="772"/>
      <c r="J507" s="772"/>
      <c r="K507" s="772"/>
      <c r="L507" s="772"/>
      <c r="M507" s="772"/>
      <c r="N507" s="772"/>
      <c r="O507" s="772"/>
      <c r="P507" s="772"/>
      <c r="Q507" s="772"/>
      <c r="R507" s="772"/>
      <c r="S507" s="772"/>
      <c r="T507" s="772"/>
      <c r="U507" s="772"/>
      <c r="V507" s="772"/>
      <c r="W507" s="772"/>
      <c r="X507" s="772"/>
      <c r="Y507" s="772"/>
      <c r="Z507" s="773"/>
      <c r="AA507" s="362"/>
      <c r="AB507" s="363"/>
      <c r="AD507" s="219"/>
      <c r="AE507" s="372"/>
      <c r="CG507" s="54"/>
      <c r="CH507" s="54"/>
      <c r="CI507" s="54"/>
      <c r="CJ507" s="54"/>
      <c r="CK507" s="54"/>
      <c r="CL507" s="54"/>
      <c r="CM507" s="54"/>
    </row>
    <row r="508" spans="1:91" ht="30" customHeight="1" thickBot="1" x14ac:dyDescent="0.25">
      <c r="A508" s="306"/>
      <c r="B508" s="198">
        <v>6200</v>
      </c>
      <c r="C508" s="268" t="s">
        <v>183</v>
      </c>
      <c r="D508" s="278"/>
      <c r="E508" s="279"/>
      <c r="F508" s="278"/>
      <c r="G508" s="279"/>
      <c r="H508" s="20" t="s">
        <v>397</v>
      </c>
      <c r="I508" s="279"/>
      <c r="J508" s="278"/>
      <c r="K508" s="279"/>
      <c r="L508" s="278"/>
      <c r="M508" s="279"/>
      <c r="N508" s="278"/>
      <c r="O508" s="279"/>
      <c r="P508" s="20" t="s">
        <v>397</v>
      </c>
      <c r="Q508" s="279"/>
      <c r="R508" s="278"/>
      <c r="S508" s="279"/>
      <c r="T508" s="278"/>
      <c r="U508" s="279"/>
      <c r="V508" s="278"/>
      <c r="W508" s="279"/>
      <c r="X508" s="159"/>
      <c r="Y508" s="280"/>
      <c r="Z508" s="243"/>
      <c r="AA508" s="362"/>
      <c r="AB508" s="363"/>
      <c r="AD508" s="219"/>
      <c r="CG508" s="54"/>
      <c r="CH508" s="54"/>
      <c r="CI508" s="54"/>
      <c r="CJ508" s="54"/>
      <c r="CK508" s="54"/>
      <c r="CL508" s="54"/>
      <c r="CM508" s="54"/>
    </row>
    <row r="509" spans="1:91" ht="45" customHeight="1" x14ac:dyDescent="0.2">
      <c r="A509" s="508"/>
      <c r="B509" s="192" t="s">
        <v>239</v>
      </c>
      <c r="C509" s="147" t="s">
        <v>497</v>
      </c>
      <c r="D509" s="644"/>
      <c r="E509" s="645"/>
      <c r="F509" s="644"/>
      <c r="G509" s="645"/>
      <c r="H509" s="644"/>
      <c r="I509" s="645"/>
      <c r="J509" s="644"/>
      <c r="K509" s="645"/>
      <c r="L509" s="644"/>
      <c r="M509" s="645"/>
      <c r="N509" s="644"/>
      <c r="O509" s="645"/>
      <c r="P509" s="644"/>
      <c r="Q509" s="645"/>
      <c r="R509" s="644"/>
      <c r="S509" s="645"/>
      <c r="T509" s="644"/>
      <c r="U509" s="645"/>
      <c r="V509" s="644"/>
      <c r="W509" s="645"/>
      <c r="X509" s="102"/>
      <c r="Y509" s="513">
        <f t="shared" ref="Y509:Y518" si="60">IF(OR(D509="s",F509="s",H509="s",J509="s",L509="s",N509="s",P509="s",R509="s",T509="s",V509="s"), 0, IF(OR(D509="a",F509="a",H509="a",J509="a",L509="a",N509="a",P509="a",R509="a",T509="a",V509="a"),Z509,0))</f>
        <v>0</v>
      </c>
      <c r="Z509" s="514">
        <v>10</v>
      </c>
      <c r="AA509" s="362">
        <f t="shared" ref="AA509:AA516" si="61">COUNTIF(D509:W509,"a")+COUNTIF(D509:W509,"s")</f>
        <v>0</v>
      </c>
      <c r="AB509" s="365"/>
      <c r="AD509" s="219" t="s">
        <v>395</v>
      </c>
      <c r="CG509" s="54"/>
      <c r="CH509" s="54"/>
      <c r="CI509" s="54"/>
      <c r="CJ509" s="54"/>
      <c r="CK509" s="54"/>
      <c r="CL509" s="54"/>
      <c r="CM509" s="54"/>
    </row>
    <row r="510" spans="1:91" ht="27.95" customHeight="1" x14ac:dyDescent="0.2">
      <c r="A510" s="508"/>
      <c r="B510" s="192" t="s">
        <v>240</v>
      </c>
      <c r="C510" s="126" t="s">
        <v>406</v>
      </c>
      <c r="D510" s="646"/>
      <c r="E510" s="647"/>
      <c r="F510" s="646"/>
      <c r="G510" s="647"/>
      <c r="H510" s="646"/>
      <c r="I510" s="647"/>
      <c r="J510" s="646"/>
      <c r="K510" s="647"/>
      <c r="L510" s="646"/>
      <c r="M510" s="647"/>
      <c r="N510" s="646"/>
      <c r="O510" s="647"/>
      <c r="P510" s="646"/>
      <c r="Q510" s="647"/>
      <c r="R510" s="646"/>
      <c r="S510" s="647"/>
      <c r="T510" s="646"/>
      <c r="U510" s="647"/>
      <c r="V510" s="646"/>
      <c r="W510" s="647"/>
      <c r="X510" s="102"/>
      <c r="Y510" s="513">
        <f t="shared" si="60"/>
        <v>0</v>
      </c>
      <c r="Z510" s="514">
        <v>5</v>
      </c>
      <c r="AA510" s="362">
        <f t="shared" si="61"/>
        <v>0</v>
      </c>
      <c r="AB510" s="365"/>
      <c r="AD510" s="219" t="s">
        <v>395</v>
      </c>
      <c r="CG510" s="54"/>
      <c r="CH510" s="54"/>
      <c r="CI510" s="54"/>
      <c r="CJ510" s="54"/>
      <c r="CK510" s="54"/>
      <c r="CL510" s="54"/>
      <c r="CM510" s="54"/>
    </row>
    <row r="511" spans="1:91" ht="67.7" customHeight="1" x14ac:dyDescent="0.2">
      <c r="A511" s="508"/>
      <c r="B511" s="509" t="s">
        <v>117</v>
      </c>
      <c r="C511" s="522" t="s">
        <v>56</v>
      </c>
      <c r="D511" s="646"/>
      <c r="E511" s="647"/>
      <c r="F511" s="646"/>
      <c r="G511" s="647"/>
      <c r="H511" s="646"/>
      <c r="I511" s="647"/>
      <c r="J511" s="646"/>
      <c r="K511" s="647"/>
      <c r="L511" s="646"/>
      <c r="M511" s="647"/>
      <c r="N511" s="646"/>
      <c r="O511" s="647"/>
      <c r="P511" s="646"/>
      <c r="Q511" s="647"/>
      <c r="R511" s="646"/>
      <c r="S511" s="647"/>
      <c r="T511" s="646"/>
      <c r="U511" s="647"/>
      <c r="V511" s="646"/>
      <c r="W511" s="647"/>
      <c r="X511" s="102"/>
      <c r="Y511" s="513">
        <f t="shared" si="60"/>
        <v>0</v>
      </c>
      <c r="Z511" s="514">
        <v>10</v>
      </c>
      <c r="AA511" s="362">
        <f t="shared" si="61"/>
        <v>0</v>
      </c>
      <c r="AB511" s="365"/>
      <c r="AD511" s="219"/>
      <c r="CG511" s="54"/>
      <c r="CH511" s="54"/>
      <c r="CI511" s="54"/>
      <c r="CJ511" s="54"/>
      <c r="CK511" s="54"/>
      <c r="CL511" s="54"/>
      <c r="CM511" s="54"/>
    </row>
    <row r="512" spans="1:91" ht="27.95" customHeight="1" x14ac:dyDescent="0.2">
      <c r="A512" s="508"/>
      <c r="B512" s="509" t="s">
        <v>224</v>
      </c>
      <c r="C512" s="522" t="s">
        <v>1</v>
      </c>
      <c r="D512" s="646"/>
      <c r="E512" s="647"/>
      <c r="F512" s="646"/>
      <c r="G512" s="647"/>
      <c r="H512" s="646"/>
      <c r="I512" s="647"/>
      <c r="J512" s="646"/>
      <c r="K512" s="647"/>
      <c r="L512" s="646"/>
      <c r="M512" s="647"/>
      <c r="N512" s="646"/>
      <c r="O512" s="647"/>
      <c r="P512" s="646"/>
      <c r="Q512" s="647"/>
      <c r="R512" s="646"/>
      <c r="S512" s="647"/>
      <c r="T512" s="646"/>
      <c r="U512" s="647"/>
      <c r="V512" s="646"/>
      <c r="W512" s="647"/>
      <c r="X512" s="102"/>
      <c r="Y512" s="513">
        <f t="shared" si="60"/>
        <v>0</v>
      </c>
      <c r="Z512" s="514">
        <v>10</v>
      </c>
      <c r="AA512" s="362">
        <f t="shared" si="61"/>
        <v>0</v>
      </c>
      <c r="AB512" s="365"/>
      <c r="AD512" s="219"/>
      <c r="CG512" s="54"/>
      <c r="CH512" s="54"/>
      <c r="CI512" s="54"/>
      <c r="CJ512" s="54"/>
      <c r="CK512" s="54"/>
      <c r="CL512" s="54"/>
      <c r="CM512" s="54"/>
    </row>
    <row r="513" spans="1:95" ht="45" customHeight="1" x14ac:dyDescent="0.2">
      <c r="A513" s="508"/>
      <c r="B513" s="509" t="s">
        <v>225</v>
      </c>
      <c r="C513" s="522" t="s">
        <v>498</v>
      </c>
      <c r="D513" s="646"/>
      <c r="E513" s="647"/>
      <c r="F513" s="646"/>
      <c r="G513" s="647"/>
      <c r="H513" s="646"/>
      <c r="I513" s="647"/>
      <c r="J513" s="646"/>
      <c r="K513" s="647"/>
      <c r="L513" s="646"/>
      <c r="M513" s="647"/>
      <c r="N513" s="646"/>
      <c r="O513" s="647"/>
      <c r="P513" s="646"/>
      <c r="Q513" s="647"/>
      <c r="R513" s="646"/>
      <c r="S513" s="647"/>
      <c r="T513" s="646"/>
      <c r="U513" s="647"/>
      <c r="V513" s="646"/>
      <c r="W513" s="647"/>
      <c r="X513" s="102"/>
      <c r="Y513" s="513">
        <f t="shared" si="60"/>
        <v>0</v>
      </c>
      <c r="Z513" s="514">
        <v>5</v>
      </c>
      <c r="AA513" s="362">
        <f t="shared" si="61"/>
        <v>0</v>
      </c>
      <c r="AB513" s="365"/>
      <c r="AD513" s="219" t="s">
        <v>395</v>
      </c>
      <c r="CG513" s="54"/>
      <c r="CH513" s="54"/>
      <c r="CI513" s="54"/>
      <c r="CJ513" s="54"/>
      <c r="CK513" s="54"/>
      <c r="CL513" s="54"/>
      <c r="CM513" s="54"/>
    </row>
    <row r="514" spans="1:95" ht="45" customHeight="1" x14ac:dyDescent="0.2">
      <c r="A514" s="508"/>
      <c r="B514" s="509" t="s">
        <v>11</v>
      </c>
      <c r="C514" s="522" t="s">
        <v>208</v>
      </c>
      <c r="D514" s="646"/>
      <c r="E514" s="647"/>
      <c r="F514" s="646"/>
      <c r="G514" s="647"/>
      <c r="H514" s="646"/>
      <c r="I514" s="647"/>
      <c r="J514" s="646"/>
      <c r="K514" s="647"/>
      <c r="L514" s="646"/>
      <c r="M514" s="647"/>
      <c r="N514" s="646"/>
      <c r="O514" s="647"/>
      <c r="P514" s="646"/>
      <c r="Q514" s="647"/>
      <c r="R514" s="646"/>
      <c r="S514" s="647"/>
      <c r="T514" s="646"/>
      <c r="U514" s="647"/>
      <c r="V514" s="646"/>
      <c r="W514" s="647"/>
      <c r="X514" s="527"/>
      <c r="Y514" s="513">
        <f t="shared" si="60"/>
        <v>0</v>
      </c>
      <c r="Z514" s="514">
        <v>10</v>
      </c>
      <c r="AA514" s="362">
        <f t="shared" si="61"/>
        <v>0</v>
      </c>
      <c r="AB514" s="365"/>
      <c r="AD514" s="219" t="s">
        <v>395</v>
      </c>
      <c r="CG514" s="54"/>
      <c r="CH514" s="54"/>
      <c r="CI514" s="54"/>
      <c r="CJ514" s="54"/>
      <c r="CK514" s="54"/>
      <c r="CL514" s="54"/>
      <c r="CM514" s="54"/>
    </row>
    <row r="515" spans="1:95" ht="45" customHeight="1" x14ac:dyDescent="0.2">
      <c r="A515" s="508"/>
      <c r="B515" s="509" t="s">
        <v>64</v>
      </c>
      <c r="C515" s="522" t="s">
        <v>134</v>
      </c>
      <c r="D515" s="646"/>
      <c r="E515" s="647"/>
      <c r="F515" s="646"/>
      <c r="G515" s="647"/>
      <c r="H515" s="646"/>
      <c r="I515" s="647"/>
      <c r="J515" s="646"/>
      <c r="K515" s="647"/>
      <c r="L515" s="646"/>
      <c r="M515" s="647"/>
      <c r="N515" s="646"/>
      <c r="O515" s="647"/>
      <c r="P515" s="646"/>
      <c r="Q515" s="647"/>
      <c r="R515" s="646"/>
      <c r="S515" s="647"/>
      <c r="T515" s="646"/>
      <c r="U515" s="647"/>
      <c r="V515" s="646"/>
      <c r="W515" s="647"/>
      <c r="X515" s="40"/>
      <c r="Y515" s="87">
        <f>IF(OR(D515="s",F515="s",H515="s",J515="s",L515="s",N515="s",P515="s",R515="s",T515="s",V515="s"), 0, IF(OR(D515="a",F515="a",H515="a",J515="a",L515="a",N515="a",P515="a",R515="a",T515="a",V515="a", X515="NA"),Z515,0))</f>
        <v>0</v>
      </c>
      <c r="Z515" s="514">
        <v>5</v>
      </c>
      <c r="AA515" s="362">
        <f>COUNTIF(D515:W515,"a")+COUNTIF(D515:W515,"s")+COUNTIF(X515,"NA")</f>
        <v>0</v>
      </c>
      <c r="AB515" s="365"/>
      <c r="AD515" s="219" t="s">
        <v>395</v>
      </c>
      <c r="CG515" s="54"/>
      <c r="CH515" s="54"/>
      <c r="CI515" s="54"/>
      <c r="CJ515" s="54"/>
      <c r="CK515" s="54"/>
      <c r="CL515" s="54"/>
      <c r="CM515" s="54"/>
    </row>
    <row r="516" spans="1:95" ht="45" customHeight="1" x14ac:dyDescent="0.2">
      <c r="A516" s="508"/>
      <c r="B516" s="509" t="s">
        <v>118</v>
      </c>
      <c r="C516" s="522" t="s">
        <v>125</v>
      </c>
      <c r="D516" s="646"/>
      <c r="E516" s="647"/>
      <c r="F516" s="646"/>
      <c r="G516" s="647"/>
      <c r="H516" s="646"/>
      <c r="I516" s="647"/>
      <c r="J516" s="646"/>
      <c r="K516" s="647"/>
      <c r="L516" s="646"/>
      <c r="M516" s="647"/>
      <c r="N516" s="646"/>
      <c r="O516" s="647"/>
      <c r="P516" s="646"/>
      <c r="Q516" s="647"/>
      <c r="R516" s="646"/>
      <c r="S516" s="647"/>
      <c r="T516" s="646"/>
      <c r="U516" s="647"/>
      <c r="V516" s="646"/>
      <c r="W516" s="647"/>
      <c r="X516" s="102"/>
      <c r="Y516" s="513">
        <f t="shared" si="60"/>
        <v>0</v>
      </c>
      <c r="Z516" s="514">
        <v>10</v>
      </c>
      <c r="AA516" s="362">
        <f t="shared" si="61"/>
        <v>0</v>
      </c>
      <c r="AB516" s="365"/>
      <c r="AD516" s="219" t="s">
        <v>395</v>
      </c>
      <c r="CG516" s="54"/>
      <c r="CH516" s="54"/>
      <c r="CI516" s="54"/>
      <c r="CJ516" s="54"/>
      <c r="CK516" s="54"/>
      <c r="CL516" s="54"/>
      <c r="CM516" s="54"/>
    </row>
    <row r="517" spans="1:95" ht="27.95" customHeight="1" x14ac:dyDescent="0.2">
      <c r="A517" s="508"/>
      <c r="B517" s="509" t="s">
        <v>467</v>
      </c>
      <c r="C517" s="522" t="s">
        <v>238</v>
      </c>
      <c r="D517" s="589"/>
      <c r="E517" s="590"/>
      <c r="F517" s="589"/>
      <c r="G517" s="590"/>
      <c r="H517" s="589"/>
      <c r="I517" s="590"/>
      <c r="J517" s="589"/>
      <c r="K517" s="590"/>
      <c r="L517" s="589"/>
      <c r="M517" s="590"/>
      <c r="N517" s="589"/>
      <c r="O517" s="590"/>
      <c r="P517" s="589"/>
      <c r="Q517" s="590"/>
      <c r="R517" s="589"/>
      <c r="S517" s="590"/>
      <c r="T517" s="589"/>
      <c r="U517" s="590"/>
      <c r="V517" s="589"/>
      <c r="W517" s="590"/>
      <c r="X517" s="102"/>
      <c r="Y517" s="96">
        <f t="shared" si="60"/>
        <v>0</v>
      </c>
      <c r="Z517" s="514">
        <v>10</v>
      </c>
      <c r="AA517" s="362">
        <f>IF((COUNTIF(D517:W517,"a")+COUNTIF(D517:W517,"s"))&gt;0,IF(OR((COUNTIF(D518:W518,"a")+COUNTIF(D518:W518,"s"))),0,COUNTIF(D517:W517,"a")+COUNTIF(D517:W517,"s")),COUNTIF(D517:W517,"a")+COUNTIF(D517:W517,"s"))</f>
        <v>0</v>
      </c>
      <c r="AB517" s="366"/>
      <c r="AD517" s="219"/>
      <c r="CG517" s="54"/>
      <c r="CH517" s="54"/>
      <c r="CI517" s="54"/>
      <c r="CJ517" s="54"/>
      <c r="CK517" s="54"/>
      <c r="CL517" s="54"/>
      <c r="CM517" s="54"/>
    </row>
    <row r="518" spans="1:95" ht="27.95" customHeight="1" thickBot="1" x14ac:dyDescent="0.25">
      <c r="A518" s="508"/>
      <c r="B518" s="538" t="s">
        <v>226</v>
      </c>
      <c r="C518" s="539" t="s">
        <v>62</v>
      </c>
      <c r="D518" s="605"/>
      <c r="E518" s="606"/>
      <c r="F518" s="605"/>
      <c r="G518" s="606"/>
      <c r="H518" s="605"/>
      <c r="I518" s="606"/>
      <c r="J518" s="605"/>
      <c r="K518" s="606"/>
      <c r="L518" s="605"/>
      <c r="M518" s="606"/>
      <c r="N518" s="605"/>
      <c r="O518" s="606"/>
      <c r="P518" s="605"/>
      <c r="Q518" s="606"/>
      <c r="R518" s="605"/>
      <c r="S518" s="606"/>
      <c r="T518" s="605"/>
      <c r="U518" s="606"/>
      <c r="V518" s="605"/>
      <c r="W518" s="606"/>
      <c r="X518" s="102"/>
      <c r="Y518" s="109">
        <f t="shared" si="60"/>
        <v>0</v>
      </c>
      <c r="Z518" s="336">
        <v>10</v>
      </c>
      <c r="AA518" s="362">
        <f>IF((COUNTIF(D518:W518,"a")+COUNTIF(D518:W518,"s"))&gt;0,IF((COUNTIF(D517:W517,"a")+COUNTIF(D517:W517,"s"))&gt;0,0,COUNTIF(D518:W518,"a")+COUNTIF(D518:W518,"s")), COUNTIF(D518:W518,"a")+COUNTIF(D518:W518,"s"))</f>
        <v>0</v>
      </c>
      <c r="AB518" s="366"/>
      <c r="AD518" s="219"/>
      <c r="CG518" s="54"/>
      <c r="CH518" s="54"/>
      <c r="CI518" s="54"/>
      <c r="CJ518" s="54"/>
      <c r="CK518" s="54"/>
      <c r="CL518" s="54"/>
      <c r="CM518" s="54"/>
    </row>
    <row r="519" spans="1:95" ht="21" customHeight="1" thickTop="1" thickBot="1" x14ac:dyDescent="0.25">
      <c r="A519" s="337"/>
      <c r="B519" s="44"/>
      <c r="C519" s="121"/>
      <c r="D519" s="659" t="s">
        <v>398</v>
      </c>
      <c r="E519" s="660"/>
      <c r="F519" s="660"/>
      <c r="G519" s="660"/>
      <c r="H519" s="660"/>
      <c r="I519" s="660"/>
      <c r="J519" s="660"/>
      <c r="K519" s="660"/>
      <c r="L519" s="660"/>
      <c r="M519" s="660"/>
      <c r="N519" s="660"/>
      <c r="O519" s="660"/>
      <c r="P519" s="660"/>
      <c r="Q519" s="660"/>
      <c r="R519" s="660"/>
      <c r="S519" s="660"/>
      <c r="T519" s="660"/>
      <c r="U519" s="660"/>
      <c r="V519" s="660"/>
      <c r="W519" s="660"/>
      <c r="X519" s="661"/>
      <c r="Y519" s="9">
        <f>SUM(Y509:Y518)</f>
        <v>0</v>
      </c>
      <c r="Z519" s="325">
        <f>SUM(Z509:Z517)</f>
        <v>75</v>
      </c>
      <c r="AA519" s="362"/>
      <c r="AB519" s="363"/>
      <c r="AD519" s="219"/>
      <c r="CG519" s="54"/>
      <c r="CH519" s="54"/>
      <c r="CI519" s="54"/>
      <c r="CJ519" s="54"/>
      <c r="CK519" s="54"/>
      <c r="CL519" s="54"/>
      <c r="CM519" s="54"/>
    </row>
    <row r="520" spans="1:95" ht="21" customHeight="1" thickBot="1" x14ac:dyDescent="0.25">
      <c r="A520" s="314"/>
      <c r="B520" s="160"/>
      <c r="C520" s="150"/>
      <c r="D520" s="650"/>
      <c r="E520" s="651"/>
      <c r="F520" s="831">
        <v>45</v>
      </c>
      <c r="G520" s="663"/>
      <c r="H520" s="663"/>
      <c r="I520" s="663"/>
      <c r="J520" s="663"/>
      <c r="K520" s="663"/>
      <c r="L520" s="663"/>
      <c r="M520" s="663"/>
      <c r="N520" s="663"/>
      <c r="O520" s="663"/>
      <c r="P520" s="663"/>
      <c r="Q520" s="663"/>
      <c r="R520" s="663"/>
      <c r="S520" s="663"/>
      <c r="T520" s="663"/>
      <c r="U520" s="663"/>
      <c r="V520" s="663"/>
      <c r="W520" s="663"/>
      <c r="X520" s="663"/>
      <c r="Y520" s="663"/>
      <c r="Z520" s="664"/>
      <c r="AA520" s="362"/>
      <c r="AB520" s="363"/>
      <c r="AD520" s="219"/>
      <c r="CG520" s="54"/>
      <c r="CH520" s="54"/>
      <c r="CI520" s="54"/>
      <c r="CJ520" s="54"/>
      <c r="CK520" s="54"/>
      <c r="CL520" s="54"/>
      <c r="CM520" s="54"/>
    </row>
    <row r="521" spans="1:95" s="229" customFormat="1" ht="30" customHeight="1" thickBot="1" x14ac:dyDescent="0.25">
      <c r="A521" s="341"/>
      <c r="B521" s="195" t="s">
        <v>393</v>
      </c>
      <c r="C521" s="148" t="s">
        <v>184</v>
      </c>
      <c r="D521" s="282"/>
      <c r="E521" s="283"/>
      <c r="F521" s="284"/>
      <c r="G521" s="285"/>
      <c r="H521" s="20" t="s">
        <v>397</v>
      </c>
      <c r="I521" s="283"/>
      <c r="J521" s="286"/>
      <c r="K521" s="285"/>
      <c r="L521" s="282"/>
      <c r="M521" s="283"/>
      <c r="N521" s="284"/>
      <c r="O521" s="285"/>
      <c r="P521" s="282"/>
      <c r="Q521" s="283"/>
      <c r="R521" s="284"/>
      <c r="S521" s="285"/>
      <c r="T521" s="282"/>
      <c r="U521" s="283"/>
      <c r="V521" s="284"/>
      <c r="W521" s="285"/>
      <c r="X521" s="287"/>
      <c r="Y521" s="287"/>
      <c r="Z521" s="323"/>
      <c r="AA521" s="362"/>
      <c r="AB521" s="367"/>
      <c r="AC521" s="228"/>
      <c r="AD521" s="219"/>
      <c r="AE521" s="374"/>
      <c r="AF521" s="374"/>
      <c r="AG521" s="374"/>
      <c r="AH521" s="374"/>
      <c r="AI521" s="374"/>
      <c r="AJ521" s="374"/>
      <c r="AK521" s="374"/>
      <c r="AL521" s="374"/>
      <c r="AM521" s="374"/>
      <c r="AN521" s="374"/>
      <c r="AO521" s="374"/>
      <c r="AP521" s="374"/>
      <c r="AQ521" s="374"/>
      <c r="AR521" s="374"/>
      <c r="AS521" s="374"/>
      <c r="AT521" s="374"/>
      <c r="AU521" s="374"/>
      <c r="AV521" s="374"/>
      <c r="AW521" s="374"/>
      <c r="AX521" s="374"/>
      <c r="AY521" s="374"/>
      <c r="AZ521" s="374"/>
      <c r="BA521" s="374"/>
      <c r="BB521" s="374"/>
      <c r="BC521" s="374"/>
      <c r="BD521" s="374"/>
      <c r="BE521" s="374"/>
      <c r="BF521" s="374"/>
      <c r="BG521" s="374"/>
      <c r="BH521" s="374"/>
      <c r="BI521" s="374"/>
      <c r="BJ521" s="374"/>
      <c r="BK521" s="374"/>
      <c r="BL521" s="374"/>
      <c r="BM521" s="374"/>
      <c r="BN521" s="374"/>
      <c r="BO521" s="374"/>
      <c r="BP521" s="374"/>
      <c r="BQ521" s="374"/>
      <c r="BR521" s="374"/>
      <c r="BS521" s="374"/>
      <c r="BT521" s="374"/>
      <c r="BU521" s="374"/>
      <c r="BV521" s="374"/>
      <c r="BW521" s="374"/>
      <c r="BX521" s="374"/>
      <c r="BY521" s="374"/>
      <c r="BZ521" s="374"/>
      <c r="CA521" s="374"/>
      <c r="CB521" s="374"/>
      <c r="CC521" s="374"/>
      <c r="CD521" s="374"/>
      <c r="CE521" s="374"/>
      <c r="CF521" s="374"/>
      <c r="CG521" s="227"/>
      <c r="CH521" s="227"/>
      <c r="CI521" s="227"/>
      <c r="CJ521" s="227"/>
      <c r="CK521" s="227"/>
      <c r="CL521" s="227"/>
      <c r="CM521" s="227"/>
      <c r="CN521" s="227"/>
      <c r="CO521" s="227"/>
      <c r="CP521" s="227"/>
      <c r="CQ521" s="227"/>
    </row>
    <row r="522" spans="1:95" s="229" customFormat="1" ht="45" customHeight="1" x14ac:dyDescent="0.2">
      <c r="A522" s="508"/>
      <c r="B522" s="515" t="s">
        <v>156</v>
      </c>
      <c r="C522" s="511" t="s">
        <v>157</v>
      </c>
      <c r="D522" s="646"/>
      <c r="E522" s="647"/>
      <c r="F522" s="646"/>
      <c r="G522" s="647"/>
      <c r="H522" s="646"/>
      <c r="I522" s="647"/>
      <c r="J522" s="646"/>
      <c r="K522" s="647"/>
      <c r="L522" s="646"/>
      <c r="M522" s="647"/>
      <c r="N522" s="646"/>
      <c r="O522" s="647"/>
      <c r="P522" s="646"/>
      <c r="Q522" s="647"/>
      <c r="R522" s="646"/>
      <c r="S522" s="647"/>
      <c r="T522" s="646"/>
      <c r="U522" s="647"/>
      <c r="V522" s="646"/>
      <c r="W522" s="647"/>
      <c r="X522" s="236"/>
      <c r="Y522" s="513">
        <f t="shared" ref="Y522:Y527" si="62">IF(OR(D522="s",F522="s",H522="s",J522="s",L522="s",N522="s",P522="s",R522="s",T522="s",V522="s"), 0, IF(OR(D522="a",F522="a",H522="a",J522="a",L522="a",N522="a",P522="a",R522="a",T522="a",V522="a"),Z522,0))</f>
        <v>0</v>
      </c>
      <c r="Z522" s="514">
        <v>20</v>
      </c>
      <c r="AA522" s="362">
        <f t="shared" ref="AA522:AA527" si="63">COUNTIF(D522:W522,"a")+COUNTIF(D522:W522,"s")</f>
        <v>0</v>
      </c>
      <c r="AB522" s="365"/>
      <c r="AC522" s="228"/>
      <c r="AD522" s="219" t="s">
        <v>395</v>
      </c>
      <c r="AE522" s="372"/>
      <c r="AF522" s="374"/>
      <c r="AG522" s="374"/>
      <c r="AH522" s="374"/>
      <c r="AI522" s="374"/>
      <c r="AJ522" s="374"/>
      <c r="AK522" s="374"/>
      <c r="AL522" s="374"/>
      <c r="AM522" s="374"/>
      <c r="AN522" s="374"/>
      <c r="AO522" s="374"/>
      <c r="AP522" s="374"/>
      <c r="AQ522" s="374"/>
      <c r="AR522" s="374"/>
      <c r="AS522" s="374"/>
      <c r="AT522" s="374"/>
      <c r="AU522" s="374"/>
      <c r="AV522" s="374"/>
      <c r="AW522" s="374"/>
      <c r="AX522" s="374"/>
      <c r="AY522" s="374"/>
      <c r="AZ522" s="374"/>
      <c r="BA522" s="374"/>
      <c r="BB522" s="374"/>
      <c r="BC522" s="374"/>
      <c r="BD522" s="374"/>
      <c r="BE522" s="374"/>
      <c r="BF522" s="374"/>
      <c r="BG522" s="374"/>
      <c r="BH522" s="374"/>
      <c r="BI522" s="374"/>
      <c r="BJ522" s="374"/>
      <c r="BK522" s="374"/>
      <c r="BL522" s="374"/>
      <c r="BM522" s="374"/>
      <c r="BN522" s="374"/>
      <c r="BO522" s="374"/>
      <c r="BP522" s="374"/>
      <c r="BQ522" s="374"/>
      <c r="BR522" s="374"/>
      <c r="BS522" s="374"/>
      <c r="BT522" s="374"/>
      <c r="BU522" s="374"/>
      <c r="BV522" s="374"/>
      <c r="BW522" s="374"/>
      <c r="BX522" s="374"/>
      <c r="BY522" s="374"/>
      <c r="BZ522" s="374"/>
      <c r="CA522" s="374"/>
      <c r="CB522" s="374"/>
      <c r="CC522" s="374"/>
      <c r="CD522" s="374"/>
      <c r="CE522" s="374"/>
      <c r="CF522" s="374"/>
      <c r="CG522" s="227"/>
      <c r="CH522" s="227"/>
      <c r="CI522" s="227"/>
      <c r="CJ522" s="227"/>
      <c r="CK522" s="227"/>
      <c r="CL522" s="227"/>
      <c r="CM522" s="227"/>
      <c r="CN522" s="227"/>
      <c r="CO522" s="227"/>
      <c r="CP522" s="227"/>
      <c r="CQ522" s="227"/>
    </row>
    <row r="523" spans="1:95" s="229" customFormat="1" ht="27.95" customHeight="1" x14ac:dyDescent="0.2">
      <c r="A523" s="508"/>
      <c r="B523" s="515" t="s">
        <v>163</v>
      </c>
      <c r="C523" s="540" t="s">
        <v>162</v>
      </c>
      <c r="D523" s="646"/>
      <c r="E523" s="647"/>
      <c r="F523" s="646"/>
      <c r="G523" s="647"/>
      <c r="H523" s="646"/>
      <c r="I523" s="647"/>
      <c r="J523" s="646"/>
      <c r="K523" s="647"/>
      <c r="L523" s="646"/>
      <c r="M523" s="647"/>
      <c r="N523" s="646"/>
      <c r="O523" s="647"/>
      <c r="P523" s="646"/>
      <c r="Q523" s="647"/>
      <c r="R523" s="646"/>
      <c r="S523" s="647"/>
      <c r="T523" s="646"/>
      <c r="U523" s="647"/>
      <c r="V523" s="646"/>
      <c r="W523" s="647"/>
      <c r="X523" s="236"/>
      <c r="Y523" s="513">
        <f t="shared" si="62"/>
        <v>0</v>
      </c>
      <c r="Z523" s="514">
        <v>10</v>
      </c>
      <c r="AA523" s="362">
        <f t="shared" si="63"/>
        <v>0</v>
      </c>
      <c r="AB523" s="365"/>
      <c r="AC523" s="228"/>
      <c r="AD523" s="219"/>
      <c r="AE523" s="372"/>
      <c r="AF523" s="374"/>
      <c r="AG523" s="374"/>
      <c r="AH523" s="374"/>
      <c r="AI523" s="374"/>
      <c r="AJ523" s="374"/>
      <c r="AK523" s="374"/>
      <c r="AL523" s="374"/>
      <c r="AM523" s="374"/>
      <c r="AN523" s="374"/>
      <c r="AO523" s="374"/>
      <c r="AP523" s="374"/>
      <c r="AQ523" s="374"/>
      <c r="AR523" s="374"/>
      <c r="AS523" s="374"/>
      <c r="AT523" s="374"/>
      <c r="AU523" s="374"/>
      <c r="AV523" s="374"/>
      <c r="AW523" s="374"/>
      <c r="AX523" s="374"/>
      <c r="AY523" s="374"/>
      <c r="AZ523" s="374"/>
      <c r="BA523" s="374"/>
      <c r="BB523" s="374"/>
      <c r="BC523" s="374"/>
      <c r="BD523" s="374"/>
      <c r="BE523" s="374"/>
      <c r="BF523" s="374"/>
      <c r="BG523" s="374"/>
      <c r="BH523" s="374"/>
      <c r="BI523" s="374"/>
      <c r="BJ523" s="374"/>
      <c r="BK523" s="374"/>
      <c r="BL523" s="374"/>
      <c r="BM523" s="374"/>
      <c r="BN523" s="374"/>
      <c r="BO523" s="374"/>
      <c r="BP523" s="374"/>
      <c r="BQ523" s="374"/>
      <c r="BR523" s="374"/>
      <c r="BS523" s="374"/>
      <c r="BT523" s="374"/>
      <c r="BU523" s="374"/>
      <c r="BV523" s="374"/>
      <c r="BW523" s="374"/>
      <c r="BX523" s="374"/>
      <c r="BY523" s="374"/>
      <c r="BZ523" s="374"/>
      <c r="CA523" s="374"/>
      <c r="CB523" s="374"/>
      <c r="CC523" s="374"/>
      <c r="CD523" s="374"/>
      <c r="CE523" s="374"/>
      <c r="CF523" s="374"/>
      <c r="CG523" s="227"/>
      <c r="CH523" s="227"/>
      <c r="CI523" s="227"/>
      <c r="CJ523" s="227"/>
      <c r="CK523" s="227"/>
      <c r="CL523" s="227"/>
      <c r="CM523" s="227"/>
      <c r="CN523" s="227"/>
      <c r="CO523" s="227"/>
      <c r="CP523" s="227"/>
      <c r="CQ523" s="227"/>
    </row>
    <row r="524" spans="1:95" s="229" customFormat="1" ht="45" customHeight="1" x14ac:dyDescent="0.2">
      <c r="A524" s="508"/>
      <c r="B524" s="515" t="s">
        <v>158</v>
      </c>
      <c r="C524" s="253" t="s">
        <v>386</v>
      </c>
      <c r="D524" s="646"/>
      <c r="E524" s="647"/>
      <c r="F524" s="646"/>
      <c r="G524" s="647"/>
      <c r="H524" s="646"/>
      <c r="I524" s="647"/>
      <c r="J524" s="646"/>
      <c r="K524" s="647"/>
      <c r="L524" s="646"/>
      <c r="M524" s="647"/>
      <c r="N524" s="646"/>
      <c r="O524" s="647"/>
      <c r="P524" s="646"/>
      <c r="Q524" s="647"/>
      <c r="R524" s="646"/>
      <c r="S524" s="647"/>
      <c r="T524" s="646"/>
      <c r="U524" s="647"/>
      <c r="V524" s="646"/>
      <c r="W524" s="647"/>
      <c r="X524" s="173"/>
      <c r="Y524" s="513">
        <f>IF(OR(D524="s",F524="s",H524="s",J524="s",L524="s",N524="s",P524="s",R524="s",T524="s",V524="s"), 0, IF(OR(D524="a",F524="a",H524="a",J524="a",L524="a",N524="a",P524="a",R524="a",T524="a",V524="a",X524="na"),Z524,0))</f>
        <v>0</v>
      </c>
      <c r="Z524" s="514">
        <v>5</v>
      </c>
      <c r="AA524" s="362">
        <f>COUNTIF(D524:W524,"a")+COUNTIF(D524:W524,"s")+COUNTIF(X524,"na")</f>
        <v>0</v>
      </c>
      <c r="AB524" s="365"/>
      <c r="AC524" s="228"/>
      <c r="AD524" s="219"/>
      <c r="AE524" s="372"/>
      <c r="AF524" s="374"/>
      <c r="AG524" s="374"/>
      <c r="AH524" s="374"/>
      <c r="AI524" s="374"/>
      <c r="AJ524" s="374"/>
      <c r="AK524" s="374"/>
      <c r="AL524" s="374"/>
      <c r="AM524" s="374"/>
      <c r="AN524" s="374"/>
      <c r="AO524" s="374"/>
      <c r="AP524" s="374"/>
      <c r="AQ524" s="374"/>
      <c r="AR524" s="374"/>
      <c r="AS524" s="374"/>
      <c r="AT524" s="374"/>
      <c r="AU524" s="374"/>
      <c r="AV524" s="374"/>
      <c r="AW524" s="374"/>
      <c r="AX524" s="374"/>
      <c r="AY524" s="374"/>
      <c r="AZ524" s="374"/>
      <c r="BA524" s="374"/>
      <c r="BB524" s="374"/>
      <c r="BC524" s="374"/>
      <c r="BD524" s="374"/>
      <c r="BE524" s="374"/>
      <c r="BF524" s="374"/>
      <c r="BG524" s="374"/>
      <c r="BH524" s="374"/>
      <c r="BI524" s="374"/>
      <c r="BJ524" s="374"/>
      <c r="BK524" s="374"/>
      <c r="BL524" s="374"/>
      <c r="BM524" s="374"/>
      <c r="BN524" s="374"/>
      <c r="BO524" s="374"/>
      <c r="BP524" s="374"/>
      <c r="BQ524" s="374"/>
      <c r="BR524" s="374"/>
      <c r="BS524" s="374"/>
      <c r="BT524" s="374"/>
      <c r="BU524" s="374"/>
      <c r="BV524" s="374"/>
      <c r="BW524" s="374"/>
      <c r="BX524" s="374"/>
      <c r="BY524" s="374"/>
      <c r="BZ524" s="374"/>
      <c r="CA524" s="374"/>
      <c r="CB524" s="374"/>
      <c r="CC524" s="374"/>
      <c r="CD524" s="374"/>
      <c r="CE524" s="374"/>
      <c r="CF524" s="374"/>
      <c r="CG524" s="227"/>
      <c r="CH524" s="227"/>
      <c r="CI524" s="227"/>
      <c r="CJ524" s="227"/>
      <c r="CK524" s="227"/>
      <c r="CL524" s="227"/>
      <c r="CM524" s="227"/>
      <c r="CN524" s="227"/>
      <c r="CO524" s="227"/>
      <c r="CP524" s="227"/>
      <c r="CQ524" s="227"/>
    </row>
    <row r="525" spans="1:95" s="229" customFormat="1" ht="45" customHeight="1" x14ac:dyDescent="0.2">
      <c r="A525" s="508"/>
      <c r="B525" s="515" t="s">
        <v>159</v>
      </c>
      <c r="C525" s="511" t="s">
        <v>160</v>
      </c>
      <c r="D525" s="648"/>
      <c r="E525" s="649"/>
      <c r="F525" s="648"/>
      <c r="G525" s="649"/>
      <c r="H525" s="648"/>
      <c r="I525" s="649"/>
      <c r="J525" s="648"/>
      <c r="K525" s="649"/>
      <c r="L525" s="648"/>
      <c r="M525" s="649"/>
      <c r="N525" s="648"/>
      <c r="O525" s="649"/>
      <c r="P525" s="648"/>
      <c r="Q525" s="649"/>
      <c r="R525" s="648"/>
      <c r="S525" s="649"/>
      <c r="T525" s="648"/>
      <c r="U525" s="649"/>
      <c r="V525" s="648"/>
      <c r="W525" s="649"/>
      <c r="X525" s="236"/>
      <c r="Y525" s="513">
        <f t="shared" si="62"/>
        <v>0</v>
      </c>
      <c r="Z525" s="514">
        <v>20</v>
      </c>
      <c r="AA525" s="362">
        <f t="shared" si="63"/>
        <v>0</v>
      </c>
      <c r="AB525" s="365"/>
      <c r="AC525" s="228"/>
      <c r="AD525" s="219"/>
      <c r="AE525" s="372"/>
      <c r="AF525" s="374"/>
      <c r="AG525" s="374"/>
      <c r="AH525" s="374"/>
      <c r="AI525" s="374"/>
      <c r="AJ525" s="374"/>
      <c r="AK525" s="374"/>
      <c r="AL525" s="374"/>
      <c r="AM525" s="374"/>
      <c r="AN525" s="374"/>
      <c r="AO525" s="374"/>
      <c r="AP525" s="374"/>
      <c r="AQ525" s="374"/>
      <c r="AR525" s="374"/>
      <c r="AS525" s="374"/>
      <c r="AT525" s="374"/>
      <c r="AU525" s="374"/>
      <c r="AV525" s="374"/>
      <c r="AW525" s="374"/>
      <c r="AX525" s="374"/>
      <c r="AY525" s="374"/>
      <c r="AZ525" s="374"/>
      <c r="BA525" s="374"/>
      <c r="BB525" s="374"/>
      <c r="BC525" s="374"/>
      <c r="BD525" s="374"/>
      <c r="BE525" s="374"/>
      <c r="BF525" s="374"/>
      <c r="BG525" s="374"/>
      <c r="BH525" s="374"/>
      <c r="BI525" s="374"/>
      <c r="BJ525" s="374"/>
      <c r="BK525" s="374"/>
      <c r="BL525" s="374"/>
      <c r="BM525" s="374"/>
      <c r="BN525" s="374"/>
      <c r="BO525" s="374"/>
      <c r="BP525" s="374"/>
      <c r="BQ525" s="374"/>
      <c r="BR525" s="374"/>
      <c r="BS525" s="374"/>
      <c r="BT525" s="374"/>
      <c r="BU525" s="374"/>
      <c r="BV525" s="374"/>
      <c r="BW525" s="374"/>
      <c r="BX525" s="374"/>
      <c r="BY525" s="374"/>
      <c r="BZ525" s="374"/>
      <c r="CA525" s="374"/>
      <c r="CB525" s="374"/>
      <c r="CC525" s="374"/>
      <c r="CD525" s="374"/>
      <c r="CE525" s="374"/>
      <c r="CF525" s="374"/>
      <c r="CG525" s="227"/>
      <c r="CH525" s="227"/>
      <c r="CI525" s="227"/>
      <c r="CJ525" s="227"/>
      <c r="CK525" s="227"/>
      <c r="CL525" s="227"/>
      <c r="CM525" s="227"/>
      <c r="CN525" s="227"/>
      <c r="CO525" s="227"/>
      <c r="CP525" s="227"/>
      <c r="CQ525" s="227"/>
    </row>
    <row r="526" spans="1:95" s="229" customFormat="1" ht="67.7" customHeight="1" x14ac:dyDescent="0.2">
      <c r="A526" s="508"/>
      <c r="B526" s="515" t="s">
        <v>164</v>
      </c>
      <c r="C526" s="511" t="s">
        <v>161</v>
      </c>
      <c r="D526" s="646"/>
      <c r="E526" s="647"/>
      <c r="F526" s="646"/>
      <c r="G526" s="647"/>
      <c r="H526" s="646"/>
      <c r="I526" s="647"/>
      <c r="J526" s="646"/>
      <c r="K526" s="647"/>
      <c r="L526" s="646"/>
      <c r="M526" s="647"/>
      <c r="N526" s="646"/>
      <c r="O526" s="647"/>
      <c r="P526" s="646"/>
      <c r="Q526" s="647"/>
      <c r="R526" s="646"/>
      <c r="S526" s="647"/>
      <c r="T526" s="646"/>
      <c r="U526" s="647"/>
      <c r="V526" s="646"/>
      <c r="W526" s="647"/>
      <c r="X526" s="236"/>
      <c r="Y526" s="513">
        <f t="shared" si="62"/>
        <v>0</v>
      </c>
      <c r="Z526" s="514">
        <v>10</v>
      </c>
      <c r="AA526" s="362">
        <f t="shared" si="63"/>
        <v>0</v>
      </c>
      <c r="AB526" s="365"/>
      <c r="AC526" s="228"/>
      <c r="AD526" s="219" t="s">
        <v>395</v>
      </c>
      <c r="AE526" s="372"/>
      <c r="AF526" s="374"/>
      <c r="AG526" s="374"/>
      <c r="AH526" s="374"/>
      <c r="AI526" s="374"/>
      <c r="AJ526" s="374"/>
      <c r="AK526" s="374"/>
      <c r="AL526" s="374"/>
      <c r="AM526" s="374"/>
      <c r="AN526" s="374"/>
      <c r="AO526" s="374"/>
      <c r="AP526" s="374"/>
      <c r="AQ526" s="374"/>
      <c r="AR526" s="374"/>
      <c r="AS526" s="374"/>
      <c r="AT526" s="374"/>
      <c r="AU526" s="374"/>
      <c r="AV526" s="374"/>
      <c r="AW526" s="374"/>
      <c r="AX526" s="374"/>
      <c r="AY526" s="374"/>
      <c r="AZ526" s="374"/>
      <c r="BA526" s="374"/>
      <c r="BB526" s="374"/>
      <c r="BC526" s="374"/>
      <c r="BD526" s="374"/>
      <c r="BE526" s="374"/>
      <c r="BF526" s="374"/>
      <c r="BG526" s="374"/>
      <c r="BH526" s="374"/>
      <c r="BI526" s="374"/>
      <c r="BJ526" s="374"/>
      <c r="BK526" s="374"/>
      <c r="BL526" s="374"/>
      <c r="BM526" s="374"/>
      <c r="BN526" s="374"/>
      <c r="BO526" s="374"/>
      <c r="BP526" s="374"/>
      <c r="BQ526" s="374"/>
      <c r="BR526" s="374"/>
      <c r="BS526" s="374"/>
      <c r="BT526" s="374"/>
      <c r="BU526" s="374"/>
      <c r="BV526" s="374"/>
      <c r="BW526" s="374"/>
      <c r="BX526" s="374"/>
      <c r="BY526" s="374"/>
      <c r="BZ526" s="374"/>
      <c r="CA526" s="374"/>
      <c r="CB526" s="374"/>
      <c r="CC526" s="374"/>
      <c r="CD526" s="374"/>
      <c r="CE526" s="374"/>
      <c r="CF526" s="374"/>
      <c r="CG526" s="227"/>
      <c r="CH526" s="227"/>
      <c r="CI526" s="227"/>
      <c r="CJ526" s="227"/>
      <c r="CK526" s="227"/>
      <c r="CL526" s="227"/>
      <c r="CM526" s="227"/>
      <c r="CN526" s="227"/>
      <c r="CO526" s="227"/>
      <c r="CP526" s="227"/>
      <c r="CQ526" s="227"/>
    </row>
    <row r="527" spans="1:95" s="229" customFormat="1" ht="45" customHeight="1" thickBot="1" x14ac:dyDescent="0.25">
      <c r="A527" s="508"/>
      <c r="B527" s="515" t="s">
        <v>323</v>
      </c>
      <c r="C527" s="511" t="s">
        <v>55</v>
      </c>
      <c r="D527" s="648"/>
      <c r="E527" s="649"/>
      <c r="F527" s="648"/>
      <c r="G527" s="649"/>
      <c r="H527" s="648"/>
      <c r="I527" s="649"/>
      <c r="J527" s="648"/>
      <c r="K527" s="649"/>
      <c r="L527" s="648"/>
      <c r="M527" s="649"/>
      <c r="N527" s="648"/>
      <c r="O527" s="649"/>
      <c r="P527" s="648"/>
      <c r="Q527" s="649"/>
      <c r="R527" s="648"/>
      <c r="S527" s="649"/>
      <c r="T527" s="648"/>
      <c r="U527" s="649"/>
      <c r="V527" s="648"/>
      <c r="W527" s="649"/>
      <c r="X527" s="236"/>
      <c r="Y527" s="513">
        <f t="shared" si="62"/>
        <v>0</v>
      </c>
      <c r="Z527" s="514">
        <v>10</v>
      </c>
      <c r="AA527" s="362">
        <f t="shared" si="63"/>
        <v>0</v>
      </c>
      <c r="AB527" s="365"/>
      <c r="AC527" s="228"/>
      <c r="AD527" s="219" t="s">
        <v>395</v>
      </c>
      <c r="AE527" s="374"/>
      <c r="AF527" s="374"/>
      <c r="AG527" s="374"/>
      <c r="AH527" s="374"/>
      <c r="AI527" s="374"/>
      <c r="AJ527" s="374"/>
      <c r="AK527" s="374"/>
      <c r="AL527" s="374"/>
      <c r="AM527" s="374"/>
      <c r="AN527" s="374"/>
      <c r="AO527" s="374"/>
      <c r="AP527" s="374"/>
      <c r="AQ527" s="374"/>
      <c r="AR527" s="374"/>
      <c r="AS527" s="374"/>
      <c r="AT527" s="374"/>
      <c r="AU527" s="374"/>
      <c r="AV527" s="374"/>
      <c r="AW527" s="374"/>
      <c r="AX527" s="374"/>
      <c r="AY527" s="374"/>
      <c r="AZ527" s="374"/>
      <c r="BA527" s="374"/>
      <c r="BB527" s="374"/>
      <c r="BC527" s="374"/>
      <c r="BD527" s="374"/>
      <c r="BE527" s="374"/>
      <c r="BF527" s="374"/>
      <c r="BG527" s="374"/>
      <c r="BH527" s="374"/>
      <c r="BI527" s="374"/>
      <c r="BJ527" s="374"/>
      <c r="BK527" s="374"/>
      <c r="BL527" s="374"/>
      <c r="BM527" s="374"/>
      <c r="BN527" s="374"/>
      <c r="BO527" s="374"/>
      <c r="BP527" s="374"/>
      <c r="BQ527" s="374"/>
      <c r="BR527" s="374"/>
      <c r="BS527" s="374"/>
      <c r="BT527" s="374"/>
      <c r="BU527" s="374"/>
      <c r="BV527" s="374"/>
      <c r="BW527" s="374"/>
      <c r="BX527" s="374"/>
      <c r="BY527" s="374"/>
      <c r="BZ527" s="374"/>
      <c r="CA527" s="374"/>
      <c r="CB527" s="374"/>
      <c r="CC527" s="374"/>
      <c r="CD527" s="374"/>
      <c r="CE527" s="374"/>
      <c r="CF527" s="374"/>
      <c r="CG527" s="227"/>
      <c r="CH527" s="227"/>
      <c r="CI527" s="227"/>
      <c r="CJ527" s="227"/>
      <c r="CK527" s="227"/>
      <c r="CL527" s="227"/>
      <c r="CM527" s="227"/>
      <c r="CN527" s="227"/>
      <c r="CO527" s="227"/>
      <c r="CP527" s="227"/>
      <c r="CQ527" s="227"/>
    </row>
    <row r="528" spans="1:95" s="250" customFormat="1" ht="21" customHeight="1" thickTop="1" thickBot="1" x14ac:dyDescent="0.25">
      <c r="A528" s="337"/>
      <c r="B528" s="85"/>
      <c r="C528" s="121"/>
      <c r="D528" s="659" t="s">
        <v>398</v>
      </c>
      <c r="E528" s="660"/>
      <c r="F528" s="660"/>
      <c r="G528" s="660"/>
      <c r="H528" s="660"/>
      <c r="I528" s="660"/>
      <c r="J528" s="660"/>
      <c r="K528" s="660"/>
      <c r="L528" s="660"/>
      <c r="M528" s="660"/>
      <c r="N528" s="660"/>
      <c r="O528" s="660"/>
      <c r="P528" s="660"/>
      <c r="Q528" s="660"/>
      <c r="R528" s="660"/>
      <c r="S528" s="660"/>
      <c r="T528" s="660"/>
      <c r="U528" s="660"/>
      <c r="V528" s="660"/>
      <c r="W528" s="660"/>
      <c r="X528" s="763"/>
      <c r="Y528" s="9">
        <f>SUM(Y522:Y527)</f>
        <v>0</v>
      </c>
      <c r="Z528" s="325">
        <f>SUM(Z522:Z527)</f>
        <v>75</v>
      </c>
      <c r="AA528" s="362"/>
      <c r="AB528" s="368"/>
      <c r="AC528" s="249"/>
      <c r="AD528" s="219"/>
      <c r="AE528" s="375"/>
      <c r="AF528" s="375"/>
      <c r="AG528" s="375"/>
      <c r="AH528" s="375"/>
      <c r="AI528" s="375"/>
      <c r="AJ528" s="375"/>
      <c r="AK528" s="375"/>
      <c r="AL528" s="375"/>
      <c r="AM528" s="375"/>
      <c r="AN528" s="375"/>
      <c r="AO528" s="375"/>
      <c r="AP528" s="375"/>
      <c r="AQ528" s="375"/>
      <c r="AR528" s="375"/>
      <c r="AS528" s="375"/>
      <c r="AT528" s="375"/>
      <c r="AU528" s="375"/>
      <c r="AV528" s="375"/>
      <c r="AW528" s="375"/>
      <c r="AX528" s="375"/>
      <c r="AY528" s="375"/>
      <c r="AZ528" s="375"/>
      <c r="BA528" s="375"/>
      <c r="BB528" s="375"/>
      <c r="BC528" s="375"/>
      <c r="BD528" s="375"/>
      <c r="BE528" s="375"/>
      <c r="BF528" s="375"/>
      <c r="BG528" s="375"/>
      <c r="BH528" s="375"/>
      <c r="BI528" s="375"/>
      <c r="BJ528" s="375"/>
      <c r="BK528" s="375"/>
      <c r="BL528" s="375"/>
      <c r="BM528" s="375"/>
      <c r="BN528" s="375"/>
      <c r="BO528" s="375"/>
      <c r="BP528" s="375"/>
      <c r="BQ528" s="375"/>
      <c r="BR528" s="375"/>
      <c r="BS528" s="375"/>
      <c r="BT528" s="375"/>
      <c r="BU528" s="375"/>
      <c r="BV528" s="375"/>
      <c r="BW528" s="375"/>
      <c r="BX528" s="375"/>
      <c r="BY528" s="375"/>
      <c r="BZ528" s="375"/>
      <c r="CA528" s="375"/>
      <c r="CB528" s="375"/>
      <c r="CC528" s="375"/>
      <c r="CD528" s="375"/>
      <c r="CE528" s="375"/>
      <c r="CF528" s="375"/>
      <c r="CG528" s="248"/>
      <c r="CH528" s="248"/>
      <c r="CI528" s="248"/>
      <c r="CJ528" s="248"/>
      <c r="CK528" s="248"/>
      <c r="CL528" s="248"/>
      <c r="CM528" s="248"/>
      <c r="CN528" s="248"/>
      <c r="CO528" s="248"/>
      <c r="CP528" s="248"/>
      <c r="CQ528" s="248"/>
    </row>
    <row r="529" spans="1:173" s="250" customFormat="1" ht="21" customHeight="1" thickBot="1" x14ac:dyDescent="0.25">
      <c r="A529" s="314"/>
      <c r="B529" s="160"/>
      <c r="C529" s="146"/>
      <c r="D529" s="650"/>
      <c r="E529" s="683"/>
      <c r="F529" s="774">
        <v>40</v>
      </c>
      <c r="G529" s="775"/>
      <c r="H529" s="775"/>
      <c r="I529" s="775"/>
      <c r="J529" s="775"/>
      <c r="K529" s="775"/>
      <c r="L529" s="775"/>
      <c r="M529" s="775"/>
      <c r="N529" s="775"/>
      <c r="O529" s="775"/>
      <c r="P529" s="775"/>
      <c r="Q529" s="775"/>
      <c r="R529" s="775"/>
      <c r="S529" s="775"/>
      <c r="T529" s="775"/>
      <c r="U529" s="775"/>
      <c r="V529" s="775"/>
      <c r="W529" s="775"/>
      <c r="X529" s="775"/>
      <c r="Y529" s="775"/>
      <c r="Z529" s="776"/>
      <c r="AA529" s="362"/>
      <c r="AB529" s="368"/>
      <c r="AC529" s="249"/>
      <c r="AD529" s="219"/>
      <c r="AE529" s="375"/>
      <c r="AF529" s="375"/>
      <c r="AG529" s="375"/>
      <c r="AH529" s="375"/>
      <c r="AI529" s="375"/>
      <c r="AJ529" s="375"/>
      <c r="AK529" s="375"/>
      <c r="AL529" s="375"/>
      <c r="AM529" s="375"/>
      <c r="AN529" s="375"/>
      <c r="AO529" s="375"/>
      <c r="AP529" s="375"/>
      <c r="AQ529" s="375"/>
      <c r="AR529" s="375"/>
      <c r="AS529" s="375"/>
      <c r="AT529" s="375"/>
      <c r="AU529" s="375"/>
      <c r="AV529" s="375"/>
      <c r="AW529" s="375"/>
      <c r="AX529" s="375"/>
      <c r="AY529" s="375"/>
      <c r="AZ529" s="375"/>
      <c r="BA529" s="375"/>
      <c r="BB529" s="375"/>
      <c r="BC529" s="375"/>
      <c r="BD529" s="375"/>
      <c r="BE529" s="375"/>
      <c r="BF529" s="375"/>
      <c r="BG529" s="375"/>
      <c r="BH529" s="375"/>
      <c r="BI529" s="375"/>
      <c r="BJ529" s="375"/>
      <c r="BK529" s="375"/>
      <c r="BL529" s="375"/>
      <c r="BM529" s="375"/>
      <c r="BN529" s="375"/>
      <c r="BO529" s="375"/>
      <c r="BP529" s="375"/>
      <c r="BQ529" s="375"/>
      <c r="BR529" s="375"/>
      <c r="BS529" s="375"/>
      <c r="BT529" s="375"/>
      <c r="BU529" s="375"/>
      <c r="BV529" s="375"/>
      <c r="BW529" s="375"/>
      <c r="BX529" s="375"/>
      <c r="BY529" s="375"/>
      <c r="BZ529" s="375"/>
      <c r="CA529" s="375"/>
      <c r="CB529" s="375"/>
      <c r="CC529" s="375"/>
      <c r="CD529" s="375"/>
      <c r="CE529" s="375"/>
      <c r="CF529" s="375"/>
      <c r="CG529" s="248"/>
      <c r="CH529" s="248"/>
      <c r="CI529" s="248"/>
      <c r="CJ529" s="248"/>
      <c r="CK529" s="248"/>
      <c r="CL529" s="248"/>
      <c r="CM529" s="248"/>
      <c r="CN529" s="248"/>
      <c r="CO529" s="248"/>
      <c r="CP529" s="248"/>
      <c r="CQ529" s="248"/>
    </row>
    <row r="530" spans="1:173" ht="30" customHeight="1" thickBot="1" x14ac:dyDescent="0.25">
      <c r="A530" s="317"/>
      <c r="B530" s="195" t="s">
        <v>392</v>
      </c>
      <c r="C530" s="148" t="s">
        <v>439</v>
      </c>
      <c r="D530" s="20" t="s">
        <v>397</v>
      </c>
      <c r="E530" s="154"/>
      <c r="F530" s="157"/>
      <c r="G530" s="158"/>
      <c r="H530" s="20" t="s">
        <v>397</v>
      </c>
      <c r="I530" s="154"/>
      <c r="J530" s="281"/>
      <c r="K530" s="158"/>
      <c r="L530" s="155"/>
      <c r="M530" s="154"/>
      <c r="N530" s="157"/>
      <c r="O530" s="158"/>
      <c r="P530" s="155"/>
      <c r="Q530" s="154"/>
      <c r="R530" s="157"/>
      <c r="S530" s="158"/>
      <c r="T530" s="155"/>
      <c r="U530" s="154"/>
      <c r="V530" s="157"/>
      <c r="W530" s="158"/>
      <c r="X530" s="159"/>
      <c r="Y530" s="159"/>
      <c r="Z530" s="323"/>
      <c r="AA530" s="362"/>
      <c r="AB530" s="363"/>
      <c r="AD530" s="219"/>
      <c r="CG530" s="54"/>
      <c r="CH530" s="54"/>
      <c r="CI530" s="54"/>
      <c r="CJ530" s="54"/>
      <c r="CK530" s="54"/>
      <c r="CL530" s="54"/>
      <c r="CM530" s="54"/>
    </row>
    <row r="531" spans="1:173" ht="45" customHeight="1" thickBot="1" x14ac:dyDescent="0.25">
      <c r="A531" s="306"/>
      <c r="B531" s="192"/>
      <c r="C531" s="145" t="s">
        <v>419</v>
      </c>
      <c r="D531" s="642"/>
      <c r="E531" s="642"/>
      <c r="F531" s="642"/>
      <c r="G531" s="642"/>
      <c r="H531" s="642"/>
      <c r="I531" s="642"/>
      <c r="J531" s="642"/>
      <c r="K531" s="642"/>
      <c r="L531" s="642"/>
      <c r="M531" s="642"/>
      <c r="N531" s="642"/>
      <c r="O531" s="642"/>
      <c r="P531" s="642"/>
      <c r="Q531" s="642"/>
      <c r="R531" s="642"/>
      <c r="S531" s="642"/>
      <c r="T531" s="642"/>
      <c r="U531" s="642"/>
      <c r="V531" s="642"/>
      <c r="W531" s="642"/>
      <c r="X531" s="642"/>
      <c r="Y531" s="642"/>
      <c r="Z531" s="643"/>
      <c r="AA531" s="362"/>
      <c r="AB531" s="363"/>
      <c r="AD531" s="219"/>
      <c r="CG531" s="54"/>
      <c r="CH531" s="54"/>
      <c r="CI531" s="54"/>
      <c r="CJ531" s="54"/>
      <c r="CK531" s="54"/>
      <c r="CL531" s="54"/>
      <c r="CM531" s="54"/>
      <c r="CN531" s="54"/>
      <c r="CO531" s="54"/>
      <c r="CP531" s="54"/>
      <c r="CQ531" s="54"/>
    </row>
    <row r="532" spans="1:173" s="229" customFormat="1" ht="45" customHeight="1" x14ac:dyDescent="0.2">
      <c r="A532" s="306"/>
      <c r="B532" s="193" t="s">
        <v>227</v>
      </c>
      <c r="C532" s="142" t="s">
        <v>72</v>
      </c>
      <c r="D532" s="644"/>
      <c r="E532" s="645"/>
      <c r="F532" s="644"/>
      <c r="G532" s="645"/>
      <c r="H532" s="644"/>
      <c r="I532" s="645"/>
      <c r="J532" s="644"/>
      <c r="K532" s="645"/>
      <c r="L532" s="644"/>
      <c r="M532" s="645"/>
      <c r="N532" s="644"/>
      <c r="O532" s="645"/>
      <c r="P532" s="644"/>
      <c r="Q532" s="645"/>
      <c r="R532" s="644"/>
      <c r="S532" s="645"/>
      <c r="T532" s="644"/>
      <c r="U532" s="645"/>
      <c r="V532" s="644"/>
      <c r="W532" s="645"/>
      <c r="X532" s="173"/>
      <c r="Y532" s="513">
        <f>IF(OR(D532="s",F532="s",H532="s",J532="s",L532="s",N532="s",P532="s",R532="s",T532="s",V532="s"), 0, IF(OR(D532="a",F532="a",H532="a",J532="a",L532="a",N532="a",P532="a",R532="a",T532="a",V532="a",X532="na"),Z532,0))</f>
        <v>0</v>
      </c>
      <c r="Z532" s="327">
        <v>25</v>
      </c>
      <c r="AA532" s="362">
        <f>IF(OR(COUNTIF(D536:W538,"a")+COUNTIF(D536:W538,"s")+COUNTIF(X536:X538,"na")&gt;0),0,(COUNTIF(D532:W532,"a")+COUNTIF(D532:W532,"s")+COUNTIF(X532,"na")))</f>
        <v>0</v>
      </c>
      <c r="AB532" s="366"/>
      <c r="AC532" s="228"/>
      <c r="AD532" s="219" t="s">
        <v>395</v>
      </c>
      <c r="AE532" s="374"/>
      <c r="AF532" s="374"/>
      <c r="AG532" s="374"/>
      <c r="AH532" s="374"/>
      <c r="AI532" s="374"/>
      <c r="AJ532" s="374"/>
      <c r="AK532" s="374"/>
      <c r="AL532" s="374"/>
      <c r="AM532" s="374"/>
      <c r="AN532" s="374"/>
      <c r="AO532" s="374"/>
      <c r="AP532" s="374"/>
      <c r="AQ532" s="374"/>
      <c r="AR532" s="374"/>
      <c r="AS532" s="374"/>
      <c r="AT532" s="374"/>
      <c r="AU532" s="374"/>
      <c r="AV532" s="374"/>
      <c r="AW532" s="374"/>
      <c r="AX532" s="374"/>
      <c r="AY532" s="374"/>
      <c r="AZ532" s="374"/>
      <c r="BA532" s="374"/>
      <c r="BB532" s="374"/>
      <c r="BC532" s="374"/>
      <c r="BD532" s="374"/>
      <c r="BE532" s="374"/>
      <c r="BF532" s="374"/>
      <c r="BG532" s="374"/>
      <c r="BH532" s="374"/>
      <c r="BI532" s="374"/>
      <c r="BJ532" s="374"/>
      <c r="BK532" s="374"/>
      <c r="BL532" s="374"/>
      <c r="BM532" s="374"/>
      <c r="BN532" s="374"/>
      <c r="BO532" s="374"/>
      <c r="BP532" s="374"/>
      <c r="BQ532" s="374"/>
      <c r="BR532" s="374"/>
      <c r="BS532" s="374"/>
      <c r="BT532" s="374"/>
      <c r="BU532" s="374"/>
      <c r="BV532" s="374"/>
      <c r="BW532" s="374"/>
      <c r="BX532" s="374"/>
      <c r="BY532" s="374"/>
      <c r="BZ532" s="374"/>
      <c r="CA532" s="374"/>
      <c r="CB532" s="374"/>
      <c r="CC532" s="374"/>
      <c r="CD532" s="374"/>
      <c r="CE532" s="374"/>
      <c r="CF532" s="374"/>
      <c r="CG532" s="227"/>
      <c r="CH532" s="227"/>
      <c r="CI532" s="227"/>
      <c r="CJ532" s="227"/>
      <c r="CK532" s="227"/>
      <c r="CL532" s="227"/>
      <c r="CM532" s="227"/>
      <c r="CN532" s="227"/>
      <c r="CO532" s="227"/>
      <c r="CP532" s="227"/>
      <c r="CQ532" s="227"/>
    </row>
    <row r="533" spans="1:173" ht="45" customHeight="1" x14ac:dyDescent="0.2">
      <c r="A533" s="508"/>
      <c r="B533" s="515" t="s">
        <v>228</v>
      </c>
      <c r="C533" s="511" t="s">
        <v>364</v>
      </c>
      <c r="D533" s="646"/>
      <c r="E533" s="647"/>
      <c r="F533" s="646"/>
      <c r="G533" s="647"/>
      <c r="H533" s="646"/>
      <c r="I533" s="647"/>
      <c r="J533" s="646"/>
      <c r="K533" s="647"/>
      <c r="L533" s="646"/>
      <c r="M533" s="647"/>
      <c r="N533" s="646"/>
      <c r="O533" s="647"/>
      <c r="P533" s="646"/>
      <c r="Q533" s="647"/>
      <c r="R533" s="646"/>
      <c r="S533" s="647"/>
      <c r="T533" s="646"/>
      <c r="U533" s="647"/>
      <c r="V533" s="646"/>
      <c r="W533" s="647"/>
      <c r="X533" s="174" t="str">
        <f>IF(X532="na", "na","")</f>
        <v/>
      </c>
      <c r="Y533" s="513">
        <f>IF(OR(D533="s",F533="s",H533="s",J533="s",L533="s",N533="s",P533="s",R533="s",T533="s",V533="s"), 0, IF(OR(D533="a",F533="a",H533="a",J533="a",L533="a",N533="a",P533="a",R533="a",T533="a",V533="a"),Z533,0))</f>
        <v>0</v>
      </c>
      <c r="Z533" s="514">
        <v>20</v>
      </c>
      <c r="AA533" s="362">
        <f>IF(OR(COUNTIF(D536:W538,"a")+COUNTIF(D536:W538,"s")+COUNTIF(X536:X538,"na")&gt;0),0,(COUNTIF(D533:W533,"a")+COUNTIF(D533:W533,"s")+COUNTIF(X533,"na")))</f>
        <v>0</v>
      </c>
      <c r="AB533" s="365"/>
      <c r="AD533" s="219"/>
      <c r="CG533" s="54"/>
      <c r="CH533" s="54"/>
      <c r="CI533" s="54"/>
      <c r="CJ533" s="54"/>
      <c r="CK533" s="54"/>
      <c r="CL533" s="54"/>
      <c r="CM533" s="54"/>
    </row>
    <row r="534" spans="1:173" ht="45" customHeight="1" x14ac:dyDescent="0.2">
      <c r="A534" s="508"/>
      <c r="B534" s="515" t="s">
        <v>229</v>
      </c>
      <c r="C534" s="121" t="s">
        <v>320</v>
      </c>
      <c r="D534" s="654"/>
      <c r="E534" s="655"/>
      <c r="F534" s="654"/>
      <c r="G534" s="655"/>
      <c r="H534" s="654"/>
      <c r="I534" s="655"/>
      <c r="J534" s="654"/>
      <c r="K534" s="655"/>
      <c r="L534" s="654"/>
      <c r="M534" s="655"/>
      <c r="N534" s="654"/>
      <c r="O534" s="655"/>
      <c r="P534" s="654"/>
      <c r="Q534" s="655"/>
      <c r="R534" s="654"/>
      <c r="S534" s="655"/>
      <c r="T534" s="654"/>
      <c r="U534" s="655"/>
      <c r="V534" s="654"/>
      <c r="W534" s="655"/>
      <c r="X534" s="174" t="str">
        <f>IF(X532="na", "na","")</f>
        <v/>
      </c>
      <c r="Y534" s="513">
        <f>IF(OR(D534="s",F534="s",H534="s",J534="s",L534="s",N534="s",P534="s",R534="s",T534="s",V534="s"), 0, IF(OR(D534="a",F534="a",H534="a",J534="a",L534="a",N534="a",P534="a",R534="a",T534="a",V534="a"),Z534,0))</f>
        <v>0</v>
      </c>
      <c r="Z534" s="328">
        <v>20</v>
      </c>
      <c r="AA534" s="362">
        <f>IF(OR(COUNTIF(D536:W538,"a")+COUNTIF(D536:W538,"s")+COUNTIF(X536:X538,"na")&gt;0),0,(COUNTIF(D534:W534,"a")+COUNTIF(D534:W534,"s")+COUNTIF(X534,"na")))</f>
        <v>0</v>
      </c>
      <c r="AB534" s="365"/>
      <c r="AD534" s="219"/>
      <c r="CG534" s="54"/>
      <c r="CH534" s="54"/>
      <c r="CI534" s="54"/>
      <c r="CJ534" s="54"/>
      <c r="CK534" s="54"/>
      <c r="CL534" s="54"/>
      <c r="CM534" s="54"/>
    </row>
    <row r="535" spans="1:173" ht="45" customHeight="1" x14ac:dyDescent="0.2">
      <c r="A535" s="306"/>
      <c r="B535" s="192"/>
      <c r="C535" s="534" t="s">
        <v>420</v>
      </c>
      <c r="D535" s="705"/>
      <c r="E535" s="705"/>
      <c r="F535" s="705"/>
      <c r="G535" s="705"/>
      <c r="H535" s="705"/>
      <c r="I535" s="705"/>
      <c r="J535" s="705"/>
      <c r="K535" s="705"/>
      <c r="L535" s="705"/>
      <c r="M535" s="705"/>
      <c r="N535" s="705"/>
      <c r="O535" s="705"/>
      <c r="P535" s="705"/>
      <c r="Q535" s="705"/>
      <c r="R535" s="705"/>
      <c r="S535" s="705"/>
      <c r="T535" s="705"/>
      <c r="U535" s="705"/>
      <c r="V535" s="705"/>
      <c r="W535" s="705"/>
      <c r="X535" s="705"/>
      <c r="Y535" s="705"/>
      <c r="Z535" s="706"/>
      <c r="AA535" s="362"/>
      <c r="AB535" s="363"/>
      <c r="AD535" s="219"/>
      <c r="CG535" s="54"/>
      <c r="CH535" s="54"/>
      <c r="CI535" s="54"/>
      <c r="CJ535" s="54"/>
      <c r="CK535" s="54"/>
      <c r="CL535" s="54"/>
      <c r="CM535" s="54"/>
      <c r="CN535" s="54"/>
      <c r="CO535" s="54"/>
      <c r="CP535" s="54"/>
      <c r="CQ535" s="54"/>
    </row>
    <row r="536" spans="1:173" s="229" customFormat="1" ht="45" customHeight="1" x14ac:dyDescent="0.2">
      <c r="A536" s="306"/>
      <c r="B536" s="205" t="s">
        <v>421</v>
      </c>
      <c r="C536" s="289" t="s">
        <v>272</v>
      </c>
      <c r="D536" s="652"/>
      <c r="E536" s="653"/>
      <c r="F536" s="652"/>
      <c r="G536" s="653"/>
      <c r="H536" s="652"/>
      <c r="I536" s="653"/>
      <c r="J536" s="652"/>
      <c r="K536" s="653"/>
      <c r="L536" s="652"/>
      <c r="M536" s="653"/>
      <c r="N536" s="652"/>
      <c r="O536" s="653"/>
      <c r="P536" s="652"/>
      <c r="Q536" s="653"/>
      <c r="R536" s="652"/>
      <c r="S536" s="653"/>
      <c r="T536" s="652"/>
      <c r="U536" s="653"/>
      <c r="V536" s="652"/>
      <c r="W536" s="653"/>
      <c r="X536" s="296"/>
      <c r="Y536" s="108">
        <f>IF(OR(D536="s",F536="s",H536="s",J536="s",L536="s",N536="s",P536="s",R536="s",T536="s",V536="s"), 0, IF(OR(D536="a",F536="a",H536="a",J536="a",L536="a",N536="a",P536="a",R536="a",T536="a",V536="a",X536="na"),Z536,0))</f>
        <v>0</v>
      </c>
      <c r="Z536" s="327">
        <v>25</v>
      </c>
      <c r="AA536" s="362">
        <f>IF(OR(COUNTIF(D532:W534,"a")+COUNTIF(D532:W534,"s")+COUNTIF(X532:X534,"na")&gt;0),0,(COUNTIF(D536:W536,"a")+COUNTIF(D536:W536,"s")+COUNTIF(X536,"na")))</f>
        <v>0</v>
      </c>
      <c r="AB536" s="365"/>
      <c r="AC536" s="228"/>
      <c r="AD536" s="219" t="s">
        <v>395</v>
      </c>
      <c r="AE536" s="374"/>
      <c r="AF536" s="374"/>
      <c r="AG536" s="374"/>
      <c r="AH536" s="374"/>
      <c r="AI536" s="374"/>
      <c r="AJ536" s="374"/>
      <c r="AK536" s="374"/>
      <c r="AL536" s="374"/>
      <c r="AM536" s="374"/>
      <c r="AN536" s="374"/>
      <c r="AO536" s="374"/>
      <c r="AP536" s="374"/>
      <c r="AQ536" s="374"/>
      <c r="AR536" s="374"/>
      <c r="AS536" s="374"/>
      <c r="AT536" s="374"/>
      <c r="AU536" s="374"/>
      <c r="AV536" s="374"/>
      <c r="AW536" s="374"/>
      <c r="AX536" s="374"/>
      <c r="AY536" s="374"/>
      <c r="AZ536" s="374"/>
      <c r="BA536" s="374"/>
      <c r="BB536" s="374"/>
      <c r="BC536" s="374"/>
      <c r="BD536" s="374"/>
      <c r="BE536" s="374"/>
      <c r="BF536" s="374"/>
      <c r="BG536" s="374"/>
      <c r="BH536" s="374"/>
      <c r="BI536" s="374"/>
      <c r="BJ536" s="374"/>
      <c r="BK536" s="374"/>
      <c r="BL536" s="374"/>
      <c r="BM536" s="374"/>
      <c r="BN536" s="374"/>
      <c r="BO536" s="374"/>
      <c r="BP536" s="374"/>
      <c r="BQ536" s="374"/>
      <c r="BR536" s="374"/>
      <c r="BS536" s="374"/>
      <c r="BT536" s="374"/>
      <c r="BU536" s="374"/>
      <c r="BV536" s="374"/>
      <c r="BW536" s="374"/>
      <c r="BX536" s="374"/>
      <c r="BY536" s="374"/>
      <c r="BZ536" s="374"/>
      <c r="CA536" s="374"/>
      <c r="CB536" s="374"/>
      <c r="CC536" s="374"/>
      <c r="CD536" s="374"/>
      <c r="CE536" s="374"/>
      <c r="CF536" s="374"/>
      <c r="CG536" s="227"/>
      <c r="CH536" s="227"/>
      <c r="CI536" s="227"/>
      <c r="CJ536" s="227"/>
      <c r="CK536" s="227"/>
      <c r="CL536" s="227"/>
      <c r="CM536" s="227"/>
      <c r="CN536" s="227"/>
      <c r="CO536" s="227"/>
      <c r="CP536" s="227"/>
      <c r="CQ536" s="227"/>
    </row>
    <row r="537" spans="1:173" ht="45" customHeight="1" x14ac:dyDescent="0.2">
      <c r="A537" s="508"/>
      <c r="B537" s="535" t="s">
        <v>273</v>
      </c>
      <c r="C537" s="536" t="s">
        <v>107</v>
      </c>
      <c r="D537" s="646"/>
      <c r="E537" s="647"/>
      <c r="F537" s="646"/>
      <c r="G537" s="647"/>
      <c r="H537" s="646"/>
      <c r="I537" s="647"/>
      <c r="J537" s="646"/>
      <c r="K537" s="647"/>
      <c r="L537" s="646"/>
      <c r="M537" s="647"/>
      <c r="N537" s="646"/>
      <c r="O537" s="647"/>
      <c r="P537" s="646"/>
      <c r="Q537" s="647"/>
      <c r="R537" s="646"/>
      <c r="S537" s="647"/>
      <c r="T537" s="646"/>
      <c r="U537" s="647"/>
      <c r="V537" s="646"/>
      <c r="W537" s="647"/>
      <c r="X537" s="174" t="str">
        <f>IF(X536="na", "na","")</f>
        <v/>
      </c>
      <c r="Y537" s="108">
        <f t="shared" ref="Y537:Y542" si="64">IF(OR(D537="s",F537="s",H537="s",J537="s",L537="s",N537="s",P537="s",R537="s",T537="s",V537="s"), 0, IF(OR(D537="a",F537="a",H537="a",J537="a",L537="a",N537="a",P537="a",R537="a",T537="a",V537="a"),Z537,0))</f>
        <v>0</v>
      </c>
      <c r="Z537" s="514">
        <v>20</v>
      </c>
      <c r="AA537" s="362">
        <f>IF(OR(COUNTIF(D532:W534,"a")+COUNTIF(D532:W534,"s")+COUNTIF(X532:X534,"na")&gt;0),0,(COUNTIF(D537:W537,"a")+COUNTIF(D537:W537,"s")+COUNTIF(X537,"na")))</f>
        <v>0</v>
      </c>
      <c r="AB537" s="365"/>
      <c r="AD537" s="219"/>
      <c r="CG537" s="54"/>
      <c r="CH537" s="54"/>
      <c r="CI537" s="54"/>
      <c r="CJ537" s="54"/>
      <c r="CK537" s="54"/>
      <c r="CL537" s="54"/>
      <c r="CM537" s="54"/>
    </row>
    <row r="538" spans="1:173" ht="45" customHeight="1" x14ac:dyDescent="0.2">
      <c r="A538" s="508"/>
      <c r="B538" s="535" t="s">
        <v>108</v>
      </c>
      <c r="C538" s="536" t="s">
        <v>486</v>
      </c>
      <c r="D538" s="646"/>
      <c r="E538" s="647"/>
      <c r="F538" s="646"/>
      <c r="G538" s="647"/>
      <c r="H538" s="646"/>
      <c r="I538" s="647"/>
      <c r="J538" s="646"/>
      <c r="K538" s="647"/>
      <c r="L538" s="646"/>
      <c r="M538" s="647"/>
      <c r="N538" s="646"/>
      <c r="O538" s="647"/>
      <c r="P538" s="646"/>
      <c r="Q538" s="647"/>
      <c r="R538" s="646"/>
      <c r="S538" s="647"/>
      <c r="T538" s="646"/>
      <c r="U538" s="647"/>
      <c r="V538" s="646"/>
      <c r="W538" s="647"/>
      <c r="X538" s="174" t="str">
        <f>IF(X536="na", "na","")</f>
        <v/>
      </c>
      <c r="Y538" s="108">
        <f t="shared" si="64"/>
        <v>0</v>
      </c>
      <c r="Z538" s="514">
        <v>20</v>
      </c>
      <c r="AA538" s="362">
        <f>IF(OR(COUNTIF(D532:W534,"a")+COUNTIF(D532:W534,"s")+COUNTIF(X532:X534,"na")&gt;0),0,(COUNTIF(D538:W538,"a")+COUNTIF(D538:W538,"s")+COUNTIF(X538,"na")))</f>
        <v>0</v>
      </c>
      <c r="AB538" s="365"/>
      <c r="AD538" s="219"/>
      <c r="CG538" s="54"/>
      <c r="CH538" s="54"/>
      <c r="CI538" s="54"/>
      <c r="CJ538" s="54"/>
      <c r="CK538" s="54"/>
      <c r="CL538" s="54"/>
      <c r="CM538" s="54"/>
    </row>
    <row r="539" spans="1:173" ht="45" customHeight="1" x14ac:dyDescent="0.2">
      <c r="A539" s="508"/>
      <c r="B539" s="515" t="s">
        <v>230</v>
      </c>
      <c r="C539" s="511" t="s">
        <v>255</v>
      </c>
      <c r="D539" s="646"/>
      <c r="E539" s="647"/>
      <c r="F539" s="646"/>
      <c r="G539" s="647"/>
      <c r="H539" s="646"/>
      <c r="I539" s="647"/>
      <c r="J539" s="646"/>
      <c r="K539" s="647"/>
      <c r="L539" s="646"/>
      <c r="M539" s="647"/>
      <c r="N539" s="646"/>
      <c r="O539" s="647"/>
      <c r="P539" s="646"/>
      <c r="Q539" s="647"/>
      <c r="R539" s="646"/>
      <c r="S539" s="647"/>
      <c r="T539" s="646"/>
      <c r="U539" s="647"/>
      <c r="V539" s="646"/>
      <c r="W539" s="647"/>
      <c r="X539" s="102"/>
      <c r="Y539" s="513">
        <f t="shared" si="64"/>
        <v>0</v>
      </c>
      <c r="Z539" s="514">
        <v>10</v>
      </c>
      <c r="AA539" s="362">
        <f>COUNTIF(D539:W539,"a")+COUNTIF(D539:W539,"s")</f>
        <v>0</v>
      </c>
      <c r="AB539" s="365"/>
      <c r="AD539" s="219" t="s">
        <v>395</v>
      </c>
      <c r="CG539" s="54"/>
      <c r="CH539" s="54"/>
      <c r="CI539" s="54"/>
      <c r="CJ539" s="54"/>
      <c r="CK539" s="54"/>
      <c r="CL539" s="54"/>
      <c r="CM539" s="54"/>
    </row>
    <row r="540" spans="1:173" ht="27.95" customHeight="1" x14ac:dyDescent="0.2">
      <c r="A540" s="508"/>
      <c r="B540" s="515" t="s">
        <v>231</v>
      </c>
      <c r="C540" s="511" t="s">
        <v>389</v>
      </c>
      <c r="D540" s="646"/>
      <c r="E540" s="647"/>
      <c r="F540" s="646"/>
      <c r="G540" s="647"/>
      <c r="H540" s="646"/>
      <c r="I540" s="647"/>
      <c r="J540" s="646"/>
      <c r="K540" s="647"/>
      <c r="L540" s="646"/>
      <c r="M540" s="647"/>
      <c r="N540" s="646"/>
      <c r="O540" s="647"/>
      <c r="P540" s="646"/>
      <c r="Q540" s="647"/>
      <c r="R540" s="646"/>
      <c r="S540" s="647"/>
      <c r="T540" s="646"/>
      <c r="U540" s="647"/>
      <c r="V540" s="646"/>
      <c r="W540" s="647"/>
      <c r="X540" s="102"/>
      <c r="Y540" s="513">
        <f t="shared" si="64"/>
        <v>0</v>
      </c>
      <c r="Z540" s="514">
        <v>10</v>
      </c>
      <c r="AA540" s="362">
        <f>COUNTIF(D540:W540,"a")+COUNTIF(D540:W540,"s")</f>
        <v>0</v>
      </c>
      <c r="AB540" s="365"/>
      <c r="AD540" s="219" t="s">
        <v>395</v>
      </c>
      <c r="CG540" s="54"/>
      <c r="CH540" s="54"/>
      <c r="CI540" s="54"/>
      <c r="CJ540" s="54"/>
      <c r="CK540" s="54"/>
      <c r="CL540" s="54"/>
      <c r="CM540" s="54"/>
    </row>
    <row r="541" spans="1:173" ht="27.95" customHeight="1" x14ac:dyDescent="0.2">
      <c r="A541" s="508"/>
      <c r="B541" s="537" t="s">
        <v>232</v>
      </c>
      <c r="C541" s="511" t="s">
        <v>468</v>
      </c>
      <c r="D541" s="646"/>
      <c r="E541" s="647"/>
      <c r="F541" s="646"/>
      <c r="G541" s="647"/>
      <c r="H541" s="646"/>
      <c r="I541" s="647"/>
      <c r="J541" s="646"/>
      <c r="K541" s="647"/>
      <c r="L541" s="646"/>
      <c r="M541" s="647"/>
      <c r="N541" s="646"/>
      <c r="O541" s="647"/>
      <c r="P541" s="646"/>
      <c r="Q541" s="647"/>
      <c r="R541" s="646"/>
      <c r="S541" s="647"/>
      <c r="T541" s="646"/>
      <c r="U541" s="647"/>
      <c r="V541" s="646"/>
      <c r="W541" s="647"/>
      <c r="X541" s="102"/>
      <c r="Y541" s="96">
        <f t="shared" si="64"/>
        <v>0</v>
      </c>
      <c r="Z541" s="328">
        <v>20</v>
      </c>
      <c r="AA541" s="362">
        <f>COUNTIF(D541:W541,"a")+COUNTIF(D541:W541,"s")</f>
        <v>0</v>
      </c>
      <c r="AB541" s="365"/>
      <c r="AD541" s="219"/>
      <c r="CG541" s="54"/>
      <c r="CH541" s="54"/>
      <c r="CI541" s="54"/>
      <c r="CJ541" s="54"/>
      <c r="CK541" s="54"/>
      <c r="CL541" s="54"/>
      <c r="CM541" s="54"/>
    </row>
    <row r="542" spans="1:173" ht="27.95" customHeight="1" thickBot="1" x14ac:dyDescent="0.25">
      <c r="A542" s="508"/>
      <c r="B542" s="537" t="s">
        <v>233</v>
      </c>
      <c r="C542" s="511" t="s">
        <v>1121</v>
      </c>
      <c r="D542" s="605"/>
      <c r="E542" s="606"/>
      <c r="F542" s="605"/>
      <c r="G542" s="606"/>
      <c r="H542" s="605"/>
      <c r="I542" s="606"/>
      <c r="J542" s="605"/>
      <c r="K542" s="606"/>
      <c r="L542" s="605"/>
      <c r="M542" s="606"/>
      <c r="N542" s="605"/>
      <c r="O542" s="606"/>
      <c r="P542" s="605"/>
      <c r="Q542" s="606"/>
      <c r="R542" s="605"/>
      <c r="S542" s="606"/>
      <c r="T542" s="605"/>
      <c r="U542" s="606"/>
      <c r="V542" s="605"/>
      <c r="W542" s="606"/>
      <c r="X542" s="102"/>
      <c r="Y542" s="96">
        <f t="shared" si="64"/>
        <v>0</v>
      </c>
      <c r="Z542" s="514">
        <v>15</v>
      </c>
      <c r="AA542" s="362">
        <f>COUNTIF(D542:W542,"a")+COUNTIF(D542:W542,"s")</f>
        <v>0</v>
      </c>
      <c r="AB542" s="365"/>
      <c r="AD542" s="219" t="s">
        <v>395</v>
      </c>
      <c r="CG542" s="54"/>
      <c r="CH542" s="54"/>
      <c r="CI542" s="54"/>
      <c r="CJ542" s="54"/>
      <c r="CK542" s="54"/>
      <c r="CL542" s="54"/>
      <c r="CM542" s="54"/>
      <c r="CN542" s="54"/>
      <c r="CO542" s="54"/>
      <c r="CP542" s="54"/>
      <c r="CQ542" s="54"/>
    </row>
    <row r="543" spans="1:173" s="229" customFormat="1" ht="21" customHeight="1" thickTop="1" thickBot="1" x14ac:dyDescent="0.25">
      <c r="A543" s="508"/>
      <c r="B543" s="94"/>
      <c r="C543" s="511"/>
      <c r="D543" s="659" t="s">
        <v>398</v>
      </c>
      <c r="E543" s="660"/>
      <c r="F543" s="660"/>
      <c r="G543" s="660"/>
      <c r="H543" s="660"/>
      <c r="I543" s="660"/>
      <c r="J543" s="660"/>
      <c r="K543" s="660"/>
      <c r="L543" s="660"/>
      <c r="M543" s="660"/>
      <c r="N543" s="660"/>
      <c r="O543" s="660"/>
      <c r="P543" s="660"/>
      <c r="Q543" s="660"/>
      <c r="R543" s="660"/>
      <c r="S543" s="660"/>
      <c r="T543" s="660"/>
      <c r="U543" s="660"/>
      <c r="V543" s="660"/>
      <c r="W543" s="660"/>
      <c r="X543" s="699"/>
      <c r="Y543" s="86">
        <f>SUM(Y532:Y542)</f>
        <v>0</v>
      </c>
      <c r="Z543" s="325">
        <f>SUM(Z536:Z542)</f>
        <v>120</v>
      </c>
      <c r="AA543" s="362"/>
      <c r="AB543" s="367"/>
      <c r="AC543" s="228"/>
      <c r="AD543" s="228"/>
      <c r="AE543" s="374"/>
      <c r="AF543" s="374"/>
      <c r="AG543" s="374"/>
      <c r="AH543" s="374"/>
      <c r="AI543" s="374"/>
      <c r="AJ543" s="374"/>
      <c r="AK543" s="374"/>
      <c r="AL543" s="374"/>
      <c r="AM543" s="374"/>
      <c r="AN543" s="374"/>
      <c r="AO543" s="374"/>
      <c r="AP543" s="374"/>
      <c r="AQ543" s="374"/>
      <c r="AR543" s="374"/>
      <c r="AS543" s="374"/>
      <c r="AT543" s="374"/>
      <c r="AU543" s="374"/>
      <c r="AV543" s="374"/>
      <c r="AW543" s="374"/>
      <c r="AX543" s="374"/>
      <c r="AY543" s="374"/>
      <c r="AZ543" s="374"/>
      <c r="BA543" s="374"/>
      <c r="BB543" s="374"/>
      <c r="BC543" s="374"/>
      <c r="BD543" s="374"/>
      <c r="BE543" s="374"/>
      <c r="BF543" s="374"/>
      <c r="BG543" s="374"/>
      <c r="BH543" s="374"/>
      <c r="BI543" s="374"/>
      <c r="BJ543" s="374"/>
      <c r="BK543" s="374"/>
      <c r="BL543" s="374"/>
      <c r="BM543" s="374"/>
      <c r="BN543" s="374"/>
      <c r="BO543" s="374"/>
      <c r="BP543" s="374"/>
      <c r="BQ543" s="374"/>
      <c r="BR543" s="374"/>
      <c r="BS543" s="374"/>
      <c r="BT543" s="374"/>
      <c r="BU543" s="374"/>
      <c r="BV543" s="374"/>
      <c r="BW543" s="374"/>
      <c r="BX543" s="374"/>
      <c r="BY543" s="374"/>
      <c r="BZ543" s="374"/>
      <c r="CA543" s="374"/>
      <c r="CB543" s="374"/>
      <c r="CC543" s="374"/>
      <c r="CD543" s="374"/>
      <c r="CE543" s="374"/>
      <c r="CF543" s="374"/>
      <c r="CG543" s="227"/>
      <c r="CH543" s="227"/>
      <c r="CI543" s="227"/>
      <c r="CJ543" s="227"/>
      <c r="CK543" s="227"/>
      <c r="CL543" s="227"/>
      <c r="CM543" s="227"/>
      <c r="CN543" s="227"/>
      <c r="CO543" s="227"/>
      <c r="CP543" s="227"/>
      <c r="CQ543" s="227"/>
    </row>
    <row r="544" spans="1:173" s="238" customFormat="1" ht="21" customHeight="1" thickBot="1" x14ac:dyDescent="0.25">
      <c r="A544" s="314"/>
      <c r="B544" s="160"/>
      <c r="C544" s="343"/>
      <c r="D544" s="650"/>
      <c r="E544" s="651"/>
      <c r="F544" s="764">
        <v>60</v>
      </c>
      <c r="G544" s="663"/>
      <c r="H544" s="663"/>
      <c r="I544" s="663"/>
      <c r="J544" s="663"/>
      <c r="K544" s="663"/>
      <c r="L544" s="663"/>
      <c r="M544" s="663"/>
      <c r="N544" s="663"/>
      <c r="O544" s="663"/>
      <c r="P544" s="663"/>
      <c r="Q544" s="663"/>
      <c r="R544" s="663"/>
      <c r="S544" s="663"/>
      <c r="T544" s="663"/>
      <c r="U544" s="663"/>
      <c r="V544" s="663"/>
      <c r="W544" s="663"/>
      <c r="X544" s="663"/>
      <c r="Y544" s="663"/>
      <c r="Z544" s="664"/>
      <c r="AA544" s="362"/>
      <c r="AB544" s="367"/>
      <c r="AC544" s="228"/>
      <c r="AD544" s="228"/>
      <c r="AE544" s="374"/>
      <c r="AF544" s="374"/>
      <c r="AG544" s="374"/>
      <c r="AH544" s="374"/>
      <c r="AI544" s="374"/>
      <c r="AJ544" s="374"/>
      <c r="AK544" s="374"/>
      <c r="AL544" s="374"/>
      <c r="AM544" s="374"/>
      <c r="AN544" s="374"/>
      <c r="AO544" s="374"/>
      <c r="AP544" s="374"/>
      <c r="AQ544" s="374"/>
      <c r="AR544" s="374"/>
      <c r="AS544" s="374"/>
      <c r="AT544" s="374"/>
      <c r="AU544" s="374"/>
      <c r="AV544" s="374"/>
      <c r="AW544" s="374"/>
      <c r="AX544" s="374"/>
      <c r="AY544" s="374"/>
      <c r="AZ544" s="374"/>
      <c r="BA544" s="374"/>
      <c r="BB544" s="374"/>
      <c r="BC544" s="374"/>
      <c r="BD544" s="374"/>
      <c r="BE544" s="374"/>
      <c r="BF544" s="374"/>
      <c r="BG544" s="374"/>
      <c r="BH544" s="374"/>
      <c r="BI544" s="374"/>
      <c r="BJ544" s="374"/>
      <c r="BK544" s="374"/>
      <c r="BL544" s="374"/>
      <c r="BM544" s="374"/>
      <c r="BN544" s="374"/>
      <c r="BO544" s="374"/>
      <c r="BP544" s="374"/>
      <c r="BQ544" s="374"/>
      <c r="BR544" s="374"/>
      <c r="BS544" s="374"/>
      <c r="BT544" s="374"/>
      <c r="BU544" s="374"/>
      <c r="BV544" s="374"/>
      <c r="BW544" s="374"/>
      <c r="BX544" s="374"/>
      <c r="BY544" s="374"/>
      <c r="BZ544" s="374"/>
      <c r="CA544" s="374"/>
      <c r="CB544" s="374"/>
      <c r="CC544" s="374"/>
      <c r="CD544" s="374"/>
      <c r="CE544" s="374"/>
      <c r="CF544" s="374"/>
      <c r="CG544" s="227"/>
      <c r="CH544" s="227"/>
      <c r="CI544" s="227"/>
      <c r="CJ544" s="227"/>
      <c r="CK544" s="227"/>
      <c r="CL544" s="227"/>
      <c r="CM544" s="227"/>
      <c r="CN544" s="227"/>
      <c r="CO544" s="227"/>
      <c r="CP544" s="227"/>
      <c r="CQ544" s="227"/>
      <c r="CR544" s="229"/>
      <c r="CS544" s="229"/>
      <c r="CT544" s="229"/>
      <c r="CU544" s="229"/>
      <c r="CV544" s="229"/>
      <c r="CW544" s="229"/>
      <c r="CX544" s="229"/>
      <c r="CY544" s="229"/>
      <c r="CZ544" s="229"/>
      <c r="DA544" s="229"/>
      <c r="DB544" s="229"/>
      <c r="DC544" s="229"/>
      <c r="DD544" s="229"/>
      <c r="DE544" s="229"/>
      <c r="DF544" s="229"/>
      <c r="DG544" s="229"/>
      <c r="DH544" s="229"/>
      <c r="DI544" s="229"/>
      <c r="DJ544" s="229"/>
      <c r="DK544" s="229"/>
      <c r="DL544" s="229"/>
      <c r="DM544" s="229"/>
      <c r="DN544" s="229"/>
      <c r="DO544" s="229"/>
      <c r="DP544" s="229"/>
      <c r="DQ544" s="229"/>
      <c r="DR544" s="229"/>
      <c r="DS544" s="229"/>
      <c r="DT544" s="229"/>
      <c r="DU544" s="229"/>
      <c r="DV544" s="229"/>
      <c r="DW544" s="229"/>
      <c r="DX544" s="229"/>
      <c r="DY544" s="229"/>
      <c r="DZ544" s="229"/>
      <c r="EA544" s="229"/>
      <c r="EB544" s="229"/>
      <c r="EC544" s="229"/>
      <c r="ED544" s="229"/>
      <c r="EE544" s="229"/>
      <c r="EF544" s="229"/>
      <c r="EG544" s="229"/>
      <c r="EH544" s="229"/>
      <c r="EI544" s="229"/>
      <c r="EJ544" s="229"/>
      <c r="EK544" s="229"/>
      <c r="EL544" s="229"/>
      <c r="EM544" s="229"/>
      <c r="EN544" s="229"/>
      <c r="EO544" s="229"/>
      <c r="EP544" s="229"/>
      <c r="EQ544" s="229"/>
      <c r="ER544" s="229"/>
      <c r="ES544" s="229"/>
      <c r="ET544" s="229"/>
      <c r="EU544" s="229"/>
      <c r="EV544" s="229"/>
      <c r="EW544" s="229"/>
      <c r="EX544" s="229"/>
      <c r="EY544" s="229"/>
      <c r="EZ544" s="229"/>
      <c r="FA544" s="229"/>
      <c r="FB544" s="229"/>
      <c r="FC544" s="229"/>
      <c r="FD544" s="229"/>
      <c r="FE544" s="229"/>
      <c r="FF544" s="229"/>
      <c r="FG544" s="229"/>
      <c r="FH544" s="229"/>
      <c r="FI544" s="229"/>
      <c r="FJ544" s="229"/>
      <c r="FK544" s="229"/>
      <c r="FL544" s="229"/>
      <c r="FM544" s="229"/>
      <c r="FN544" s="229"/>
      <c r="FO544" s="229"/>
      <c r="FP544" s="229"/>
      <c r="FQ544" s="229"/>
    </row>
    <row r="545" spans="1:173" ht="33" customHeight="1" thickBot="1" x14ac:dyDescent="0.25">
      <c r="A545" s="342"/>
      <c r="B545" s="299">
        <v>7000</v>
      </c>
      <c r="C545" s="767" t="s">
        <v>333</v>
      </c>
      <c r="D545" s="768"/>
      <c r="E545" s="768"/>
      <c r="F545" s="768"/>
      <c r="G545" s="768"/>
      <c r="H545" s="768"/>
      <c r="I545" s="768"/>
      <c r="J545" s="768"/>
      <c r="K545" s="768"/>
      <c r="L545" s="768"/>
      <c r="M545" s="768"/>
      <c r="N545" s="768"/>
      <c r="O545" s="768"/>
      <c r="P545" s="768"/>
      <c r="Q545" s="768"/>
      <c r="R545" s="768"/>
      <c r="S545" s="768"/>
      <c r="T545" s="768"/>
      <c r="U545" s="768"/>
      <c r="V545" s="768"/>
      <c r="W545" s="768"/>
      <c r="X545" s="768"/>
      <c r="Y545" s="768"/>
      <c r="Z545" s="769"/>
      <c r="AA545" s="362"/>
      <c r="AB545" s="363"/>
      <c r="AD545" s="219"/>
      <c r="BD545" s="371" t="s">
        <v>334</v>
      </c>
      <c r="CG545" s="54"/>
      <c r="CH545" s="54"/>
      <c r="CI545" s="54"/>
      <c r="CJ545" s="54"/>
      <c r="CK545" s="54"/>
      <c r="CL545" s="54"/>
      <c r="CM545" s="54"/>
    </row>
    <row r="546" spans="1:173" s="93" customFormat="1" ht="30" customHeight="1" thickBot="1" x14ac:dyDescent="0.25">
      <c r="A546" s="508"/>
      <c r="B546" s="194">
        <v>7100</v>
      </c>
      <c r="C546" s="133" t="s">
        <v>185</v>
      </c>
      <c r="D546" s="12"/>
      <c r="E546" s="11"/>
      <c r="F546" s="12"/>
      <c r="G546" s="13"/>
      <c r="H546" s="10"/>
      <c r="I546" s="11"/>
      <c r="J546" s="90"/>
      <c r="K546" s="13"/>
      <c r="L546" s="16" t="s">
        <v>397</v>
      </c>
      <c r="M546" s="11"/>
      <c r="N546" s="12"/>
      <c r="O546" s="13"/>
      <c r="P546" s="10"/>
      <c r="Q546" s="11"/>
      <c r="R546" s="12"/>
      <c r="S546" s="13"/>
      <c r="T546" s="10"/>
      <c r="U546" s="11"/>
      <c r="V546" s="12"/>
      <c r="W546" s="13"/>
      <c r="X546" s="18"/>
      <c r="Y546" s="18"/>
      <c r="Z546" s="326"/>
      <c r="AA546" s="362"/>
      <c r="AB546" s="363"/>
      <c r="AC546" s="22"/>
      <c r="AD546" s="219"/>
      <c r="AE546" s="371"/>
      <c r="AF546" s="371"/>
      <c r="AG546" s="371"/>
      <c r="AH546" s="371"/>
      <c r="AI546" s="371"/>
      <c r="AJ546" s="371"/>
      <c r="AK546" s="371"/>
      <c r="AL546" s="371"/>
      <c r="AM546" s="371"/>
      <c r="AN546" s="371"/>
      <c r="AO546" s="371"/>
      <c r="AP546" s="371"/>
      <c r="AQ546" s="371"/>
      <c r="AR546" s="371"/>
      <c r="AS546" s="371"/>
      <c r="AT546" s="371"/>
      <c r="AU546" s="371"/>
      <c r="AV546" s="371"/>
      <c r="AW546" s="371"/>
      <c r="AX546" s="371"/>
      <c r="AY546" s="371"/>
      <c r="AZ546" s="371"/>
      <c r="BA546" s="371"/>
      <c r="BB546" s="371"/>
      <c r="BC546" s="371"/>
      <c r="BD546" s="371"/>
      <c r="BE546" s="371"/>
      <c r="BF546" s="371"/>
      <c r="BG546" s="371"/>
      <c r="BH546" s="371"/>
      <c r="BI546" s="371"/>
      <c r="BJ546" s="371"/>
      <c r="BK546" s="371"/>
      <c r="BL546" s="371"/>
      <c r="BM546" s="371"/>
      <c r="BN546" s="371"/>
      <c r="BO546" s="371"/>
      <c r="BP546" s="371"/>
      <c r="BQ546" s="371"/>
      <c r="BR546" s="371"/>
      <c r="BS546" s="371"/>
      <c r="BT546" s="371"/>
      <c r="BU546" s="371"/>
      <c r="BV546" s="371"/>
      <c r="BW546" s="371"/>
      <c r="BX546" s="371"/>
      <c r="BY546" s="371"/>
      <c r="BZ546" s="371"/>
      <c r="CA546" s="371"/>
      <c r="CB546" s="371"/>
      <c r="CC546" s="371"/>
      <c r="CD546" s="371"/>
      <c r="CE546" s="371"/>
      <c r="CF546" s="371"/>
      <c r="CG546" s="54"/>
      <c r="CH546" s="54"/>
      <c r="CI546" s="54"/>
      <c r="CJ546" s="54"/>
      <c r="CK546" s="54"/>
      <c r="CL546" s="54"/>
      <c r="CM546" s="54"/>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c r="FJ546" s="3"/>
      <c r="FK546" s="3"/>
      <c r="FL546" s="3"/>
      <c r="FM546" s="3"/>
      <c r="FN546" s="3"/>
      <c r="FO546" s="3"/>
      <c r="FP546" s="3"/>
      <c r="FQ546" s="3"/>
    </row>
    <row r="547" spans="1:173" ht="27.95" customHeight="1" thickBot="1" x14ac:dyDescent="0.25">
      <c r="A547" s="508"/>
      <c r="B547" s="207" t="s">
        <v>335</v>
      </c>
      <c r="C547" s="139" t="s">
        <v>487</v>
      </c>
      <c r="D547" s="765"/>
      <c r="E547" s="766"/>
      <c r="F547" s="765"/>
      <c r="G547" s="766"/>
      <c r="H547" s="765"/>
      <c r="I547" s="766"/>
      <c r="J547" s="765"/>
      <c r="K547" s="766"/>
      <c r="L547" s="765"/>
      <c r="M547" s="766"/>
      <c r="N547" s="765"/>
      <c r="O547" s="766"/>
      <c r="P547" s="765"/>
      <c r="Q547" s="766"/>
      <c r="R547" s="765"/>
      <c r="S547" s="766"/>
      <c r="T547" s="765"/>
      <c r="U547" s="766"/>
      <c r="V547" s="765"/>
      <c r="W547" s="766"/>
      <c r="X547" s="102"/>
      <c r="Y547" s="96">
        <f>IF(OR(D547="s",F547="s",H547="s",J547="s",L547="s",N547="s",P547="s",R547="s",T547="s",V547="s"), 0, IF(OR(D547="a",F547="a",H547="a",J547="a",L547="a",N547="a",P547="a",R547="a",T547="a",V547="a"),Z547,0))</f>
        <v>0</v>
      </c>
      <c r="Z547" s="331">
        <v>30</v>
      </c>
      <c r="AA547" s="362">
        <f>IF((COUNTIF(D547:W547,"a")+COUNTIF(D547:W547,"s"))&gt;0,IF(OR((COUNTIF(D549:W549,"a")+COUNTIF(D549:W549,"s")),(COUNTIF(D550:W550,"a")+COUNTIF(D550:W550,"s")),(COUNTIF(D551:W551,"a")+COUNTIF(D551:W551,"s"))),0,COUNTIF(D547:W547,"a")+COUNTIF(D547:W547,"s")),COUNTIF(D547:W547,"a")+COUNTIF(D547:W547,"s"))</f>
        <v>0</v>
      </c>
      <c r="AB547" s="366"/>
      <c r="AD547" s="219"/>
      <c r="CG547" s="54"/>
      <c r="CH547" s="54"/>
      <c r="CI547" s="54"/>
      <c r="CJ547" s="54"/>
      <c r="CK547" s="54"/>
      <c r="CL547" s="54"/>
      <c r="CM547" s="54"/>
    </row>
    <row r="548" spans="1:173" ht="27.95" customHeight="1" thickBot="1" x14ac:dyDescent="0.25">
      <c r="A548" s="508"/>
      <c r="B548" s="255"/>
      <c r="C548" s="801" t="s">
        <v>442</v>
      </c>
      <c r="D548" s="642"/>
      <c r="E548" s="642"/>
      <c r="F548" s="642"/>
      <c r="G548" s="642"/>
      <c r="H548" s="642"/>
      <c r="I548" s="642"/>
      <c r="J548" s="642"/>
      <c r="K548" s="642"/>
      <c r="L548" s="642"/>
      <c r="M548" s="642"/>
      <c r="N548" s="642"/>
      <c r="O548" s="642"/>
      <c r="P548" s="642"/>
      <c r="Q548" s="642"/>
      <c r="R548" s="642"/>
      <c r="S548" s="642"/>
      <c r="T548" s="642"/>
      <c r="U548" s="642"/>
      <c r="V548" s="642"/>
      <c r="W548" s="642"/>
      <c r="X548" s="642"/>
      <c r="Y548" s="642"/>
      <c r="Z548" s="643"/>
      <c r="AA548" s="362"/>
      <c r="AB548" s="363"/>
      <c r="AD548" s="219"/>
      <c r="CG548" s="54"/>
      <c r="CH548" s="54"/>
      <c r="CI548" s="54"/>
      <c r="CJ548" s="54"/>
      <c r="CK548" s="54"/>
      <c r="CL548" s="54"/>
      <c r="CM548" s="54"/>
    </row>
    <row r="549" spans="1:173" ht="27.95" customHeight="1" x14ac:dyDescent="0.2">
      <c r="A549" s="508"/>
      <c r="B549" s="193" t="s">
        <v>336</v>
      </c>
      <c r="C549" s="142" t="s">
        <v>488</v>
      </c>
      <c r="D549" s="652"/>
      <c r="E549" s="653"/>
      <c r="F549" s="652"/>
      <c r="G549" s="653"/>
      <c r="H549" s="652"/>
      <c r="I549" s="653"/>
      <c r="J549" s="652"/>
      <c r="K549" s="653"/>
      <c r="L549" s="652"/>
      <c r="M549" s="653"/>
      <c r="N549" s="652"/>
      <c r="O549" s="653"/>
      <c r="P549" s="652"/>
      <c r="Q549" s="653"/>
      <c r="R549" s="652"/>
      <c r="S549" s="653"/>
      <c r="T549" s="652"/>
      <c r="U549" s="653"/>
      <c r="V549" s="652"/>
      <c r="W549" s="653"/>
      <c r="X549" s="239"/>
      <c r="Y549" s="108">
        <f>IF(OR(D549="s",F549="s",H549="s",J549="s",L549="s",N549="s",P549="s",R549="s",T549="s",V549="s"), 0, IF(OR(D549="a",F549="a",H549="a",J549="a",L549="a",N549="a",P549="a",R549="a",T549="a",V549="a"),Z549,0))</f>
        <v>0</v>
      </c>
      <c r="Z549" s="327">
        <v>10</v>
      </c>
      <c r="AA549" s="362">
        <f>IF((COUNTIF(D549:W549,"a")+COUNTIF(D549:W549,"s"))&gt;0,IF((COUNTIF(D547:W547,"a")+COUNTIF(D547:W547,"s"))&gt;0,0,COUNTIF(D549:W549,"a")+COUNTIF(D549:W549,"s")), COUNTIF(D549:W549,"a")+COUNTIF(D549:W549,"s"))</f>
        <v>0</v>
      </c>
      <c r="AB549" s="366"/>
      <c r="AD549" s="219"/>
      <c r="CG549" s="54"/>
      <c r="CH549" s="54"/>
      <c r="CI549" s="54"/>
      <c r="CJ549" s="54"/>
      <c r="CK549" s="54"/>
      <c r="CL549" s="54"/>
      <c r="CM549" s="54"/>
    </row>
    <row r="550" spans="1:173" ht="27.95" customHeight="1" x14ac:dyDescent="0.2">
      <c r="A550" s="508"/>
      <c r="B550" s="515" t="s">
        <v>337</v>
      </c>
      <c r="C550" s="142" t="s">
        <v>365</v>
      </c>
      <c r="D550" s="646"/>
      <c r="E550" s="647"/>
      <c r="F550" s="646"/>
      <c r="G550" s="647"/>
      <c r="H550" s="646"/>
      <c r="I550" s="647"/>
      <c r="J550" s="646"/>
      <c r="K550" s="647"/>
      <c r="L550" s="646"/>
      <c r="M550" s="647"/>
      <c r="N550" s="646"/>
      <c r="O550" s="647"/>
      <c r="P550" s="646"/>
      <c r="Q550" s="647"/>
      <c r="R550" s="646"/>
      <c r="S550" s="647"/>
      <c r="T550" s="646"/>
      <c r="U550" s="647"/>
      <c r="V550" s="646"/>
      <c r="W550" s="647"/>
      <c r="X550" s="102"/>
      <c r="Y550" s="108">
        <f>IF(OR(D550="s",F550="s",H550="s",J550="s",L550="s",N550="s",P550="s",R550="s",T550="s",V550="s"), 0, IF(OR(D550="a",F550="a",H550="a",J550="a",L550="a",N550="a",P550="a",R550="a",T550="a",V550="a"),Z550,0))</f>
        <v>0</v>
      </c>
      <c r="Z550" s="514">
        <v>10</v>
      </c>
      <c r="AA550" s="362">
        <f>IF((COUNTIF(D550:W550,"a")+COUNTIF(D550:W550,"s"))&gt;0,IF((COUNTIF(D547:W547,"a")+COUNTIF(D547:W547,"s"))&gt;0,0,COUNTIF(D550:W550,"a")+COUNTIF(D550:W550,"s")), COUNTIF(D550:W550,"a")+COUNTIF(D550:W550,"s"))</f>
        <v>0</v>
      </c>
      <c r="AB550" s="366"/>
      <c r="AD550" s="219"/>
      <c r="CG550" s="54"/>
      <c r="CH550" s="54"/>
      <c r="CI550" s="54"/>
      <c r="CJ550" s="54"/>
      <c r="CK550" s="54"/>
      <c r="CL550" s="54"/>
      <c r="CM550" s="54"/>
    </row>
    <row r="551" spans="1:173" ht="27.95" customHeight="1" thickBot="1" x14ac:dyDescent="0.25">
      <c r="A551" s="508"/>
      <c r="B551" s="515" t="s">
        <v>338</v>
      </c>
      <c r="C551" s="142" t="s">
        <v>133</v>
      </c>
      <c r="D551" s="605"/>
      <c r="E551" s="606"/>
      <c r="F551" s="605"/>
      <c r="G551" s="606"/>
      <c r="H551" s="605"/>
      <c r="I551" s="606"/>
      <c r="J551" s="605"/>
      <c r="K551" s="606"/>
      <c r="L551" s="605"/>
      <c r="M551" s="606"/>
      <c r="N551" s="605"/>
      <c r="O551" s="606"/>
      <c r="P551" s="605"/>
      <c r="Q551" s="606"/>
      <c r="R551" s="605"/>
      <c r="S551" s="606"/>
      <c r="T551" s="605"/>
      <c r="U551" s="606"/>
      <c r="V551" s="605"/>
      <c r="W551" s="606"/>
      <c r="X551" s="102"/>
      <c r="Y551" s="108">
        <f>IF(OR(D551="s",F551="s",H551="s",J551="s",L551="s",N551="s",P551="s",R551="s",T551="s",V551="s"), 0, IF(OR(D551="a",F551="a",H551="a",J551="a",L551="a",N551="a",P551="a",R551="a",T551="a",V551="a"),Z551,0))</f>
        <v>0</v>
      </c>
      <c r="Z551" s="328">
        <v>10</v>
      </c>
      <c r="AA551" s="362">
        <f>IF((COUNTIF(D551:W551,"a")+COUNTIF(D551:W551,"s"))&gt;0,IF((COUNTIF(D547:W547,"a")+COUNTIF(D547:W547,"s"))&gt;0,0,COUNTIF(D551:W551,"a")+COUNTIF(D551:W551,"s")), COUNTIF(D551:W551,"a")+COUNTIF(D551:W551,"s"))</f>
        <v>0</v>
      </c>
      <c r="AB551" s="366"/>
      <c r="AD551" s="219"/>
      <c r="CG551" s="54"/>
      <c r="CH551" s="54"/>
      <c r="CI551" s="54"/>
      <c r="CJ551" s="54"/>
      <c r="CK551" s="54"/>
      <c r="CL551" s="54"/>
      <c r="CM551" s="54"/>
    </row>
    <row r="552" spans="1:173" ht="21" customHeight="1" thickTop="1" thickBot="1" x14ac:dyDescent="0.25">
      <c r="A552" s="508"/>
      <c r="B552" s="529"/>
      <c r="C552" s="511"/>
      <c r="D552" s="659" t="s">
        <v>398</v>
      </c>
      <c r="E552" s="660"/>
      <c r="F552" s="660"/>
      <c r="G552" s="660"/>
      <c r="H552" s="660"/>
      <c r="I552" s="660"/>
      <c r="J552" s="660"/>
      <c r="K552" s="660"/>
      <c r="L552" s="660"/>
      <c r="M552" s="660"/>
      <c r="N552" s="660"/>
      <c r="O552" s="660"/>
      <c r="P552" s="660"/>
      <c r="Q552" s="660"/>
      <c r="R552" s="660"/>
      <c r="S552" s="660"/>
      <c r="T552" s="660"/>
      <c r="U552" s="660"/>
      <c r="V552" s="660"/>
      <c r="W552" s="660"/>
      <c r="X552" s="661"/>
      <c r="Y552" s="86">
        <f>SUM(Y547:Y551)</f>
        <v>0</v>
      </c>
      <c r="Z552" s="325">
        <v>30</v>
      </c>
      <c r="AA552" s="362"/>
      <c r="AB552" s="363"/>
      <c r="AD552" s="219"/>
      <c r="CG552" s="54"/>
      <c r="CH552" s="54"/>
      <c r="CI552" s="54"/>
      <c r="CJ552" s="54"/>
      <c r="CK552" s="54"/>
      <c r="CL552" s="54"/>
      <c r="CM552" s="54"/>
    </row>
    <row r="553" spans="1:173" ht="21" customHeight="1" thickBot="1" x14ac:dyDescent="0.25">
      <c r="A553" s="508"/>
      <c r="B553" s="85"/>
      <c r="C553" s="135"/>
      <c r="D553" s="650"/>
      <c r="E553" s="651"/>
      <c r="F553" s="770">
        <v>0</v>
      </c>
      <c r="G553" s="663"/>
      <c r="H553" s="663"/>
      <c r="I553" s="663"/>
      <c r="J553" s="663"/>
      <c r="K553" s="663"/>
      <c r="L553" s="663"/>
      <c r="M553" s="663"/>
      <c r="N553" s="663"/>
      <c r="O553" s="663"/>
      <c r="P553" s="663"/>
      <c r="Q553" s="663"/>
      <c r="R553" s="663"/>
      <c r="S553" s="663"/>
      <c r="T553" s="663"/>
      <c r="U553" s="663"/>
      <c r="V553" s="663"/>
      <c r="W553" s="663"/>
      <c r="X553" s="663"/>
      <c r="Y553" s="663"/>
      <c r="Z553" s="664"/>
      <c r="AA553" s="362"/>
      <c r="AB553" s="363"/>
      <c r="AD553" s="219"/>
      <c r="CG553" s="54"/>
      <c r="CH553" s="54"/>
      <c r="CI553" s="54"/>
      <c r="CJ553" s="54"/>
      <c r="CK553" s="54"/>
      <c r="CL553" s="54"/>
      <c r="CM553" s="54"/>
    </row>
    <row r="554" spans="1:173" s="93" customFormat="1" ht="30" customHeight="1" thickBot="1" x14ac:dyDescent="0.25">
      <c r="A554" s="508"/>
      <c r="B554" s="194" t="s">
        <v>838</v>
      </c>
      <c r="C554" s="133" t="s">
        <v>839</v>
      </c>
      <c r="D554" s="12"/>
      <c r="E554" s="11"/>
      <c r="F554" s="12"/>
      <c r="G554" s="13"/>
      <c r="H554" s="16" t="s">
        <v>397</v>
      </c>
      <c r="I554" s="11"/>
      <c r="J554" s="90"/>
      <c r="K554" s="13"/>
      <c r="L554" s="16" t="s">
        <v>397</v>
      </c>
      <c r="M554" s="11"/>
      <c r="N554" s="12"/>
      <c r="O554" s="13"/>
      <c r="P554" s="10"/>
      <c r="Q554" s="11"/>
      <c r="R554" s="12"/>
      <c r="S554" s="13"/>
      <c r="T554" s="10"/>
      <c r="U554" s="11"/>
      <c r="V554" s="12"/>
      <c r="W554" s="13"/>
      <c r="X554" s="18"/>
      <c r="Y554" s="18"/>
      <c r="Z554" s="326"/>
      <c r="AA554" s="229"/>
      <c r="AB554" s="54"/>
      <c r="AC554" s="22"/>
      <c r="AD554" s="219"/>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2"/>
      <c r="BS554" s="22"/>
      <c r="BT554" s="22"/>
      <c r="BU554" s="22"/>
      <c r="BV554" s="22"/>
      <c r="BW554" s="22"/>
      <c r="BX554" s="22"/>
      <c r="BY554" s="22"/>
      <c r="BZ554" s="22"/>
      <c r="CA554" s="22"/>
      <c r="CB554" s="22"/>
      <c r="CC554" s="22"/>
      <c r="CD554" s="22"/>
      <c r="CE554" s="22"/>
      <c r="CF554" s="22"/>
      <c r="CG554" s="54"/>
      <c r="CH554" s="54"/>
      <c r="CI554" s="54"/>
      <c r="CJ554" s="54"/>
      <c r="CK554" s="54"/>
      <c r="CL554" s="54"/>
      <c r="CM554" s="54"/>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c r="FJ554" s="3"/>
      <c r="FK554" s="3"/>
      <c r="FL554" s="3"/>
      <c r="FM554" s="3"/>
      <c r="FN554" s="3"/>
      <c r="FO554" s="3"/>
      <c r="FP554" s="3"/>
      <c r="FQ554" s="3"/>
    </row>
    <row r="555" spans="1:173" ht="45" customHeight="1" x14ac:dyDescent="0.2">
      <c r="A555" s="508"/>
      <c r="B555" s="193" t="s">
        <v>339</v>
      </c>
      <c r="C555" s="441" t="s">
        <v>840</v>
      </c>
      <c r="D555" s="644"/>
      <c r="E555" s="645"/>
      <c r="F555" s="644"/>
      <c r="G555" s="645"/>
      <c r="H555" s="644"/>
      <c r="I555" s="645"/>
      <c r="J555" s="644"/>
      <c r="K555" s="645"/>
      <c r="L555" s="644"/>
      <c r="M555" s="645"/>
      <c r="N555" s="644"/>
      <c r="O555" s="645"/>
      <c r="P555" s="644"/>
      <c r="Q555" s="645"/>
      <c r="R555" s="644"/>
      <c r="S555" s="645"/>
      <c r="T555" s="644"/>
      <c r="U555" s="645"/>
      <c r="V555" s="644"/>
      <c r="W555" s="645"/>
      <c r="X555" s="102"/>
      <c r="Y555" s="95">
        <f t="shared" ref="Y555:Y562" si="65">IF(OR(D555="s",F555="s",H555="s",J555="s",L555="s",N555="s",P555="s",R555="s",T555="s",V555="s"), 0, IF(OR(D555="a",F555="a",H555="a",J555="a",L555="a",N555="a",P555="a",R555="a",T555="a",V555="a"),Z555,0))</f>
        <v>0</v>
      </c>
      <c r="Z555" s="327">
        <v>10</v>
      </c>
      <c r="AA555" s="229">
        <f t="shared" ref="AA555:AA562" si="66">COUNTIF(D555:W555,"a")+COUNTIF(D555:W555,"s")</f>
        <v>0</v>
      </c>
      <c r="AB555" s="387"/>
      <c r="AD555" s="219"/>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2"/>
      <c r="BS555" s="22"/>
      <c r="BT555" s="22"/>
      <c r="BU555" s="22"/>
      <c r="BV555" s="22"/>
      <c r="BW555" s="22"/>
      <c r="BX555" s="22"/>
      <c r="BY555" s="22"/>
      <c r="BZ555" s="22"/>
      <c r="CA555" s="22"/>
      <c r="CB555" s="22"/>
      <c r="CC555" s="22"/>
      <c r="CD555" s="22"/>
      <c r="CE555" s="22"/>
      <c r="CF555" s="22"/>
      <c r="CG555" s="54"/>
      <c r="CH555" s="54"/>
      <c r="CI555" s="54"/>
      <c r="CJ555" s="54"/>
      <c r="CK555" s="54"/>
      <c r="CL555" s="54"/>
      <c r="CM555" s="54"/>
    </row>
    <row r="556" spans="1:173" ht="45" customHeight="1" x14ac:dyDescent="0.2">
      <c r="A556" s="508"/>
      <c r="B556" s="515" t="s">
        <v>841</v>
      </c>
      <c r="C556" s="532" t="s">
        <v>842</v>
      </c>
      <c r="D556" s="646"/>
      <c r="E556" s="647"/>
      <c r="F556" s="646"/>
      <c r="G556" s="647"/>
      <c r="H556" s="646"/>
      <c r="I556" s="647"/>
      <c r="J556" s="646"/>
      <c r="K556" s="647"/>
      <c r="L556" s="646"/>
      <c r="M556" s="647"/>
      <c r="N556" s="646"/>
      <c r="O556" s="647"/>
      <c r="P556" s="646"/>
      <c r="Q556" s="647"/>
      <c r="R556" s="646"/>
      <c r="S556" s="647"/>
      <c r="T556" s="646"/>
      <c r="U556" s="647"/>
      <c r="V556" s="646"/>
      <c r="W556" s="647"/>
      <c r="X556" s="102"/>
      <c r="Y556" s="513">
        <f t="shared" si="65"/>
        <v>0</v>
      </c>
      <c r="Z556" s="514">
        <v>10</v>
      </c>
      <c r="AA556" s="229">
        <f t="shared" si="66"/>
        <v>0</v>
      </c>
      <c r="AB556" s="387"/>
      <c r="AD556" s="219"/>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54"/>
      <c r="CH556" s="54"/>
      <c r="CI556" s="54"/>
      <c r="CJ556" s="54"/>
      <c r="CK556" s="54"/>
      <c r="CL556" s="54"/>
      <c r="CM556" s="54"/>
    </row>
    <row r="557" spans="1:173" ht="45" customHeight="1" x14ac:dyDescent="0.2">
      <c r="A557" s="508"/>
      <c r="B557" s="515" t="s">
        <v>340</v>
      </c>
      <c r="C557" s="532" t="s">
        <v>843</v>
      </c>
      <c r="D557" s="646"/>
      <c r="E557" s="647"/>
      <c r="F557" s="646"/>
      <c r="G557" s="647"/>
      <c r="H557" s="646"/>
      <c r="I557" s="647"/>
      <c r="J557" s="646"/>
      <c r="K557" s="647"/>
      <c r="L557" s="646"/>
      <c r="M557" s="647"/>
      <c r="N557" s="646"/>
      <c r="O557" s="647"/>
      <c r="P557" s="646"/>
      <c r="Q557" s="647"/>
      <c r="R557" s="646"/>
      <c r="S557" s="647"/>
      <c r="T557" s="646"/>
      <c r="U557" s="647"/>
      <c r="V557" s="646"/>
      <c r="W557" s="647"/>
      <c r="X557" s="102"/>
      <c r="Y557" s="513">
        <f t="shared" si="65"/>
        <v>0</v>
      </c>
      <c r="Z557" s="514">
        <v>10</v>
      </c>
      <c r="AA557" s="229">
        <f t="shared" si="66"/>
        <v>0</v>
      </c>
      <c r="AB557" s="387"/>
      <c r="AD557" s="219" t="s">
        <v>395</v>
      </c>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2"/>
      <c r="BS557" s="22"/>
      <c r="BT557" s="22"/>
      <c r="BU557" s="22"/>
      <c r="BV557" s="22"/>
      <c r="BW557" s="22"/>
      <c r="BX557" s="22"/>
      <c r="BY557" s="22"/>
      <c r="BZ557" s="22"/>
      <c r="CA557" s="22"/>
      <c r="CB557" s="22"/>
      <c r="CC557" s="22"/>
      <c r="CD557" s="22"/>
      <c r="CE557" s="22"/>
      <c r="CF557" s="22"/>
      <c r="CG557" s="54"/>
      <c r="CH557" s="54"/>
      <c r="CI557" s="54"/>
      <c r="CJ557" s="54"/>
      <c r="CK557" s="54"/>
      <c r="CL557" s="54"/>
      <c r="CM557" s="54"/>
    </row>
    <row r="558" spans="1:173" ht="45" customHeight="1" x14ac:dyDescent="0.2">
      <c r="A558" s="508"/>
      <c r="B558" s="515" t="s">
        <v>848</v>
      </c>
      <c r="C558" s="532" t="s">
        <v>845</v>
      </c>
      <c r="D558" s="646"/>
      <c r="E558" s="647"/>
      <c r="F558" s="646"/>
      <c r="G558" s="647"/>
      <c r="H558" s="646"/>
      <c r="I558" s="647"/>
      <c r="J558" s="646"/>
      <c r="K558" s="647"/>
      <c r="L558" s="646"/>
      <c r="M558" s="647"/>
      <c r="N558" s="646"/>
      <c r="O558" s="647"/>
      <c r="P558" s="646"/>
      <c r="Q558" s="647"/>
      <c r="R558" s="646"/>
      <c r="S558" s="647"/>
      <c r="T558" s="646"/>
      <c r="U558" s="647"/>
      <c r="V558" s="646"/>
      <c r="W558" s="647"/>
      <c r="X558" s="102"/>
      <c r="Y558" s="513">
        <f t="shared" si="65"/>
        <v>0</v>
      </c>
      <c r="Z558" s="514">
        <v>10</v>
      </c>
      <c r="AA558" s="229">
        <f t="shared" si="66"/>
        <v>0</v>
      </c>
      <c r="AB558" s="387"/>
      <c r="AD558" s="219" t="s">
        <v>395</v>
      </c>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2"/>
      <c r="BS558" s="22"/>
      <c r="BT558" s="22"/>
      <c r="BU558" s="22"/>
      <c r="BV558" s="22"/>
      <c r="BW558" s="22"/>
      <c r="BX558" s="22"/>
      <c r="BY558" s="22"/>
      <c r="BZ558" s="22"/>
      <c r="CA558" s="22"/>
      <c r="CB558" s="22"/>
      <c r="CC558" s="22"/>
      <c r="CD558" s="22"/>
      <c r="CE558" s="22"/>
      <c r="CF558" s="22"/>
      <c r="CG558" s="54"/>
      <c r="CH558" s="54"/>
      <c r="CI558" s="54"/>
      <c r="CJ558" s="54"/>
      <c r="CK558" s="54"/>
      <c r="CL558" s="54"/>
      <c r="CM558" s="54"/>
    </row>
    <row r="559" spans="1:173" ht="45" customHeight="1" x14ac:dyDescent="0.2">
      <c r="A559" s="508"/>
      <c r="B559" s="515" t="s">
        <v>341</v>
      </c>
      <c r="C559" s="532" t="s">
        <v>846</v>
      </c>
      <c r="D559" s="646"/>
      <c r="E559" s="647"/>
      <c r="F559" s="646"/>
      <c r="G559" s="647"/>
      <c r="H559" s="646"/>
      <c r="I559" s="647"/>
      <c r="J559" s="646"/>
      <c r="K559" s="647"/>
      <c r="L559" s="646"/>
      <c r="M559" s="647"/>
      <c r="N559" s="646"/>
      <c r="O559" s="647"/>
      <c r="P559" s="646"/>
      <c r="Q559" s="647"/>
      <c r="R559" s="646"/>
      <c r="S559" s="647"/>
      <c r="T559" s="646"/>
      <c r="U559" s="647"/>
      <c r="V559" s="646"/>
      <c r="W559" s="647"/>
      <c r="X559" s="102"/>
      <c r="Y559" s="513">
        <f t="shared" si="65"/>
        <v>0</v>
      </c>
      <c r="Z559" s="514">
        <v>10</v>
      </c>
      <c r="AA559" s="229">
        <f t="shared" si="66"/>
        <v>0</v>
      </c>
      <c r="AB559" s="387"/>
      <c r="AD559" s="219"/>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2"/>
      <c r="BS559" s="22"/>
      <c r="BT559" s="22"/>
      <c r="BU559" s="22"/>
      <c r="BV559" s="22"/>
      <c r="BW559" s="22"/>
      <c r="BX559" s="22"/>
      <c r="BY559" s="22"/>
      <c r="BZ559" s="22"/>
      <c r="CA559" s="22"/>
      <c r="CB559" s="22"/>
      <c r="CC559" s="22"/>
      <c r="CD559" s="22"/>
      <c r="CE559" s="22"/>
      <c r="CF559" s="22"/>
      <c r="CG559" s="54"/>
      <c r="CH559" s="54"/>
      <c r="CI559" s="54"/>
      <c r="CJ559" s="54"/>
      <c r="CK559" s="54"/>
      <c r="CL559" s="54"/>
      <c r="CM559" s="54"/>
    </row>
    <row r="560" spans="1:173" ht="27.75" customHeight="1" x14ac:dyDescent="0.2">
      <c r="A560" s="508"/>
      <c r="B560" s="515" t="s">
        <v>342</v>
      </c>
      <c r="C560" s="532" t="s">
        <v>847</v>
      </c>
      <c r="D560" s="646"/>
      <c r="E560" s="647"/>
      <c r="F560" s="646"/>
      <c r="G560" s="647"/>
      <c r="H560" s="646"/>
      <c r="I560" s="647"/>
      <c r="J560" s="646"/>
      <c r="K560" s="647"/>
      <c r="L560" s="646"/>
      <c r="M560" s="647"/>
      <c r="N560" s="646"/>
      <c r="O560" s="647"/>
      <c r="P560" s="646"/>
      <c r="Q560" s="647"/>
      <c r="R560" s="646"/>
      <c r="S560" s="647"/>
      <c r="T560" s="646"/>
      <c r="U560" s="647"/>
      <c r="V560" s="646"/>
      <c r="W560" s="647"/>
      <c r="X560" s="102"/>
      <c r="Y560" s="513">
        <f t="shared" si="65"/>
        <v>0</v>
      </c>
      <c r="Z560" s="514">
        <v>10</v>
      </c>
      <c r="AA560" s="229">
        <f t="shared" si="66"/>
        <v>0</v>
      </c>
      <c r="AB560" s="387"/>
      <c r="AD560" s="219" t="s">
        <v>395</v>
      </c>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2"/>
      <c r="BS560" s="22"/>
      <c r="BT560" s="22"/>
      <c r="BU560" s="22"/>
      <c r="BV560" s="22"/>
      <c r="BW560" s="22"/>
      <c r="BX560" s="22"/>
      <c r="BY560" s="22"/>
      <c r="BZ560" s="22"/>
      <c r="CA560" s="22"/>
      <c r="CB560" s="22"/>
      <c r="CC560" s="22"/>
      <c r="CD560" s="22"/>
      <c r="CE560" s="22"/>
      <c r="CF560" s="22"/>
      <c r="CG560" s="54"/>
      <c r="CH560" s="54"/>
      <c r="CI560" s="54"/>
      <c r="CJ560" s="54"/>
      <c r="CK560" s="54"/>
      <c r="CL560" s="54"/>
      <c r="CM560" s="54"/>
    </row>
    <row r="561" spans="1:173" ht="45" customHeight="1" x14ac:dyDescent="0.2">
      <c r="A561" s="508"/>
      <c r="B561" s="515" t="s">
        <v>850</v>
      </c>
      <c r="C561" s="532" t="s">
        <v>849</v>
      </c>
      <c r="D561" s="646"/>
      <c r="E561" s="647"/>
      <c r="F561" s="646"/>
      <c r="G561" s="647"/>
      <c r="H561" s="646"/>
      <c r="I561" s="647"/>
      <c r="J561" s="646"/>
      <c r="K561" s="647"/>
      <c r="L561" s="646"/>
      <c r="M561" s="647"/>
      <c r="N561" s="646"/>
      <c r="O561" s="647"/>
      <c r="P561" s="646"/>
      <c r="Q561" s="647"/>
      <c r="R561" s="646"/>
      <c r="S561" s="647"/>
      <c r="T561" s="646"/>
      <c r="U561" s="647"/>
      <c r="V561" s="646"/>
      <c r="W561" s="647"/>
      <c r="X561" s="102"/>
      <c r="Y561" s="513">
        <f t="shared" si="65"/>
        <v>0</v>
      </c>
      <c r="Z561" s="514">
        <v>10</v>
      </c>
      <c r="AA561" s="229">
        <f t="shared" si="66"/>
        <v>0</v>
      </c>
      <c r="AB561" s="387"/>
      <c r="AD561" s="219" t="s">
        <v>395</v>
      </c>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2"/>
      <c r="BS561" s="22"/>
      <c r="BT561" s="22"/>
      <c r="BU561" s="22"/>
      <c r="BV561" s="22"/>
      <c r="BW561" s="22"/>
      <c r="BX561" s="22"/>
      <c r="BY561" s="22"/>
      <c r="BZ561" s="22"/>
      <c r="CA561" s="22"/>
      <c r="CB561" s="22"/>
      <c r="CC561" s="22"/>
      <c r="CD561" s="22"/>
      <c r="CE561" s="22"/>
      <c r="CF561" s="22"/>
      <c r="CG561" s="54"/>
      <c r="CH561" s="54"/>
      <c r="CI561" s="54"/>
      <c r="CJ561" s="54"/>
      <c r="CK561" s="54"/>
      <c r="CL561" s="54"/>
      <c r="CM561" s="54"/>
    </row>
    <row r="562" spans="1:173" ht="45" customHeight="1" thickBot="1" x14ac:dyDescent="0.25">
      <c r="A562" s="508"/>
      <c r="B562" s="515" t="s">
        <v>844</v>
      </c>
      <c r="C562" s="442" t="s">
        <v>851</v>
      </c>
      <c r="D562" s="646"/>
      <c r="E562" s="647"/>
      <c r="F562" s="646"/>
      <c r="G562" s="647"/>
      <c r="H562" s="646"/>
      <c r="I562" s="647"/>
      <c r="J562" s="646"/>
      <c r="K562" s="647"/>
      <c r="L562" s="646"/>
      <c r="M562" s="647"/>
      <c r="N562" s="646"/>
      <c r="O562" s="647"/>
      <c r="P562" s="646"/>
      <c r="Q562" s="647"/>
      <c r="R562" s="646"/>
      <c r="S562" s="647"/>
      <c r="T562" s="646"/>
      <c r="U562" s="647"/>
      <c r="V562" s="646"/>
      <c r="W562" s="647"/>
      <c r="X562" s="102"/>
      <c r="Y562" s="513">
        <f t="shared" si="65"/>
        <v>0</v>
      </c>
      <c r="Z562" s="514">
        <v>10</v>
      </c>
      <c r="AA562" s="229">
        <f t="shared" si="66"/>
        <v>0</v>
      </c>
      <c r="AB562" s="387"/>
      <c r="AD562" s="219"/>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2"/>
      <c r="BS562" s="22"/>
      <c r="BT562" s="22"/>
      <c r="BU562" s="22"/>
      <c r="BV562" s="22"/>
      <c r="BW562" s="22"/>
      <c r="BX562" s="22"/>
      <c r="BY562" s="22"/>
      <c r="BZ562" s="22"/>
      <c r="CA562" s="22"/>
      <c r="CB562" s="22"/>
      <c r="CC562" s="22"/>
      <c r="CD562" s="22"/>
      <c r="CE562" s="22"/>
      <c r="CF562" s="22"/>
      <c r="CG562" s="54"/>
      <c r="CH562" s="54"/>
      <c r="CI562" s="54"/>
      <c r="CJ562" s="54"/>
      <c r="CK562" s="54"/>
      <c r="CL562" s="54"/>
      <c r="CM562" s="54"/>
    </row>
    <row r="563" spans="1:173" customFormat="1" ht="20.25" customHeight="1" thickTop="1" thickBot="1" x14ac:dyDescent="0.25">
      <c r="A563" s="508"/>
      <c r="B563" s="533"/>
      <c r="C563" s="526"/>
      <c r="D563" s="659" t="s">
        <v>398</v>
      </c>
      <c r="E563" s="687"/>
      <c r="F563" s="687"/>
      <c r="G563" s="687"/>
      <c r="H563" s="687"/>
      <c r="I563" s="687"/>
      <c r="J563" s="687"/>
      <c r="K563" s="687"/>
      <c r="L563" s="687"/>
      <c r="M563" s="687"/>
      <c r="N563" s="687"/>
      <c r="O563" s="687"/>
      <c r="P563" s="687"/>
      <c r="Q563" s="687"/>
      <c r="R563" s="687"/>
      <c r="S563" s="687"/>
      <c r="T563" s="687"/>
      <c r="U563" s="687"/>
      <c r="V563" s="687"/>
      <c r="W563" s="687"/>
      <c r="X563" s="688"/>
      <c r="Y563" s="396">
        <f>SUM(Y555:Y562)</f>
        <v>0</v>
      </c>
      <c r="Z563" s="397">
        <f>SUM(Z555:Z562)</f>
        <v>80</v>
      </c>
      <c r="AA563" s="227"/>
      <c r="AB563" s="54"/>
      <c r="AC563" s="221"/>
      <c r="AD563" s="394"/>
      <c r="AE563" s="221"/>
      <c r="AF563" s="221"/>
      <c r="AG563" s="221"/>
      <c r="AH563" s="221"/>
      <c r="AI563" s="221"/>
      <c r="AJ563" s="221"/>
      <c r="AK563" s="221"/>
      <c r="AL563" s="221"/>
      <c r="AM563" s="221"/>
      <c r="AN563" s="221"/>
      <c r="AO563" s="221"/>
      <c r="AP563" s="221"/>
      <c r="AQ563" s="221"/>
      <c r="AR563" s="221"/>
      <c r="AS563" s="221"/>
      <c r="AT563" s="221"/>
      <c r="AU563" s="221"/>
      <c r="AV563" s="221"/>
      <c r="AW563" s="221"/>
      <c r="AX563" s="221"/>
      <c r="AY563" s="221"/>
      <c r="AZ563" s="221"/>
      <c r="BA563" s="221"/>
      <c r="BB563" s="221"/>
      <c r="BC563" s="221"/>
      <c r="BD563" s="221"/>
      <c r="BE563" s="221"/>
      <c r="BF563" s="221"/>
      <c r="BG563" s="221"/>
      <c r="BH563" s="221"/>
      <c r="BI563" s="221"/>
      <c r="BJ563" s="221"/>
      <c r="BK563" s="221"/>
      <c r="BL563" s="221"/>
      <c r="BM563" s="221"/>
      <c r="BN563" s="221"/>
      <c r="BO563" s="221"/>
      <c r="BP563" s="221"/>
      <c r="BQ563" s="221"/>
      <c r="BR563" s="221"/>
      <c r="BS563" s="221"/>
      <c r="BT563" s="221"/>
      <c r="BU563" s="221"/>
      <c r="BV563" s="221"/>
      <c r="BW563" s="221"/>
      <c r="BX563" s="221"/>
      <c r="BY563" s="221"/>
      <c r="BZ563" s="221"/>
      <c r="CA563" s="221"/>
      <c r="CB563" s="221"/>
      <c r="CC563" s="221"/>
      <c r="CD563" s="221"/>
      <c r="CE563" s="221"/>
      <c r="CF563" s="221"/>
      <c r="CG563" s="221"/>
      <c r="CH563" s="221"/>
      <c r="CI563" s="221"/>
      <c r="CJ563" s="221"/>
      <c r="CK563" s="221"/>
      <c r="CL563" s="221"/>
      <c r="CM563" s="221"/>
      <c r="CN563" s="39"/>
      <c r="CO563" s="39"/>
      <c r="CP563" s="39"/>
      <c r="CQ563" s="39"/>
      <c r="CR563" s="39"/>
      <c r="CS563" s="39"/>
      <c r="CT563" s="39"/>
      <c r="CU563" s="39"/>
      <c r="CV563" s="39"/>
      <c r="CW563" s="39"/>
      <c r="CX563" s="39"/>
      <c r="CY563" s="39"/>
      <c r="CZ563" s="39"/>
      <c r="DA563" s="39"/>
    </row>
    <row r="564" spans="1:173" customFormat="1" ht="20.25" customHeight="1" thickBot="1" x14ac:dyDescent="0.25">
      <c r="A564" s="314"/>
      <c r="B564" s="443"/>
      <c r="C564" s="369"/>
      <c r="D564" s="650"/>
      <c r="E564" s="683"/>
      <c r="F564" s="690">
        <v>40</v>
      </c>
      <c r="G564" s="663"/>
      <c r="H564" s="663"/>
      <c r="I564" s="663"/>
      <c r="J564" s="663"/>
      <c r="K564" s="663"/>
      <c r="L564" s="663"/>
      <c r="M564" s="663"/>
      <c r="N564" s="663"/>
      <c r="O564" s="663"/>
      <c r="P564" s="663"/>
      <c r="Q564" s="663"/>
      <c r="R564" s="663"/>
      <c r="S564" s="663"/>
      <c r="T564" s="663"/>
      <c r="U564" s="663"/>
      <c r="V564" s="663"/>
      <c r="W564" s="663"/>
      <c r="X564" s="663"/>
      <c r="Y564" s="663"/>
      <c r="Z564" s="664"/>
      <c r="AA564" s="227"/>
      <c r="AB564" s="54"/>
      <c r="AC564" s="221"/>
      <c r="AD564" s="394"/>
      <c r="AE564" s="221"/>
      <c r="AF564" s="221"/>
      <c r="AG564" s="221"/>
      <c r="AH564" s="221"/>
      <c r="AI564" s="221"/>
      <c r="AJ564" s="221"/>
      <c r="AK564" s="221"/>
      <c r="AL564" s="221"/>
      <c r="AM564" s="221"/>
      <c r="AN564" s="221"/>
      <c r="AO564" s="221"/>
      <c r="AP564" s="221"/>
      <c r="AQ564" s="221"/>
      <c r="AR564" s="221"/>
      <c r="AS564" s="221"/>
      <c r="AT564" s="221"/>
      <c r="AU564" s="221"/>
      <c r="AV564" s="221"/>
      <c r="AW564" s="221"/>
      <c r="AX564" s="221"/>
      <c r="AY564" s="221"/>
      <c r="AZ564" s="221"/>
      <c r="BA564" s="221"/>
      <c r="BB564" s="221"/>
      <c r="BC564" s="221"/>
      <c r="BD564" s="221"/>
      <c r="BE564" s="221"/>
      <c r="BF564" s="221"/>
      <c r="BG564" s="221"/>
      <c r="BH564" s="221"/>
      <c r="BI564" s="221"/>
      <c r="BJ564" s="221"/>
      <c r="BK564" s="221"/>
      <c r="BL564" s="221"/>
      <c r="BM564" s="221"/>
      <c r="BN564" s="221"/>
      <c r="BO564" s="221"/>
      <c r="BP564" s="221"/>
      <c r="BQ564" s="221"/>
      <c r="BR564" s="221"/>
      <c r="BS564" s="221"/>
      <c r="BT564" s="221"/>
      <c r="BU564" s="221"/>
      <c r="BV564" s="221"/>
      <c r="BW564" s="221"/>
      <c r="BX564" s="221"/>
      <c r="BY564" s="221"/>
      <c r="BZ564" s="221"/>
      <c r="CA564" s="221"/>
      <c r="CB564" s="221"/>
      <c r="CC564" s="221"/>
      <c r="CD564" s="221"/>
      <c r="CE564" s="221"/>
      <c r="CF564" s="221"/>
      <c r="CG564" s="221"/>
      <c r="CH564" s="221"/>
      <c r="CI564" s="221"/>
      <c r="CJ564" s="221"/>
      <c r="CK564" s="221"/>
      <c r="CL564" s="221"/>
      <c r="CM564" s="221"/>
      <c r="CN564" s="39"/>
      <c r="CO564" s="39"/>
      <c r="CP564" s="39"/>
      <c r="CQ564" s="39"/>
      <c r="CR564" s="39"/>
      <c r="CS564" s="39"/>
      <c r="CT564" s="39"/>
      <c r="CU564" s="39"/>
      <c r="CV564" s="39"/>
      <c r="CW564" s="39"/>
      <c r="CX564" s="39"/>
      <c r="CY564" s="39"/>
      <c r="CZ564" s="39"/>
      <c r="DA564" s="39"/>
    </row>
    <row r="565" spans="1:173" s="93" customFormat="1" ht="48" customHeight="1" thickBot="1" x14ac:dyDescent="0.25">
      <c r="A565" s="306"/>
      <c r="B565" s="195">
        <v>7300</v>
      </c>
      <c r="C565" s="148" t="s">
        <v>74</v>
      </c>
      <c r="D565" s="157"/>
      <c r="E565" s="154"/>
      <c r="F565" s="157"/>
      <c r="G565" s="158"/>
      <c r="H565" s="155"/>
      <c r="I565" s="154"/>
      <c r="J565" s="281"/>
      <c r="K565" s="158"/>
      <c r="L565" s="20" t="s">
        <v>397</v>
      </c>
      <c r="M565" s="154"/>
      <c r="N565" s="157"/>
      <c r="O565" s="158"/>
      <c r="P565" s="155"/>
      <c r="Q565" s="154"/>
      <c r="R565" s="157"/>
      <c r="S565" s="158"/>
      <c r="T565" s="155"/>
      <c r="U565" s="154"/>
      <c r="V565" s="157"/>
      <c r="W565" s="158"/>
      <c r="X565" s="265"/>
      <c r="Y565" s="159"/>
      <c r="Z565" s="323"/>
      <c r="AA565" s="229"/>
      <c r="AB565" s="54"/>
      <c r="AC565" s="22"/>
      <c r="AD565" s="219"/>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2"/>
      <c r="BS565" s="22"/>
      <c r="BT565" s="22"/>
      <c r="BU565" s="22"/>
      <c r="BV565" s="22"/>
      <c r="BW565" s="22"/>
      <c r="BX565" s="22"/>
      <c r="BY565" s="22"/>
      <c r="BZ565" s="22"/>
      <c r="CA565" s="22"/>
      <c r="CB565" s="22"/>
      <c r="CC565" s="22"/>
      <c r="CD565" s="22"/>
      <c r="CE565" s="22"/>
      <c r="CF565" s="22"/>
      <c r="CG565" s="54"/>
      <c r="CH565" s="54"/>
      <c r="CI565" s="54"/>
      <c r="CJ565" s="54"/>
      <c r="CK565" s="54"/>
      <c r="CL565" s="54"/>
      <c r="CM565" s="54"/>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c r="ER565" s="3"/>
      <c r="ES565" s="3"/>
      <c r="ET565" s="3"/>
      <c r="EU565" s="3"/>
      <c r="EV565" s="3"/>
      <c r="EW565" s="3"/>
      <c r="EX565" s="3"/>
      <c r="EY565" s="3"/>
      <c r="EZ565" s="3"/>
      <c r="FA565" s="3"/>
      <c r="FB565" s="3"/>
      <c r="FC565" s="3"/>
      <c r="FD565" s="3"/>
      <c r="FE565" s="3"/>
      <c r="FF565" s="3"/>
      <c r="FG565" s="3"/>
      <c r="FH565" s="3"/>
      <c r="FI565" s="3"/>
      <c r="FJ565" s="3"/>
      <c r="FK565" s="3"/>
      <c r="FL565" s="3"/>
      <c r="FM565" s="3"/>
      <c r="FN565" s="3"/>
      <c r="FO565" s="3"/>
      <c r="FP565" s="3"/>
      <c r="FQ565" s="3"/>
    </row>
    <row r="566" spans="1:173" ht="40.5" x14ac:dyDescent="0.2">
      <c r="A566" s="508"/>
      <c r="B566" s="515" t="s">
        <v>30</v>
      </c>
      <c r="C566" s="511" t="s">
        <v>852</v>
      </c>
      <c r="D566" s="646"/>
      <c r="E566" s="647"/>
      <c r="F566" s="646"/>
      <c r="G566" s="647"/>
      <c r="H566" s="646"/>
      <c r="I566" s="647"/>
      <c r="J566" s="646"/>
      <c r="K566" s="647"/>
      <c r="L566" s="646"/>
      <c r="M566" s="647"/>
      <c r="N566" s="646"/>
      <c r="O566" s="647"/>
      <c r="P566" s="646"/>
      <c r="Q566" s="647"/>
      <c r="R566" s="646"/>
      <c r="S566" s="647"/>
      <c r="T566" s="646"/>
      <c r="U566" s="647"/>
      <c r="V566" s="646"/>
      <c r="W566" s="647"/>
      <c r="X566" s="102"/>
      <c r="Y566" s="96">
        <f t="shared" ref="Y566" si="67">IF(OR(D566="s",F566="s",H566="s",J566="s",L566="s",N566="s",P566="s",R566="s",T566="s",V566="s"), 0, IF(OR(D566="a",F566="a",H566="a",J566="a",L566="a",N566="a",P566="a",R566="a",T566="a",V566="a"),Z566,0))</f>
        <v>0</v>
      </c>
      <c r="Z566" s="328">
        <v>5</v>
      </c>
      <c r="AA566" s="229">
        <f t="shared" ref="AA566" si="68">COUNTIF(D566:W566,"a")+COUNTIF(D566:W566,"s")</f>
        <v>0</v>
      </c>
      <c r="AB566" s="387"/>
      <c r="AD566" s="219" t="s">
        <v>395</v>
      </c>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54"/>
      <c r="CH566" s="54"/>
      <c r="CI566" s="54"/>
      <c r="CJ566" s="54"/>
      <c r="CK566" s="54"/>
      <c r="CL566" s="54"/>
      <c r="CM566" s="54"/>
    </row>
    <row r="567" spans="1:173" ht="45" customHeight="1" x14ac:dyDescent="0.2">
      <c r="A567" s="508"/>
      <c r="B567" s="515" t="s">
        <v>853</v>
      </c>
      <c r="C567" s="511" t="s">
        <v>854</v>
      </c>
      <c r="D567" s="646"/>
      <c r="E567" s="647"/>
      <c r="F567" s="646"/>
      <c r="G567" s="647"/>
      <c r="H567" s="646"/>
      <c r="I567" s="647"/>
      <c r="J567" s="646"/>
      <c r="K567" s="647"/>
      <c r="L567" s="646"/>
      <c r="M567" s="647"/>
      <c r="N567" s="646"/>
      <c r="O567" s="647"/>
      <c r="P567" s="646"/>
      <c r="Q567" s="647"/>
      <c r="R567" s="646"/>
      <c r="S567" s="647"/>
      <c r="T567" s="646"/>
      <c r="U567" s="647"/>
      <c r="V567" s="646"/>
      <c r="W567" s="647"/>
      <c r="X567" s="102"/>
      <c r="Y567" s="96">
        <f>IF(OR(D567="s",F567="s",H567="s",J567="s",L567="s",N567="s",P567="s",R567="s",T567="s",V567="s"), 0, IF(OR(D567="a",F567="a",H567="a",J567="a",L567="a",N567="a",P567="a",R567="a",T567="a",V567="a"),Z567,0))</f>
        <v>0</v>
      </c>
      <c r="Z567" s="328">
        <v>5</v>
      </c>
      <c r="AA567" s="229">
        <f>COUNTIF(D567:W567,"a")+COUNTIF(D567:W567,"s")</f>
        <v>0</v>
      </c>
      <c r="AB567" s="387"/>
      <c r="AD567" s="219" t="s">
        <v>395</v>
      </c>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54"/>
      <c r="CH567" s="54"/>
      <c r="CI567" s="54"/>
      <c r="CJ567" s="54"/>
      <c r="CK567" s="54"/>
      <c r="CL567" s="54"/>
      <c r="CM567" s="54"/>
    </row>
    <row r="568" spans="1:173" ht="45" customHeight="1" x14ac:dyDescent="0.2">
      <c r="A568" s="508"/>
      <c r="B568" s="515" t="s">
        <v>172</v>
      </c>
      <c r="C568" s="511" t="s">
        <v>855</v>
      </c>
      <c r="D568" s="646"/>
      <c r="E568" s="647"/>
      <c r="F568" s="646"/>
      <c r="G568" s="647"/>
      <c r="H568" s="646"/>
      <c r="I568" s="647"/>
      <c r="J568" s="646"/>
      <c r="K568" s="647"/>
      <c r="L568" s="646"/>
      <c r="M568" s="647"/>
      <c r="N568" s="646"/>
      <c r="O568" s="647"/>
      <c r="P568" s="646"/>
      <c r="Q568" s="647"/>
      <c r="R568" s="646"/>
      <c r="S568" s="647"/>
      <c r="T568" s="646"/>
      <c r="U568" s="647"/>
      <c r="V568" s="646"/>
      <c r="W568" s="647"/>
      <c r="X568" s="102"/>
      <c r="Y568" s="96">
        <f>IF(OR(D568="s",F568="s",H568="s",J568="s",L568="s",N568="s",P568="s",R568="s",T568="s",V568="s"), 0, IF(OR(D568="a",F568="a",H568="a",J568="a",L568="a",N568="a",P568="a",R568="a",T568="a",V568="a"),Z568,0))</f>
        <v>0</v>
      </c>
      <c r="Z568" s="328">
        <v>10</v>
      </c>
      <c r="AA568" s="229">
        <f>COUNTIF(D568:W568,"a")+COUNTIF(D568:W568,"s")</f>
        <v>0</v>
      </c>
      <c r="AB568" s="387"/>
      <c r="AD568" s="219"/>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2"/>
      <c r="BS568" s="22"/>
      <c r="BT568" s="22"/>
      <c r="BU568" s="22"/>
      <c r="BV568" s="22"/>
      <c r="BW568" s="22"/>
      <c r="BX568" s="22"/>
      <c r="BY568" s="22"/>
      <c r="BZ568" s="22"/>
      <c r="CA568" s="22"/>
      <c r="CB568" s="22"/>
      <c r="CC568" s="22"/>
      <c r="CD568" s="22"/>
      <c r="CE568" s="22"/>
      <c r="CF568" s="22"/>
      <c r="CG568" s="54"/>
      <c r="CH568" s="54"/>
      <c r="CI568" s="54"/>
      <c r="CJ568" s="54"/>
      <c r="CK568" s="54"/>
      <c r="CL568" s="54"/>
      <c r="CM568" s="54"/>
    </row>
    <row r="569" spans="1:173" ht="45" customHeight="1" x14ac:dyDescent="0.2">
      <c r="A569" s="508"/>
      <c r="B569" s="515" t="s">
        <v>856</v>
      </c>
      <c r="C569" s="511" t="s">
        <v>857</v>
      </c>
      <c r="D569" s="646"/>
      <c r="E569" s="647"/>
      <c r="F569" s="646"/>
      <c r="G569" s="647"/>
      <c r="H569" s="646"/>
      <c r="I569" s="647"/>
      <c r="J569" s="646"/>
      <c r="K569" s="647"/>
      <c r="L569" s="646"/>
      <c r="M569" s="647"/>
      <c r="N569" s="646"/>
      <c r="O569" s="647"/>
      <c r="P569" s="646"/>
      <c r="Q569" s="647"/>
      <c r="R569" s="646"/>
      <c r="S569" s="647"/>
      <c r="T569" s="646"/>
      <c r="U569" s="647"/>
      <c r="V569" s="646"/>
      <c r="W569" s="647"/>
      <c r="X569" s="102"/>
      <c r="Y569" s="96">
        <f>IF(OR(D569="s",F569="s",H569="s",J569="s",L569="s",N569="s",P569="s",R569="s",T569="s",V569="s"), 0, IF(OR(D569="a",F569="a",H569="a",J569="a",L569="a",N569="a",P569="a",R569="a",T569="a",V569="a"),Z569,0))</f>
        <v>0</v>
      </c>
      <c r="Z569" s="328">
        <v>15</v>
      </c>
      <c r="AA569" s="229">
        <f>COUNTIF(D569:W569,"a")+COUNTIF(D569:W569,"s")</f>
        <v>0</v>
      </c>
      <c r="AB569" s="387"/>
      <c r="AD569" s="219" t="s">
        <v>395</v>
      </c>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2"/>
      <c r="BS569" s="22"/>
      <c r="BT569" s="22"/>
      <c r="BU569" s="22"/>
      <c r="BV569" s="22"/>
      <c r="BW569" s="22"/>
      <c r="BX569" s="22"/>
      <c r="BY569" s="22"/>
      <c r="BZ569" s="22"/>
      <c r="CA569" s="22"/>
      <c r="CB569" s="22"/>
      <c r="CC569" s="22"/>
      <c r="CD569" s="22"/>
      <c r="CE569" s="22"/>
      <c r="CF569" s="22"/>
      <c r="CG569" s="54"/>
      <c r="CH569" s="54"/>
      <c r="CI569" s="54"/>
      <c r="CJ569" s="54"/>
      <c r="CK569" s="54"/>
      <c r="CL569" s="54"/>
      <c r="CM569" s="54"/>
    </row>
    <row r="570" spans="1:173" ht="45" customHeight="1" x14ac:dyDescent="0.2">
      <c r="A570" s="508"/>
      <c r="B570" s="515" t="s">
        <v>102</v>
      </c>
      <c r="C570" s="511" t="s">
        <v>858</v>
      </c>
      <c r="D570" s="646"/>
      <c r="E570" s="647"/>
      <c r="F570" s="646"/>
      <c r="G570" s="647"/>
      <c r="H570" s="646"/>
      <c r="I570" s="647"/>
      <c r="J570" s="646"/>
      <c r="K570" s="647"/>
      <c r="L570" s="646"/>
      <c r="M570" s="647"/>
      <c r="N570" s="646"/>
      <c r="O570" s="647"/>
      <c r="P570" s="646"/>
      <c r="Q570" s="647"/>
      <c r="R570" s="646"/>
      <c r="S570" s="647"/>
      <c r="T570" s="646"/>
      <c r="U570" s="647"/>
      <c r="V570" s="646"/>
      <c r="W570" s="647"/>
      <c r="X570" s="102"/>
      <c r="Y570" s="96">
        <f>IF(OR(D570="s",F570="s",H570="s",J570="s",L570="s",N570="s",P570="s",R570="s",T570="s",V570="s"), 0, IF(OR(D570="a",F570="a",H570="a",J570="a",L570="a",N570="a",P570="a",R570="a",T570="a",V570="a"),Z570,0))</f>
        <v>0</v>
      </c>
      <c r="Z570" s="328">
        <v>10</v>
      </c>
      <c r="AA570" s="229">
        <f>COUNTIF(D570:W570,"a")+COUNTIF(D570:W570,"s")</f>
        <v>0</v>
      </c>
      <c r="AB570" s="387"/>
      <c r="AD570" s="219"/>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2"/>
      <c r="BS570" s="22"/>
      <c r="BT570" s="22"/>
      <c r="BU570" s="22"/>
      <c r="BV570" s="22"/>
      <c r="BW570" s="22"/>
      <c r="BX570" s="22"/>
      <c r="BY570" s="22"/>
      <c r="BZ570" s="22"/>
      <c r="CA570" s="22"/>
      <c r="CB570" s="22"/>
      <c r="CC570" s="22"/>
      <c r="CD570" s="22"/>
      <c r="CE570" s="22"/>
      <c r="CF570" s="22"/>
      <c r="CG570" s="54"/>
      <c r="CH570" s="54"/>
      <c r="CI570" s="54"/>
      <c r="CJ570" s="54"/>
      <c r="CK570" s="54"/>
      <c r="CL570" s="54"/>
      <c r="CM570" s="54"/>
    </row>
    <row r="571" spans="1:173" ht="45" customHeight="1" x14ac:dyDescent="0.2">
      <c r="A571" s="508"/>
      <c r="B571" s="515" t="s">
        <v>859</v>
      </c>
      <c r="C571" s="511" t="s">
        <v>860</v>
      </c>
      <c r="D571" s="646"/>
      <c r="E571" s="647"/>
      <c r="F571" s="646"/>
      <c r="G571" s="647"/>
      <c r="H571" s="646"/>
      <c r="I571" s="647"/>
      <c r="J571" s="646"/>
      <c r="K571" s="647"/>
      <c r="L571" s="646"/>
      <c r="M571" s="647"/>
      <c r="N571" s="646"/>
      <c r="O571" s="647"/>
      <c r="P571" s="646"/>
      <c r="Q571" s="647"/>
      <c r="R571" s="646"/>
      <c r="S571" s="647"/>
      <c r="T571" s="646"/>
      <c r="U571" s="647"/>
      <c r="V571" s="646"/>
      <c r="W571" s="647"/>
      <c r="X571" s="102"/>
      <c r="Y571" s="96">
        <f t="shared" ref="Y571:Y575" si="69">IF(OR(D571="s",F571="s",H571="s",J571="s",L571="s",N571="s",P571="s",R571="s",T571="s",V571="s"), 0, IF(OR(D571="a",F571="a",H571="a",J571="a",L571="a",N571="a",P571="a",R571="a",T571="a",V571="a"),Z571,0))</f>
        <v>0</v>
      </c>
      <c r="Z571" s="328">
        <v>5</v>
      </c>
      <c r="AA571" s="229">
        <f t="shared" ref="AA571:AA572" si="70">COUNTIF(D571:W571,"a")+COUNTIF(D571:W571,"s")</f>
        <v>0</v>
      </c>
      <c r="AB571" s="387"/>
      <c r="AD571" s="219"/>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54"/>
      <c r="CH571" s="54"/>
      <c r="CI571" s="54"/>
      <c r="CJ571" s="54"/>
      <c r="CK571" s="54"/>
      <c r="CL571" s="54"/>
      <c r="CM571" s="54"/>
    </row>
    <row r="572" spans="1:173" ht="45" customHeight="1" x14ac:dyDescent="0.2">
      <c r="A572" s="508"/>
      <c r="B572" s="515" t="s">
        <v>861</v>
      </c>
      <c r="C572" s="511" t="s">
        <v>862</v>
      </c>
      <c r="D572" s="646"/>
      <c r="E572" s="647"/>
      <c r="F572" s="646"/>
      <c r="G572" s="647"/>
      <c r="H572" s="646"/>
      <c r="I572" s="647"/>
      <c r="J572" s="646"/>
      <c r="K572" s="647"/>
      <c r="L572" s="646"/>
      <c r="M572" s="647"/>
      <c r="N572" s="646"/>
      <c r="O572" s="647"/>
      <c r="P572" s="646"/>
      <c r="Q572" s="647"/>
      <c r="R572" s="646"/>
      <c r="S572" s="647"/>
      <c r="T572" s="646"/>
      <c r="U572" s="647"/>
      <c r="V572" s="646"/>
      <c r="W572" s="647"/>
      <c r="X572" s="102"/>
      <c r="Y572" s="96">
        <f t="shared" si="69"/>
        <v>0</v>
      </c>
      <c r="Z572" s="328">
        <v>5</v>
      </c>
      <c r="AA572" s="229">
        <f t="shared" si="70"/>
        <v>0</v>
      </c>
      <c r="AB572" s="387"/>
      <c r="AD572" s="219"/>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54"/>
      <c r="CH572" s="54"/>
      <c r="CI572" s="54"/>
      <c r="CJ572" s="54"/>
      <c r="CK572" s="54"/>
      <c r="CL572" s="54"/>
      <c r="CM572" s="54"/>
    </row>
    <row r="573" spans="1:173" ht="45" customHeight="1" x14ac:dyDescent="0.2">
      <c r="A573" s="508"/>
      <c r="B573" s="515" t="s">
        <v>289</v>
      </c>
      <c r="C573" s="511" t="s">
        <v>863</v>
      </c>
      <c r="D573" s="646"/>
      <c r="E573" s="647"/>
      <c r="F573" s="646"/>
      <c r="G573" s="647"/>
      <c r="H573" s="646"/>
      <c r="I573" s="647"/>
      <c r="J573" s="646"/>
      <c r="K573" s="647"/>
      <c r="L573" s="646"/>
      <c r="M573" s="647"/>
      <c r="N573" s="646"/>
      <c r="O573" s="647"/>
      <c r="P573" s="646"/>
      <c r="Q573" s="647"/>
      <c r="R573" s="646"/>
      <c r="S573" s="647"/>
      <c r="T573" s="646"/>
      <c r="U573" s="647"/>
      <c r="V573" s="646"/>
      <c r="W573" s="647"/>
      <c r="X573" s="102"/>
      <c r="Y573" s="96">
        <f t="shared" si="69"/>
        <v>0</v>
      </c>
      <c r="Z573" s="328">
        <v>5</v>
      </c>
      <c r="AA573" s="229">
        <f>IF((COUNTIF(D573:W573,"a")+COUNTIF(D573:W573,"s"))&gt;0,IF(OR((COUNTIF(D575:W575,"a")+COUNTIF(D575:W575,"s"))),0,COUNTIF(D573:W573,"a")+COUNTIF(D573:W573,"s")),COUNTIF(D573:W573,"a")+COUNTIF(D573:W573,"s"))</f>
        <v>0</v>
      </c>
      <c r="AB573" s="179"/>
      <c r="AD573" s="219" t="s">
        <v>395</v>
      </c>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54"/>
      <c r="CH573" s="54"/>
      <c r="CI573" s="54"/>
      <c r="CJ573" s="54"/>
      <c r="CK573" s="54"/>
      <c r="CL573" s="54"/>
      <c r="CM573" s="54"/>
    </row>
    <row r="574" spans="1:173" ht="45" customHeight="1" x14ac:dyDescent="0.2">
      <c r="A574" s="508"/>
      <c r="B574" s="515" t="s">
        <v>864</v>
      </c>
      <c r="C574" s="511" t="s">
        <v>865</v>
      </c>
      <c r="D574" s="646"/>
      <c r="E574" s="647"/>
      <c r="F574" s="646"/>
      <c r="G574" s="647"/>
      <c r="H574" s="646"/>
      <c r="I574" s="647"/>
      <c r="J574" s="646"/>
      <c r="K574" s="647"/>
      <c r="L574" s="646"/>
      <c r="M574" s="647"/>
      <c r="N574" s="646"/>
      <c r="O574" s="647"/>
      <c r="P574" s="646"/>
      <c r="Q574" s="647"/>
      <c r="R574" s="646"/>
      <c r="S574" s="647"/>
      <c r="T574" s="646"/>
      <c r="U574" s="647"/>
      <c r="V574" s="646"/>
      <c r="W574" s="647"/>
      <c r="X574" s="102"/>
      <c r="Y574" s="519">
        <f t="shared" si="69"/>
        <v>0</v>
      </c>
      <c r="Z574" s="328">
        <v>5</v>
      </c>
      <c r="AA574" s="229">
        <f>IF((COUNTIF(D574:W574,"a")+COUNTIF(D574:W574,"s"))&gt;0,IF(OR((COUNTIF(D575:W575,"a")+COUNTIF(D575:W575,"s"))),0,COUNTIF(D574:W574,"a")+COUNTIF(D574:W574,"s")),COUNTIF(D574:W574,"a")+COUNTIF(D574:W574,"s"))</f>
        <v>0</v>
      </c>
      <c r="AB574" s="179"/>
      <c r="AD574" s="219" t="s">
        <v>395</v>
      </c>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54"/>
      <c r="CH574" s="54"/>
      <c r="CI574" s="54"/>
      <c r="CJ574" s="54"/>
      <c r="CK574" s="54"/>
      <c r="CL574" s="54"/>
      <c r="CM574" s="54"/>
    </row>
    <row r="575" spans="1:173" ht="45" customHeight="1" x14ac:dyDescent="0.2">
      <c r="A575" s="508"/>
      <c r="B575" s="530" t="s">
        <v>866</v>
      </c>
      <c r="C575" s="531" t="s">
        <v>867</v>
      </c>
      <c r="D575" s="646"/>
      <c r="E575" s="647"/>
      <c r="F575" s="646"/>
      <c r="G575" s="647"/>
      <c r="H575" s="646"/>
      <c r="I575" s="647"/>
      <c r="J575" s="646"/>
      <c r="K575" s="647"/>
      <c r="L575" s="646"/>
      <c r="M575" s="647"/>
      <c r="N575" s="646"/>
      <c r="O575" s="647"/>
      <c r="P575" s="646"/>
      <c r="Q575" s="647"/>
      <c r="R575" s="646"/>
      <c r="S575" s="647"/>
      <c r="T575" s="646"/>
      <c r="U575" s="647"/>
      <c r="V575" s="646"/>
      <c r="W575" s="647"/>
      <c r="X575" s="102"/>
      <c r="Y575" s="108">
        <f t="shared" si="69"/>
        <v>0</v>
      </c>
      <c r="Z575" s="328">
        <v>10</v>
      </c>
      <c r="AA575" s="229">
        <f>IF((COUNTIF(D575:W575,"a")+COUNTIF(D575:W575,"s"))&gt;0,IF((COUNTIF(D573:W574,"a")+COUNTIF(D573:W574,"s"))&gt;0,0,COUNTIF(D575:W575,"a")+COUNTIF(D575:W575,"s")), COUNTIF(D575:W575,"a")+COUNTIF(D575:W575,"s"))</f>
        <v>0</v>
      </c>
      <c r="AB575" s="179"/>
      <c r="AD575" s="219" t="s">
        <v>395</v>
      </c>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54"/>
      <c r="CH575" s="54"/>
      <c r="CI575" s="54"/>
      <c r="CJ575" s="54"/>
      <c r="CK575" s="54"/>
      <c r="CL575" s="54"/>
      <c r="CM575" s="54"/>
    </row>
    <row r="576" spans="1:173" ht="45" customHeight="1" x14ac:dyDescent="0.2">
      <c r="A576" s="508"/>
      <c r="B576" s="515" t="s">
        <v>206</v>
      </c>
      <c r="C576" s="511" t="s">
        <v>868</v>
      </c>
      <c r="D576" s="646"/>
      <c r="E576" s="647"/>
      <c r="F576" s="646"/>
      <c r="G576" s="647"/>
      <c r="H576" s="646"/>
      <c r="I576" s="647"/>
      <c r="J576" s="646"/>
      <c r="K576" s="647"/>
      <c r="L576" s="646"/>
      <c r="M576" s="647"/>
      <c r="N576" s="646"/>
      <c r="O576" s="647"/>
      <c r="P576" s="646"/>
      <c r="Q576" s="647"/>
      <c r="R576" s="646"/>
      <c r="S576" s="647"/>
      <c r="T576" s="646"/>
      <c r="U576" s="647"/>
      <c r="V576" s="646"/>
      <c r="W576" s="647"/>
      <c r="X576" s="102"/>
      <c r="Y576" s="96">
        <f>IF(OR(D576="s",F576="s",H576="s",J576="s",L576="s",N576="s",P576="s",R576="s",T576="s",V576="s"), 0, IF(OR(D576="a",F576="a",H576="a",J576="a",L576="a",N576="a",P576="a",R576="a",T576="a",V576="a"),Z576,0))</f>
        <v>0</v>
      </c>
      <c r="Z576" s="328">
        <v>15</v>
      </c>
      <c r="AA576" s="229">
        <f>COUNTIF(D576:W576,"a")+COUNTIF(D576:W576,"s")</f>
        <v>0</v>
      </c>
      <c r="AB576" s="387"/>
      <c r="AD576" s="219"/>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54"/>
      <c r="CH576" s="54"/>
      <c r="CI576" s="54"/>
      <c r="CJ576" s="54"/>
      <c r="CK576" s="54"/>
      <c r="CL576" s="54"/>
      <c r="CM576" s="54"/>
    </row>
    <row r="577" spans="1:105" ht="45" customHeight="1" x14ac:dyDescent="0.2">
      <c r="A577" s="508"/>
      <c r="B577" s="515" t="s">
        <v>135</v>
      </c>
      <c r="C577" s="511" t="s">
        <v>869</v>
      </c>
      <c r="D577" s="646"/>
      <c r="E577" s="647"/>
      <c r="F577" s="646"/>
      <c r="G577" s="647"/>
      <c r="H577" s="646"/>
      <c r="I577" s="647"/>
      <c r="J577" s="646"/>
      <c r="K577" s="647"/>
      <c r="L577" s="646"/>
      <c r="M577" s="647"/>
      <c r="N577" s="646"/>
      <c r="O577" s="647"/>
      <c r="P577" s="646"/>
      <c r="Q577" s="647"/>
      <c r="R577" s="646"/>
      <c r="S577" s="647"/>
      <c r="T577" s="646"/>
      <c r="U577" s="647"/>
      <c r="V577" s="646"/>
      <c r="W577" s="647"/>
      <c r="X577" s="102"/>
      <c r="Y577" s="96">
        <f>IF(OR(D577="s",F577="s",H577="s",J577="s",L577="s",N577="s",P577="s",R577="s",T577="s",V577="s"), 0, IF(OR(D577="a",F577="a",H577="a",J577="a",L577="a",N577="a",P577="a",R577="a",T577="a",V577="a"),Z577,0))</f>
        <v>0</v>
      </c>
      <c r="Z577" s="328">
        <v>15</v>
      </c>
      <c r="AA577" s="229">
        <f>COUNTIF(D577:W577,"a")+COUNTIF(D577:W577,"s")</f>
        <v>0</v>
      </c>
      <c r="AB577" s="387"/>
      <c r="AD577" s="219" t="s">
        <v>395</v>
      </c>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54"/>
      <c r="CH577" s="54"/>
      <c r="CI577" s="54"/>
      <c r="CJ577" s="54"/>
      <c r="CK577" s="54"/>
      <c r="CL577" s="54"/>
      <c r="CM577" s="54"/>
    </row>
    <row r="578" spans="1:105" ht="45" customHeight="1" x14ac:dyDescent="0.2">
      <c r="A578" s="508"/>
      <c r="B578" s="515" t="s">
        <v>870</v>
      </c>
      <c r="C578" s="511" t="s">
        <v>871</v>
      </c>
      <c r="D578" s="646"/>
      <c r="E578" s="647"/>
      <c r="F578" s="646"/>
      <c r="G578" s="647"/>
      <c r="H578" s="646"/>
      <c r="I578" s="647"/>
      <c r="J578" s="646"/>
      <c r="K578" s="647"/>
      <c r="L578" s="646"/>
      <c r="M578" s="647"/>
      <c r="N578" s="646"/>
      <c r="O578" s="647"/>
      <c r="P578" s="646"/>
      <c r="Q578" s="647"/>
      <c r="R578" s="646"/>
      <c r="S578" s="647"/>
      <c r="T578" s="646"/>
      <c r="U578" s="647"/>
      <c r="V578" s="646"/>
      <c r="W578" s="647"/>
      <c r="X578" s="102"/>
      <c r="Y578" s="96">
        <f t="shared" ref="Y578:Y580" si="71">IF(OR(D578="s",F578="s",H578="s",J578="s",L578="s",N578="s",P578="s",R578="s",T578="s",V578="s"), 0, IF(OR(D578="a",F578="a",H578="a",J578="a",L578="a",N578="a",P578="a",R578="a",T578="a",V578="a"),Z578,0))</f>
        <v>0</v>
      </c>
      <c r="Z578" s="328">
        <v>10</v>
      </c>
      <c r="AA578" s="229">
        <f t="shared" ref="AA578:AA580" si="72">COUNTIF(D578:W578,"a")+COUNTIF(D578:W578,"s")</f>
        <v>0</v>
      </c>
      <c r="AB578" s="387"/>
      <c r="AD578" s="219"/>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54"/>
      <c r="CH578" s="54"/>
      <c r="CI578" s="54"/>
      <c r="CJ578" s="54"/>
      <c r="CK578" s="54"/>
      <c r="CL578" s="54"/>
      <c r="CM578" s="54"/>
    </row>
    <row r="579" spans="1:105" ht="45" customHeight="1" x14ac:dyDescent="0.2">
      <c r="A579" s="508"/>
      <c r="B579" s="515" t="s">
        <v>872</v>
      </c>
      <c r="C579" s="511" t="s">
        <v>873</v>
      </c>
      <c r="D579" s="648"/>
      <c r="E579" s="649"/>
      <c r="F579" s="648"/>
      <c r="G579" s="649"/>
      <c r="H579" s="648"/>
      <c r="I579" s="649"/>
      <c r="J579" s="648"/>
      <c r="K579" s="649"/>
      <c r="L579" s="648"/>
      <c r="M579" s="649"/>
      <c r="N579" s="648"/>
      <c r="O579" s="649"/>
      <c r="P579" s="648"/>
      <c r="Q579" s="649"/>
      <c r="R579" s="648"/>
      <c r="S579" s="649"/>
      <c r="T579" s="648"/>
      <c r="U579" s="649"/>
      <c r="V579" s="648"/>
      <c r="W579" s="649"/>
      <c r="X579" s="102"/>
      <c r="Y579" s="96">
        <f t="shared" si="71"/>
        <v>0</v>
      </c>
      <c r="Z579" s="328">
        <v>20</v>
      </c>
      <c r="AA579" s="229">
        <f t="shared" si="72"/>
        <v>0</v>
      </c>
      <c r="AB579" s="387"/>
      <c r="AD579" s="219"/>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54"/>
      <c r="CH579" s="54"/>
      <c r="CI579" s="54"/>
      <c r="CJ579" s="54"/>
      <c r="CK579" s="54"/>
      <c r="CL579" s="54"/>
      <c r="CM579" s="54"/>
    </row>
    <row r="580" spans="1:105" ht="27.95" customHeight="1" thickBot="1" x14ac:dyDescent="0.25">
      <c r="A580" s="508"/>
      <c r="B580" s="515" t="s">
        <v>874</v>
      </c>
      <c r="C580" s="511" t="s">
        <v>875</v>
      </c>
      <c r="D580" s="592"/>
      <c r="E580" s="593"/>
      <c r="F580" s="592"/>
      <c r="G580" s="593"/>
      <c r="H580" s="592"/>
      <c r="I580" s="593"/>
      <c r="J580" s="592"/>
      <c r="K580" s="593"/>
      <c r="L580" s="592"/>
      <c r="M580" s="593"/>
      <c r="N580" s="592"/>
      <c r="O580" s="593"/>
      <c r="P580" s="592"/>
      <c r="Q580" s="593"/>
      <c r="R580" s="592"/>
      <c r="S580" s="593"/>
      <c r="T580" s="592"/>
      <c r="U580" s="593"/>
      <c r="V580" s="592"/>
      <c r="W580" s="593"/>
      <c r="X580" s="102"/>
      <c r="Y580" s="96">
        <f t="shared" si="71"/>
        <v>0</v>
      </c>
      <c r="Z580" s="328">
        <v>5</v>
      </c>
      <c r="AA580" s="229">
        <f t="shared" si="72"/>
        <v>0</v>
      </c>
      <c r="AB580" s="387"/>
      <c r="AD580" s="219"/>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54"/>
      <c r="CH580" s="54"/>
      <c r="CI580" s="54"/>
      <c r="CJ580" s="54"/>
      <c r="CK580" s="54"/>
      <c r="CL580" s="54"/>
      <c r="CM580" s="54"/>
    </row>
    <row r="581" spans="1:105" ht="21" customHeight="1" thickTop="1" thickBot="1" x14ac:dyDescent="0.25">
      <c r="A581" s="508"/>
      <c r="B581" s="49"/>
      <c r="C581" s="139"/>
      <c r="D581" s="659" t="s">
        <v>398</v>
      </c>
      <c r="E581" s="660"/>
      <c r="F581" s="660"/>
      <c r="G581" s="660"/>
      <c r="H581" s="660"/>
      <c r="I581" s="660"/>
      <c r="J581" s="660"/>
      <c r="K581" s="660"/>
      <c r="L581" s="660"/>
      <c r="M581" s="660"/>
      <c r="N581" s="660"/>
      <c r="O581" s="660"/>
      <c r="P581" s="660"/>
      <c r="Q581" s="660"/>
      <c r="R581" s="660"/>
      <c r="S581" s="660"/>
      <c r="T581" s="660"/>
      <c r="U581" s="660"/>
      <c r="V581" s="660"/>
      <c r="W581" s="660"/>
      <c r="X581" s="661"/>
      <c r="Y581" s="396">
        <f>SUM(Y566:Y580)</f>
        <v>0</v>
      </c>
      <c r="Z581" s="325">
        <f>SUM(Z566:Z574)+SUM(Z576:Z580)</f>
        <v>130</v>
      </c>
      <c r="AA581" s="229"/>
      <c r="AD581" s="219"/>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54"/>
      <c r="CH581" s="54"/>
      <c r="CI581" s="54"/>
      <c r="CJ581" s="54"/>
      <c r="CK581" s="54"/>
      <c r="CL581" s="54"/>
      <c r="CM581" s="54"/>
    </row>
    <row r="582" spans="1:105" ht="21" customHeight="1" thickBot="1" x14ac:dyDescent="0.25">
      <c r="A582" s="314"/>
      <c r="B582" s="92"/>
      <c r="C582" s="444"/>
      <c r="D582" s="650"/>
      <c r="E582" s="651"/>
      <c r="F582" s="689">
        <v>50</v>
      </c>
      <c r="G582" s="663"/>
      <c r="H582" s="663"/>
      <c r="I582" s="663"/>
      <c r="J582" s="663"/>
      <c r="K582" s="663"/>
      <c r="L582" s="663"/>
      <c r="M582" s="663"/>
      <c r="N582" s="663"/>
      <c r="O582" s="663"/>
      <c r="P582" s="663"/>
      <c r="Q582" s="663"/>
      <c r="R582" s="663"/>
      <c r="S582" s="663"/>
      <c r="T582" s="663"/>
      <c r="U582" s="663"/>
      <c r="V582" s="663"/>
      <c r="W582" s="663"/>
      <c r="X582" s="663"/>
      <c r="Y582" s="663"/>
      <c r="Z582" s="664"/>
      <c r="AA582" s="229"/>
      <c r="AD582" s="219"/>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54"/>
      <c r="CH582" s="54"/>
      <c r="CI582" s="54"/>
      <c r="CJ582" s="54"/>
      <c r="CK582" s="54"/>
      <c r="CL582" s="54"/>
      <c r="CM582" s="54"/>
    </row>
    <row r="583" spans="1:105" customFormat="1" ht="30" customHeight="1" thickBot="1" x14ac:dyDescent="0.25">
      <c r="A583" s="306"/>
      <c r="B583" s="198" t="s">
        <v>876</v>
      </c>
      <c r="C583" s="148" t="s">
        <v>63</v>
      </c>
      <c r="D583" s="171"/>
      <c r="E583" s="168"/>
      <c r="F583" s="171"/>
      <c r="G583" s="169"/>
      <c r="H583" s="170"/>
      <c r="I583" s="168"/>
      <c r="J583" s="176" t="s">
        <v>397</v>
      </c>
      <c r="K583" s="169"/>
      <c r="L583" s="170" t="s">
        <v>397</v>
      </c>
      <c r="M583" s="168"/>
      <c r="N583" s="171"/>
      <c r="O583" s="169"/>
      <c r="P583" s="170"/>
      <c r="Q583" s="168"/>
      <c r="R583" s="171"/>
      <c r="S583" s="169"/>
      <c r="T583" s="170"/>
      <c r="U583" s="168"/>
      <c r="V583" s="171"/>
      <c r="W583" s="169"/>
      <c r="X583" s="265"/>
      <c r="Y583" s="280"/>
      <c r="Z583" s="243"/>
      <c r="AA583" s="227"/>
      <c r="AB583" s="39"/>
      <c r="AC583" s="221"/>
      <c r="AD583" s="394"/>
      <c r="AE583" s="221"/>
      <c r="AF583" s="221"/>
      <c r="AG583" s="221"/>
      <c r="AH583" s="221"/>
      <c r="AI583" s="221"/>
      <c r="AJ583" s="221"/>
      <c r="AK583" s="221"/>
      <c r="AL583" s="221"/>
      <c r="AM583" s="221"/>
      <c r="AN583" s="221"/>
      <c r="AO583" s="221"/>
      <c r="AP583" s="221"/>
      <c r="AQ583" s="221"/>
      <c r="AR583" s="221"/>
      <c r="AS583" s="221"/>
      <c r="AT583" s="221"/>
      <c r="AU583" s="221"/>
      <c r="AV583" s="221"/>
      <c r="AW583" s="221"/>
      <c r="AX583" s="221"/>
      <c r="AY583" s="221"/>
      <c r="AZ583" s="221"/>
      <c r="BA583" s="221"/>
      <c r="BB583" s="221"/>
      <c r="BC583" s="221"/>
      <c r="BD583" s="221"/>
      <c r="BE583" s="221"/>
      <c r="BF583" s="221"/>
      <c r="BG583" s="221"/>
      <c r="BH583" s="221"/>
      <c r="BI583" s="221"/>
      <c r="BJ583" s="221"/>
      <c r="BK583" s="221"/>
      <c r="BL583" s="221"/>
      <c r="BM583" s="221"/>
      <c r="BN583" s="221"/>
      <c r="BO583" s="221"/>
      <c r="BP583" s="221"/>
      <c r="BQ583" s="221"/>
      <c r="BR583" s="221"/>
      <c r="BS583" s="221"/>
      <c r="BT583" s="221"/>
      <c r="BU583" s="221"/>
      <c r="BV583" s="221"/>
      <c r="BW583" s="221"/>
      <c r="BX583" s="221"/>
      <c r="BY583" s="221"/>
      <c r="BZ583" s="221"/>
      <c r="CA583" s="221"/>
      <c r="CB583" s="221"/>
      <c r="CC583" s="221"/>
      <c r="CD583" s="221"/>
      <c r="CE583" s="221"/>
      <c r="CF583" s="221"/>
      <c r="CG583" s="221"/>
      <c r="CH583" s="221"/>
      <c r="CI583" s="221"/>
      <c r="CJ583" s="221"/>
      <c r="CK583" s="221"/>
      <c r="CL583" s="221"/>
      <c r="CM583" s="221"/>
      <c r="CN583" s="39"/>
      <c r="CO583" s="39"/>
      <c r="CP583" s="39"/>
      <c r="CQ583" s="39"/>
      <c r="CR583" s="39"/>
      <c r="CS583" s="39"/>
      <c r="CT583" s="39"/>
      <c r="CU583" s="39"/>
      <c r="CV583" s="39"/>
      <c r="CW583" s="39"/>
      <c r="CX583" s="39"/>
      <c r="CY583" s="39"/>
      <c r="CZ583" s="39"/>
      <c r="DA583" s="39"/>
    </row>
    <row r="584" spans="1:105" ht="67.7" customHeight="1" x14ac:dyDescent="0.2">
      <c r="A584" s="345"/>
      <c r="B584" s="192" t="s">
        <v>37</v>
      </c>
      <c r="C584" s="142" t="s">
        <v>877</v>
      </c>
      <c r="D584" s="644"/>
      <c r="E584" s="645"/>
      <c r="F584" s="644"/>
      <c r="G584" s="645"/>
      <c r="H584" s="644"/>
      <c r="I584" s="645"/>
      <c r="J584" s="644"/>
      <c r="K584" s="645"/>
      <c r="L584" s="644"/>
      <c r="M584" s="645"/>
      <c r="N584" s="644"/>
      <c r="O584" s="645"/>
      <c r="P584" s="644"/>
      <c r="Q584" s="645"/>
      <c r="R584" s="644"/>
      <c r="S584" s="645"/>
      <c r="T584" s="644"/>
      <c r="U584" s="645"/>
      <c r="V584" s="644"/>
      <c r="W584" s="645"/>
      <c r="X584" s="102"/>
      <c r="Y584" s="95">
        <f>IF(OR(D584="s",F584="s",H584="s",J584="s",L584="s",N584="s",P584="s",R584="s",T584="s",V584="s"), 0, IF(OR(D584="a",F584="a",H584="a",J584="a",L584="a",N584="a",P584="a",R584="a",T584="a",V584="a"),Z584,0))</f>
        <v>0</v>
      </c>
      <c r="Z584" s="327">
        <v>20</v>
      </c>
      <c r="AA584" s="229">
        <f>COUNTIF(D584:W584,"a")+COUNTIF(D584:W584,"s")</f>
        <v>0</v>
      </c>
      <c r="AB584" s="387"/>
      <c r="AD584" s="219" t="s">
        <v>395</v>
      </c>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54"/>
      <c r="CH584" s="54"/>
      <c r="CI584" s="54"/>
      <c r="CJ584" s="54"/>
      <c r="CK584" s="54"/>
      <c r="CL584" s="54"/>
      <c r="CM584" s="54"/>
    </row>
    <row r="585" spans="1:105" ht="45" customHeight="1" x14ac:dyDescent="0.2">
      <c r="A585" s="525"/>
      <c r="B585" s="509" t="s">
        <v>38</v>
      </c>
      <c r="C585" s="511" t="s">
        <v>878</v>
      </c>
      <c r="D585" s="646"/>
      <c r="E585" s="647"/>
      <c r="F585" s="646"/>
      <c r="G585" s="647"/>
      <c r="H585" s="646"/>
      <c r="I585" s="647"/>
      <c r="J585" s="646"/>
      <c r="K585" s="647"/>
      <c r="L585" s="646"/>
      <c r="M585" s="647"/>
      <c r="N585" s="646"/>
      <c r="O585" s="647"/>
      <c r="P585" s="646"/>
      <c r="Q585" s="647"/>
      <c r="R585" s="646"/>
      <c r="S585" s="647"/>
      <c r="T585" s="646"/>
      <c r="U585" s="647"/>
      <c r="V585" s="646"/>
      <c r="W585" s="647"/>
      <c r="X585" s="102"/>
      <c r="Y585" s="95">
        <f>IF(OR(D585="s",F585="s",H585="s",J585="s",L585="s",N585="s",P585="s",R585="s",T585="s",V585="s"), 0, IF(OR(D585="a",F585="a",H585="a",J585="a",L585="a",N585="a",P585="a",R585="a",T585="a",V585="a"),Z585,0))</f>
        <v>0</v>
      </c>
      <c r="Z585" s="514">
        <v>20</v>
      </c>
      <c r="AA585" s="229">
        <f>COUNTIF(D585:W585,"a")+COUNTIF(D585:W585,"s")</f>
        <v>0</v>
      </c>
      <c r="AB585" s="387"/>
      <c r="AD585" s="219" t="s">
        <v>395</v>
      </c>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54"/>
      <c r="CH585" s="54"/>
      <c r="CI585" s="54"/>
      <c r="CJ585" s="54"/>
      <c r="CK585" s="54"/>
      <c r="CL585" s="54"/>
      <c r="CM585" s="54"/>
    </row>
    <row r="586" spans="1:105" ht="45" customHeight="1" x14ac:dyDescent="0.2">
      <c r="A586" s="525"/>
      <c r="B586" s="509" t="s">
        <v>879</v>
      </c>
      <c r="C586" s="511" t="s">
        <v>880</v>
      </c>
      <c r="D586" s="646"/>
      <c r="E586" s="647"/>
      <c r="F586" s="646"/>
      <c r="G586" s="647"/>
      <c r="H586" s="646"/>
      <c r="I586" s="647"/>
      <c r="J586" s="646"/>
      <c r="K586" s="647"/>
      <c r="L586" s="646"/>
      <c r="M586" s="647"/>
      <c r="N586" s="646"/>
      <c r="O586" s="647"/>
      <c r="P586" s="646"/>
      <c r="Q586" s="647"/>
      <c r="R586" s="646"/>
      <c r="S586" s="647"/>
      <c r="T586" s="646"/>
      <c r="U586" s="647"/>
      <c r="V586" s="646"/>
      <c r="W586" s="647"/>
      <c r="X586" s="102"/>
      <c r="Y586" s="95">
        <f>IF(OR(D586="s",F586="s",H586="s",J586="s",L586="s",N586="s",P586="s",R586="s",T586="s",V586="s"), 0, IF(OR(D586="a",F586="a",H586="a",J586="a",L586="a",N586="a",P586="a",R586="a",T586="a",V586="a"),Z586,0))</f>
        <v>0</v>
      </c>
      <c r="Z586" s="514">
        <v>10</v>
      </c>
      <c r="AA586" s="229">
        <f>COUNTIF(D586:W586,"a")+COUNTIF(D586:W586,"s")</f>
        <v>0</v>
      </c>
      <c r="AB586" s="387"/>
      <c r="AD586" s="219"/>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54"/>
      <c r="CH586" s="54"/>
      <c r="CI586" s="54"/>
      <c r="CJ586" s="54"/>
      <c r="CK586" s="54"/>
      <c r="CL586" s="54"/>
      <c r="CM586" s="54"/>
    </row>
    <row r="587" spans="1:105" ht="45" customHeight="1" x14ac:dyDescent="0.2">
      <c r="A587" s="525"/>
      <c r="B587" s="509" t="s">
        <v>881</v>
      </c>
      <c r="C587" s="511" t="s">
        <v>882</v>
      </c>
      <c r="D587" s="646"/>
      <c r="E587" s="647"/>
      <c r="F587" s="646"/>
      <c r="G587" s="647"/>
      <c r="H587" s="646"/>
      <c r="I587" s="647"/>
      <c r="J587" s="646"/>
      <c r="K587" s="647"/>
      <c r="L587" s="646"/>
      <c r="M587" s="647"/>
      <c r="N587" s="646"/>
      <c r="O587" s="647"/>
      <c r="P587" s="646"/>
      <c r="Q587" s="647"/>
      <c r="R587" s="646"/>
      <c r="S587" s="647"/>
      <c r="T587" s="646"/>
      <c r="U587" s="647"/>
      <c r="V587" s="646"/>
      <c r="W587" s="647"/>
      <c r="X587" s="102"/>
      <c r="Y587" s="95">
        <f>IF(OR(D587="s",F587="s",H587="s",J587="s",L587="s",N587="s",P587="s",R587="s",T587="s",V587="s"), 0, IF(OR(D587="a",F587="a",H587="a",J587="a",L587="a",N587="a",P587="a",R587="a",T587="a",V587="a"),Z587,0))</f>
        <v>0</v>
      </c>
      <c r="Z587" s="514">
        <v>10</v>
      </c>
      <c r="AA587" s="229">
        <f>COUNTIF(D587:W587,"a")+COUNTIF(D587:W587,"s")</f>
        <v>0</v>
      </c>
      <c r="AB587" s="387"/>
      <c r="AD587" s="219"/>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54"/>
      <c r="CH587" s="54"/>
      <c r="CI587" s="54"/>
      <c r="CJ587" s="54"/>
      <c r="CK587" s="54"/>
      <c r="CL587" s="54"/>
      <c r="CM587" s="54"/>
    </row>
    <row r="588" spans="1:105" ht="67.7" customHeight="1" x14ac:dyDescent="0.2">
      <c r="A588" s="525"/>
      <c r="B588" s="509" t="s">
        <v>883</v>
      </c>
      <c r="C588" s="511" t="s">
        <v>884</v>
      </c>
      <c r="D588" s="646"/>
      <c r="E588" s="647"/>
      <c r="F588" s="646"/>
      <c r="G588" s="647"/>
      <c r="H588" s="646"/>
      <c r="I588" s="647"/>
      <c r="J588" s="646"/>
      <c r="K588" s="647"/>
      <c r="L588" s="646"/>
      <c r="M588" s="647"/>
      <c r="N588" s="646"/>
      <c r="O588" s="647"/>
      <c r="P588" s="646"/>
      <c r="Q588" s="647"/>
      <c r="R588" s="646"/>
      <c r="S588" s="647"/>
      <c r="T588" s="646"/>
      <c r="U588" s="647"/>
      <c r="V588" s="646"/>
      <c r="W588" s="647"/>
      <c r="X588" s="173"/>
      <c r="Y588" s="95">
        <f>IF(OR(D588="s",F588="s",H588="s",J588="s",L588="s",N588="s",P588="s",R588="s",T588="s",V588="s"), 0, IF(OR(D588="a",F588="a",H588="a",J588="a",L588="a",N588="a",P588="a",R588="a",T588="a",V588="a",X588="na"),Z588,0))</f>
        <v>0</v>
      </c>
      <c r="Z588" s="514">
        <v>10</v>
      </c>
      <c r="AA588" s="229">
        <f>COUNTIF(D588:W588,"a")+COUNTIF(D588:W588,"s")+COUNTIF(X588,"na")</f>
        <v>0</v>
      </c>
      <c r="AB588" s="387"/>
      <c r="AD588" s="219"/>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54"/>
      <c r="CH588" s="54"/>
      <c r="CI588" s="54"/>
      <c r="CJ588" s="54"/>
      <c r="CK588" s="54"/>
      <c r="CL588" s="54"/>
      <c r="CM588" s="54"/>
    </row>
    <row r="589" spans="1:105" ht="45" customHeight="1" thickBot="1" x14ac:dyDescent="0.25">
      <c r="A589" s="445"/>
      <c r="B589" s="509" t="s">
        <v>234</v>
      </c>
      <c r="C589" s="511" t="s">
        <v>885</v>
      </c>
      <c r="D589" s="646"/>
      <c r="E589" s="647"/>
      <c r="F589" s="646"/>
      <c r="G589" s="647"/>
      <c r="H589" s="646"/>
      <c r="I589" s="647"/>
      <c r="J589" s="646"/>
      <c r="K589" s="647"/>
      <c r="L589" s="646"/>
      <c r="M589" s="647"/>
      <c r="N589" s="646"/>
      <c r="O589" s="647"/>
      <c r="P589" s="646"/>
      <c r="Q589" s="647"/>
      <c r="R589" s="646"/>
      <c r="S589" s="647"/>
      <c r="T589" s="646"/>
      <c r="U589" s="647"/>
      <c r="V589" s="646"/>
      <c r="W589" s="647"/>
      <c r="X589" s="102"/>
      <c r="Y589" s="95">
        <f>IF(OR(D589="s",F589="s",H589="s",J589="s",L589="s",N589="s",P589="s",R589="s",T589="s",V589="s"), 0, IF(OR(D589="a",F589="a",H589="a",J589="a",L589="a",N589="a",P589="a",R589="a",T589="a",V589="a"),Z589,0))</f>
        <v>0</v>
      </c>
      <c r="Z589" s="514">
        <v>10</v>
      </c>
      <c r="AA589" s="229">
        <f>COUNTIF(D589:W589,"a")+COUNTIF(D589:W589,"s")</f>
        <v>0</v>
      </c>
      <c r="AB589" s="387"/>
      <c r="AD589" s="219" t="s">
        <v>395</v>
      </c>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54"/>
      <c r="CH589" s="54"/>
      <c r="CI589" s="54"/>
      <c r="CJ589" s="54"/>
      <c r="CK589" s="54"/>
      <c r="CL589" s="54"/>
      <c r="CM589" s="54"/>
    </row>
    <row r="590" spans="1:105" customFormat="1" ht="20.25" customHeight="1" thickTop="1" thickBot="1" x14ac:dyDescent="0.25">
      <c r="A590" s="508"/>
      <c r="B590" s="524"/>
      <c r="C590" s="526"/>
      <c r="D590" s="659" t="s">
        <v>398</v>
      </c>
      <c r="E590" s="687"/>
      <c r="F590" s="687"/>
      <c r="G590" s="687"/>
      <c r="H590" s="687"/>
      <c r="I590" s="687"/>
      <c r="J590" s="687"/>
      <c r="K590" s="687"/>
      <c r="L590" s="687"/>
      <c r="M590" s="687"/>
      <c r="N590" s="687"/>
      <c r="O590" s="687"/>
      <c r="P590" s="687"/>
      <c r="Q590" s="687"/>
      <c r="R590" s="687"/>
      <c r="S590" s="687"/>
      <c r="T590" s="687"/>
      <c r="U590" s="687"/>
      <c r="V590" s="687"/>
      <c r="W590" s="687"/>
      <c r="X590" s="688"/>
      <c r="Y590" s="396">
        <f>SUM(Y584:Y589)</f>
        <v>0</v>
      </c>
      <c r="Z590" s="397">
        <f>SUM(Z584:Z589)</f>
        <v>80</v>
      </c>
      <c r="AA590" s="227"/>
      <c r="AB590" s="54"/>
      <c r="AC590" s="221"/>
      <c r="AD590" s="394"/>
      <c r="AE590" s="221"/>
      <c r="AF590" s="221"/>
      <c r="AG590" s="221"/>
      <c r="AH590" s="221"/>
      <c r="AI590" s="221"/>
      <c r="AJ590" s="221"/>
      <c r="AK590" s="221"/>
      <c r="AL590" s="221"/>
      <c r="AM590" s="221"/>
      <c r="AN590" s="221"/>
      <c r="AO590" s="221"/>
      <c r="AP590" s="221"/>
      <c r="AQ590" s="221"/>
      <c r="AR590" s="221"/>
      <c r="AS590" s="221"/>
      <c r="AT590" s="221"/>
      <c r="AU590" s="221"/>
      <c r="AV590" s="221"/>
      <c r="AW590" s="221"/>
      <c r="AX590" s="221"/>
      <c r="AY590" s="221"/>
      <c r="AZ590" s="221"/>
      <c r="BA590" s="221"/>
      <c r="BB590" s="221"/>
      <c r="BC590" s="221"/>
      <c r="BD590" s="221"/>
      <c r="BE590" s="221"/>
      <c r="BF590" s="221"/>
      <c r="BG590" s="221"/>
      <c r="BH590" s="221"/>
      <c r="BI590" s="221"/>
      <c r="BJ590" s="221"/>
      <c r="BK590" s="221"/>
      <c r="BL590" s="221"/>
      <c r="BM590" s="221"/>
      <c r="BN590" s="221"/>
      <c r="BO590" s="221"/>
      <c r="BP590" s="221"/>
      <c r="BQ590" s="221"/>
      <c r="BR590" s="221"/>
      <c r="BS590" s="221"/>
      <c r="BT590" s="221"/>
      <c r="BU590" s="221"/>
      <c r="BV590" s="221"/>
      <c r="BW590" s="221"/>
      <c r="BX590" s="221"/>
      <c r="BY590" s="221"/>
      <c r="BZ590" s="221"/>
      <c r="CA590" s="221"/>
      <c r="CB590" s="221"/>
      <c r="CC590" s="221"/>
      <c r="CD590" s="221"/>
      <c r="CE590" s="221"/>
      <c r="CF590" s="221"/>
      <c r="CG590" s="221"/>
      <c r="CH590" s="221"/>
      <c r="CI590" s="221"/>
      <c r="CJ590" s="221"/>
      <c r="CK590" s="221"/>
      <c r="CL590" s="221"/>
      <c r="CM590" s="221"/>
      <c r="CN590" s="39"/>
      <c r="CO590" s="39"/>
      <c r="CP590" s="39"/>
      <c r="CQ590" s="39"/>
      <c r="CR590" s="39"/>
      <c r="CS590" s="39"/>
      <c r="CT590" s="39"/>
      <c r="CU590" s="39"/>
      <c r="CV590" s="39"/>
      <c r="CW590" s="39"/>
      <c r="CX590" s="39"/>
      <c r="CY590" s="39"/>
      <c r="CZ590" s="39"/>
      <c r="DA590" s="39"/>
    </row>
    <row r="591" spans="1:105" customFormat="1" ht="20.25" customHeight="1" thickBot="1" x14ac:dyDescent="0.25">
      <c r="A591" s="508"/>
      <c r="B591" s="44"/>
      <c r="C591" s="446"/>
      <c r="D591" s="650"/>
      <c r="E591" s="683"/>
      <c r="F591" s="682">
        <v>50</v>
      </c>
      <c r="G591" s="663"/>
      <c r="H591" s="663"/>
      <c r="I591" s="663"/>
      <c r="J591" s="663"/>
      <c r="K591" s="663"/>
      <c r="L591" s="663"/>
      <c r="M591" s="663"/>
      <c r="N591" s="663"/>
      <c r="O591" s="663"/>
      <c r="P591" s="663"/>
      <c r="Q591" s="663"/>
      <c r="R591" s="663"/>
      <c r="S591" s="663"/>
      <c r="T591" s="663"/>
      <c r="U591" s="663"/>
      <c r="V591" s="663"/>
      <c r="W591" s="663"/>
      <c r="X591" s="663"/>
      <c r="Y591" s="663"/>
      <c r="Z591" s="664"/>
      <c r="AA591" s="227"/>
      <c r="AB591" s="54"/>
      <c r="AC591" s="221"/>
      <c r="AD591" s="394"/>
      <c r="AE591" s="221"/>
      <c r="AF591" s="221"/>
      <c r="AG591" s="221"/>
      <c r="AH591" s="221"/>
      <c r="AI591" s="221"/>
      <c r="AJ591" s="221"/>
      <c r="AK591" s="221"/>
      <c r="AL591" s="221"/>
      <c r="AM591" s="221"/>
      <c r="AN591" s="221"/>
      <c r="AO591" s="221"/>
      <c r="AP591" s="221"/>
      <c r="AQ591" s="221"/>
      <c r="AR591" s="221"/>
      <c r="AS591" s="221"/>
      <c r="AT591" s="221"/>
      <c r="AU591" s="221"/>
      <c r="AV591" s="221"/>
      <c r="AW591" s="221"/>
      <c r="AX591" s="221"/>
      <c r="AY591" s="221"/>
      <c r="AZ591" s="221"/>
      <c r="BA591" s="221"/>
      <c r="BB591" s="221"/>
      <c r="BC591" s="221"/>
      <c r="BD591" s="221"/>
      <c r="BE591" s="221"/>
      <c r="BF591" s="221"/>
      <c r="BG591" s="221"/>
      <c r="BH591" s="221"/>
      <c r="BI591" s="221"/>
      <c r="BJ591" s="221"/>
      <c r="BK591" s="221"/>
      <c r="BL591" s="221"/>
      <c r="BM591" s="221"/>
      <c r="BN591" s="221"/>
      <c r="BO591" s="221"/>
      <c r="BP591" s="221"/>
      <c r="BQ591" s="221"/>
      <c r="BR591" s="221"/>
      <c r="BS591" s="221"/>
      <c r="BT591" s="221"/>
      <c r="BU591" s="221"/>
      <c r="BV591" s="221"/>
      <c r="BW591" s="221"/>
      <c r="BX591" s="221"/>
      <c r="BY591" s="221"/>
      <c r="BZ591" s="221"/>
      <c r="CA591" s="221"/>
      <c r="CB591" s="221"/>
      <c r="CC591" s="221"/>
      <c r="CD591" s="221"/>
      <c r="CE591" s="221"/>
      <c r="CF591" s="221"/>
      <c r="CG591" s="221"/>
      <c r="CH591" s="221"/>
      <c r="CI591" s="221"/>
      <c r="CJ591" s="221"/>
      <c r="CK591" s="221"/>
      <c r="CL591" s="221"/>
      <c r="CM591" s="221"/>
      <c r="CN591" s="39"/>
      <c r="CO591" s="39"/>
      <c r="CP591" s="39"/>
      <c r="CQ591" s="39"/>
      <c r="CR591" s="39"/>
      <c r="CS591" s="39"/>
      <c r="CT591" s="39"/>
      <c r="CU591" s="39"/>
      <c r="CV591" s="39"/>
      <c r="CW591" s="39"/>
      <c r="CX591" s="39"/>
      <c r="CY591" s="39"/>
      <c r="CZ591" s="39"/>
      <c r="DA591" s="39"/>
    </row>
    <row r="592" spans="1:105" customFormat="1" ht="30" customHeight="1" thickBot="1" x14ac:dyDescent="0.25">
      <c r="A592" s="508"/>
      <c r="B592" s="200" t="s">
        <v>886</v>
      </c>
      <c r="C592" s="133" t="s">
        <v>887</v>
      </c>
      <c r="D592" s="24"/>
      <c r="E592" s="23"/>
      <c r="F592" s="24"/>
      <c r="G592" s="25"/>
      <c r="H592" s="21"/>
      <c r="I592" s="23"/>
      <c r="J592" s="24"/>
      <c r="K592" s="25"/>
      <c r="L592" s="21" t="s">
        <v>397</v>
      </c>
      <c r="M592" s="23"/>
      <c r="N592" s="24"/>
      <c r="O592" s="25"/>
      <c r="P592" s="21"/>
      <c r="Q592" s="23"/>
      <c r="R592" s="24"/>
      <c r="S592" s="25"/>
      <c r="T592" s="21"/>
      <c r="U592" s="23"/>
      <c r="V592" s="24"/>
      <c r="W592" s="25"/>
      <c r="X592" s="26"/>
      <c r="Y592" s="447"/>
      <c r="Z592" s="30"/>
      <c r="AA592" s="227"/>
      <c r="AB592" s="39"/>
      <c r="AC592" s="221"/>
      <c r="AD592" s="394"/>
      <c r="AE592" s="221"/>
      <c r="AF592" s="221"/>
      <c r="AG592" s="221"/>
      <c r="AH592" s="221"/>
      <c r="AI592" s="221"/>
      <c r="AJ592" s="221"/>
      <c r="AK592" s="221"/>
      <c r="AL592" s="221"/>
      <c r="AM592" s="221"/>
      <c r="AN592" s="221"/>
      <c r="AO592" s="221"/>
      <c r="AP592" s="221"/>
      <c r="AQ592" s="221"/>
      <c r="AR592" s="221"/>
      <c r="AS592" s="221"/>
      <c r="AT592" s="221"/>
      <c r="AU592" s="221"/>
      <c r="AV592" s="221"/>
      <c r="AW592" s="221"/>
      <c r="AX592" s="221"/>
      <c r="AY592" s="221"/>
      <c r="AZ592" s="221"/>
      <c r="BA592" s="221"/>
      <c r="BB592" s="221"/>
      <c r="BC592" s="221"/>
      <c r="BD592" s="221"/>
      <c r="BE592" s="221"/>
      <c r="BF592" s="221"/>
      <c r="BG592" s="221"/>
      <c r="BH592" s="221"/>
      <c r="BI592" s="221"/>
      <c r="BJ592" s="221"/>
      <c r="BK592" s="221"/>
      <c r="BL592" s="221"/>
      <c r="BM592" s="221"/>
      <c r="BN592" s="221"/>
      <c r="BO592" s="221"/>
      <c r="BP592" s="221"/>
      <c r="BQ592" s="221"/>
      <c r="BR592" s="221"/>
      <c r="BS592" s="221"/>
      <c r="BT592" s="221"/>
      <c r="BU592" s="221"/>
      <c r="BV592" s="221"/>
      <c r="BW592" s="221"/>
      <c r="BX592" s="221"/>
      <c r="BY592" s="221"/>
      <c r="BZ592" s="221"/>
      <c r="CA592" s="221"/>
      <c r="CB592" s="221"/>
      <c r="CC592" s="221"/>
      <c r="CD592" s="221"/>
      <c r="CE592" s="221"/>
      <c r="CF592" s="221"/>
      <c r="CG592" s="221"/>
      <c r="CH592" s="221"/>
      <c r="CI592" s="221"/>
      <c r="CJ592" s="221"/>
      <c r="CK592" s="221"/>
      <c r="CL592" s="221"/>
      <c r="CM592" s="221"/>
      <c r="CN592" s="39"/>
      <c r="CO592" s="39"/>
      <c r="CP592" s="39"/>
      <c r="CQ592" s="39"/>
      <c r="CR592" s="39"/>
      <c r="CS592" s="39"/>
      <c r="CT592" s="39"/>
      <c r="CU592" s="39"/>
      <c r="CV592" s="39"/>
      <c r="CW592" s="39"/>
      <c r="CX592" s="39"/>
      <c r="CY592" s="39"/>
      <c r="CZ592" s="39"/>
      <c r="DA592" s="39"/>
    </row>
    <row r="593" spans="1:108" ht="30" customHeight="1" x14ac:dyDescent="0.2">
      <c r="A593" s="508"/>
      <c r="B593" s="192"/>
      <c r="C593" s="297" t="s">
        <v>1099</v>
      </c>
      <c r="D593" s="628"/>
      <c r="E593" s="629"/>
      <c r="F593" s="629"/>
      <c r="G593" s="629"/>
      <c r="H593" s="629"/>
      <c r="I593" s="629"/>
      <c r="J593" s="629"/>
      <c r="K593" s="629"/>
      <c r="L593" s="629"/>
      <c r="M593" s="629"/>
      <c r="N593" s="629"/>
      <c r="O593" s="629"/>
      <c r="P593" s="629"/>
      <c r="Q593" s="629"/>
      <c r="R593" s="629"/>
      <c r="S593" s="629"/>
      <c r="T593" s="629"/>
      <c r="U593" s="629"/>
      <c r="V593" s="629"/>
      <c r="W593" s="629"/>
      <c r="X593" s="629"/>
      <c r="Y593" s="629"/>
      <c r="Z593" s="630"/>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c r="BF593" s="22"/>
      <c r="BG593" s="22"/>
      <c r="BH593" s="22"/>
      <c r="BI593" s="22"/>
      <c r="BJ593" s="22"/>
      <c r="BK593" s="22"/>
      <c r="BL593" s="22"/>
      <c r="BM593" s="22"/>
      <c r="BN593" s="22"/>
      <c r="BO593" s="22"/>
      <c r="BP593" s="22"/>
      <c r="BQ593" s="22"/>
      <c r="BR593" s="22"/>
      <c r="BS593" s="22"/>
      <c r="BT593" s="22"/>
      <c r="BU593" s="22"/>
      <c r="BV593" s="22"/>
      <c r="BW593" s="22"/>
      <c r="BX593" s="22"/>
      <c r="BY593" s="22"/>
      <c r="BZ593" s="22"/>
      <c r="CA593" s="22"/>
      <c r="CB593" s="22"/>
      <c r="CC593" s="22"/>
      <c r="CD593" s="22"/>
      <c r="CE593" s="22"/>
      <c r="CF593" s="3"/>
    </row>
    <row r="594" spans="1:108" ht="67.7" customHeight="1" x14ac:dyDescent="0.2">
      <c r="A594" s="508"/>
      <c r="B594" s="193" t="s">
        <v>39</v>
      </c>
      <c r="C594" s="142" t="s">
        <v>1100</v>
      </c>
      <c r="D594" s="638"/>
      <c r="E594" s="639"/>
      <c r="F594" s="638"/>
      <c r="G594" s="639"/>
      <c r="H594" s="638"/>
      <c r="I594" s="639"/>
      <c r="J594" s="638"/>
      <c r="K594" s="639"/>
      <c r="L594" s="638"/>
      <c r="M594" s="639"/>
      <c r="N594" s="638"/>
      <c r="O594" s="639"/>
      <c r="P594" s="638"/>
      <c r="Q594" s="639"/>
      <c r="R594" s="638"/>
      <c r="S594" s="639"/>
      <c r="T594" s="638"/>
      <c r="U594" s="639"/>
      <c r="V594" s="638"/>
      <c r="W594" s="639"/>
      <c r="X594" s="506"/>
      <c r="Y594" s="100">
        <f t="shared" ref="Y594:Y603" si="73">IF(OR(D594="s",F594="s",H594="s",J594="s",L594="s",N594="s",P594="s",R594="s",T594="s",V594="s"), 0, IF(OR(D594="a",F594="a",H594="a",J594="a",L594="a",N594="a",P594="a",R594="a",T594="a",V594="a"),Z594,0))</f>
        <v>0</v>
      </c>
      <c r="Z594" s="331">
        <v>5</v>
      </c>
      <c r="AA594" s="48">
        <f t="shared" ref="AA594:AA603" si="74">COUNTIF(D594:W594,"a")+COUNTIF(D594:W594,"s")</f>
        <v>0</v>
      </c>
      <c r="AB594" s="387"/>
      <c r="AD594" s="219" t="s">
        <v>395</v>
      </c>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c r="BF594" s="22"/>
      <c r="BG594" s="22"/>
      <c r="BH594" s="22"/>
      <c r="BI594" s="22"/>
      <c r="BJ594" s="22"/>
      <c r="BK594" s="22"/>
      <c r="BL594" s="22"/>
      <c r="BM594" s="22"/>
      <c r="BN594" s="22"/>
      <c r="BO594" s="22"/>
      <c r="BP594" s="22"/>
      <c r="BQ594" s="22"/>
      <c r="BR594" s="22"/>
      <c r="BS594" s="22"/>
      <c r="BT594" s="22"/>
      <c r="BU594" s="22"/>
      <c r="BV594" s="22"/>
      <c r="BW594" s="22"/>
      <c r="BX594" s="22"/>
      <c r="BY594" s="22"/>
      <c r="BZ594" s="22"/>
      <c r="CA594" s="22"/>
      <c r="CB594" s="22"/>
      <c r="CC594" s="22"/>
      <c r="CD594" s="22"/>
      <c r="CE594" s="22"/>
      <c r="CF594" s="22"/>
      <c r="CG594" s="54"/>
      <c r="CH594" s="54"/>
      <c r="CI594" s="54"/>
      <c r="CJ594" s="54"/>
      <c r="CK594" s="54"/>
      <c r="CL594" s="54"/>
      <c r="CM594" s="54"/>
    </row>
    <row r="595" spans="1:108" ht="27.95" customHeight="1" x14ac:dyDescent="0.2">
      <c r="A595" s="508"/>
      <c r="B595" s="193" t="s">
        <v>888</v>
      </c>
      <c r="C595" s="142" t="s">
        <v>889</v>
      </c>
      <c r="D595" s="640"/>
      <c r="E595" s="632"/>
      <c r="F595" s="640"/>
      <c r="G595" s="632"/>
      <c r="H595" s="640"/>
      <c r="I595" s="632"/>
      <c r="J595" s="640"/>
      <c r="K595" s="632"/>
      <c r="L595" s="640"/>
      <c r="M595" s="632"/>
      <c r="N595" s="640"/>
      <c r="O595" s="632"/>
      <c r="P595" s="640"/>
      <c r="Q595" s="632"/>
      <c r="R595" s="640"/>
      <c r="S595" s="632"/>
      <c r="T595" s="640"/>
      <c r="U595" s="632"/>
      <c r="V595" s="640"/>
      <c r="W595" s="632"/>
      <c r="X595" s="527"/>
      <c r="Y595" s="513">
        <f t="shared" si="73"/>
        <v>0</v>
      </c>
      <c r="Z595" s="514">
        <v>10</v>
      </c>
      <c r="AA595" s="48">
        <f t="shared" si="74"/>
        <v>0</v>
      </c>
      <c r="AB595" s="387"/>
      <c r="AD595" s="219"/>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c r="BF595" s="22"/>
      <c r="BG595" s="22"/>
      <c r="BH595" s="22"/>
      <c r="BI595" s="22"/>
      <c r="BJ595" s="22"/>
      <c r="BK595" s="22"/>
      <c r="BL595" s="22"/>
      <c r="BM595" s="22"/>
      <c r="BN595" s="22"/>
      <c r="BO595" s="22"/>
      <c r="BP595" s="22"/>
      <c r="BQ595" s="22"/>
      <c r="BR595" s="22"/>
      <c r="BS595" s="22"/>
      <c r="BT595" s="22"/>
      <c r="BU595" s="22"/>
      <c r="BV595" s="22"/>
      <c r="BW595" s="22"/>
      <c r="BX595" s="22"/>
      <c r="BY595" s="22"/>
      <c r="BZ595" s="22"/>
      <c r="CA595" s="22"/>
      <c r="CB595" s="22"/>
      <c r="CC595" s="22"/>
      <c r="CD595" s="22"/>
      <c r="CE595" s="22"/>
      <c r="CF595" s="22"/>
      <c r="CG595" s="54"/>
      <c r="CH595" s="54"/>
      <c r="CI595" s="54"/>
      <c r="CJ595" s="54"/>
      <c r="CK595" s="54"/>
      <c r="CL595" s="54"/>
      <c r="CM595" s="54"/>
    </row>
    <row r="596" spans="1:108" ht="45" customHeight="1" x14ac:dyDescent="0.2">
      <c r="A596" s="508"/>
      <c r="B596" s="193" t="s">
        <v>440</v>
      </c>
      <c r="C596" s="139" t="s">
        <v>890</v>
      </c>
      <c r="D596" s="633"/>
      <c r="E596" s="634"/>
      <c r="F596" s="633"/>
      <c r="G596" s="634"/>
      <c r="H596" s="633"/>
      <c r="I596" s="634"/>
      <c r="J596" s="633"/>
      <c r="K596" s="634"/>
      <c r="L596" s="633"/>
      <c r="M596" s="634"/>
      <c r="N596" s="633"/>
      <c r="O596" s="634"/>
      <c r="P596" s="633"/>
      <c r="Q596" s="634"/>
      <c r="R596" s="633"/>
      <c r="S596" s="634"/>
      <c r="T596" s="633"/>
      <c r="U596" s="634"/>
      <c r="V596" s="633"/>
      <c r="W596" s="634"/>
      <c r="X596" s="507"/>
      <c r="Y596" s="96">
        <f t="shared" si="73"/>
        <v>0</v>
      </c>
      <c r="Z596" s="328">
        <v>10</v>
      </c>
      <c r="AA596" s="48">
        <f t="shared" si="74"/>
        <v>0</v>
      </c>
      <c r="AB596" s="387"/>
      <c r="AD596" s="219" t="s">
        <v>395</v>
      </c>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54"/>
      <c r="CH596" s="54"/>
      <c r="CI596" s="54"/>
      <c r="CJ596" s="54"/>
      <c r="CK596" s="54"/>
      <c r="CL596" s="54"/>
      <c r="CM596" s="54"/>
    </row>
    <row r="597" spans="1:108" ht="30" customHeight="1" x14ac:dyDescent="0.2">
      <c r="A597" s="508"/>
      <c r="B597" s="192"/>
      <c r="C597" s="528" t="s">
        <v>1101</v>
      </c>
      <c r="D597" s="635"/>
      <c r="E597" s="636"/>
      <c r="F597" s="636"/>
      <c r="G597" s="636"/>
      <c r="H597" s="636"/>
      <c r="I597" s="636"/>
      <c r="J597" s="636"/>
      <c r="K597" s="636"/>
      <c r="L597" s="636"/>
      <c r="M597" s="636"/>
      <c r="N597" s="636"/>
      <c r="O597" s="636"/>
      <c r="P597" s="636"/>
      <c r="Q597" s="636"/>
      <c r="R597" s="636"/>
      <c r="S597" s="636"/>
      <c r="T597" s="636"/>
      <c r="U597" s="636"/>
      <c r="V597" s="636"/>
      <c r="W597" s="636"/>
      <c r="X597" s="636"/>
      <c r="Y597" s="636"/>
      <c r="Z597" s="637"/>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c r="BF597" s="22"/>
      <c r="BG597" s="22"/>
      <c r="BH597" s="22"/>
      <c r="BI597" s="22"/>
      <c r="BJ597" s="22"/>
      <c r="BK597" s="22"/>
      <c r="BL597" s="22"/>
      <c r="BM597" s="22"/>
      <c r="BN597" s="22"/>
      <c r="BO597" s="22"/>
      <c r="BP597" s="22"/>
      <c r="BQ597" s="22"/>
      <c r="BR597" s="22"/>
      <c r="BS597" s="22"/>
      <c r="BT597" s="22"/>
      <c r="BU597" s="22"/>
      <c r="BV597" s="22"/>
      <c r="BW597" s="22"/>
      <c r="BX597" s="22"/>
      <c r="BY597" s="22"/>
      <c r="BZ597" s="22"/>
      <c r="CA597" s="22"/>
      <c r="CB597" s="22"/>
      <c r="CC597" s="22"/>
      <c r="CD597" s="22"/>
      <c r="CE597" s="22"/>
      <c r="CF597" s="3"/>
    </row>
    <row r="598" spans="1:108" ht="67.7" customHeight="1" x14ac:dyDescent="0.2">
      <c r="A598" s="508"/>
      <c r="B598" s="193" t="s">
        <v>891</v>
      </c>
      <c r="C598" s="142" t="s">
        <v>1102</v>
      </c>
      <c r="D598" s="631"/>
      <c r="E598" s="632"/>
      <c r="F598" s="631"/>
      <c r="G598" s="632"/>
      <c r="H598" s="631"/>
      <c r="I598" s="632"/>
      <c r="J598" s="631"/>
      <c r="K598" s="632"/>
      <c r="L598" s="631"/>
      <c r="M598" s="632"/>
      <c r="N598" s="631"/>
      <c r="O598" s="632"/>
      <c r="P598" s="631"/>
      <c r="Q598" s="632"/>
      <c r="R598" s="631"/>
      <c r="S598" s="632"/>
      <c r="T598" s="631"/>
      <c r="U598" s="632"/>
      <c r="V598" s="631"/>
      <c r="W598" s="632"/>
      <c r="X598" s="527"/>
      <c r="Y598" s="513">
        <f t="shared" si="73"/>
        <v>0</v>
      </c>
      <c r="Z598" s="514">
        <v>30</v>
      </c>
      <c r="AA598" s="48">
        <f t="shared" si="74"/>
        <v>0</v>
      </c>
      <c r="AB598" s="387"/>
      <c r="AD598" s="219" t="s">
        <v>395</v>
      </c>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c r="BC598" s="22"/>
      <c r="BD598" s="22"/>
      <c r="BE598" s="22"/>
      <c r="BF598" s="22"/>
      <c r="BG598" s="22"/>
      <c r="BH598" s="22"/>
      <c r="BI598" s="22"/>
      <c r="BJ598" s="22"/>
      <c r="BK598" s="22"/>
      <c r="BL598" s="22"/>
      <c r="BM598" s="22"/>
      <c r="BN598" s="22"/>
      <c r="BO598" s="22"/>
      <c r="BP598" s="22"/>
      <c r="BQ598" s="22"/>
      <c r="BR598" s="22"/>
      <c r="BS598" s="22"/>
      <c r="BT598" s="22"/>
      <c r="BU598" s="22"/>
      <c r="BV598" s="22"/>
      <c r="BW598" s="22"/>
      <c r="BX598" s="22"/>
      <c r="BY598" s="22"/>
      <c r="BZ598" s="22"/>
      <c r="CA598" s="22"/>
      <c r="CB598" s="22"/>
      <c r="CC598" s="22"/>
      <c r="CD598" s="22"/>
      <c r="CE598" s="22"/>
      <c r="CF598" s="22"/>
      <c r="CG598" s="54"/>
      <c r="CH598" s="54"/>
      <c r="CI598" s="54"/>
      <c r="CJ598" s="54"/>
      <c r="CK598" s="54"/>
      <c r="CL598" s="54"/>
      <c r="CM598" s="54"/>
    </row>
    <row r="599" spans="1:108" ht="67.7" customHeight="1" x14ac:dyDescent="0.2">
      <c r="A599" s="508"/>
      <c r="B599" s="193" t="s">
        <v>1103</v>
      </c>
      <c r="C599" s="142" t="s">
        <v>1104</v>
      </c>
      <c r="D599" s="631"/>
      <c r="E599" s="632"/>
      <c r="F599" s="631"/>
      <c r="G599" s="632"/>
      <c r="H599" s="631"/>
      <c r="I599" s="632"/>
      <c r="J599" s="631"/>
      <c r="K599" s="632"/>
      <c r="L599" s="631"/>
      <c r="M599" s="632"/>
      <c r="N599" s="631"/>
      <c r="O599" s="632"/>
      <c r="P599" s="631"/>
      <c r="Q599" s="632"/>
      <c r="R599" s="631"/>
      <c r="S599" s="632"/>
      <c r="T599" s="631"/>
      <c r="U599" s="632"/>
      <c r="V599" s="631"/>
      <c r="W599" s="632"/>
      <c r="X599" s="527"/>
      <c r="Y599" s="513">
        <f t="shared" si="73"/>
        <v>0</v>
      </c>
      <c r="Z599" s="514">
        <v>15</v>
      </c>
      <c r="AA599" s="48">
        <f>COUNTIF(D599:W599,"a")+COUNTIF(D599:W599,"s")</f>
        <v>0</v>
      </c>
      <c r="AB599" s="387"/>
      <c r="AD599" s="219"/>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54"/>
      <c r="CH599" s="54"/>
      <c r="CI599" s="54"/>
      <c r="CJ599" s="54"/>
      <c r="CK599" s="54"/>
      <c r="CL599" s="54"/>
      <c r="CM599" s="54"/>
    </row>
    <row r="600" spans="1:108" ht="126" customHeight="1" x14ac:dyDescent="0.2">
      <c r="A600" s="508"/>
      <c r="B600" s="193" t="s">
        <v>1105</v>
      </c>
      <c r="C600" s="142" t="s">
        <v>1106</v>
      </c>
      <c r="D600" s="640"/>
      <c r="E600" s="632"/>
      <c r="F600" s="640"/>
      <c r="G600" s="632"/>
      <c r="H600" s="640"/>
      <c r="I600" s="632"/>
      <c r="J600" s="640"/>
      <c r="K600" s="632"/>
      <c r="L600" s="640"/>
      <c r="M600" s="632"/>
      <c r="N600" s="640"/>
      <c r="O600" s="632"/>
      <c r="P600" s="640"/>
      <c r="Q600" s="632"/>
      <c r="R600" s="640"/>
      <c r="S600" s="632"/>
      <c r="T600" s="640"/>
      <c r="U600" s="632"/>
      <c r="V600" s="640"/>
      <c r="W600" s="632"/>
      <c r="X600" s="527"/>
      <c r="Y600" s="513">
        <f t="shared" si="73"/>
        <v>0</v>
      </c>
      <c r="Z600" s="514">
        <v>15</v>
      </c>
      <c r="AA600" s="48">
        <f t="shared" ref="AA600" si="75">COUNTIF(D600:W600,"a")+COUNTIF(D600:W600,"s")</f>
        <v>0</v>
      </c>
      <c r="AB600" s="387"/>
      <c r="AD600" s="219" t="s">
        <v>395</v>
      </c>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54"/>
      <c r="CH600" s="54"/>
      <c r="CI600" s="54"/>
      <c r="CJ600" s="54"/>
      <c r="CK600" s="54"/>
      <c r="CL600" s="54"/>
      <c r="CM600" s="54"/>
    </row>
    <row r="601" spans="1:108" ht="30" customHeight="1" x14ac:dyDescent="0.2">
      <c r="A601" s="508"/>
      <c r="B601" s="192"/>
      <c r="C601" s="528" t="s">
        <v>1107</v>
      </c>
      <c r="D601" s="635"/>
      <c r="E601" s="636"/>
      <c r="F601" s="636"/>
      <c r="G601" s="636"/>
      <c r="H601" s="636"/>
      <c r="I601" s="636"/>
      <c r="J601" s="636"/>
      <c r="K601" s="636"/>
      <c r="L601" s="636"/>
      <c r="M601" s="636"/>
      <c r="N601" s="636"/>
      <c r="O601" s="636"/>
      <c r="P601" s="636"/>
      <c r="Q601" s="636"/>
      <c r="R601" s="636"/>
      <c r="S601" s="636"/>
      <c r="T601" s="636"/>
      <c r="U601" s="636"/>
      <c r="V601" s="636"/>
      <c r="W601" s="636"/>
      <c r="X601" s="636"/>
      <c r="Y601" s="636"/>
      <c r="Z601" s="637"/>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3"/>
    </row>
    <row r="602" spans="1:108" ht="67.7" customHeight="1" x14ac:dyDescent="0.2">
      <c r="A602" s="508"/>
      <c r="B602" s="193" t="s">
        <v>892</v>
      </c>
      <c r="C602" s="142" t="s">
        <v>1108</v>
      </c>
      <c r="D602" s="640"/>
      <c r="E602" s="632"/>
      <c r="F602" s="640"/>
      <c r="G602" s="632"/>
      <c r="H602" s="640"/>
      <c r="I602" s="632"/>
      <c r="J602" s="640"/>
      <c r="K602" s="632"/>
      <c r="L602" s="640"/>
      <c r="M602" s="632"/>
      <c r="N602" s="640"/>
      <c r="O602" s="632"/>
      <c r="P602" s="640"/>
      <c r="Q602" s="632"/>
      <c r="R602" s="640"/>
      <c r="S602" s="632"/>
      <c r="T602" s="640"/>
      <c r="U602" s="632"/>
      <c r="V602" s="640"/>
      <c r="W602" s="632"/>
      <c r="X602" s="527"/>
      <c r="Y602" s="513">
        <f t="shared" si="73"/>
        <v>0</v>
      </c>
      <c r="Z602" s="514">
        <v>5</v>
      </c>
      <c r="AA602" s="48">
        <f t="shared" si="74"/>
        <v>0</v>
      </c>
      <c r="AB602" s="387"/>
      <c r="AD602" s="219"/>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54"/>
      <c r="CH602" s="54"/>
      <c r="CI602" s="54"/>
      <c r="CJ602" s="54"/>
      <c r="CK602" s="54"/>
      <c r="CL602" s="54"/>
      <c r="CM602" s="54"/>
    </row>
    <row r="603" spans="1:108" ht="45" customHeight="1" thickBot="1" x14ac:dyDescent="0.25">
      <c r="A603" s="508"/>
      <c r="B603" s="193" t="s">
        <v>1109</v>
      </c>
      <c r="C603" s="142" t="s">
        <v>1110</v>
      </c>
      <c r="D603" s="640"/>
      <c r="E603" s="632"/>
      <c r="F603" s="640"/>
      <c r="G603" s="632"/>
      <c r="H603" s="640"/>
      <c r="I603" s="632"/>
      <c r="J603" s="640"/>
      <c r="K603" s="632"/>
      <c r="L603" s="640"/>
      <c r="M603" s="632"/>
      <c r="N603" s="640"/>
      <c r="O603" s="632"/>
      <c r="P603" s="640"/>
      <c r="Q603" s="632"/>
      <c r="R603" s="640"/>
      <c r="S603" s="632"/>
      <c r="T603" s="640"/>
      <c r="U603" s="632"/>
      <c r="V603" s="640"/>
      <c r="W603" s="632"/>
      <c r="X603" s="527"/>
      <c r="Y603" s="513">
        <f t="shared" si="73"/>
        <v>0</v>
      </c>
      <c r="Z603" s="514">
        <v>5</v>
      </c>
      <c r="AA603" s="48">
        <f t="shared" si="74"/>
        <v>0</v>
      </c>
      <c r="AB603" s="387"/>
      <c r="AD603" s="219"/>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54"/>
      <c r="CH603" s="54"/>
      <c r="CI603" s="54"/>
      <c r="CJ603" s="54"/>
      <c r="CK603" s="54"/>
      <c r="CL603" s="54"/>
      <c r="CM603" s="54"/>
    </row>
    <row r="604" spans="1:108" ht="21" customHeight="1" thickTop="1" thickBot="1" x14ac:dyDescent="0.25">
      <c r="A604" s="508"/>
      <c r="B604" s="529"/>
      <c r="C604" s="511"/>
      <c r="D604" s="659" t="s">
        <v>398</v>
      </c>
      <c r="E604" s="660"/>
      <c r="F604" s="660"/>
      <c r="G604" s="660"/>
      <c r="H604" s="660"/>
      <c r="I604" s="660"/>
      <c r="J604" s="660"/>
      <c r="K604" s="660"/>
      <c r="L604" s="660"/>
      <c r="M604" s="660"/>
      <c r="N604" s="660"/>
      <c r="O604" s="660"/>
      <c r="P604" s="660"/>
      <c r="Q604" s="660"/>
      <c r="R604" s="660"/>
      <c r="S604" s="660"/>
      <c r="T604" s="660"/>
      <c r="U604" s="660"/>
      <c r="V604" s="660"/>
      <c r="W604" s="660"/>
      <c r="X604" s="661"/>
      <c r="Y604" s="396">
        <f>SUM(Y594:Y603)</f>
        <v>0</v>
      </c>
      <c r="Z604" s="325">
        <f>SUM(Z594:Z603)</f>
        <v>95</v>
      </c>
      <c r="AA604" s="227"/>
      <c r="AB604" s="448"/>
      <c r="AD604" s="219"/>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54"/>
      <c r="CF604" s="54"/>
      <c r="CG604" s="54"/>
      <c r="CH604" s="54"/>
      <c r="CI604" s="54"/>
      <c r="CJ604" s="54"/>
      <c r="CK604" s="54"/>
      <c r="CL604" s="54"/>
      <c r="CM604" s="54"/>
      <c r="CN604" s="54"/>
      <c r="CO604" s="54"/>
      <c r="CP604" s="54"/>
      <c r="CQ604" s="54"/>
      <c r="CR604" s="54"/>
      <c r="CS604" s="54"/>
      <c r="CT604" s="54"/>
      <c r="CU604" s="54"/>
      <c r="CV604" s="54"/>
      <c r="CW604" s="54"/>
      <c r="CX604" s="54"/>
      <c r="CY604" s="54"/>
      <c r="CZ604" s="54"/>
      <c r="DA604" s="54"/>
      <c r="DB604" s="54"/>
      <c r="DC604" s="54"/>
      <c r="DD604" s="54"/>
    </row>
    <row r="605" spans="1:108" ht="21" customHeight="1" thickBot="1" x14ac:dyDescent="0.25">
      <c r="A605" s="314"/>
      <c r="B605" s="160"/>
      <c r="C605" s="150"/>
      <c r="D605" s="650"/>
      <c r="E605" s="683"/>
      <c r="F605" s="684">
        <v>60</v>
      </c>
      <c r="G605" s="663"/>
      <c r="H605" s="663"/>
      <c r="I605" s="663"/>
      <c r="J605" s="663"/>
      <c r="K605" s="663"/>
      <c r="L605" s="663"/>
      <c r="M605" s="663"/>
      <c r="N605" s="663"/>
      <c r="O605" s="663"/>
      <c r="P605" s="663"/>
      <c r="Q605" s="663"/>
      <c r="R605" s="663"/>
      <c r="S605" s="663"/>
      <c r="T605" s="663"/>
      <c r="U605" s="663"/>
      <c r="V605" s="663"/>
      <c r="W605" s="663"/>
      <c r="X605" s="663"/>
      <c r="Y605" s="663"/>
      <c r="Z605" s="664"/>
      <c r="AA605" s="227"/>
      <c r="AB605" s="449"/>
      <c r="AD605" s="219"/>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54"/>
      <c r="CF605" s="54"/>
      <c r="CG605" s="54"/>
      <c r="CH605" s="54"/>
      <c r="CI605" s="54"/>
      <c r="CJ605" s="54"/>
      <c r="CK605" s="54"/>
      <c r="CL605" s="54"/>
      <c r="CM605" s="54"/>
      <c r="CN605" s="54"/>
      <c r="CO605" s="54"/>
      <c r="CP605" s="54"/>
      <c r="CQ605" s="54"/>
      <c r="CR605" s="54"/>
      <c r="CS605" s="54"/>
      <c r="CT605" s="54"/>
      <c r="CU605" s="54"/>
      <c r="CV605" s="54"/>
      <c r="CW605" s="54"/>
      <c r="CX605" s="54"/>
      <c r="CY605" s="54"/>
      <c r="CZ605" s="54"/>
      <c r="DA605" s="54"/>
      <c r="DB605" s="54"/>
      <c r="DC605" s="54"/>
      <c r="DD605" s="54"/>
    </row>
    <row r="606" spans="1:108" customFormat="1" ht="33" customHeight="1" thickBot="1" x14ac:dyDescent="0.3">
      <c r="A606" s="306"/>
      <c r="B606" s="215">
        <v>9000</v>
      </c>
      <c r="C606" s="610" t="s">
        <v>1129</v>
      </c>
      <c r="D606" s="685"/>
      <c r="E606" s="685"/>
      <c r="F606" s="685"/>
      <c r="G606" s="685"/>
      <c r="H606" s="685"/>
      <c r="I606" s="685"/>
      <c r="J606" s="685"/>
      <c r="K606" s="685"/>
      <c r="L606" s="685"/>
      <c r="M606" s="685"/>
      <c r="N606" s="685"/>
      <c r="O606" s="685"/>
      <c r="P606" s="685"/>
      <c r="Q606" s="685"/>
      <c r="R606" s="685"/>
      <c r="S606" s="685"/>
      <c r="T606" s="685"/>
      <c r="U606" s="685"/>
      <c r="V606" s="685"/>
      <c r="W606" s="685"/>
      <c r="X606" s="685"/>
      <c r="Y606" s="685"/>
      <c r="Z606" s="686"/>
      <c r="AA606" s="364"/>
      <c r="AB606" s="361"/>
      <c r="AC606" s="221"/>
      <c r="AD606" s="219"/>
      <c r="AE606" s="370"/>
      <c r="AF606" s="370"/>
      <c r="AG606" s="370"/>
      <c r="AH606" s="370"/>
      <c r="AI606" s="370"/>
      <c r="AJ606" s="370"/>
      <c r="AK606" s="370"/>
      <c r="AL606" s="370"/>
      <c r="AM606" s="370"/>
      <c r="AN606" s="370"/>
      <c r="AO606" s="370"/>
      <c r="AP606" s="370"/>
      <c r="AQ606" s="370"/>
      <c r="AR606" s="370"/>
      <c r="AS606" s="370"/>
      <c r="AT606" s="370"/>
      <c r="AU606" s="370"/>
      <c r="AV606" s="370"/>
      <c r="AW606" s="370"/>
      <c r="AX606" s="370"/>
      <c r="AY606" s="370"/>
      <c r="AZ606" s="370"/>
      <c r="BA606" s="370"/>
      <c r="BB606" s="370"/>
      <c r="BC606" s="370"/>
      <c r="BD606" s="370"/>
      <c r="BE606" s="370"/>
      <c r="BF606" s="370"/>
      <c r="BG606" s="370"/>
      <c r="BH606" s="370"/>
      <c r="BI606" s="370"/>
      <c r="BJ606" s="370"/>
      <c r="BK606" s="370"/>
      <c r="BL606" s="370"/>
      <c r="BM606" s="370"/>
      <c r="BN606" s="370"/>
      <c r="BO606" s="370"/>
      <c r="BP606" s="370"/>
      <c r="BQ606" s="370"/>
      <c r="BR606" s="370"/>
      <c r="BS606" s="370"/>
      <c r="BT606" s="370"/>
      <c r="BU606" s="370"/>
      <c r="BV606" s="370"/>
      <c r="BW606" s="370"/>
      <c r="BX606" s="370"/>
      <c r="BY606" s="370"/>
      <c r="BZ606" s="370"/>
      <c r="CA606" s="370"/>
      <c r="CB606" s="370"/>
      <c r="CC606" s="370"/>
      <c r="CD606" s="370"/>
      <c r="CE606" s="370"/>
      <c r="CF606" s="370"/>
      <c r="CG606" s="39"/>
      <c r="CH606" s="39"/>
      <c r="CI606" s="39"/>
      <c r="CJ606" s="39"/>
      <c r="CK606" s="39"/>
      <c r="CL606" s="39"/>
      <c r="CM606" s="39"/>
    </row>
    <row r="607" spans="1:108" customFormat="1" ht="30" customHeight="1" thickBot="1" x14ac:dyDescent="0.5">
      <c r="A607" s="508"/>
      <c r="B607" s="194" t="s">
        <v>1018</v>
      </c>
      <c r="C607" s="148" t="s">
        <v>1019</v>
      </c>
      <c r="D607" s="104"/>
      <c r="E607" s="105"/>
      <c r="F607" s="37"/>
      <c r="G607" s="106"/>
      <c r="H607" s="36"/>
      <c r="I607" s="105"/>
      <c r="J607" s="37"/>
      <c r="K607" s="106"/>
      <c r="L607" s="36"/>
      <c r="M607" s="105"/>
      <c r="N607" s="37"/>
      <c r="O607" s="106"/>
      <c r="P607" s="36"/>
      <c r="Q607" s="105"/>
      <c r="R607" s="37"/>
      <c r="S607" s="106"/>
      <c r="T607" s="36"/>
      <c r="U607" s="105"/>
      <c r="V607" s="37"/>
      <c r="W607" s="105"/>
      <c r="X607" s="19"/>
      <c r="Y607" s="19"/>
      <c r="Z607" s="330"/>
      <c r="AA607" s="503"/>
      <c r="AB607" s="39"/>
      <c r="AC607" s="221"/>
      <c r="AD607" s="219"/>
      <c r="AE607" s="221"/>
      <c r="AF607" s="221"/>
      <c r="AG607" s="221"/>
      <c r="AH607" s="221"/>
      <c r="AI607" s="221"/>
      <c r="AJ607" s="221"/>
      <c r="AK607" s="221"/>
      <c r="AL607" s="221"/>
      <c r="AM607" s="221"/>
      <c r="AN607" s="221"/>
      <c r="AO607" s="221"/>
      <c r="AP607" s="221"/>
      <c r="AQ607" s="221"/>
      <c r="AR607" s="221"/>
      <c r="AS607" s="221"/>
      <c r="AT607" s="221"/>
      <c r="AU607" s="221"/>
      <c r="AV607" s="221"/>
      <c r="AW607" s="221"/>
      <c r="AX607" s="221"/>
      <c r="AY607" s="221"/>
      <c r="AZ607" s="221"/>
      <c r="BA607" s="221"/>
      <c r="BB607" s="221"/>
      <c r="BC607" s="221"/>
      <c r="BD607" s="221"/>
      <c r="BE607" s="221"/>
      <c r="BF607" s="221"/>
      <c r="BG607" s="221"/>
      <c r="BH607" s="221"/>
      <c r="BI607" s="221"/>
      <c r="BJ607" s="221"/>
      <c r="BK607" s="221"/>
      <c r="BL607" s="221"/>
      <c r="BM607" s="221"/>
      <c r="BN607" s="221"/>
      <c r="BO607" s="221"/>
      <c r="BP607" s="221"/>
      <c r="BQ607" s="221"/>
      <c r="BR607" s="221"/>
      <c r="BS607" s="221"/>
      <c r="BT607" s="221"/>
      <c r="BU607" s="221"/>
      <c r="BV607" s="221"/>
      <c r="BW607" s="221"/>
      <c r="BX607" s="221"/>
      <c r="BY607" s="221"/>
      <c r="BZ607" s="221"/>
      <c r="CA607" s="221"/>
      <c r="CB607" s="221"/>
      <c r="CC607" s="221"/>
      <c r="CD607" s="221"/>
      <c r="CE607" s="221"/>
      <c r="CF607" s="221"/>
      <c r="CG607" s="39"/>
      <c r="CH607" s="39"/>
      <c r="CI607" s="39"/>
      <c r="CJ607" s="39"/>
      <c r="CK607" s="39"/>
      <c r="CL607" s="39"/>
      <c r="CM607" s="39"/>
    </row>
    <row r="608" spans="1:108" customFormat="1" ht="27.95" customHeight="1" x14ac:dyDescent="0.2">
      <c r="A608" s="508"/>
      <c r="B608" s="509" t="s">
        <v>1020</v>
      </c>
      <c r="C608" s="408" t="s">
        <v>1026</v>
      </c>
      <c r="D608" s="644"/>
      <c r="E608" s="645"/>
      <c r="F608" s="644"/>
      <c r="G608" s="645"/>
      <c r="H608" s="644"/>
      <c r="I608" s="645"/>
      <c r="J608" s="644"/>
      <c r="K608" s="645"/>
      <c r="L608" s="644"/>
      <c r="M608" s="645"/>
      <c r="N608" s="644"/>
      <c r="O608" s="645"/>
      <c r="P608" s="644"/>
      <c r="Q608" s="645"/>
      <c r="R608" s="644"/>
      <c r="S608" s="645"/>
      <c r="T608" s="644"/>
      <c r="U608" s="645"/>
      <c r="V608" s="644"/>
      <c r="W608" s="645"/>
      <c r="X608" s="102"/>
      <c r="Y608" s="95">
        <f t="shared" ref="Y608:Y617" si="76">IF(OR(D608="s",F608="s",H608="s",J608="s",L608="s",N608="s",P608="s",R608="s",T608="s",V608="s"), 0, IF(OR(D608="a",F608="a",H608="a",J608="a",L608="a",N608="a",P608="a",R608="a",T608="a",V608="a"),Z608,0))</f>
        <v>0</v>
      </c>
      <c r="Z608" s="327">
        <v>10</v>
      </c>
      <c r="AA608" s="48">
        <f t="shared" ref="AA608:AA617" si="77">COUNTIF(D608:W608,"a")+COUNTIF(D608:W608,"s")</f>
        <v>0</v>
      </c>
      <c r="AB608" s="387"/>
      <c r="AC608" s="221"/>
      <c r="AD608" s="219"/>
      <c r="AE608" s="221"/>
      <c r="AF608" s="221"/>
      <c r="AG608" s="221"/>
      <c r="AH608" s="221"/>
      <c r="AI608" s="221"/>
      <c r="AJ608" s="221"/>
      <c r="AK608" s="221"/>
      <c r="AL608" s="221"/>
      <c r="AM608" s="221"/>
      <c r="AN608" s="221"/>
      <c r="AO608" s="221"/>
      <c r="AP608" s="221"/>
      <c r="AQ608" s="221"/>
      <c r="AR608" s="221"/>
      <c r="AS608" s="221"/>
      <c r="AT608" s="221"/>
      <c r="AU608" s="221"/>
      <c r="AV608" s="221"/>
      <c r="AW608" s="221"/>
      <c r="AX608" s="221"/>
      <c r="AY608" s="221"/>
      <c r="AZ608" s="221"/>
      <c r="BA608" s="221"/>
      <c r="BB608" s="221"/>
      <c r="BC608" s="221"/>
      <c r="BD608" s="221"/>
      <c r="BE608" s="221"/>
      <c r="BF608" s="221"/>
      <c r="BG608" s="221"/>
      <c r="BH608" s="221"/>
      <c r="BI608" s="221"/>
      <c r="BJ608" s="221"/>
      <c r="BK608" s="221"/>
      <c r="BL608" s="221"/>
      <c r="BM608" s="221"/>
      <c r="BN608" s="221"/>
      <c r="BO608" s="221"/>
      <c r="BP608" s="221"/>
      <c r="BQ608" s="221"/>
      <c r="BR608" s="221"/>
      <c r="BS608" s="221"/>
      <c r="BT608" s="221"/>
      <c r="BU608" s="221"/>
      <c r="BV608" s="221"/>
      <c r="BW608" s="221"/>
      <c r="BX608" s="221"/>
      <c r="BY608" s="221"/>
      <c r="BZ608" s="221"/>
      <c r="CA608" s="221"/>
      <c r="CB608" s="221"/>
      <c r="CC608" s="221"/>
      <c r="CD608" s="221"/>
      <c r="CE608" s="221"/>
      <c r="CF608" s="221"/>
      <c r="CG608" s="39"/>
      <c r="CH608" s="39"/>
      <c r="CI608" s="39"/>
      <c r="CJ608" s="39"/>
      <c r="CK608" s="39"/>
      <c r="CL608" s="39"/>
      <c r="CM608" s="39"/>
    </row>
    <row r="609" spans="1:173" customFormat="1" ht="45" customHeight="1" x14ac:dyDescent="0.2">
      <c r="A609" s="508"/>
      <c r="B609" s="509" t="s">
        <v>1021</v>
      </c>
      <c r="C609" s="408" t="s">
        <v>1126</v>
      </c>
      <c r="D609" s="652"/>
      <c r="E609" s="653"/>
      <c r="F609" s="652"/>
      <c r="G609" s="653"/>
      <c r="H609" s="652"/>
      <c r="I609" s="653"/>
      <c r="J609" s="652"/>
      <c r="K609" s="653"/>
      <c r="L609" s="652"/>
      <c r="M609" s="653"/>
      <c r="N609" s="652"/>
      <c r="O609" s="653"/>
      <c r="P609" s="652"/>
      <c r="Q609" s="653"/>
      <c r="R609" s="652"/>
      <c r="S609" s="653"/>
      <c r="T609" s="652"/>
      <c r="U609" s="653"/>
      <c r="V609" s="652"/>
      <c r="W609" s="653"/>
      <c r="X609" s="102"/>
      <c r="Y609" s="95">
        <f t="shared" ref="Y609" si="78">IF(OR(D609="s",F609="s",H609="s",J609="s",L609="s",N609="s",P609="s",R609="s",T609="s",V609="s"), 0, IF(OR(D609="a",F609="a",H609="a",J609="a",L609="a",N609="a",P609="a",R609="a",T609="a",V609="a"),Z609,0))</f>
        <v>0</v>
      </c>
      <c r="Z609" s="327">
        <v>10</v>
      </c>
      <c r="AA609" s="48">
        <f t="shared" ref="AA609" si="79">COUNTIF(D609:W609,"a")+COUNTIF(D609:W609,"s")</f>
        <v>0</v>
      </c>
      <c r="AB609" s="387"/>
      <c r="AC609" s="221"/>
      <c r="AD609" s="219"/>
      <c r="AE609" s="221"/>
      <c r="AF609" s="221"/>
      <c r="AG609" s="221"/>
      <c r="AH609" s="221"/>
      <c r="AI609" s="221"/>
      <c r="AJ609" s="221"/>
      <c r="AK609" s="221"/>
      <c r="AL609" s="221"/>
      <c r="AM609" s="221"/>
      <c r="AN609" s="221"/>
      <c r="AO609" s="221"/>
      <c r="AP609" s="221"/>
      <c r="AQ609" s="221"/>
      <c r="AR609" s="221"/>
      <c r="AS609" s="221"/>
      <c r="AT609" s="221"/>
      <c r="AU609" s="221"/>
      <c r="AV609" s="221"/>
      <c r="AW609" s="221"/>
      <c r="AX609" s="221"/>
      <c r="AY609" s="221"/>
      <c r="AZ609" s="221"/>
      <c r="BA609" s="221"/>
      <c r="BB609" s="221"/>
      <c r="BC609" s="221"/>
      <c r="BD609" s="221"/>
      <c r="BE609" s="221"/>
      <c r="BF609" s="221"/>
      <c r="BG609" s="221"/>
      <c r="BH609" s="221"/>
      <c r="BI609" s="221"/>
      <c r="BJ609" s="221"/>
      <c r="BK609" s="221"/>
      <c r="BL609" s="221"/>
      <c r="BM609" s="221"/>
      <c r="BN609" s="221"/>
      <c r="BO609" s="221"/>
      <c r="BP609" s="221"/>
      <c r="BQ609" s="221"/>
      <c r="BR609" s="221"/>
      <c r="BS609" s="221"/>
      <c r="BT609" s="221"/>
      <c r="BU609" s="221"/>
      <c r="BV609" s="221"/>
      <c r="BW609" s="221"/>
      <c r="BX609" s="221"/>
      <c r="BY609" s="221"/>
      <c r="BZ609" s="221"/>
      <c r="CA609" s="221"/>
      <c r="CB609" s="221"/>
      <c r="CC609" s="221"/>
      <c r="CD609" s="221"/>
      <c r="CE609" s="221"/>
      <c r="CF609" s="221"/>
      <c r="CG609" s="39"/>
      <c r="CH609" s="39"/>
      <c r="CI609" s="39"/>
      <c r="CJ609" s="39"/>
      <c r="CK609" s="39"/>
      <c r="CL609" s="39"/>
      <c r="CM609" s="39"/>
    </row>
    <row r="610" spans="1:173" customFormat="1" ht="45" customHeight="1" x14ac:dyDescent="0.2">
      <c r="A610" s="508"/>
      <c r="B610" s="509" t="s">
        <v>1022</v>
      </c>
      <c r="C610" s="522" t="s">
        <v>1027</v>
      </c>
      <c r="D610" s="646"/>
      <c r="E610" s="647"/>
      <c r="F610" s="646"/>
      <c r="G610" s="647"/>
      <c r="H610" s="646"/>
      <c r="I610" s="647"/>
      <c r="J610" s="646"/>
      <c r="K610" s="647"/>
      <c r="L610" s="646"/>
      <c r="M610" s="647"/>
      <c r="N610" s="646"/>
      <c r="O610" s="647"/>
      <c r="P610" s="646"/>
      <c r="Q610" s="647"/>
      <c r="R610" s="646"/>
      <c r="S610" s="647"/>
      <c r="T610" s="646"/>
      <c r="U610" s="647"/>
      <c r="V610" s="646"/>
      <c r="W610" s="647"/>
      <c r="X610" s="102"/>
      <c r="Y610" s="513">
        <f t="shared" si="76"/>
        <v>0</v>
      </c>
      <c r="Z610" s="514">
        <v>10</v>
      </c>
      <c r="AA610" s="48">
        <f t="shared" si="77"/>
        <v>0</v>
      </c>
      <c r="AB610" s="387"/>
      <c r="AC610" s="221"/>
      <c r="AD610" s="219"/>
      <c r="AE610" s="221"/>
      <c r="AF610" s="221"/>
      <c r="AG610" s="221"/>
      <c r="AH610" s="221"/>
      <c r="AI610" s="221"/>
      <c r="AJ610" s="221"/>
      <c r="AK610" s="221"/>
      <c r="AL610" s="221"/>
      <c r="AM610" s="221"/>
      <c r="AN610" s="221"/>
      <c r="AO610" s="221"/>
      <c r="AP610" s="221"/>
      <c r="AQ610" s="221"/>
      <c r="AR610" s="221"/>
      <c r="AS610" s="221"/>
      <c r="AT610" s="221"/>
      <c r="AU610" s="221"/>
      <c r="AV610" s="221"/>
      <c r="AW610" s="221"/>
      <c r="AX610" s="221"/>
      <c r="AY610" s="221"/>
      <c r="AZ610" s="221"/>
      <c r="BA610" s="221"/>
      <c r="BB610" s="221"/>
      <c r="BC610" s="221"/>
      <c r="BD610" s="221"/>
      <c r="BE610" s="221"/>
      <c r="BF610" s="221"/>
      <c r="BG610" s="221"/>
      <c r="BH610" s="221"/>
      <c r="BI610" s="221"/>
      <c r="BJ610" s="221"/>
      <c r="BK610" s="221"/>
      <c r="BL610" s="221"/>
      <c r="BM610" s="221"/>
      <c r="BN610" s="221"/>
      <c r="BO610" s="221"/>
      <c r="BP610" s="221"/>
      <c r="BQ610" s="221"/>
      <c r="BR610" s="221"/>
      <c r="BS610" s="221"/>
      <c r="BT610" s="221"/>
      <c r="BU610" s="221"/>
      <c r="BV610" s="221"/>
      <c r="BW610" s="221"/>
      <c r="BX610" s="221"/>
      <c r="BY610" s="221"/>
      <c r="BZ610" s="221"/>
      <c r="CA610" s="221"/>
      <c r="CB610" s="221"/>
      <c r="CC610" s="221"/>
      <c r="CD610" s="221"/>
      <c r="CE610" s="221"/>
      <c r="CF610" s="221"/>
      <c r="CG610" s="39"/>
      <c r="CH610" s="39"/>
      <c r="CI610" s="39"/>
      <c r="CJ610" s="39"/>
      <c r="CK610" s="39"/>
      <c r="CL610" s="39"/>
      <c r="CM610" s="39"/>
    </row>
    <row r="611" spans="1:173" customFormat="1" ht="45" customHeight="1" x14ac:dyDescent="0.2">
      <c r="A611" s="508"/>
      <c r="B611" s="509" t="s">
        <v>1023</v>
      </c>
      <c r="C611" s="522" t="s">
        <v>1028</v>
      </c>
      <c r="D611" s="646"/>
      <c r="E611" s="647"/>
      <c r="F611" s="646"/>
      <c r="G611" s="647"/>
      <c r="H611" s="646"/>
      <c r="I611" s="647"/>
      <c r="J611" s="646"/>
      <c r="K611" s="647"/>
      <c r="L611" s="646"/>
      <c r="M611" s="647"/>
      <c r="N611" s="646"/>
      <c r="O611" s="647"/>
      <c r="P611" s="646"/>
      <c r="Q611" s="647"/>
      <c r="R611" s="646"/>
      <c r="S611" s="647"/>
      <c r="T611" s="646"/>
      <c r="U611" s="647"/>
      <c r="V611" s="646"/>
      <c r="W611" s="647"/>
      <c r="X611" s="102"/>
      <c r="Y611" s="513">
        <f t="shared" si="76"/>
        <v>0</v>
      </c>
      <c r="Z611" s="514">
        <v>10</v>
      </c>
      <c r="AA611" s="48">
        <f t="shared" si="77"/>
        <v>0</v>
      </c>
      <c r="AB611" s="387"/>
      <c r="AC611" s="221"/>
      <c r="AD611" s="219"/>
      <c r="AE611" s="221"/>
      <c r="AF611" s="221"/>
      <c r="AG611" s="221"/>
      <c r="AH611" s="221"/>
      <c r="AI611" s="221"/>
      <c r="AJ611" s="221"/>
      <c r="AK611" s="221"/>
      <c r="AL611" s="221"/>
      <c r="AM611" s="221"/>
      <c r="AN611" s="221"/>
      <c r="AO611" s="221"/>
      <c r="AP611" s="221"/>
      <c r="AQ611" s="221"/>
      <c r="AR611" s="221"/>
      <c r="AS611" s="221"/>
      <c r="AT611" s="221"/>
      <c r="AU611" s="221"/>
      <c r="AV611" s="221"/>
      <c r="AW611" s="221"/>
      <c r="AX611" s="221"/>
      <c r="AY611" s="221"/>
      <c r="AZ611" s="221"/>
      <c r="BA611" s="221"/>
      <c r="BB611" s="221"/>
      <c r="BC611" s="221"/>
      <c r="BD611" s="221"/>
      <c r="BE611" s="221"/>
      <c r="BF611" s="221"/>
      <c r="BG611" s="221"/>
      <c r="BH611" s="221"/>
      <c r="BI611" s="221"/>
      <c r="BJ611" s="221"/>
      <c r="BK611" s="221"/>
      <c r="BL611" s="221"/>
      <c r="BM611" s="221"/>
      <c r="BN611" s="221"/>
      <c r="BO611" s="221"/>
      <c r="BP611" s="221"/>
      <c r="BQ611" s="221"/>
      <c r="BR611" s="221"/>
      <c r="BS611" s="221"/>
      <c r="BT611" s="221"/>
      <c r="BU611" s="221"/>
      <c r="BV611" s="221"/>
      <c r="BW611" s="221"/>
      <c r="BX611" s="221"/>
      <c r="BY611" s="221"/>
      <c r="BZ611" s="221"/>
      <c r="CA611" s="221"/>
      <c r="CB611" s="221"/>
      <c r="CC611" s="221"/>
      <c r="CD611" s="221"/>
      <c r="CE611" s="221"/>
      <c r="CF611" s="221"/>
      <c r="CG611" s="39"/>
      <c r="CH611" s="39"/>
      <c r="CI611" s="39"/>
      <c r="CJ611" s="39"/>
      <c r="CK611" s="39"/>
      <c r="CL611" s="39"/>
      <c r="CM611" s="39"/>
    </row>
    <row r="612" spans="1:173" customFormat="1" ht="45" customHeight="1" x14ac:dyDescent="0.2">
      <c r="A612" s="508"/>
      <c r="B612" s="509" t="s">
        <v>1024</v>
      </c>
      <c r="C612" s="522" t="s">
        <v>1029</v>
      </c>
      <c r="D612" s="646"/>
      <c r="E612" s="647"/>
      <c r="F612" s="646"/>
      <c r="G612" s="647"/>
      <c r="H612" s="646"/>
      <c r="I612" s="647"/>
      <c r="J612" s="646"/>
      <c r="K612" s="647"/>
      <c r="L612" s="646"/>
      <c r="M612" s="647"/>
      <c r="N612" s="646"/>
      <c r="O612" s="647"/>
      <c r="P612" s="646"/>
      <c r="Q612" s="647"/>
      <c r="R612" s="646"/>
      <c r="S612" s="647"/>
      <c r="T612" s="646"/>
      <c r="U612" s="647"/>
      <c r="V612" s="646"/>
      <c r="W612" s="647"/>
      <c r="X612" s="102"/>
      <c r="Y612" s="95">
        <f t="shared" si="76"/>
        <v>0</v>
      </c>
      <c r="Z612" s="327">
        <v>10</v>
      </c>
      <c r="AA612" s="48">
        <f t="shared" si="77"/>
        <v>0</v>
      </c>
      <c r="AB612" s="387"/>
      <c r="AC612" s="221"/>
      <c r="AD612" s="219"/>
      <c r="AE612" s="221"/>
      <c r="AF612" s="221"/>
      <c r="AG612" s="221"/>
      <c r="AH612" s="221"/>
      <c r="AI612" s="221"/>
      <c r="AJ612" s="221"/>
      <c r="AK612" s="221"/>
      <c r="AL612" s="221"/>
      <c r="AM612" s="221"/>
      <c r="AN612" s="221"/>
      <c r="AO612" s="221"/>
      <c r="AP612" s="221"/>
      <c r="AQ612" s="221"/>
      <c r="AR612" s="221"/>
      <c r="AS612" s="221"/>
      <c r="AT612" s="221"/>
      <c r="AU612" s="221"/>
      <c r="AV612" s="221"/>
      <c r="AW612" s="221"/>
      <c r="AX612" s="221"/>
      <c r="AY612" s="221"/>
      <c r="AZ612" s="221"/>
      <c r="BA612" s="221"/>
      <c r="BB612" s="221"/>
      <c r="BC612" s="221"/>
      <c r="BD612" s="221"/>
      <c r="BE612" s="221"/>
      <c r="BF612" s="221"/>
      <c r="BG612" s="221"/>
      <c r="BH612" s="221"/>
      <c r="BI612" s="221"/>
      <c r="BJ612" s="221"/>
      <c r="BK612" s="221"/>
      <c r="BL612" s="221"/>
      <c r="BM612" s="221"/>
      <c r="BN612" s="221"/>
      <c r="BO612" s="221"/>
      <c r="BP612" s="221"/>
      <c r="BQ612" s="221"/>
      <c r="BR612" s="221"/>
      <c r="BS612" s="221"/>
      <c r="BT612" s="221"/>
      <c r="BU612" s="221"/>
      <c r="BV612" s="221"/>
      <c r="BW612" s="221"/>
      <c r="BX612" s="221"/>
      <c r="BY612" s="221"/>
      <c r="BZ612" s="221"/>
      <c r="CA612" s="221"/>
      <c r="CB612" s="221"/>
      <c r="CC612" s="221"/>
      <c r="CD612" s="221"/>
      <c r="CE612" s="221"/>
      <c r="CF612" s="221"/>
      <c r="CG612" s="39"/>
      <c r="CH612" s="39"/>
      <c r="CI612" s="39"/>
      <c r="CJ612" s="39"/>
      <c r="CK612" s="39"/>
      <c r="CL612" s="39"/>
      <c r="CM612" s="39"/>
    </row>
    <row r="613" spans="1:173" customFormat="1" ht="45" customHeight="1" x14ac:dyDescent="0.2">
      <c r="A613" s="508"/>
      <c r="B613" s="509" t="s">
        <v>1025</v>
      </c>
      <c r="C613" s="522" t="s">
        <v>1127</v>
      </c>
      <c r="D613" s="646"/>
      <c r="E613" s="647"/>
      <c r="F613" s="646"/>
      <c r="G613" s="647"/>
      <c r="H613" s="646"/>
      <c r="I613" s="647"/>
      <c r="J613" s="646"/>
      <c r="K613" s="647"/>
      <c r="L613" s="646"/>
      <c r="M613" s="647"/>
      <c r="N613" s="646"/>
      <c r="O613" s="647"/>
      <c r="P613" s="646"/>
      <c r="Q613" s="647"/>
      <c r="R613" s="646"/>
      <c r="S613" s="647"/>
      <c r="T613" s="646"/>
      <c r="U613" s="647"/>
      <c r="V613" s="646"/>
      <c r="W613" s="647"/>
      <c r="X613" s="102"/>
      <c r="Y613" s="95">
        <f t="shared" ref="Y613" si="80">IF(OR(D613="s",F613="s",H613="s",J613="s",L613="s",N613="s",P613="s",R613="s",T613="s",V613="s"), 0, IF(OR(D613="a",F613="a",H613="a",J613="a",L613="a",N613="a",P613="a",R613="a",T613="a",V613="a"),Z613,0))</f>
        <v>0</v>
      </c>
      <c r="Z613" s="327">
        <v>10</v>
      </c>
      <c r="AA613" s="48">
        <f t="shared" ref="AA613" si="81">COUNTIF(D613:W613,"a")+COUNTIF(D613:W613,"s")</f>
        <v>0</v>
      </c>
      <c r="AB613" s="387"/>
      <c r="AC613" s="221"/>
      <c r="AD613" s="219"/>
      <c r="AE613" s="221"/>
      <c r="AF613" s="221"/>
      <c r="AG613" s="221"/>
      <c r="AH613" s="221"/>
      <c r="AI613" s="221"/>
      <c r="AJ613" s="221"/>
      <c r="AK613" s="221"/>
      <c r="AL613" s="221"/>
      <c r="AM613" s="221"/>
      <c r="AN613" s="221"/>
      <c r="AO613" s="221"/>
      <c r="AP613" s="221"/>
      <c r="AQ613" s="221"/>
      <c r="AR613" s="221"/>
      <c r="AS613" s="221"/>
      <c r="AT613" s="221"/>
      <c r="AU613" s="221"/>
      <c r="AV613" s="221"/>
      <c r="AW613" s="221"/>
      <c r="AX613" s="221"/>
      <c r="AY613" s="221"/>
      <c r="AZ613" s="221"/>
      <c r="BA613" s="221"/>
      <c r="BB613" s="221"/>
      <c r="BC613" s="221"/>
      <c r="BD613" s="221"/>
      <c r="BE613" s="221"/>
      <c r="BF613" s="221"/>
      <c r="BG613" s="221"/>
      <c r="BH613" s="221"/>
      <c r="BI613" s="221"/>
      <c r="BJ613" s="221"/>
      <c r="BK613" s="221"/>
      <c r="BL613" s="221"/>
      <c r="BM613" s="221"/>
      <c r="BN613" s="221"/>
      <c r="BO613" s="221"/>
      <c r="BP613" s="221"/>
      <c r="BQ613" s="221"/>
      <c r="BR613" s="221"/>
      <c r="BS613" s="221"/>
      <c r="BT613" s="221"/>
      <c r="BU613" s="221"/>
      <c r="BV613" s="221"/>
      <c r="BW613" s="221"/>
      <c r="BX613" s="221"/>
      <c r="BY613" s="221"/>
      <c r="BZ613" s="221"/>
      <c r="CA613" s="221"/>
      <c r="CB613" s="221"/>
      <c r="CC613" s="221"/>
      <c r="CD613" s="221"/>
      <c r="CE613" s="221"/>
      <c r="CF613" s="221"/>
      <c r="CG613" s="39"/>
      <c r="CH613" s="39"/>
      <c r="CI613" s="39"/>
      <c r="CJ613" s="39"/>
      <c r="CK613" s="39"/>
      <c r="CL613" s="39"/>
      <c r="CM613" s="39"/>
    </row>
    <row r="614" spans="1:173" customFormat="1" ht="45" customHeight="1" x14ac:dyDescent="0.2">
      <c r="A614" s="508"/>
      <c r="B614" s="509" t="s">
        <v>1032</v>
      </c>
      <c r="C614" s="522" t="s">
        <v>1030</v>
      </c>
      <c r="D614" s="646"/>
      <c r="E614" s="647"/>
      <c r="F614" s="646"/>
      <c r="G614" s="647"/>
      <c r="H614" s="646"/>
      <c r="I614" s="647"/>
      <c r="J614" s="646"/>
      <c r="K614" s="647"/>
      <c r="L614" s="646"/>
      <c r="M614" s="647"/>
      <c r="N614" s="646"/>
      <c r="O614" s="647"/>
      <c r="P614" s="646"/>
      <c r="Q614" s="647"/>
      <c r="R614" s="646"/>
      <c r="S614" s="647"/>
      <c r="T614" s="646"/>
      <c r="U614" s="647"/>
      <c r="V614" s="646"/>
      <c r="W614" s="647"/>
      <c r="X614" s="102"/>
      <c r="Y614" s="513">
        <f t="shared" si="76"/>
        <v>0</v>
      </c>
      <c r="Z614" s="514">
        <v>10</v>
      </c>
      <c r="AA614" s="48">
        <f t="shared" si="77"/>
        <v>0</v>
      </c>
      <c r="AB614" s="387"/>
      <c r="AC614" s="221"/>
      <c r="AD614" s="219"/>
      <c r="AE614" s="221"/>
      <c r="AF614" s="221"/>
      <c r="AG614" s="221"/>
      <c r="AH614" s="221"/>
      <c r="AI614" s="221"/>
      <c r="AJ614" s="221"/>
      <c r="AK614" s="221"/>
      <c r="AL614" s="221"/>
      <c r="AM614" s="221"/>
      <c r="AN614" s="221"/>
      <c r="AO614" s="221"/>
      <c r="AP614" s="221"/>
      <c r="AQ614" s="221"/>
      <c r="AR614" s="221"/>
      <c r="AS614" s="221"/>
      <c r="AT614" s="221"/>
      <c r="AU614" s="221"/>
      <c r="AV614" s="221"/>
      <c r="AW614" s="221"/>
      <c r="AX614" s="221"/>
      <c r="AY614" s="221"/>
      <c r="AZ614" s="221"/>
      <c r="BA614" s="221"/>
      <c r="BB614" s="221"/>
      <c r="BC614" s="221"/>
      <c r="BD614" s="221"/>
      <c r="BE614" s="221"/>
      <c r="BF614" s="221"/>
      <c r="BG614" s="221"/>
      <c r="BH614" s="221"/>
      <c r="BI614" s="221"/>
      <c r="BJ614" s="221"/>
      <c r="BK614" s="221"/>
      <c r="BL614" s="221"/>
      <c r="BM614" s="221"/>
      <c r="BN614" s="221"/>
      <c r="BO614" s="221"/>
      <c r="BP614" s="221"/>
      <c r="BQ614" s="221"/>
      <c r="BR614" s="221"/>
      <c r="BS614" s="221"/>
      <c r="BT614" s="221"/>
      <c r="BU614" s="221"/>
      <c r="BV614" s="221"/>
      <c r="BW614" s="221"/>
      <c r="BX614" s="221"/>
      <c r="BY614" s="221"/>
      <c r="BZ614" s="221"/>
      <c r="CA614" s="221"/>
      <c r="CB614" s="221"/>
      <c r="CC614" s="221"/>
      <c r="CD614" s="221"/>
      <c r="CE614" s="221"/>
      <c r="CF614" s="221"/>
      <c r="CG614" s="39"/>
      <c r="CH614" s="39"/>
      <c r="CI614" s="39"/>
      <c r="CJ614" s="39"/>
      <c r="CK614" s="39"/>
      <c r="CL614" s="39"/>
      <c r="CM614" s="39"/>
    </row>
    <row r="615" spans="1:173" customFormat="1" ht="27.95" customHeight="1" x14ac:dyDescent="0.2">
      <c r="A615" s="508"/>
      <c r="B615" s="509" t="s">
        <v>1033</v>
      </c>
      <c r="C615" s="117" t="s">
        <v>1031</v>
      </c>
      <c r="D615" s="646"/>
      <c r="E615" s="647"/>
      <c r="F615" s="646"/>
      <c r="G615" s="647"/>
      <c r="H615" s="646"/>
      <c r="I615" s="647"/>
      <c r="J615" s="646"/>
      <c r="K615" s="647"/>
      <c r="L615" s="646"/>
      <c r="M615" s="647"/>
      <c r="N615" s="646"/>
      <c r="O615" s="647"/>
      <c r="P615" s="646"/>
      <c r="Q615" s="647"/>
      <c r="R615" s="646"/>
      <c r="S615" s="647"/>
      <c r="T615" s="646"/>
      <c r="U615" s="647"/>
      <c r="V615" s="646"/>
      <c r="W615" s="647"/>
      <c r="X615" s="102"/>
      <c r="Y615" s="513">
        <f t="shared" si="76"/>
        <v>0</v>
      </c>
      <c r="Z615" s="514">
        <v>10</v>
      </c>
      <c r="AA615" s="48">
        <f t="shared" si="77"/>
        <v>0</v>
      </c>
      <c r="AB615" s="387"/>
      <c r="AC615" s="221"/>
      <c r="AD615" s="219"/>
      <c r="AE615" s="221"/>
      <c r="AF615" s="221"/>
      <c r="AG615" s="221"/>
      <c r="AH615" s="221"/>
      <c r="AI615" s="221"/>
      <c r="AJ615" s="221"/>
      <c r="AK615" s="221"/>
      <c r="AL615" s="221"/>
      <c r="AM615" s="221"/>
      <c r="AN615" s="221"/>
      <c r="AO615" s="221"/>
      <c r="AP615" s="221"/>
      <c r="AQ615" s="221"/>
      <c r="AR615" s="221"/>
      <c r="AS615" s="221"/>
      <c r="AT615" s="221"/>
      <c r="AU615" s="221"/>
      <c r="AV615" s="221"/>
      <c r="AW615" s="221"/>
      <c r="AX615" s="221"/>
      <c r="AY615" s="221"/>
      <c r="AZ615" s="221"/>
      <c r="BA615" s="221"/>
      <c r="BB615" s="221"/>
      <c r="BC615" s="221"/>
      <c r="BD615" s="221"/>
      <c r="BE615" s="221"/>
      <c r="BF615" s="221"/>
      <c r="BG615" s="221"/>
      <c r="BH615" s="221"/>
      <c r="BI615" s="221"/>
      <c r="BJ615" s="221"/>
      <c r="BK615" s="221"/>
      <c r="BL615" s="221"/>
      <c r="BM615" s="221"/>
      <c r="BN615" s="221"/>
      <c r="BO615" s="221"/>
      <c r="BP615" s="221"/>
      <c r="BQ615" s="221"/>
      <c r="BR615" s="221"/>
      <c r="BS615" s="221"/>
      <c r="BT615" s="221"/>
      <c r="BU615" s="221"/>
      <c r="BV615" s="221"/>
      <c r="BW615" s="221"/>
      <c r="BX615" s="221"/>
      <c r="BY615" s="221"/>
      <c r="BZ615" s="221"/>
      <c r="CA615" s="221"/>
      <c r="CB615" s="221"/>
      <c r="CC615" s="221"/>
      <c r="CD615" s="221"/>
      <c r="CE615" s="221"/>
      <c r="CF615" s="221"/>
      <c r="CG615" s="39"/>
      <c r="CH615" s="39"/>
      <c r="CI615" s="39"/>
      <c r="CJ615" s="39"/>
      <c r="CK615" s="39"/>
      <c r="CL615" s="39"/>
      <c r="CM615" s="39"/>
    </row>
    <row r="616" spans="1:173" customFormat="1" ht="67.7" customHeight="1" x14ac:dyDescent="0.2">
      <c r="A616" s="508"/>
      <c r="B616" s="509" t="s">
        <v>1124</v>
      </c>
      <c r="C616" s="117" t="s">
        <v>767</v>
      </c>
      <c r="D616" s="646"/>
      <c r="E616" s="647"/>
      <c r="F616" s="646"/>
      <c r="G616" s="647"/>
      <c r="H616" s="646"/>
      <c r="I616" s="647"/>
      <c r="J616" s="646"/>
      <c r="K616" s="647"/>
      <c r="L616" s="646"/>
      <c r="M616" s="647"/>
      <c r="N616" s="646"/>
      <c r="O616" s="647"/>
      <c r="P616" s="646"/>
      <c r="Q616" s="647"/>
      <c r="R616" s="646"/>
      <c r="S616" s="647"/>
      <c r="T616" s="646"/>
      <c r="U616" s="647"/>
      <c r="V616" s="646"/>
      <c r="W616" s="647"/>
      <c r="X616" s="102"/>
      <c r="Y616" s="513">
        <f t="shared" si="76"/>
        <v>0</v>
      </c>
      <c r="Z616" s="514">
        <v>10</v>
      </c>
      <c r="AA616" s="48">
        <f t="shared" si="77"/>
        <v>0</v>
      </c>
      <c r="AB616" s="387"/>
      <c r="AC616" s="221"/>
      <c r="AD616" s="219"/>
      <c r="AE616" s="221"/>
      <c r="AF616" s="221"/>
      <c r="AG616" s="221"/>
      <c r="AH616" s="221"/>
      <c r="AI616" s="221"/>
      <c r="AJ616" s="221"/>
      <c r="AK616" s="221"/>
      <c r="AL616" s="221"/>
      <c r="AM616" s="221"/>
      <c r="AN616" s="221"/>
      <c r="AO616" s="221"/>
      <c r="AP616" s="221"/>
      <c r="AQ616" s="221"/>
      <c r="AR616" s="221"/>
      <c r="AS616" s="221"/>
      <c r="AT616" s="221"/>
      <c r="AU616" s="221"/>
      <c r="AV616" s="221"/>
      <c r="AW616" s="221"/>
      <c r="AX616" s="221"/>
      <c r="AY616" s="221"/>
      <c r="AZ616" s="221"/>
      <c r="BA616" s="221"/>
      <c r="BB616" s="221"/>
      <c r="BC616" s="221"/>
      <c r="BD616" s="221"/>
      <c r="BE616" s="221"/>
      <c r="BF616" s="221"/>
      <c r="BG616" s="221"/>
      <c r="BH616" s="221"/>
      <c r="BI616" s="221"/>
      <c r="BJ616" s="221"/>
      <c r="BK616" s="221"/>
      <c r="BL616" s="221"/>
      <c r="BM616" s="221"/>
      <c r="BN616" s="221"/>
      <c r="BO616" s="221"/>
      <c r="BP616" s="221"/>
      <c r="BQ616" s="221"/>
      <c r="BR616" s="221"/>
      <c r="BS616" s="221"/>
      <c r="BT616" s="221"/>
      <c r="BU616" s="221"/>
      <c r="BV616" s="221"/>
      <c r="BW616" s="221"/>
      <c r="BX616" s="221"/>
      <c r="BY616" s="221"/>
      <c r="BZ616" s="221"/>
      <c r="CA616" s="221"/>
      <c r="CB616" s="221"/>
      <c r="CC616" s="221"/>
      <c r="CD616" s="221"/>
      <c r="CE616" s="221"/>
      <c r="CF616" s="221"/>
      <c r="CG616" s="39"/>
      <c r="CH616" s="39"/>
      <c r="CI616" s="39"/>
      <c r="CJ616" s="39"/>
      <c r="CK616" s="39"/>
      <c r="CL616" s="39"/>
      <c r="CM616" s="39"/>
    </row>
    <row r="617" spans="1:173" customFormat="1" ht="44.45" customHeight="1" thickBot="1" x14ac:dyDescent="0.25">
      <c r="A617" s="508"/>
      <c r="B617" s="509" t="s">
        <v>1125</v>
      </c>
      <c r="C617" s="117" t="s">
        <v>766</v>
      </c>
      <c r="D617" s="605"/>
      <c r="E617" s="606"/>
      <c r="F617" s="605"/>
      <c r="G617" s="606"/>
      <c r="H617" s="605"/>
      <c r="I617" s="606"/>
      <c r="J617" s="605"/>
      <c r="K617" s="606"/>
      <c r="L617" s="605"/>
      <c r="M617" s="606"/>
      <c r="N617" s="605"/>
      <c r="O617" s="606"/>
      <c r="P617" s="605"/>
      <c r="Q617" s="606"/>
      <c r="R617" s="605"/>
      <c r="S617" s="606"/>
      <c r="T617" s="605"/>
      <c r="U617" s="606"/>
      <c r="V617" s="605"/>
      <c r="W617" s="606"/>
      <c r="X617" s="102"/>
      <c r="Y617" s="513">
        <f t="shared" si="76"/>
        <v>0</v>
      </c>
      <c r="Z617" s="336">
        <v>5</v>
      </c>
      <c r="AA617" s="48">
        <f t="shared" si="77"/>
        <v>0</v>
      </c>
      <c r="AB617" s="387"/>
      <c r="AC617" s="221"/>
      <c r="AD617" s="219"/>
      <c r="AE617" s="221"/>
      <c r="AF617" s="221"/>
      <c r="AG617" s="221"/>
      <c r="AH617" s="221"/>
      <c r="AI617" s="221"/>
      <c r="AJ617" s="221"/>
      <c r="AK617" s="221"/>
      <c r="AL617" s="221"/>
      <c r="AM617" s="221"/>
      <c r="AN617" s="221"/>
      <c r="AO617" s="221"/>
      <c r="AP617" s="221"/>
      <c r="AQ617" s="221"/>
      <c r="AR617" s="221"/>
      <c r="AS617" s="221"/>
      <c r="AT617" s="221"/>
      <c r="AU617" s="221"/>
      <c r="AV617" s="221"/>
      <c r="AW617" s="221"/>
      <c r="AX617" s="221"/>
      <c r="AY617" s="221"/>
      <c r="AZ617" s="221"/>
      <c r="BA617" s="221"/>
      <c r="BB617" s="221"/>
      <c r="BC617" s="221"/>
      <c r="BD617" s="221"/>
      <c r="BE617" s="221"/>
      <c r="BF617" s="221"/>
      <c r="BG617" s="221"/>
      <c r="BH617" s="221"/>
      <c r="BI617" s="221"/>
      <c r="BJ617" s="221"/>
      <c r="BK617" s="221"/>
      <c r="BL617" s="221"/>
      <c r="BM617" s="221"/>
      <c r="BN617" s="221"/>
      <c r="BO617" s="221"/>
      <c r="BP617" s="221"/>
      <c r="BQ617" s="221"/>
      <c r="BR617" s="221"/>
      <c r="BS617" s="221"/>
      <c r="BT617" s="221"/>
      <c r="BU617" s="221"/>
      <c r="BV617" s="221"/>
      <c r="BW617" s="221"/>
      <c r="BX617" s="221"/>
      <c r="BY617" s="221"/>
      <c r="BZ617" s="221"/>
      <c r="CA617" s="221"/>
      <c r="CB617" s="221"/>
      <c r="CC617" s="221"/>
      <c r="CD617" s="221"/>
      <c r="CE617" s="221"/>
      <c r="CF617" s="221"/>
      <c r="CG617" s="39"/>
      <c r="CH617" s="39"/>
      <c r="CI617" s="39"/>
      <c r="CJ617" s="39"/>
      <c r="CK617" s="39"/>
      <c r="CL617" s="39"/>
      <c r="CM617" s="39"/>
    </row>
    <row r="618" spans="1:173" ht="21" customHeight="1" thickTop="1" thickBot="1" x14ac:dyDescent="0.25">
      <c r="A618" s="523"/>
      <c r="B618" s="524"/>
      <c r="C618" s="511"/>
      <c r="D618" s="659" t="s">
        <v>398</v>
      </c>
      <c r="E618" s="660"/>
      <c r="F618" s="660"/>
      <c r="G618" s="660"/>
      <c r="H618" s="660"/>
      <c r="I618" s="660"/>
      <c r="J618" s="660"/>
      <c r="K618" s="660"/>
      <c r="L618" s="660"/>
      <c r="M618" s="660"/>
      <c r="N618" s="660"/>
      <c r="O618" s="660"/>
      <c r="P618" s="660"/>
      <c r="Q618" s="660"/>
      <c r="R618" s="660"/>
      <c r="S618" s="660"/>
      <c r="T618" s="660"/>
      <c r="U618" s="660"/>
      <c r="V618" s="660"/>
      <c r="W618" s="660"/>
      <c r="X618" s="661"/>
      <c r="Y618" s="86">
        <f>SUM(Y608:Y617)</f>
        <v>0</v>
      </c>
      <c r="Z618" s="325">
        <f>SUM(Z608:Z617)</f>
        <v>95</v>
      </c>
      <c r="AD618" s="219"/>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c r="BF618" s="22"/>
      <c r="BG618" s="22"/>
      <c r="BH618" s="22"/>
      <c r="BI618" s="22"/>
      <c r="BJ618" s="22"/>
      <c r="BK618" s="22"/>
      <c r="BL618" s="22"/>
      <c r="BM618" s="22"/>
      <c r="BN618" s="22"/>
      <c r="BO618" s="22"/>
      <c r="BP618" s="22"/>
      <c r="BQ618" s="22"/>
      <c r="BR618" s="22"/>
      <c r="BS618" s="22"/>
      <c r="BT618" s="22"/>
      <c r="BU618" s="22"/>
      <c r="BV618" s="22"/>
      <c r="BW618" s="22"/>
      <c r="BX618" s="22"/>
      <c r="BY618" s="22"/>
      <c r="BZ618" s="22"/>
      <c r="CA618" s="22"/>
      <c r="CB618" s="22"/>
      <c r="CC618" s="22"/>
      <c r="CD618" s="22"/>
      <c r="CE618" s="22"/>
      <c r="CF618" s="22"/>
      <c r="CG618" s="54"/>
      <c r="CH618" s="54"/>
      <c r="CI618" s="54"/>
      <c r="CJ618" s="54"/>
      <c r="CK618" s="54"/>
      <c r="CL618" s="54"/>
      <c r="CM618" s="54"/>
    </row>
    <row r="619" spans="1:173" s="46" customFormat="1" ht="21" customHeight="1" thickBot="1" x14ac:dyDescent="0.25">
      <c r="A619" s="152"/>
      <c r="B619" s="160"/>
      <c r="C619" s="146"/>
      <c r="D619" s="650"/>
      <c r="E619" s="651"/>
      <c r="F619" s="679">
        <v>0</v>
      </c>
      <c r="G619" s="680"/>
      <c r="H619" s="680"/>
      <c r="I619" s="680"/>
      <c r="J619" s="680"/>
      <c r="K619" s="680"/>
      <c r="L619" s="680"/>
      <c r="M619" s="680"/>
      <c r="N619" s="680"/>
      <c r="O619" s="680"/>
      <c r="P619" s="680"/>
      <c r="Q619" s="680"/>
      <c r="R619" s="680"/>
      <c r="S619" s="680"/>
      <c r="T619" s="680"/>
      <c r="U619" s="680"/>
      <c r="V619" s="680"/>
      <c r="W619" s="680"/>
      <c r="X619" s="680"/>
      <c r="Y619" s="680"/>
      <c r="Z619" s="681"/>
      <c r="AA619" s="48"/>
      <c r="AB619" s="54"/>
      <c r="AC619" s="22"/>
      <c r="AD619" s="219"/>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c r="BC619" s="22"/>
      <c r="BD619" s="22"/>
      <c r="BE619" s="22"/>
      <c r="BF619" s="22"/>
      <c r="BG619" s="22"/>
      <c r="BH619" s="22"/>
      <c r="BI619" s="22"/>
      <c r="BJ619" s="22"/>
      <c r="BK619" s="22"/>
      <c r="BL619" s="22"/>
      <c r="BM619" s="22"/>
      <c r="BN619" s="22"/>
      <c r="BO619" s="22"/>
      <c r="BP619" s="22"/>
      <c r="BQ619" s="22"/>
      <c r="BR619" s="22"/>
      <c r="BS619" s="22"/>
      <c r="BT619" s="22"/>
      <c r="BU619" s="22"/>
      <c r="BV619" s="22"/>
      <c r="BW619" s="22"/>
      <c r="BX619" s="22"/>
      <c r="BY619" s="22"/>
      <c r="BZ619" s="22"/>
      <c r="CA619" s="22"/>
      <c r="CB619" s="22"/>
      <c r="CC619" s="22"/>
      <c r="CD619" s="22"/>
      <c r="CE619" s="22"/>
      <c r="CF619" s="22"/>
      <c r="CG619" s="54"/>
      <c r="CH619" s="54"/>
      <c r="CI619" s="54"/>
      <c r="CJ619" s="54"/>
      <c r="CK619" s="54"/>
      <c r="CL619" s="54"/>
      <c r="CM619" s="54"/>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c r="ER619" s="3"/>
      <c r="ES619" s="3"/>
      <c r="ET619" s="3"/>
      <c r="EU619" s="3"/>
      <c r="EV619" s="3"/>
      <c r="EW619" s="3"/>
      <c r="EX619" s="3"/>
      <c r="EY619" s="3"/>
      <c r="EZ619" s="3"/>
      <c r="FA619" s="3"/>
      <c r="FB619" s="3"/>
      <c r="FC619" s="3"/>
      <c r="FD619" s="3"/>
      <c r="FE619" s="3"/>
      <c r="FF619" s="3"/>
      <c r="FG619" s="3"/>
      <c r="FH619" s="3"/>
      <c r="FI619" s="3"/>
      <c r="FJ619" s="3"/>
      <c r="FK619" s="3"/>
      <c r="FL619" s="3"/>
      <c r="FM619" s="3"/>
      <c r="FN619" s="3"/>
      <c r="FO619" s="3"/>
      <c r="FP619" s="3"/>
      <c r="FQ619" s="3"/>
    </row>
    <row r="620" spans="1:173" ht="21" customHeight="1" x14ac:dyDescent="0.2">
      <c r="A620" s="223"/>
      <c r="B620" s="22"/>
      <c r="C620" s="224"/>
      <c r="D620" s="22"/>
      <c r="E620" s="22"/>
      <c r="F620" s="22"/>
      <c r="G620" s="22"/>
      <c r="H620" s="22"/>
      <c r="I620" s="22"/>
      <c r="J620" s="22"/>
      <c r="K620" s="22"/>
      <c r="L620" s="22"/>
      <c r="M620" s="22"/>
      <c r="N620" s="22"/>
      <c r="O620" s="22"/>
      <c r="P620" s="22"/>
      <c r="Q620" s="22"/>
      <c r="R620" s="22"/>
      <c r="S620" s="22"/>
      <c r="T620" s="22"/>
      <c r="U620" s="22"/>
      <c r="V620" s="22"/>
      <c r="W620" s="22"/>
      <c r="X620" s="22"/>
      <c r="Y620" s="22"/>
      <c r="Z620" s="225"/>
      <c r="AA620" s="220"/>
      <c r="AB620" s="22"/>
    </row>
    <row r="621" spans="1:173" ht="27.75" x14ac:dyDescent="0.2">
      <c r="A621" s="295" t="s">
        <v>21</v>
      </c>
      <c r="B621" s="295"/>
      <c r="C621" s="292"/>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293"/>
      <c r="Z621" s="294"/>
      <c r="AA621" s="360"/>
      <c r="AB621" s="293"/>
    </row>
    <row r="622" spans="1:173" ht="21" customHeight="1" x14ac:dyDescent="0.2">
      <c r="A622" s="223"/>
      <c r="B622" s="22"/>
      <c r="C622" s="224"/>
      <c r="D622" s="22"/>
      <c r="E622" s="22"/>
      <c r="F622" s="22"/>
      <c r="G622" s="22"/>
      <c r="H622" s="22"/>
      <c r="I622" s="22"/>
      <c r="J622" s="22"/>
      <c r="K622" s="22"/>
      <c r="L622" s="22"/>
      <c r="M622" s="22"/>
      <c r="N622" s="22"/>
      <c r="O622" s="22"/>
      <c r="P622" s="22"/>
      <c r="Q622" s="22"/>
      <c r="R622" s="22"/>
      <c r="S622" s="22"/>
      <c r="T622" s="22"/>
      <c r="U622" s="22"/>
      <c r="V622" s="22"/>
      <c r="W622" s="22"/>
      <c r="X622" s="22"/>
      <c r="Y622" s="22"/>
      <c r="Z622" s="225"/>
      <c r="AA622" s="220"/>
      <c r="AB622" s="22"/>
    </row>
    <row r="623" spans="1:173" ht="21" customHeight="1" x14ac:dyDescent="0.2">
      <c r="A623" s="223"/>
      <c r="B623" s="22"/>
      <c r="C623" s="224"/>
      <c r="D623" s="22"/>
      <c r="E623" s="22"/>
      <c r="F623" s="22"/>
      <c r="G623" s="22"/>
      <c r="H623" s="22"/>
      <c r="I623" s="22"/>
      <c r="J623" s="22"/>
      <c r="K623" s="22"/>
      <c r="L623" s="22"/>
      <c r="M623" s="22"/>
      <c r="N623" s="22"/>
      <c r="O623" s="22"/>
      <c r="P623" s="22"/>
      <c r="Q623" s="22"/>
      <c r="R623" s="22"/>
      <c r="S623" s="22"/>
      <c r="T623" s="22"/>
      <c r="U623" s="22"/>
      <c r="V623" s="22"/>
      <c r="W623" s="22"/>
      <c r="X623" s="221"/>
      <c r="Y623" s="22"/>
      <c r="Z623" s="225"/>
      <c r="AA623" s="220"/>
      <c r="AB623" s="22"/>
    </row>
    <row r="624" spans="1:173" x14ac:dyDescent="0.25">
      <c r="A624" s="223"/>
      <c r="B624" s="22"/>
      <c r="C624" s="224"/>
      <c r="D624" s="22"/>
      <c r="E624" s="22"/>
      <c r="F624" s="22"/>
      <c r="G624" s="22"/>
      <c r="H624" s="22"/>
      <c r="I624" s="22"/>
      <c r="J624" s="22"/>
      <c r="K624" s="22"/>
      <c r="L624" s="22"/>
      <c r="M624" s="22"/>
      <c r="N624" s="22"/>
      <c r="O624" s="22"/>
      <c r="P624" s="22"/>
      <c r="Q624" s="22"/>
      <c r="R624" s="22"/>
      <c r="S624" s="22"/>
      <c r="T624" s="22"/>
      <c r="U624" s="22"/>
      <c r="V624" s="22"/>
      <c r="W624" s="22"/>
      <c r="X624" s="226"/>
      <c r="Y624" s="22"/>
      <c r="Z624" s="225"/>
      <c r="AA624" s="220"/>
      <c r="AB624" s="22"/>
    </row>
    <row r="625" spans="1:28" x14ac:dyDescent="0.2">
      <c r="A625" s="223"/>
      <c r="B625" s="22"/>
      <c r="C625" s="224"/>
      <c r="D625" s="22"/>
      <c r="E625" s="22"/>
      <c r="F625" s="22"/>
      <c r="G625" s="22"/>
      <c r="H625" s="22"/>
      <c r="I625" s="22"/>
      <c r="J625" s="22"/>
      <c r="K625" s="22"/>
      <c r="L625" s="22"/>
      <c r="M625" s="22"/>
      <c r="N625" s="22"/>
      <c r="O625" s="22"/>
      <c r="P625" s="22"/>
      <c r="Q625" s="22"/>
      <c r="R625" s="22"/>
      <c r="S625" s="22"/>
      <c r="T625" s="22"/>
      <c r="U625" s="22"/>
      <c r="V625" s="22"/>
      <c r="W625" s="22"/>
      <c r="X625" s="22"/>
      <c r="Y625" s="22"/>
      <c r="Z625" s="225"/>
      <c r="AA625" s="220"/>
      <c r="AB625" s="22"/>
    </row>
    <row r="626" spans="1:28" x14ac:dyDescent="0.2">
      <c r="A626" s="223"/>
      <c r="B626" s="22"/>
      <c r="C626" s="224"/>
      <c r="D626" s="22"/>
      <c r="E626" s="22"/>
      <c r="F626" s="22"/>
      <c r="G626" s="22"/>
      <c r="H626" s="22"/>
      <c r="I626" s="22"/>
      <c r="J626" s="22"/>
      <c r="K626" s="22"/>
      <c r="L626" s="22"/>
      <c r="M626" s="22"/>
      <c r="N626" s="22"/>
      <c r="O626" s="22"/>
      <c r="P626" s="22"/>
      <c r="Q626" s="22"/>
      <c r="R626" s="22"/>
      <c r="S626" s="22"/>
      <c r="T626" s="22"/>
      <c r="U626" s="22"/>
      <c r="V626" s="22"/>
      <c r="W626" s="22"/>
      <c r="X626" s="22"/>
      <c r="Y626" s="22"/>
      <c r="Z626" s="225"/>
      <c r="AA626" s="220"/>
      <c r="AB626" s="22"/>
    </row>
    <row r="627" spans="1:28" x14ac:dyDescent="0.2">
      <c r="A627" s="223"/>
      <c r="B627" s="22"/>
      <c r="C627" s="224"/>
      <c r="D627" s="22"/>
      <c r="E627" s="22"/>
      <c r="F627" s="22"/>
      <c r="G627" s="22"/>
      <c r="H627" s="22"/>
      <c r="I627" s="22"/>
      <c r="J627" s="22"/>
      <c r="K627" s="22"/>
      <c r="L627" s="22"/>
      <c r="M627" s="22"/>
      <c r="N627" s="22"/>
      <c r="O627" s="22"/>
      <c r="P627" s="22"/>
      <c r="Q627" s="22"/>
      <c r="R627" s="22"/>
      <c r="S627" s="22"/>
      <c r="T627" s="22"/>
      <c r="U627" s="22"/>
      <c r="V627" s="22"/>
      <c r="W627" s="22"/>
      <c r="X627" s="221"/>
      <c r="Y627" s="22"/>
      <c r="Z627" s="225"/>
      <c r="AA627" s="220"/>
      <c r="AB627" s="22"/>
    </row>
    <row r="628" spans="1:28" x14ac:dyDescent="0.25">
      <c r="A628" s="223"/>
      <c r="B628" s="22"/>
      <c r="C628" s="224"/>
      <c r="D628" s="22"/>
      <c r="E628" s="22"/>
      <c r="F628" s="22"/>
      <c r="G628" s="22"/>
      <c r="H628" s="22"/>
      <c r="I628" s="22"/>
      <c r="J628" s="22"/>
      <c r="K628" s="22"/>
      <c r="L628" s="22"/>
      <c r="M628" s="22"/>
      <c r="N628" s="22"/>
      <c r="O628" s="22"/>
      <c r="P628" s="22"/>
      <c r="Q628" s="22"/>
      <c r="R628" s="22"/>
      <c r="S628" s="22"/>
      <c r="T628" s="22"/>
      <c r="U628" s="22"/>
      <c r="V628" s="22"/>
      <c r="W628" s="22"/>
      <c r="X628" s="226"/>
      <c r="Y628" s="22"/>
      <c r="Z628" s="225"/>
      <c r="AA628" s="220"/>
      <c r="AB628" s="22"/>
    </row>
    <row r="629" spans="1:28" x14ac:dyDescent="0.25">
      <c r="A629" s="223"/>
      <c r="B629" s="22"/>
      <c r="C629" s="224"/>
      <c r="D629" s="22"/>
      <c r="E629" s="22"/>
      <c r="F629" s="22"/>
      <c r="G629" s="22"/>
      <c r="H629" s="22"/>
      <c r="I629" s="22"/>
      <c r="J629" s="22"/>
      <c r="K629" s="22"/>
      <c r="L629" s="22"/>
      <c r="M629" s="22"/>
      <c r="N629" s="22"/>
      <c r="O629" s="22"/>
      <c r="P629" s="22"/>
      <c r="Q629" s="22"/>
      <c r="R629" s="22"/>
      <c r="S629" s="22"/>
      <c r="T629" s="22"/>
      <c r="U629" s="22"/>
      <c r="V629" s="22"/>
      <c r="W629" s="22"/>
      <c r="X629" s="226"/>
      <c r="Y629" s="22"/>
      <c r="Z629" s="225"/>
      <c r="AA629" s="220"/>
      <c r="AB629" s="22"/>
    </row>
    <row r="630" spans="1:28" x14ac:dyDescent="0.2">
      <c r="A630" s="223"/>
      <c r="B630" s="22"/>
      <c r="C630" s="224"/>
      <c r="D630" s="22"/>
      <c r="E630" s="22"/>
      <c r="F630" s="22"/>
      <c r="G630" s="22"/>
      <c r="H630" s="22"/>
      <c r="I630" s="22"/>
      <c r="J630" s="22"/>
      <c r="K630" s="22"/>
      <c r="L630" s="22"/>
      <c r="M630" s="22"/>
      <c r="N630" s="22"/>
      <c r="O630" s="22"/>
      <c r="P630" s="22"/>
      <c r="Q630" s="22"/>
      <c r="R630" s="22"/>
      <c r="S630" s="22"/>
      <c r="T630" s="22"/>
      <c r="U630" s="22"/>
      <c r="V630" s="22"/>
      <c r="W630" s="22"/>
      <c r="X630" s="22"/>
      <c r="Y630" s="22"/>
      <c r="Z630" s="225"/>
      <c r="AA630" s="220"/>
      <c r="AB630" s="22"/>
    </row>
    <row r="631" spans="1:28" x14ac:dyDescent="0.2">
      <c r="A631" s="223"/>
      <c r="B631" s="22"/>
      <c r="C631" s="224"/>
      <c r="D631" s="22"/>
      <c r="E631" s="22"/>
      <c r="F631" s="22"/>
      <c r="G631" s="22"/>
      <c r="H631" s="22"/>
      <c r="I631" s="22"/>
      <c r="J631" s="22"/>
      <c r="K631" s="22"/>
      <c r="L631" s="22"/>
      <c r="M631" s="22"/>
      <c r="N631" s="22"/>
      <c r="O631" s="22"/>
      <c r="P631" s="22"/>
      <c r="Q631" s="22"/>
      <c r="R631" s="22"/>
      <c r="S631" s="22"/>
      <c r="T631" s="22"/>
      <c r="U631" s="22"/>
      <c r="V631" s="22"/>
      <c r="W631" s="22"/>
      <c r="X631" s="22"/>
      <c r="Y631" s="22"/>
      <c r="Z631" s="225"/>
      <c r="AA631" s="220"/>
      <c r="AB631" s="22"/>
    </row>
    <row r="632" spans="1:28" x14ac:dyDescent="0.2">
      <c r="A632" s="223"/>
      <c r="B632" s="22"/>
      <c r="C632" s="224"/>
      <c r="D632" s="22"/>
      <c r="E632" s="22"/>
      <c r="F632" s="22"/>
      <c r="G632" s="22"/>
      <c r="H632" s="22"/>
      <c r="I632" s="22"/>
      <c r="J632" s="22"/>
      <c r="K632" s="22"/>
      <c r="L632" s="22"/>
      <c r="M632" s="22"/>
      <c r="N632" s="22"/>
      <c r="O632" s="22"/>
      <c r="P632" s="22"/>
      <c r="Q632" s="22"/>
      <c r="R632" s="22"/>
      <c r="S632" s="22"/>
      <c r="T632" s="22"/>
      <c r="U632" s="22"/>
      <c r="V632" s="22"/>
      <c r="W632" s="22"/>
      <c r="X632" s="22"/>
      <c r="Y632" s="22"/>
      <c r="Z632" s="225"/>
      <c r="AA632" s="220"/>
      <c r="AB632" s="22"/>
    </row>
    <row r="633" spans="1:28" x14ac:dyDescent="0.2">
      <c r="A633" s="223"/>
      <c r="B633" s="22"/>
      <c r="C633" s="224"/>
      <c r="D633" s="22"/>
      <c r="E633" s="22"/>
      <c r="F633" s="22"/>
      <c r="G633" s="22"/>
      <c r="H633" s="22"/>
      <c r="I633" s="22"/>
      <c r="J633" s="22"/>
      <c r="K633" s="22"/>
      <c r="L633" s="22"/>
      <c r="M633" s="22"/>
      <c r="N633" s="22"/>
      <c r="O633" s="22"/>
      <c r="P633" s="22"/>
      <c r="Q633" s="22"/>
      <c r="R633" s="22"/>
      <c r="S633" s="22"/>
      <c r="T633" s="22"/>
      <c r="U633" s="22"/>
      <c r="V633" s="22"/>
      <c r="W633" s="22"/>
      <c r="X633" s="22"/>
      <c r="Y633" s="22"/>
      <c r="Z633" s="225"/>
      <c r="AA633" s="220"/>
      <c r="AB633" s="22"/>
    </row>
    <row r="634" spans="1:28" x14ac:dyDescent="0.2">
      <c r="A634" s="223"/>
      <c r="B634" s="22"/>
      <c r="C634" s="224"/>
      <c r="D634" s="22"/>
      <c r="E634" s="22"/>
      <c r="F634" s="22"/>
      <c r="G634" s="22"/>
      <c r="H634" s="22"/>
      <c r="I634" s="22"/>
      <c r="J634" s="22"/>
      <c r="K634" s="22"/>
      <c r="L634" s="22"/>
      <c r="M634" s="22"/>
      <c r="N634" s="22"/>
      <c r="O634" s="22"/>
      <c r="P634" s="22"/>
      <c r="Q634" s="22"/>
      <c r="R634" s="22"/>
      <c r="S634" s="22"/>
      <c r="T634" s="22"/>
      <c r="U634" s="22"/>
      <c r="V634" s="22"/>
      <c r="W634" s="22"/>
      <c r="X634" s="221"/>
      <c r="Y634" s="22"/>
      <c r="Z634" s="225"/>
      <c r="AA634" s="220"/>
      <c r="AB634" s="22"/>
    </row>
    <row r="635" spans="1:28" x14ac:dyDescent="0.25">
      <c r="A635" s="223"/>
      <c r="B635" s="22"/>
      <c r="C635" s="224"/>
      <c r="D635" s="22"/>
      <c r="E635" s="22"/>
      <c r="F635" s="22"/>
      <c r="G635" s="22"/>
      <c r="H635" s="22"/>
      <c r="I635" s="22"/>
      <c r="J635" s="22"/>
      <c r="K635" s="22"/>
      <c r="L635" s="22"/>
      <c r="M635" s="22"/>
      <c r="N635" s="22"/>
      <c r="O635" s="22"/>
      <c r="P635" s="22"/>
      <c r="Q635" s="22"/>
      <c r="R635" s="22"/>
      <c r="S635" s="22"/>
      <c r="T635" s="22"/>
      <c r="U635" s="22"/>
      <c r="V635" s="22"/>
      <c r="W635" s="22"/>
      <c r="X635" s="226"/>
      <c r="Y635" s="22"/>
      <c r="Z635" s="225"/>
      <c r="AA635" s="220"/>
      <c r="AB635" s="22"/>
    </row>
    <row r="636" spans="1:28" x14ac:dyDescent="0.25">
      <c r="A636" s="223"/>
      <c r="B636" s="22"/>
      <c r="C636" s="224"/>
      <c r="D636" s="22"/>
      <c r="E636" s="22"/>
      <c r="F636" s="22"/>
      <c r="G636" s="22"/>
      <c r="H636" s="22"/>
      <c r="I636" s="22"/>
      <c r="J636" s="22"/>
      <c r="K636" s="22"/>
      <c r="L636" s="22"/>
      <c r="M636" s="22"/>
      <c r="N636" s="22"/>
      <c r="O636" s="22"/>
      <c r="P636" s="22"/>
      <c r="Q636" s="22"/>
      <c r="R636" s="22"/>
      <c r="S636" s="22"/>
      <c r="T636" s="22"/>
      <c r="U636" s="22"/>
      <c r="V636" s="22"/>
      <c r="W636" s="22"/>
      <c r="X636" s="226"/>
      <c r="Y636" s="22"/>
      <c r="Z636" s="225"/>
      <c r="AA636" s="220"/>
      <c r="AB636" s="22"/>
    </row>
    <row r="637" spans="1:28" x14ac:dyDescent="0.25">
      <c r="A637" s="223"/>
      <c r="B637" s="22"/>
      <c r="C637" s="224"/>
      <c r="D637" s="22"/>
      <c r="E637" s="22"/>
      <c r="F637" s="22"/>
      <c r="G637" s="22"/>
      <c r="H637" s="22"/>
      <c r="I637" s="22"/>
      <c r="J637" s="22"/>
      <c r="K637" s="22"/>
      <c r="L637" s="22"/>
      <c r="M637" s="22"/>
      <c r="N637" s="22"/>
      <c r="O637" s="22"/>
      <c r="P637" s="22"/>
      <c r="Q637" s="22"/>
      <c r="R637" s="22"/>
      <c r="S637" s="22"/>
      <c r="T637" s="22"/>
      <c r="U637" s="22"/>
      <c r="V637" s="22"/>
      <c r="W637" s="22"/>
      <c r="X637" s="226"/>
      <c r="Y637" s="22"/>
      <c r="Z637" s="225"/>
      <c r="AA637" s="220"/>
      <c r="AB637" s="22"/>
    </row>
    <row r="638" spans="1:28" x14ac:dyDescent="0.2">
      <c r="A638" s="223"/>
      <c r="B638" s="22"/>
      <c r="C638" s="224"/>
      <c r="D638" s="22"/>
      <c r="E638" s="22"/>
      <c r="F638" s="22"/>
      <c r="G638" s="22"/>
      <c r="H638" s="22"/>
      <c r="I638" s="22"/>
      <c r="J638" s="22"/>
      <c r="K638" s="22"/>
      <c r="L638" s="22"/>
      <c r="M638" s="22"/>
      <c r="N638" s="22"/>
      <c r="O638" s="22"/>
      <c r="P638" s="22"/>
      <c r="Q638" s="22"/>
      <c r="R638" s="22"/>
      <c r="S638" s="22"/>
      <c r="T638" s="22"/>
      <c r="U638" s="22"/>
      <c r="V638" s="22"/>
      <c r="W638" s="22"/>
      <c r="X638" s="22"/>
      <c r="Y638" s="22"/>
      <c r="Z638" s="225"/>
      <c r="AA638" s="220"/>
      <c r="AB638" s="22"/>
    </row>
    <row r="639" spans="1:28" x14ac:dyDescent="0.2">
      <c r="A639" s="223"/>
      <c r="B639" s="22"/>
      <c r="C639" s="224"/>
      <c r="D639" s="22"/>
      <c r="E639" s="22"/>
      <c r="F639" s="22"/>
      <c r="G639" s="22"/>
      <c r="H639" s="22"/>
      <c r="I639" s="22"/>
      <c r="J639" s="22"/>
      <c r="K639" s="22"/>
      <c r="L639" s="22"/>
      <c r="M639" s="22"/>
      <c r="N639" s="22"/>
      <c r="O639" s="22"/>
      <c r="P639" s="22"/>
      <c r="Q639" s="22"/>
      <c r="R639" s="22"/>
      <c r="S639" s="22"/>
      <c r="T639" s="22"/>
      <c r="U639" s="22"/>
      <c r="V639" s="22"/>
      <c r="W639" s="22"/>
      <c r="X639" s="22"/>
      <c r="Y639" s="22"/>
      <c r="Z639" s="225"/>
      <c r="AA639" s="220"/>
      <c r="AB639" s="22"/>
    </row>
    <row r="640" spans="1:28" x14ac:dyDescent="0.2">
      <c r="A640" s="223"/>
      <c r="B640" s="22"/>
      <c r="C640" s="224"/>
      <c r="D640" s="22"/>
      <c r="E640" s="22"/>
      <c r="F640" s="22"/>
      <c r="G640" s="22"/>
      <c r="H640" s="22"/>
      <c r="I640" s="22"/>
      <c r="J640" s="22"/>
      <c r="K640" s="22"/>
      <c r="L640" s="22"/>
      <c r="M640" s="22"/>
      <c r="N640" s="22"/>
      <c r="O640" s="22"/>
      <c r="P640" s="22"/>
      <c r="Q640" s="22"/>
      <c r="R640" s="22"/>
      <c r="S640" s="22"/>
      <c r="T640" s="22"/>
      <c r="U640" s="22"/>
      <c r="V640" s="22"/>
      <c r="W640" s="22"/>
      <c r="X640" s="22"/>
      <c r="Y640" s="22"/>
      <c r="Z640" s="225"/>
      <c r="AA640" s="220"/>
      <c r="AB640" s="22"/>
    </row>
    <row r="641" spans="1:28" x14ac:dyDescent="0.2">
      <c r="A641" s="223"/>
      <c r="B641" s="22"/>
      <c r="C641" s="224"/>
      <c r="D641" s="22"/>
      <c r="E641" s="22"/>
      <c r="F641" s="22"/>
      <c r="G641" s="22"/>
      <c r="H641" s="22"/>
      <c r="I641" s="22"/>
      <c r="J641" s="22"/>
      <c r="K641" s="22"/>
      <c r="L641" s="22"/>
      <c r="M641" s="22"/>
      <c r="N641" s="22"/>
      <c r="O641" s="22"/>
      <c r="P641" s="22"/>
      <c r="Q641" s="22"/>
      <c r="R641" s="22"/>
      <c r="S641" s="22"/>
      <c r="T641" s="22"/>
      <c r="U641" s="22"/>
      <c r="V641" s="22"/>
      <c r="W641" s="22"/>
      <c r="X641" s="22"/>
      <c r="Y641" s="22"/>
      <c r="Z641" s="225"/>
      <c r="AA641" s="220"/>
      <c r="AB641" s="22"/>
    </row>
    <row r="642" spans="1:28" x14ac:dyDescent="0.2">
      <c r="A642" s="223"/>
      <c r="B642" s="22"/>
      <c r="C642" s="224"/>
      <c r="D642" s="22"/>
      <c r="E642" s="22"/>
      <c r="F642" s="22"/>
      <c r="G642" s="22"/>
      <c r="H642" s="22"/>
      <c r="I642" s="22"/>
      <c r="J642" s="22"/>
      <c r="K642" s="22"/>
      <c r="L642" s="22"/>
      <c r="M642" s="22"/>
      <c r="N642" s="22"/>
      <c r="O642" s="22"/>
      <c r="P642" s="22"/>
      <c r="Q642" s="22"/>
      <c r="R642" s="22"/>
      <c r="S642" s="22"/>
      <c r="T642" s="22"/>
      <c r="U642" s="22"/>
      <c r="V642" s="22"/>
      <c r="W642" s="22"/>
      <c r="X642" s="22"/>
      <c r="Y642" s="22"/>
      <c r="Z642" s="225"/>
      <c r="AA642" s="220"/>
      <c r="AB642" s="22"/>
    </row>
    <row r="643" spans="1:28" x14ac:dyDescent="0.2">
      <c r="A643" s="223"/>
      <c r="B643" s="22"/>
      <c r="C643" s="224"/>
      <c r="D643" s="22"/>
      <c r="E643" s="22"/>
      <c r="F643" s="22"/>
      <c r="G643" s="22"/>
      <c r="H643" s="22"/>
      <c r="I643" s="22"/>
      <c r="J643" s="22"/>
      <c r="K643" s="22"/>
      <c r="L643" s="22"/>
      <c r="M643" s="22"/>
      <c r="N643" s="22"/>
      <c r="O643" s="22"/>
      <c r="P643" s="22"/>
      <c r="Q643" s="22"/>
      <c r="R643" s="22"/>
      <c r="S643" s="22"/>
      <c r="T643" s="22"/>
      <c r="U643" s="22"/>
      <c r="V643" s="22"/>
      <c r="W643" s="22"/>
      <c r="X643" s="22"/>
      <c r="Y643" s="22"/>
      <c r="Z643" s="225"/>
      <c r="AA643" s="220"/>
      <c r="AB643" s="22"/>
    </row>
    <row r="644" spans="1:28" x14ac:dyDescent="0.2">
      <c r="A644" s="223"/>
      <c r="B644" s="22"/>
      <c r="C644" s="224"/>
      <c r="D644" s="22"/>
      <c r="E644" s="22"/>
      <c r="F644" s="22"/>
      <c r="G644" s="22"/>
      <c r="H644" s="22"/>
      <c r="I644" s="22"/>
      <c r="J644" s="22"/>
      <c r="K644" s="22"/>
      <c r="L644" s="22"/>
      <c r="M644" s="22"/>
      <c r="N644" s="22"/>
      <c r="O644" s="22"/>
      <c r="P644" s="22"/>
      <c r="Q644" s="22"/>
      <c r="R644" s="22"/>
      <c r="S644" s="22"/>
      <c r="T644" s="22"/>
      <c r="U644" s="22"/>
      <c r="V644" s="22"/>
      <c r="W644" s="22"/>
      <c r="X644" s="221"/>
      <c r="Y644" s="22"/>
      <c r="Z644" s="225"/>
      <c r="AA644" s="220"/>
      <c r="AB644" s="22"/>
    </row>
    <row r="645" spans="1:28" x14ac:dyDescent="0.25">
      <c r="A645" s="223"/>
      <c r="B645" s="22"/>
      <c r="C645" s="224"/>
      <c r="D645" s="22"/>
      <c r="E645" s="22"/>
      <c r="F645" s="22"/>
      <c r="G645" s="22"/>
      <c r="H645" s="22"/>
      <c r="I645" s="22"/>
      <c r="J645" s="22"/>
      <c r="K645" s="22"/>
      <c r="L645" s="22"/>
      <c r="M645" s="22"/>
      <c r="N645" s="22"/>
      <c r="O645" s="22"/>
      <c r="P645" s="22"/>
      <c r="Q645" s="22"/>
      <c r="R645" s="22"/>
      <c r="S645" s="22"/>
      <c r="T645" s="22"/>
      <c r="U645" s="22"/>
      <c r="V645" s="22"/>
      <c r="W645" s="22"/>
      <c r="X645" s="226"/>
      <c r="Y645" s="22"/>
      <c r="Z645" s="225"/>
      <c r="AA645" s="220"/>
      <c r="AB645" s="22"/>
    </row>
    <row r="646" spans="1:28" x14ac:dyDescent="0.25">
      <c r="A646" s="223"/>
      <c r="B646" s="22"/>
      <c r="C646" s="224"/>
      <c r="D646" s="22"/>
      <c r="E646" s="22"/>
      <c r="F646" s="22"/>
      <c r="G646" s="22"/>
      <c r="H646" s="22"/>
      <c r="I646" s="22"/>
      <c r="J646" s="22"/>
      <c r="K646" s="22"/>
      <c r="L646" s="22"/>
      <c r="M646" s="22"/>
      <c r="N646" s="22"/>
      <c r="O646" s="22"/>
      <c r="P646" s="22"/>
      <c r="Q646" s="22"/>
      <c r="R646" s="22"/>
      <c r="S646" s="22"/>
      <c r="T646" s="22"/>
      <c r="U646" s="22"/>
      <c r="V646" s="22"/>
      <c r="W646" s="22"/>
      <c r="X646" s="226"/>
      <c r="Y646" s="22"/>
      <c r="Z646" s="225"/>
      <c r="AA646" s="220"/>
      <c r="AB646" s="22"/>
    </row>
    <row r="647" spans="1:28" x14ac:dyDescent="0.25">
      <c r="A647" s="223"/>
      <c r="B647" s="22"/>
      <c r="C647" s="224"/>
      <c r="D647" s="22"/>
      <c r="E647" s="22"/>
      <c r="F647" s="22"/>
      <c r="G647" s="22"/>
      <c r="H647" s="22"/>
      <c r="I647" s="22"/>
      <c r="J647" s="22"/>
      <c r="K647" s="22"/>
      <c r="L647" s="22"/>
      <c r="M647" s="22"/>
      <c r="N647" s="22"/>
      <c r="O647" s="22"/>
      <c r="P647" s="22"/>
      <c r="Q647" s="22"/>
      <c r="R647" s="22"/>
      <c r="S647" s="22"/>
      <c r="T647" s="22"/>
      <c r="U647" s="22"/>
      <c r="V647" s="22"/>
      <c r="W647" s="22"/>
      <c r="X647" s="226"/>
      <c r="Y647" s="22"/>
      <c r="Z647" s="225"/>
      <c r="AA647" s="220"/>
      <c r="AB647" s="22"/>
    </row>
    <row r="648" spans="1:28" x14ac:dyDescent="0.25">
      <c r="A648" s="223"/>
      <c r="B648" s="22"/>
      <c r="C648" s="224"/>
      <c r="D648" s="22"/>
      <c r="E648" s="22"/>
      <c r="F648" s="22"/>
      <c r="G648" s="22"/>
      <c r="H648" s="22"/>
      <c r="I648" s="22"/>
      <c r="J648" s="22"/>
      <c r="K648" s="22"/>
      <c r="L648" s="22"/>
      <c r="M648" s="22"/>
      <c r="N648" s="22"/>
      <c r="O648" s="22"/>
      <c r="P648" s="22"/>
      <c r="Q648" s="22"/>
      <c r="R648" s="22"/>
      <c r="S648" s="22"/>
      <c r="T648" s="22"/>
      <c r="U648" s="22"/>
      <c r="V648" s="22"/>
      <c r="W648" s="22"/>
      <c r="X648" s="226"/>
      <c r="Y648" s="22"/>
      <c r="Z648" s="225"/>
      <c r="AA648" s="220"/>
      <c r="AB648" s="22"/>
    </row>
    <row r="649" spans="1:28" x14ac:dyDescent="0.25">
      <c r="A649" s="223"/>
      <c r="B649" s="22"/>
      <c r="C649" s="224"/>
      <c r="D649" s="22"/>
      <c r="E649" s="22"/>
      <c r="F649" s="22"/>
      <c r="G649" s="22"/>
      <c r="H649" s="22"/>
      <c r="I649" s="22"/>
      <c r="J649" s="22"/>
      <c r="K649" s="22"/>
      <c r="L649" s="22"/>
      <c r="M649" s="22"/>
      <c r="N649" s="22"/>
      <c r="O649" s="22"/>
      <c r="P649" s="22"/>
      <c r="Q649" s="22"/>
      <c r="R649" s="22"/>
      <c r="S649" s="22"/>
      <c r="T649" s="22"/>
      <c r="U649" s="22"/>
      <c r="V649" s="22"/>
      <c r="W649" s="22"/>
      <c r="X649" s="226"/>
      <c r="Y649" s="22"/>
      <c r="Z649" s="225"/>
      <c r="AA649" s="220"/>
      <c r="AB649" s="22"/>
    </row>
    <row r="650" spans="1:28" x14ac:dyDescent="0.25">
      <c r="A650" s="223"/>
      <c r="B650" s="22"/>
      <c r="C650" s="224"/>
      <c r="D650" s="22"/>
      <c r="E650" s="22"/>
      <c r="F650" s="22"/>
      <c r="G650" s="22"/>
      <c r="H650" s="22"/>
      <c r="I650" s="22"/>
      <c r="J650" s="22"/>
      <c r="K650" s="22"/>
      <c r="L650" s="22"/>
      <c r="M650" s="22"/>
      <c r="N650" s="22"/>
      <c r="O650" s="22"/>
      <c r="P650" s="22"/>
      <c r="Q650" s="22"/>
      <c r="R650" s="22"/>
      <c r="S650" s="22"/>
      <c r="T650" s="22"/>
      <c r="U650" s="22"/>
      <c r="V650" s="22"/>
      <c r="W650" s="22"/>
      <c r="X650" s="226"/>
      <c r="Y650" s="22"/>
      <c r="Z650" s="225"/>
      <c r="AA650" s="220"/>
      <c r="AB650" s="22"/>
    </row>
    <row r="651" spans="1:28" x14ac:dyDescent="0.2">
      <c r="A651" s="223"/>
      <c r="B651" s="22"/>
      <c r="C651" s="224"/>
      <c r="D651" s="22"/>
      <c r="E651" s="22"/>
      <c r="F651" s="22"/>
      <c r="G651" s="22"/>
      <c r="H651" s="22"/>
      <c r="I651" s="22"/>
      <c r="J651" s="22"/>
      <c r="K651" s="22"/>
      <c r="L651" s="22"/>
      <c r="M651" s="22"/>
      <c r="N651" s="22"/>
      <c r="O651" s="22"/>
      <c r="P651" s="22"/>
      <c r="Q651" s="22"/>
      <c r="R651" s="22"/>
      <c r="S651" s="22"/>
      <c r="T651" s="22"/>
      <c r="U651" s="22"/>
      <c r="V651" s="22"/>
      <c r="W651" s="22"/>
      <c r="X651" s="22"/>
      <c r="Y651" s="22"/>
      <c r="Z651" s="225"/>
      <c r="AA651" s="220"/>
      <c r="AB651" s="22"/>
    </row>
    <row r="652" spans="1:28" x14ac:dyDescent="0.2">
      <c r="A652" s="223"/>
      <c r="B652" s="22"/>
      <c r="C652" s="224"/>
      <c r="D652" s="22"/>
      <c r="E652" s="22"/>
      <c r="F652" s="22"/>
      <c r="G652" s="22"/>
      <c r="H652" s="22"/>
      <c r="I652" s="22"/>
      <c r="J652" s="22"/>
      <c r="K652" s="22"/>
      <c r="L652" s="22"/>
      <c r="M652" s="22"/>
      <c r="N652" s="22"/>
      <c r="O652" s="22"/>
      <c r="P652" s="22"/>
      <c r="Q652" s="22"/>
      <c r="R652" s="22"/>
      <c r="S652" s="22"/>
      <c r="T652" s="22"/>
      <c r="U652" s="22"/>
      <c r="V652" s="22"/>
      <c r="W652" s="22"/>
      <c r="X652" s="22"/>
      <c r="Y652" s="22"/>
      <c r="Z652" s="225"/>
      <c r="AA652" s="220"/>
      <c r="AB652" s="22"/>
    </row>
    <row r="653" spans="1:28" x14ac:dyDescent="0.2">
      <c r="A653" s="223"/>
      <c r="B653" s="22"/>
      <c r="C653" s="224"/>
      <c r="D653" s="22"/>
      <c r="E653" s="22"/>
      <c r="F653" s="22"/>
      <c r="G653" s="22"/>
      <c r="H653" s="22"/>
      <c r="I653" s="22"/>
      <c r="J653" s="22"/>
      <c r="K653" s="22"/>
      <c r="L653" s="22"/>
      <c r="M653" s="22"/>
      <c r="N653" s="22"/>
      <c r="O653" s="22"/>
      <c r="P653" s="22"/>
      <c r="Q653" s="22"/>
      <c r="R653" s="22"/>
      <c r="S653" s="22"/>
      <c r="T653" s="22"/>
      <c r="U653" s="22"/>
      <c r="V653" s="22"/>
      <c r="W653" s="22"/>
      <c r="X653" s="22"/>
      <c r="Y653" s="22"/>
      <c r="Z653" s="225"/>
      <c r="AA653" s="220"/>
      <c r="AB653" s="22"/>
    </row>
    <row r="654" spans="1:28" x14ac:dyDescent="0.2">
      <c r="A654" s="223"/>
      <c r="B654" s="22"/>
      <c r="C654" s="224"/>
      <c r="D654" s="22"/>
      <c r="E654" s="22"/>
      <c r="F654" s="22"/>
      <c r="G654" s="22"/>
      <c r="H654" s="22"/>
      <c r="I654" s="22"/>
      <c r="J654" s="22"/>
      <c r="K654" s="22"/>
      <c r="L654" s="22"/>
      <c r="M654" s="22"/>
      <c r="N654" s="22"/>
      <c r="O654" s="22"/>
      <c r="P654" s="22"/>
      <c r="Q654" s="22"/>
      <c r="R654" s="22"/>
      <c r="S654" s="22"/>
      <c r="T654" s="22"/>
      <c r="U654" s="22"/>
      <c r="V654" s="22"/>
      <c r="W654" s="22"/>
      <c r="X654" s="22"/>
      <c r="Y654" s="22"/>
      <c r="Z654" s="225"/>
      <c r="AA654" s="220"/>
      <c r="AB654" s="22"/>
    </row>
    <row r="655" spans="1:28" x14ac:dyDescent="0.2">
      <c r="A655" s="223"/>
      <c r="B655" s="22"/>
      <c r="C655" s="224"/>
      <c r="D655" s="22"/>
      <c r="E655" s="22"/>
      <c r="F655" s="22"/>
      <c r="G655" s="22"/>
      <c r="H655" s="22"/>
      <c r="I655" s="22"/>
      <c r="J655" s="22"/>
      <c r="K655" s="22"/>
      <c r="L655" s="22"/>
      <c r="M655" s="22"/>
      <c r="N655" s="22"/>
      <c r="O655" s="22"/>
      <c r="P655" s="22"/>
      <c r="Q655" s="22"/>
      <c r="R655" s="22"/>
      <c r="S655" s="22"/>
      <c r="T655" s="22"/>
      <c r="U655" s="22"/>
      <c r="V655" s="22"/>
      <c r="W655" s="22"/>
      <c r="X655" s="22"/>
      <c r="Y655" s="22"/>
      <c r="Z655" s="225"/>
      <c r="AA655" s="220"/>
      <c r="AB655" s="22"/>
    </row>
    <row r="656" spans="1:28" x14ac:dyDescent="0.2">
      <c r="A656" s="223"/>
      <c r="B656" s="22"/>
      <c r="C656" s="224"/>
      <c r="D656" s="22"/>
      <c r="E656" s="22"/>
      <c r="F656" s="22"/>
      <c r="G656" s="22"/>
      <c r="H656" s="22"/>
      <c r="I656" s="22"/>
      <c r="J656" s="22"/>
      <c r="K656" s="22"/>
      <c r="L656" s="22"/>
      <c r="M656" s="22"/>
      <c r="N656" s="22"/>
      <c r="O656" s="22"/>
      <c r="P656" s="22"/>
      <c r="Q656" s="22"/>
      <c r="R656" s="22"/>
      <c r="S656" s="22"/>
      <c r="T656" s="22"/>
      <c r="U656" s="22"/>
      <c r="V656" s="22"/>
      <c r="W656" s="22"/>
      <c r="X656" s="22"/>
      <c r="Y656" s="22"/>
      <c r="Z656" s="225"/>
      <c r="AA656" s="220"/>
      <c r="AB656" s="22"/>
    </row>
    <row r="657" spans="1:200" x14ac:dyDescent="0.2">
      <c r="A657" s="223"/>
      <c r="B657" s="22"/>
      <c r="C657" s="224"/>
      <c r="D657" s="22"/>
      <c r="E657" s="22"/>
      <c r="F657" s="22"/>
      <c r="G657" s="22"/>
      <c r="H657" s="22"/>
      <c r="I657" s="22"/>
      <c r="J657" s="22"/>
      <c r="K657" s="22"/>
      <c r="L657" s="22"/>
      <c r="M657" s="22"/>
      <c r="N657" s="22"/>
      <c r="O657" s="22"/>
      <c r="P657" s="22"/>
      <c r="Q657" s="22"/>
      <c r="R657" s="22"/>
      <c r="S657" s="22"/>
      <c r="T657" s="22"/>
      <c r="U657" s="22"/>
      <c r="V657" s="22"/>
      <c r="W657" s="22"/>
      <c r="X657" s="22"/>
      <c r="Y657" s="22"/>
      <c r="Z657" s="225"/>
      <c r="AA657" s="220"/>
      <c r="AB657" s="22"/>
    </row>
    <row r="658" spans="1:200" x14ac:dyDescent="0.2">
      <c r="A658" s="223"/>
      <c r="B658" s="22"/>
      <c r="C658" s="224"/>
      <c r="D658" s="22"/>
      <c r="E658" s="22"/>
      <c r="F658" s="22"/>
      <c r="G658" s="22"/>
      <c r="H658" s="22"/>
      <c r="I658" s="22"/>
      <c r="J658" s="22"/>
      <c r="K658" s="22"/>
      <c r="L658" s="22"/>
      <c r="M658" s="22"/>
      <c r="N658" s="22"/>
      <c r="O658" s="22"/>
      <c r="P658" s="22"/>
      <c r="Q658" s="22"/>
      <c r="R658" s="22"/>
      <c r="S658" s="22"/>
      <c r="T658" s="22"/>
      <c r="U658" s="22"/>
      <c r="V658" s="22"/>
      <c r="W658" s="22"/>
      <c r="X658" s="22"/>
      <c r="Y658" s="22"/>
      <c r="Z658" s="225"/>
      <c r="AA658" s="220"/>
      <c r="AB658" s="22"/>
    </row>
    <row r="659" spans="1:200" x14ac:dyDescent="0.2">
      <c r="A659" s="223"/>
      <c r="B659" s="22"/>
      <c r="C659" s="224"/>
      <c r="D659" s="22"/>
      <c r="E659" s="22"/>
      <c r="F659" s="22"/>
      <c r="G659" s="22"/>
      <c r="H659" s="22"/>
      <c r="I659" s="22"/>
      <c r="J659" s="22"/>
      <c r="K659" s="22"/>
      <c r="L659" s="22"/>
      <c r="M659" s="22"/>
      <c r="N659" s="22"/>
      <c r="O659" s="22"/>
      <c r="P659" s="22"/>
      <c r="Q659" s="22"/>
      <c r="R659" s="22"/>
      <c r="S659" s="22"/>
      <c r="T659" s="22"/>
      <c r="U659" s="22"/>
      <c r="V659" s="22"/>
      <c r="W659" s="22"/>
      <c r="X659" s="22"/>
      <c r="Y659" s="22"/>
      <c r="Z659" s="225"/>
      <c r="AA659" s="220"/>
      <c r="AB659" s="22"/>
    </row>
    <row r="660" spans="1:200" x14ac:dyDescent="0.2">
      <c r="A660" s="223"/>
      <c r="B660" s="22"/>
      <c r="C660" s="224"/>
      <c r="D660" s="22"/>
      <c r="E660" s="22"/>
      <c r="F660" s="22"/>
      <c r="G660" s="22"/>
      <c r="H660" s="22"/>
      <c r="I660" s="22"/>
      <c r="J660" s="22"/>
      <c r="K660" s="22"/>
      <c r="L660" s="22"/>
      <c r="M660" s="22"/>
      <c r="N660" s="22"/>
      <c r="O660" s="22"/>
      <c r="P660" s="22"/>
      <c r="Q660" s="22"/>
      <c r="R660" s="22"/>
      <c r="S660" s="22"/>
      <c r="T660" s="22"/>
      <c r="U660" s="22"/>
      <c r="V660" s="22"/>
      <c r="W660" s="22"/>
      <c r="X660" s="22"/>
      <c r="Y660" s="22"/>
      <c r="Z660" s="225"/>
      <c r="AA660" s="220"/>
      <c r="AB660" s="22"/>
    </row>
    <row r="661" spans="1:200" x14ac:dyDescent="0.2">
      <c r="A661" s="223"/>
      <c r="B661" s="22"/>
      <c r="C661" s="224"/>
      <c r="D661" s="22"/>
      <c r="E661" s="22"/>
      <c r="F661" s="22"/>
      <c r="G661" s="22"/>
      <c r="H661" s="22"/>
      <c r="I661" s="22"/>
      <c r="J661" s="22"/>
      <c r="K661" s="22"/>
      <c r="L661" s="22"/>
      <c r="M661" s="22"/>
      <c r="N661" s="22"/>
      <c r="O661" s="22"/>
      <c r="P661" s="22"/>
      <c r="Q661" s="22"/>
      <c r="R661" s="22"/>
      <c r="S661" s="22"/>
      <c r="T661" s="22"/>
      <c r="U661" s="22"/>
      <c r="V661" s="22"/>
      <c r="W661" s="22"/>
      <c r="X661" s="22"/>
      <c r="Y661" s="22"/>
      <c r="Z661" s="225"/>
      <c r="AA661" s="220"/>
      <c r="AB661" s="22"/>
    </row>
    <row r="662" spans="1:200" x14ac:dyDescent="0.2">
      <c r="A662" s="223"/>
      <c r="B662" s="22"/>
      <c r="C662" s="224"/>
      <c r="D662" s="22"/>
      <c r="E662" s="22"/>
      <c r="F662" s="22"/>
      <c r="G662" s="22"/>
      <c r="H662" s="22"/>
      <c r="I662" s="22"/>
      <c r="J662" s="22"/>
      <c r="K662" s="22"/>
      <c r="L662" s="22"/>
      <c r="M662" s="22"/>
      <c r="N662" s="22"/>
      <c r="O662" s="22"/>
      <c r="P662" s="22"/>
      <c r="Q662" s="22"/>
      <c r="R662" s="22"/>
      <c r="S662" s="22"/>
      <c r="T662" s="22"/>
      <c r="U662" s="22"/>
      <c r="V662" s="22"/>
      <c r="W662" s="22"/>
      <c r="X662" s="22"/>
      <c r="Y662" s="22"/>
      <c r="Z662" s="225"/>
      <c r="AA662" s="220"/>
      <c r="AB662" s="22"/>
    </row>
    <row r="663" spans="1:200" x14ac:dyDescent="0.2">
      <c r="A663" s="223"/>
      <c r="B663" s="22"/>
      <c r="C663" s="224"/>
      <c r="D663" s="22"/>
      <c r="E663" s="22"/>
      <c r="F663" s="22"/>
      <c r="G663" s="22"/>
      <c r="H663" s="22"/>
      <c r="I663" s="22"/>
      <c r="J663" s="22"/>
      <c r="K663" s="22"/>
      <c r="L663" s="22"/>
      <c r="M663" s="22"/>
      <c r="N663" s="22"/>
      <c r="O663" s="22"/>
      <c r="P663" s="22"/>
      <c r="Q663" s="22"/>
      <c r="R663" s="22"/>
      <c r="S663" s="22"/>
      <c r="T663" s="22"/>
      <c r="U663" s="22"/>
      <c r="V663" s="22"/>
      <c r="W663" s="22"/>
      <c r="X663" s="22"/>
      <c r="Y663" s="22"/>
      <c r="Z663" s="225"/>
      <c r="AA663" s="220"/>
      <c r="AB663" s="22"/>
    </row>
    <row r="664" spans="1:200" x14ac:dyDescent="0.2">
      <c r="A664" s="223"/>
      <c r="B664" s="22"/>
      <c r="C664" s="224"/>
      <c r="D664" s="22"/>
      <c r="E664" s="22"/>
      <c r="F664" s="22"/>
      <c r="G664" s="22"/>
      <c r="H664" s="22"/>
      <c r="I664" s="22"/>
      <c r="J664" s="22"/>
      <c r="K664" s="22"/>
      <c r="L664" s="22"/>
      <c r="M664" s="22"/>
      <c r="N664" s="22"/>
      <c r="O664" s="22"/>
      <c r="P664" s="22"/>
      <c r="Q664" s="22"/>
      <c r="R664" s="22"/>
      <c r="S664" s="22"/>
      <c r="T664" s="22"/>
      <c r="U664" s="22"/>
      <c r="V664" s="22"/>
      <c r="W664" s="22"/>
      <c r="X664" s="22"/>
      <c r="Y664" s="22"/>
      <c r="Z664" s="225"/>
      <c r="AA664" s="220"/>
      <c r="AB664" s="22"/>
    </row>
    <row r="665" spans="1:200" x14ac:dyDescent="0.2">
      <c r="A665" s="223"/>
      <c r="B665" s="22"/>
      <c r="C665" s="224"/>
      <c r="D665" s="22"/>
      <c r="E665" s="22"/>
      <c r="F665" s="22"/>
      <c r="G665" s="22"/>
      <c r="H665" s="22"/>
      <c r="I665" s="22"/>
      <c r="J665" s="22"/>
      <c r="K665" s="22"/>
      <c r="L665" s="22"/>
      <c r="M665" s="22"/>
      <c r="N665" s="22"/>
      <c r="O665" s="22"/>
      <c r="P665" s="22"/>
      <c r="Q665" s="22"/>
      <c r="R665" s="22"/>
      <c r="S665" s="22"/>
      <c r="T665" s="22"/>
      <c r="U665" s="22"/>
      <c r="V665" s="22"/>
      <c r="W665" s="22"/>
      <c r="X665" s="22"/>
      <c r="Y665" s="22"/>
      <c r="Z665" s="225"/>
      <c r="AA665" s="220"/>
      <c r="AB665" s="22"/>
    </row>
    <row r="666" spans="1:200" x14ac:dyDescent="0.2">
      <c r="A666" s="223"/>
      <c r="B666" s="22"/>
      <c r="C666" s="224"/>
      <c r="D666" s="22"/>
      <c r="E666" s="22"/>
      <c r="F666" s="22"/>
      <c r="G666" s="22"/>
      <c r="H666" s="22"/>
      <c r="I666" s="22"/>
      <c r="J666" s="22"/>
      <c r="K666" s="22"/>
      <c r="L666" s="22"/>
      <c r="M666" s="22"/>
      <c r="N666" s="22"/>
      <c r="O666" s="22"/>
      <c r="P666" s="22"/>
      <c r="Q666" s="22"/>
      <c r="R666" s="22"/>
      <c r="S666" s="22"/>
      <c r="T666" s="22"/>
      <c r="U666" s="22"/>
      <c r="V666" s="22"/>
      <c r="W666" s="22"/>
      <c r="X666" s="22"/>
      <c r="Y666" s="22"/>
      <c r="Z666" s="225"/>
      <c r="AA666" s="220"/>
      <c r="AB666" s="22"/>
    </row>
    <row r="667" spans="1:200" x14ac:dyDescent="0.2">
      <c r="A667" s="223"/>
      <c r="B667" s="22"/>
      <c r="C667" s="224"/>
      <c r="D667" s="22"/>
      <c r="E667" s="22"/>
      <c r="F667" s="22"/>
      <c r="G667" s="22"/>
      <c r="H667" s="22"/>
      <c r="I667" s="22"/>
      <c r="J667" s="22"/>
      <c r="K667" s="22"/>
      <c r="L667" s="22"/>
      <c r="M667" s="22"/>
      <c r="N667" s="22"/>
      <c r="O667" s="22"/>
      <c r="P667" s="22"/>
      <c r="Q667" s="22"/>
      <c r="R667" s="22"/>
      <c r="S667" s="22"/>
      <c r="T667" s="22"/>
      <c r="U667" s="22"/>
      <c r="V667" s="22"/>
      <c r="W667" s="22"/>
      <c r="X667" s="22"/>
      <c r="Y667" s="22"/>
      <c r="Z667" s="225"/>
      <c r="AA667" s="220"/>
      <c r="AB667" s="22"/>
    </row>
    <row r="668" spans="1:200" s="22" customFormat="1" x14ac:dyDescent="0.2">
      <c r="A668" s="223"/>
      <c r="C668" s="224"/>
      <c r="Z668" s="225"/>
      <c r="AA668" s="220"/>
      <c r="AE668" s="371"/>
      <c r="AF668" s="371"/>
      <c r="AG668" s="371"/>
      <c r="AH668" s="371"/>
      <c r="AI668" s="371"/>
      <c r="AJ668" s="371"/>
      <c r="AK668" s="371"/>
      <c r="AL668" s="371"/>
      <c r="AM668" s="371"/>
      <c r="AN668" s="371"/>
      <c r="AO668" s="371"/>
      <c r="AP668" s="371"/>
      <c r="AQ668" s="371"/>
      <c r="AR668" s="371"/>
      <c r="AS668" s="371"/>
      <c r="AT668" s="371"/>
      <c r="AU668" s="371"/>
      <c r="AV668" s="371"/>
      <c r="AW668" s="371"/>
      <c r="AX668" s="371"/>
      <c r="AY668" s="371"/>
      <c r="AZ668" s="371"/>
      <c r="BA668" s="371"/>
      <c r="BB668" s="371"/>
      <c r="BC668" s="371"/>
      <c r="BD668" s="371"/>
      <c r="BE668" s="371"/>
      <c r="BF668" s="371"/>
      <c r="BG668" s="371"/>
      <c r="BH668" s="371"/>
      <c r="BI668" s="371"/>
      <c r="BJ668" s="371"/>
      <c r="BK668" s="371"/>
      <c r="BL668" s="371"/>
      <c r="BM668" s="371"/>
      <c r="BN668" s="371"/>
      <c r="BO668" s="371"/>
      <c r="BP668" s="371"/>
      <c r="BQ668" s="371"/>
      <c r="BR668" s="371"/>
      <c r="BS668" s="371"/>
      <c r="BT668" s="371"/>
      <c r="BU668" s="371"/>
      <c r="BV668" s="371"/>
      <c r="BW668" s="371"/>
      <c r="BX668" s="371"/>
      <c r="BY668" s="371"/>
      <c r="BZ668" s="371"/>
      <c r="CA668" s="371"/>
      <c r="CB668" s="371"/>
      <c r="CC668" s="371"/>
      <c r="CD668" s="371"/>
      <c r="CE668" s="371"/>
      <c r="CF668" s="371"/>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c r="GO668" s="3"/>
      <c r="GP668" s="3"/>
      <c r="GQ668" s="3"/>
      <c r="GR668" s="3"/>
    </row>
    <row r="669" spans="1:200" s="22" customFormat="1" x14ac:dyDescent="0.2">
      <c r="A669" s="223"/>
      <c r="C669" s="224"/>
      <c r="Z669" s="225"/>
      <c r="AA669" s="220"/>
      <c r="AE669" s="371"/>
      <c r="AF669" s="371"/>
      <c r="AG669" s="371"/>
      <c r="AH669" s="371"/>
      <c r="AI669" s="371"/>
      <c r="AJ669" s="371"/>
      <c r="AK669" s="371"/>
      <c r="AL669" s="371"/>
      <c r="AM669" s="371"/>
      <c r="AN669" s="371"/>
      <c r="AO669" s="371"/>
      <c r="AP669" s="371"/>
      <c r="AQ669" s="371"/>
      <c r="AR669" s="371"/>
      <c r="AS669" s="371"/>
      <c r="AT669" s="371"/>
      <c r="AU669" s="371"/>
      <c r="AV669" s="371"/>
      <c r="AW669" s="371"/>
      <c r="AX669" s="371"/>
      <c r="AY669" s="371"/>
      <c r="AZ669" s="371"/>
      <c r="BA669" s="371"/>
      <c r="BB669" s="371"/>
      <c r="BC669" s="371"/>
      <c r="BD669" s="371"/>
      <c r="BE669" s="371"/>
      <c r="BF669" s="371"/>
      <c r="BG669" s="371"/>
      <c r="BH669" s="371"/>
      <c r="BI669" s="371"/>
      <c r="BJ669" s="371"/>
      <c r="BK669" s="371"/>
      <c r="BL669" s="371"/>
      <c r="BM669" s="371"/>
      <c r="BN669" s="371"/>
      <c r="BO669" s="371"/>
      <c r="BP669" s="371"/>
      <c r="BQ669" s="371"/>
      <c r="BR669" s="371"/>
      <c r="BS669" s="371"/>
      <c r="BT669" s="371"/>
      <c r="BU669" s="371"/>
      <c r="BV669" s="371"/>
      <c r="BW669" s="371"/>
      <c r="BX669" s="371"/>
      <c r="BY669" s="371"/>
      <c r="BZ669" s="371"/>
      <c r="CA669" s="371"/>
      <c r="CB669" s="371"/>
      <c r="CC669" s="371"/>
      <c r="CD669" s="371"/>
      <c r="CE669" s="371"/>
      <c r="CF669" s="371"/>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c r="GO669" s="3"/>
      <c r="GP669" s="3"/>
      <c r="GQ669" s="3"/>
      <c r="GR669" s="3"/>
    </row>
    <row r="670" spans="1:200" s="22" customFormat="1" x14ac:dyDescent="0.2">
      <c r="A670" s="223"/>
      <c r="C670" s="224"/>
      <c r="Z670" s="225"/>
      <c r="AA670" s="220"/>
      <c r="AE670" s="371"/>
      <c r="AF670" s="371"/>
      <c r="AG670" s="371"/>
      <c r="AH670" s="371"/>
      <c r="AI670" s="371"/>
      <c r="AJ670" s="371"/>
      <c r="AK670" s="371"/>
      <c r="AL670" s="371"/>
      <c r="AM670" s="371"/>
      <c r="AN670" s="371"/>
      <c r="AO670" s="371"/>
      <c r="AP670" s="371"/>
      <c r="AQ670" s="371"/>
      <c r="AR670" s="371"/>
      <c r="AS670" s="371"/>
      <c r="AT670" s="371"/>
      <c r="AU670" s="371"/>
      <c r="AV670" s="371"/>
      <c r="AW670" s="371"/>
      <c r="AX670" s="371"/>
      <c r="AY670" s="371"/>
      <c r="AZ670" s="371"/>
      <c r="BA670" s="371"/>
      <c r="BB670" s="371"/>
      <c r="BC670" s="371"/>
      <c r="BD670" s="371"/>
      <c r="BE670" s="371"/>
      <c r="BF670" s="371"/>
      <c r="BG670" s="371"/>
      <c r="BH670" s="371"/>
      <c r="BI670" s="371"/>
      <c r="BJ670" s="371"/>
      <c r="BK670" s="371"/>
      <c r="BL670" s="371"/>
      <c r="BM670" s="371"/>
      <c r="BN670" s="371"/>
      <c r="BO670" s="371"/>
      <c r="BP670" s="371"/>
      <c r="BQ670" s="371"/>
      <c r="BR670" s="371"/>
      <c r="BS670" s="371"/>
      <c r="BT670" s="371"/>
      <c r="BU670" s="371"/>
      <c r="BV670" s="371"/>
      <c r="BW670" s="371"/>
      <c r="BX670" s="371"/>
      <c r="BY670" s="371"/>
      <c r="BZ670" s="371"/>
      <c r="CA670" s="371"/>
      <c r="CB670" s="371"/>
      <c r="CC670" s="371"/>
      <c r="CD670" s="371"/>
      <c r="CE670" s="371"/>
      <c r="CF670" s="371"/>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c r="FK670" s="3"/>
      <c r="FL670" s="3"/>
      <c r="FM670" s="3"/>
      <c r="FN670" s="3"/>
      <c r="FO670" s="3"/>
      <c r="FP670" s="3"/>
      <c r="FQ670" s="3"/>
      <c r="FR670" s="3"/>
      <c r="FS670" s="3"/>
      <c r="FT670" s="3"/>
      <c r="FU670" s="3"/>
      <c r="FV670" s="3"/>
      <c r="FW670" s="3"/>
      <c r="FX670" s="3"/>
      <c r="FY670" s="3"/>
      <c r="FZ670" s="3"/>
      <c r="GA670" s="3"/>
      <c r="GB670" s="3"/>
      <c r="GC670" s="3"/>
      <c r="GD670" s="3"/>
      <c r="GE670" s="3"/>
      <c r="GF670" s="3"/>
      <c r="GG670" s="3"/>
      <c r="GH670" s="3"/>
      <c r="GI670" s="3"/>
      <c r="GJ670" s="3"/>
      <c r="GK670" s="3"/>
      <c r="GL670" s="3"/>
      <c r="GM670" s="3"/>
      <c r="GN670" s="3"/>
      <c r="GO670" s="3"/>
      <c r="GP670" s="3"/>
      <c r="GQ670" s="3"/>
      <c r="GR670" s="3"/>
    </row>
    <row r="671" spans="1:200" s="22" customFormat="1" x14ac:dyDescent="0.2">
      <c r="A671" s="223"/>
      <c r="C671" s="224"/>
      <c r="Z671" s="225"/>
      <c r="AA671" s="220"/>
      <c r="AE671" s="371"/>
      <c r="AF671" s="371"/>
      <c r="AG671" s="371"/>
      <c r="AH671" s="371"/>
      <c r="AI671" s="371"/>
      <c r="AJ671" s="371"/>
      <c r="AK671" s="371"/>
      <c r="AL671" s="371"/>
      <c r="AM671" s="371"/>
      <c r="AN671" s="371"/>
      <c r="AO671" s="371"/>
      <c r="AP671" s="371"/>
      <c r="AQ671" s="371"/>
      <c r="AR671" s="371"/>
      <c r="AS671" s="371"/>
      <c r="AT671" s="371"/>
      <c r="AU671" s="371"/>
      <c r="AV671" s="371"/>
      <c r="AW671" s="371"/>
      <c r="AX671" s="371"/>
      <c r="AY671" s="371"/>
      <c r="AZ671" s="371"/>
      <c r="BA671" s="371"/>
      <c r="BB671" s="371"/>
      <c r="BC671" s="371"/>
      <c r="BD671" s="371"/>
      <c r="BE671" s="371"/>
      <c r="BF671" s="371"/>
      <c r="BG671" s="371"/>
      <c r="BH671" s="371"/>
      <c r="BI671" s="371"/>
      <c r="BJ671" s="371"/>
      <c r="BK671" s="371"/>
      <c r="BL671" s="371"/>
      <c r="BM671" s="371"/>
      <c r="BN671" s="371"/>
      <c r="BO671" s="371"/>
      <c r="BP671" s="371"/>
      <c r="BQ671" s="371"/>
      <c r="BR671" s="371"/>
      <c r="BS671" s="371"/>
      <c r="BT671" s="371"/>
      <c r="BU671" s="371"/>
      <c r="BV671" s="371"/>
      <c r="BW671" s="371"/>
      <c r="BX671" s="371"/>
      <c r="BY671" s="371"/>
      <c r="BZ671" s="371"/>
      <c r="CA671" s="371"/>
      <c r="CB671" s="371"/>
      <c r="CC671" s="371"/>
      <c r="CD671" s="371"/>
      <c r="CE671" s="371"/>
      <c r="CF671" s="371"/>
    </row>
    <row r="672" spans="1:200" s="22" customFormat="1" x14ac:dyDescent="0.2">
      <c r="A672" s="223"/>
      <c r="C672" s="224"/>
      <c r="Z672" s="225"/>
      <c r="AA672" s="220"/>
      <c r="AE672" s="371"/>
      <c r="AF672" s="371"/>
      <c r="AG672" s="371"/>
      <c r="AH672" s="371"/>
      <c r="AI672" s="371"/>
      <c r="AJ672" s="371"/>
      <c r="AK672" s="371"/>
      <c r="AL672" s="371"/>
      <c r="AM672" s="371"/>
      <c r="AN672" s="371"/>
      <c r="AO672" s="371"/>
      <c r="AP672" s="371"/>
      <c r="AQ672" s="371"/>
      <c r="AR672" s="371"/>
      <c r="AS672" s="371"/>
      <c r="AT672" s="371"/>
      <c r="AU672" s="371"/>
      <c r="AV672" s="371"/>
      <c r="AW672" s="371"/>
      <c r="AX672" s="371"/>
      <c r="AY672" s="371"/>
      <c r="AZ672" s="371"/>
      <c r="BA672" s="371"/>
      <c r="BB672" s="371"/>
      <c r="BC672" s="371"/>
      <c r="BD672" s="371"/>
      <c r="BE672" s="371"/>
      <c r="BF672" s="371"/>
      <c r="BG672" s="371"/>
      <c r="BH672" s="371"/>
      <c r="BI672" s="371"/>
      <c r="BJ672" s="371"/>
      <c r="BK672" s="371"/>
      <c r="BL672" s="371"/>
      <c r="BM672" s="371"/>
      <c r="BN672" s="371"/>
      <c r="BO672" s="371"/>
      <c r="BP672" s="371"/>
      <c r="BQ672" s="371"/>
      <c r="BR672" s="371"/>
      <c r="BS672" s="371"/>
      <c r="BT672" s="371"/>
      <c r="BU672" s="371"/>
      <c r="BV672" s="371"/>
      <c r="BW672" s="371"/>
      <c r="BX672" s="371"/>
      <c r="BY672" s="371"/>
      <c r="BZ672" s="371"/>
      <c r="CA672" s="371"/>
      <c r="CB672" s="371"/>
      <c r="CC672" s="371"/>
      <c r="CD672" s="371"/>
      <c r="CE672" s="371"/>
      <c r="CF672" s="371"/>
    </row>
    <row r="673" spans="1:84" s="22" customFormat="1" x14ac:dyDescent="0.2">
      <c r="A673" s="223"/>
      <c r="C673" s="224"/>
      <c r="Z673" s="225"/>
      <c r="AA673" s="220"/>
      <c r="AE673" s="371"/>
      <c r="AF673" s="371"/>
      <c r="AG673" s="371"/>
      <c r="AH673" s="371"/>
      <c r="AI673" s="371"/>
      <c r="AJ673" s="371"/>
      <c r="AK673" s="371"/>
      <c r="AL673" s="371"/>
      <c r="AM673" s="371"/>
      <c r="AN673" s="371"/>
      <c r="AO673" s="371"/>
      <c r="AP673" s="371"/>
      <c r="AQ673" s="371"/>
      <c r="AR673" s="371"/>
      <c r="AS673" s="371"/>
      <c r="AT673" s="371"/>
      <c r="AU673" s="371"/>
      <c r="AV673" s="371"/>
      <c r="AW673" s="371"/>
      <c r="AX673" s="371"/>
      <c r="AY673" s="371"/>
      <c r="AZ673" s="371"/>
      <c r="BA673" s="371"/>
      <c r="BB673" s="371"/>
      <c r="BC673" s="371"/>
      <c r="BD673" s="371"/>
      <c r="BE673" s="371"/>
      <c r="BF673" s="371"/>
      <c r="BG673" s="371"/>
      <c r="BH673" s="371"/>
      <c r="BI673" s="371"/>
      <c r="BJ673" s="371"/>
      <c r="BK673" s="371"/>
      <c r="BL673" s="371"/>
      <c r="BM673" s="371"/>
      <c r="BN673" s="371"/>
      <c r="BO673" s="371"/>
      <c r="BP673" s="371"/>
      <c r="BQ673" s="371"/>
      <c r="BR673" s="371"/>
      <c r="BS673" s="371"/>
      <c r="BT673" s="371"/>
      <c r="BU673" s="371"/>
      <c r="BV673" s="371"/>
      <c r="BW673" s="371"/>
      <c r="BX673" s="371"/>
      <c r="BY673" s="371"/>
      <c r="BZ673" s="371"/>
      <c r="CA673" s="371"/>
      <c r="CB673" s="371"/>
      <c r="CC673" s="371"/>
      <c r="CD673" s="371"/>
      <c r="CE673" s="371"/>
      <c r="CF673" s="371"/>
    </row>
    <row r="674" spans="1:84" s="22" customFormat="1" x14ac:dyDescent="0.2">
      <c r="A674" s="223"/>
      <c r="C674" s="224"/>
      <c r="Z674" s="225"/>
      <c r="AA674" s="220"/>
      <c r="AE674" s="371"/>
      <c r="AF674" s="371"/>
      <c r="AG674" s="371"/>
      <c r="AH674" s="371"/>
      <c r="AI674" s="371"/>
      <c r="AJ674" s="371"/>
      <c r="AK674" s="371"/>
      <c r="AL674" s="371"/>
      <c r="AM674" s="371"/>
      <c r="AN674" s="371"/>
      <c r="AO674" s="371"/>
      <c r="AP674" s="371"/>
      <c r="AQ674" s="371"/>
      <c r="AR674" s="371"/>
      <c r="AS674" s="371"/>
      <c r="AT674" s="371"/>
      <c r="AU674" s="371"/>
      <c r="AV674" s="371"/>
      <c r="AW674" s="371"/>
      <c r="AX674" s="371"/>
      <c r="AY674" s="371"/>
      <c r="AZ674" s="371"/>
      <c r="BA674" s="371"/>
      <c r="BB674" s="371"/>
      <c r="BC674" s="371"/>
      <c r="BD674" s="371"/>
      <c r="BE674" s="371"/>
      <c r="BF674" s="371"/>
      <c r="BG674" s="371"/>
      <c r="BH674" s="371"/>
      <c r="BI674" s="371"/>
      <c r="BJ674" s="371"/>
      <c r="BK674" s="371"/>
      <c r="BL674" s="371"/>
      <c r="BM674" s="371"/>
      <c r="BN674" s="371"/>
      <c r="BO674" s="371"/>
      <c r="BP674" s="371"/>
      <c r="BQ674" s="371"/>
      <c r="BR674" s="371"/>
      <c r="BS674" s="371"/>
      <c r="BT674" s="371"/>
      <c r="BU674" s="371"/>
      <c r="BV674" s="371"/>
      <c r="BW674" s="371"/>
      <c r="BX674" s="371"/>
      <c r="BY674" s="371"/>
      <c r="BZ674" s="371"/>
      <c r="CA674" s="371"/>
      <c r="CB674" s="371"/>
      <c r="CC674" s="371"/>
      <c r="CD674" s="371"/>
      <c r="CE674" s="371"/>
      <c r="CF674" s="371"/>
    </row>
    <row r="675" spans="1:84" s="22" customFormat="1" x14ac:dyDescent="0.2">
      <c r="A675" s="223"/>
      <c r="C675" s="224"/>
      <c r="Z675" s="225"/>
      <c r="AA675" s="220"/>
      <c r="AE675" s="371"/>
      <c r="AF675" s="371"/>
      <c r="AG675" s="371"/>
      <c r="AH675" s="371"/>
      <c r="AI675" s="371"/>
      <c r="AJ675" s="371"/>
      <c r="AK675" s="371"/>
      <c r="AL675" s="371"/>
      <c r="AM675" s="371"/>
      <c r="AN675" s="371"/>
      <c r="AO675" s="371"/>
      <c r="AP675" s="371"/>
      <c r="AQ675" s="371"/>
      <c r="AR675" s="371"/>
      <c r="AS675" s="371"/>
      <c r="AT675" s="371"/>
      <c r="AU675" s="371"/>
      <c r="AV675" s="371"/>
      <c r="AW675" s="371"/>
      <c r="AX675" s="371"/>
      <c r="AY675" s="371"/>
      <c r="AZ675" s="371"/>
      <c r="BA675" s="371"/>
      <c r="BB675" s="371"/>
      <c r="BC675" s="371"/>
      <c r="BD675" s="371"/>
      <c r="BE675" s="371"/>
      <c r="BF675" s="371"/>
      <c r="BG675" s="371"/>
      <c r="BH675" s="371"/>
      <c r="BI675" s="371"/>
      <c r="BJ675" s="371"/>
      <c r="BK675" s="371"/>
      <c r="BL675" s="371"/>
      <c r="BM675" s="371"/>
      <c r="BN675" s="371"/>
      <c r="BO675" s="371"/>
      <c r="BP675" s="371"/>
      <c r="BQ675" s="371"/>
      <c r="BR675" s="371"/>
      <c r="BS675" s="371"/>
      <c r="BT675" s="371"/>
      <c r="BU675" s="371"/>
      <c r="BV675" s="371"/>
      <c r="BW675" s="371"/>
      <c r="BX675" s="371"/>
      <c r="BY675" s="371"/>
      <c r="BZ675" s="371"/>
      <c r="CA675" s="371"/>
      <c r="CB675" s="371"/>
      <c r="CC675" s="371"/>
      <c r="CD675" s="371"/>
      <c r="CE675" s="371"/>
      <c r="CF675" s="371"/>
    </row>
    <row r="676" spans="1:84" s="22" customFormat="1" x14ac:dyDescent="0.2">
      <c r="A676" s="223"/>
      <c r="C676" s="224"/>
      <c r="Z676" s="225"/>
      <c r="AA676" s="220"/>
      <c r="AE676" s="371"/>
      <c r="AF676" s="371"/>
      <c r="AG676" s="371"/>
      <c r="AH676" s="371"/>
      <c r="AI676" s="371"/>
      <c r="AJ676" s="371"/>
      <c r="AK676" s="371"/>
      <c r="AL676" s="371"/>
      <c r="AM676" s="371"/>
      <c r="AN676" s="371"/>
      <c r="AO676" s="371"/>
      <c r="AP676" s="371"/>
      <c r="AQ676" s="371"/>
      <c r="AR676" s="371"/>
      <c r="AS676" s="371"/>
      <c r="AT676" s="371"/>
      <c r="AU676" s="371"/>
      <c r="AV676" s="371"/>
      <c r="AW676" s="371"/>
      <c r="AX676" s="371"/>
      <c r="AY676" s="371"/>
      <c r="AZ676" s="371"/>
      <c r="BA676" s="371"/>
      <c r="BB676" s="371"/>
      <c r="BC676" s="371"/>
      <c r="BD676" s="371"/>
      <c r="BE676" s="371"/>
      <c r="BF676" s="371"/>
      <c r="BG676" s="371"/>
      <c r="BH676" s="371"/>
      <c r="BI676" s="371"/>
      <c r="BJ676" s="371"/>
      <c r="BK676" s="371"/>
      <c r="BL676" s="371"/>
      <c r="BM676" s="371"/>
      <c r="BN676" s="371"/>
      <c r="BO676" s="371"/>
      <c r="BP676" s="371"/>
      <c r="BQ676" s="371"/>
      <c r="BR676" s="371"/>
      <c r="BS676" s="371"/>
      <c r="BT676" s="371"/>
      <c r="BU676" s="371"/>
      <c r="BV676" s="371"/>
      <c r="BW676" s="371"/>
      <c r="BX676" s="371"/>
      <c r="BY676" s="371"/>
      <c r="BZ676" s="371"/>
      <c r="CA676" s="371"/>
      <c r="CB676" s="371"/>
      <c r="CC676" s="371"/>
      <c r="CD676" s="371"/>
      <c r="CE676" s="371"/>
      <c r="CF676" s="371"/>
    </row>
    <row r="677" spans="1:84" s="22" customFormat="1" x14ac:dyDescent="0.2">
      <c r="A677" s="223"/>
      <c r="C677" s="224"/>
      <c r="Z677" s="225"/>
      <c r="AA677" s="220"/>
      <c r="AE677" s="371"/>
      <c r="AF677" s="371"/>
      <c r="AG677" s="371"/>
      <c r="AH677" s="371"/>
      <c r="AI677" s="371"/>
      <c r="AJ677" s="371"/>
      <c r="AK677" s="371"/>
      <c r="AL677" s="371"/>
      <c r="AM677" s="371"/>
      <c r="AN677" s="371"/>
      <c r="AO677" s="371"/>
      <c r="AP677" s="371"/>
      <c r="AQ677" s="371"/>
      <c r="AR677" s="371"/>
      <c r="AS677" s="371"/>
      <c r="AT677" s="371"/>
      <c r="AU677" s="371"/>
      <c r="AV677" s="371"/>
      <c r="AW677" s="371"/>
      <c r="AX677" s="371"/>
      <c r="AY677" s="371"/>
      <c r="AZ677" s="371"/>
      <c r="BA677" s="371"/>
      <c r="BB677" s="371"/>
      <c r="BC677" s="371"/>
      <c r="BD677" s="371"/>
      <c r="BE677" s="371"/>
      <c r="BF677" s="371"/>
      <c r="BG677" s="371"/>
      <c r="BH677" s="371"/>
      <c r="BI677" s="371"/>
      <c r="BJ677" s="371"/>
      <c r="BK677" s="371"/>
      <c r="BL677" s="371"/>
      <c r="BM677" s="371"/>
      <c r="BN677" s="371"/>
      <c r="BO677" s="371"/>
      <c r="BP677" s="371"/>
      <c r="BQ677" s="371"/>
      <c r="BR677" s="371"/>
      <c r="BS677" s="371"/>
      <c r="BT677" s="371"/>
      <c r="BU677" s="371"/>
      <c r="BV677" s="371"/>
      <c r="BW677" s="371"/>
      <c r="BX677" s="371"/>
      <c r="BY677" s="371"/>
      <c r="BZ677" s="371"/>
      <c r="CA677" s="371"/>
      <c r="CB677" s="371"/>
      <c r="CC677" s="371"/>
      <c r="CD677" s="371"/>
      <c r="CE677" s="371"/>
      <c r="CF677" s="371"/>
    </row>
    <row r="678" spans="1:84" s="22" customFormat="1" x14ac:dyDescent="0.2">
      <c r="A678" s="223"/>
      <c r="C678" s="224"/>
      <c r="Z678" s="225"/>
      <c r="AA678" s="220"/>
      <c r="AE678" s="371"/>
      <c r="AF678" s="371"/>
      <c r="AG678" s="371"/>
      <c r="AH678" s="371"/>
      <c r="AI678" s="371"/>
      <c r="AJ678" s="371"/>
      <c r="AK678" s="371"/>
      <c r="AL678" s="371"/>
      <c r="AM678" s="371"/>
      <c r="AN678" s="371"/>
      <c r="AO678" s="371"/>
      <c r="AP678" s="371"/>
      <c r="AQ678" s="371"/>
      <c r="AR678" s="371"/>
      <c r="AS678" s="371"/>
      <c r="AT678" s="371"/>
      <c r="AU678" s="371"/>
      <c r="AV678" s="371"/>
      <c r="AW678" s="371"/>
      <c r="AX678" s="371"/>
      <c r="AY678" s="371"/>
      <c r="AZ678" s="371"/>
      <c r="BA678" s="371"/>
      <c r="BB678" s="371"/>
      <c r="BC678" s="371"/>
      <c r="BD678" s="371"/>
      <c r="BE678" s="371"/>
      <c r="BF678" s="371"/>
      <c r="BG678" s="371"/>
      <c r="BH678" s="371"/>
      <c r="BI678" s="371"/>
      <c r="BJ678" s="371"/>
      <c r="BK678" s="371"/>
      <c r="BL678" s="371"/>
      <c r="BM678" s="371"/>
      <c r="BN678" s="371"/>
      <c r="BO678" s="371"/>
      <c r="BP678" s="371"/>
      <c r="BQ678" s="371"/>
      <c r="BR678" s="371"/>
      <c r="BS678" s="371"/>
      <c r="BT678" s="371"/>
      <c r="BU678" s="371"/>
      <c r="BV678" s="371"/>
      <c r="BW678" s="371"/>
      <c r="BX678" s="371"/>
      <c r="BY678" s="371"/>
      <c r="BZ678" s="371"/>
      <c r="CA678" s="371"/>
      <c r="CB678" s="371"/>
      <c r="CC678" s="371"/>
      <c r="CD678" s="371"/>
      <c r="CE678" s="371"/>
      <c r="CF678" s="371"/>
    </row>
    <row r="679" spans="1:84" s="22" customFormat="1" x14ac:dyDescent="0.2">
      <c r="A679" s="223"/>
      <c r="C679" s="224"/>
      <c r="Z679" s="225"/>
      <c r="AA679" s="220"/>
      <c r="AE679" s="371"/>
      <c r="AF679" s="371"/>
      <c r="AG679" s="371"/>
      <c r="AH679" s="371"/>
      <c r="AI679" s="371"/>
      <c r="AJ679" s="371"/>
      <c r="AK679" s="371"/>
      <c r="AL679" s="371"/>
      <c r="AM679" s="371"/>
      <c r="AN679" s="371"/>
      <c r="AO679" s="371"/>
      <c r="AP679" s="371"/>
      <c r="AQ679" s="371"/>
      <c r="AR679" s="371"/>
      <c r="AS679" s="371"/>
      <c r="AT679" s="371"/>
      <c r="AU679" s="371"/>
      <c r="AV679" s="371"/>
      <c r="AW679" s="371"/>
      <c r="AX679" s="371"/>
      <c r="AY679" s="371"/>
      <c r="AZ679" s="371"/>
      <c r="BA679" s="371"/>
      <c r="BB679" s="371"/>
      <c r="BC679" s="371"/>
      <c r="BD679" s="371"/>
      <c r="BE679" s="371"/>
      <c r="BF679" s="371"/>
      <c r="BG679" s="371"/>
      <c r="BH679" s="371"/>
      <c r="BI679" s="371"/>
      <c r="BJ679" s="371"/>
      <c r="BK679" s="371"/>
      <c r="BL679" s="371"/>
      <c r="BM679" s="371"/>
      <c r="BN679" s="371"/>
      <c r="BO679" s="371"/>
      <c r="BP679" s="371"/>
      <c r="BQ679" s="371"/>
      <c r="BR679" s="371"/>
      <c r="BS679" s="371"/>
      <c r="BT679" s="371"/>
      <c r="BU679" s="371"/>
      <c r="BV679" s="371"/>
      <c r="BW679" s="371"/>
      <c r="BX679" s="371"/>
      <c r="BY679" s="371"/>
      <c r="BZ679" s="371"/>
      <c r="CA679" s="371"/>
      <c r="CB679" s="371"/>
      <c r="CC679" s="371"/>
      <c r="CD679" s="371"/>
      <c r="CE679" s="371"/>
      <c r="CF679" s="371"/>
    </row>
    <row r="680" spans="1:84" s="22" customFormat="1" x14ac:dyDescent="0.2">
      <c r="A680" s="223"/>
      <c r="C680" s="224"/>
      <c r="Z680" s="225"/>
      <c r="AA680" s="220"/>
      <c r="AE680" s="371"/>
      <c r="AF680" s="371"/>
      <c r="AG680" s="371"/>
      <c r="AH680" s="371"/>
      <c r="AI680" s="371"/>
      <c r="AJ680" s="371"/>
      <c r="AK680" s="371"/>
      <c r="AL680" s="371"/>
      <c r="AM680" s="371"/>
      <c r="AN680" s="371"/>
      <c r="AO680" s="371"/>
      <c r="AP680" s="371"/>
      <c r="AQ680" s="371"/>
      <c r="AR680" s="371"/>
      <c r="AS680" s="371"/>
      <c r="AT680" s="371"/>
      <c r="AU680" s="371"/>
      <c r="AV680" s="371"/>
      <c r="AW680" s="371"/>
      <c r="AX680" s="371"/>
      <c r="AY680" s="371"/>
      <c r="AZ680" s="371"/>
      <c r="BA680" s="371"/>
      <c r="BB680" s="371"/>
      <c r="BC680" s="371"/>
      <c r="BD680" s="371"/>
      <c r="BE680" s="371"/>
      <c r="BF680" s="371"/>
      <c r="BG680" s="371"/>
      <c r="BH680" s="371"/>
      <c r="BI680" s="371"/>
      <c r="BJ680" s="371"/>
      <c r="BK680" s="371"/>
      <c r="BL680" s="371"/>
      <c r="BM680" s="371"/>
      <c r="BN680" s="371"/>
      <c r="BO680" s="371"/>
      <c r="BP680" s="371"/>
      <c r="BQ680" s="371"/>
      <c r="BR680" s="371"/>
      <c r="BS680" s="371"/>
      <c r="BT680" s="371"/>
      <c r="BU680" s="371"/>
      <c r="BV680" s="371"/>
      <c r="BW680" s="371"/>
      <c r="BX680" s="371"/>
      <c r="BY680" s="371"/>
      <c r="BZ680" s="371"/>
      <c r="CA680" s="371"/>
      <c r="CB680" s="371"/>
      <c r="CC680" s="371"/>
      <c r="CD680" s="371"/>
      <c r="CE680" s="371"/>
      <c r="CF680" s="371"/>
    </row>
    <row r="681" spans="1:84" s="22" customFormat="1" x14ac:dyDescent="0.2">
      <c r="A681" s="223"/>
      <c r="C681" s="224"/>
      <c r="Z681" s="225"/>
      <c r="AA681" s="220"/>
      <c r="AE681" s="371"/>
      <c r="AF681" s="371"/>
      <c r="AG681" s="371"/>
      <c r="AH681" s="371"/>
      <c r="AI681" s="371"/>
      <c r="AJ681" s="371"/>
      <c r="AK681" s="371"/>
      <c r="AL681" s="371"/>
      <c r="AM681" s="371"/>
      <c r="AN681" s="371"/>
      <c r="AO681" s="371"/>
      <c r="AP681" s="371"/>
      <c r="AQ681" s="371"/>
      <c r="AR681" s="371"/>
      <c r="AS681" s="371"/>
      <c r="AT681" s="371"/>
      <c r="AU681" s="371"/>
      <c r="AV681" s="371"/>
      <c r="AW681" s="371"/>
      <c r="AX681" s="371"/>
      <c r="AY681" s="371"/>
      <c r="AZ681" s="371"/>
      <c r="BA681" s="371"/>
      <c r="BB681" s="371"/>
      <c r="BC681" s="371"/>
      <c r="BD681" s="371"/>
      <c r="BE681" s="371"/>
      <c r="BF681" s="371"/>
      <c r="BG681" s="371"/>
      <c r="BH681" s="371"/>
      <c r="BI681" s="371"/>
      <c r="BJ681" s="371"/>
      <c r="BK681" s="371"/>
      <c r="BL681" s="371"/>
      <c r="BM681" s="371"/>
      <c r="BN681" s="371"/>
      <c r="BO681" s="371"/>
      <c r="BP681" s="371"/>
      <c r="BQ681" s="371"/>
      <c r="BR681" s="371"/>
      <c r="BS681" s="371"/>
      <c r="BT681" s="371"/>
      <c r="BU681" s="371"/>
      <c r="BV681" s="371"/>
      <c r="BW681" s="371"/>
      <c r="BX681" s="371"/>
      <c r="BY681" s="371"/>
      <c r="BZ681" s="371"/>
      <c r="CA681" s="371"/>
      <c r="CB681" s="371"/>
      <c r="CC681" s="371"/>
      <c r="CD681" s="371"/>
      <c r="CE681" s="371"/>
      <c r="CF681" s="371"/>
    </row>
    <row r="682" spans="1:84" s="22" customFormat="1" x14ac:dyDescent="0.2">
      <c r="A682" s="223"/>
      <c r="C682" s="224"/>
      <c r="Z682" s="225"/>
      <c r="AA682" s="220"/>
      <c r="AE682" s="371"/>
      <c r="AF682" s="371"/>
      <c r="AG682" s="371"/>
      <c r="AH682" s="371"/>
      <c r="AI682" s="371"/>
      <c r="AJ682" s="371"/>
      <c r="AK682" s="371"/>
      <c r="AL682" s="371"/>
      <c r="AM682" s="371"/>
      <c r="AN682" s="371"/>
      <c r="AO682" s="371"/>
      <c r="AP682" s="371"/>
      <c r="AQ682" s="371"/>
      <c r="AR682" s="371"/>
      <c r="AS682" s="371"/>
      <c r="AT682" s="371"/>
      <c r="AU682" s="371"/>
      <c r="AV682" s="371"/>
      <c r="AW682" s="371"/>
      <c r="AX682" s="371"/>
      <c r="AY682" s="371"/>
      <c r="AZ682" s="371"/>
      <c r="BA682" s="371"/>
      <c r="BB682" s="371"/>
      <c r="BC682" s="371"/>
      <c r="BD682" s="371"/>
      <c r="BE682" s="371"/>
      <c r="BF682" s="371"/>
      <c r="BG682" s="371"/>
      <c r="BH682" s="371"/>
      <c r="BI682" s="371"/>
      <c r="BJ682" s="371"/>
      <c r="BK682" s="371"/>
      <c r="BL682" s="371"/>
      <c r="BM682" s="371"/>
      <c r="BN682" s="371"/>
      <c r="BO682" s="371"/>
      <c r="BP682" s="371"/>
      <c r="BQ682" s="371"/>
      <c r="BR682" s="371"/>
      <c r="BS682" s="371"/>
      <c r="BT682" s="371"/>
      <c r="BU682" s="371"/>
      <c r="BV682" s="371"/>
      <c r="BW682" s="371"/>
      <c r="BX682" s="371"/>
      <c r="BY682" s="371"/>
      <c r="BZ682" s="371"/>
      <c r="CA682" s="371"/>
      <c r="CB682" s="371"/>
      <c r="CC682" s="371"/>
      <c r="CD682" s="371"/>
      <c r="CE682" s="371"/>
      <c r="CF682" s="371"/>
    </row>
    <row r="683" spans="1:84" s="22" customFormat="1" x14ac:dyDescent="0.2">
      <c r="A683" s="223"/>
      <c r="C683" s="224"/>
      <c r="Z683" s="225"/>
      <c r="AA683" s="220"/>
      <c r="AE683" s="371"/>
      <c r="AF683" s="371"/>
      <c r="AG683" s="371"/>
      <c r="AH683" s="371"/>
      <c r="AI683" s="371"/>
      <c r="AJ683" s="371"/>
      <c r="AK683" s="371"/>
      <c r="AL683" s="371"/>
      <c r="AM683" s="371"/>
      <c r="AN683" s="371"/>
      <c r="AO683" s="371"/>
      <c r="AP683" s="371"/>
      <c r="AQ683" s="371"/>
      <c r="AR683" s="371"/>
      <c r="AS683" s="371"/>
      <c r="AT683" s="371"/>
      <c r="AU683" s="371"/>
      <c r="AV683" s="371"/>
      <c r="AW683" s="371"/>
      <c r="AX683" s="371"/>
      <c r="AY683" s="371"/>
      <c r="AZ683" s="371"/>
      <c r="BA683" s="371"/>
      <c r="BB683" s="371"/>
      <c r="BC683" s="371"/>
      <c r="BD683" s="371"/>
      <c r="BE683" s="371"/>
      <c r="BF683" s="371"/>
      <c r="BG683" s="371"/>
      <c r="BH683" s="371"/>
      <c r="BI683" s="371"/>
      <c r="BJ683" s="371"/>
      <c r="BK683" s="371"/>
      <c r="BL683" s="371"/>
      <c r="BM683" s="371"/>
      <c r="BN683" s="371"/>
      <c r="BO683" s="371"/>
      <c r="BP683" s="371"/>
      <c r="BQ683" s="371"/>
      <c r="BR683" s="371"/>
      <c r="BS683" s="371"/>
      <c r="BT683" s="371"/>
      <c r="BU683" s="371"/>
      <c r="BV683" s="371"/>
      <c r="BW683" s="371"/>
      <c r="BX683" s="371"/>
      <c r="BY683" s="371"/>
      <c r="BZ683" s="371"/>
      <c r="CA683" s="371"/>
      <c r="CB683" s="371"/>
      <c r="CC683" s="371"/>
      <c r="CD683" s="371"/>
      <c r="CE683" s="371"/>
      <c r="CF683" s="371"/>
    </row>
    <row r="684" spans="1:84" s="22" customFormat="1" x14ac:dyDescent="0.2">
      <c r="A684" s="223"/>
      <c r="C684" s="224"/>
      <c r="Z684" s="225"/>
      <c r="AA684" s="220"/>
      <c r="AE684" s="371"/>
      <c r="AF684" s="371"/>
      <c r="AG684" s="371"/>
      <c r="AH684" s="371"/>
      <c r="AI684" s="371"/>
      <c r="AJ684" s="371"/>
      <c r="AK684" s="371"/>
      <c r="AL684" s="371"/>
      <c r="AM684" s="371"/>
      <c r="AN684" s="371"/>
      <c r="AO684" s="371"/>
      <c r="AP684" s="371"/>
      <c r="AQ684" s="371"/>
      <c r="AR684" s="371"/>
      <c r="AS684" s="371"/>
      <c r="AT684" s="371"/>
      <c r="AU684" s="371"/>
      <c r="AV684" s="371"/>
      <c r="AW684" s="371"/>
      <c r="AX684" s="371"/>
      <c r="AY684" s="371"/>
      <c r="AZ684" s="371"/>
      <c r="BA684" s="371"/>
      <c r="BB684" s="371"/>
      <c r="BC684" s="371"/>
      <c r="BD684" s="371"/>
      <c r="BE684" s="371"/>
      <c r="BF684" s="371"/>
      <c r="BG684" s="371"/>
      <c r="BH684" s="371"/>
      <c r="BI684" s="371"/>
      <c r="BJ684" s="371"/>
      <c r="BK684" s="371"/>
      <c r="BL684" s="371"/>
      <c r="BM684" s="371"/>
      <c r="BN684" s="371"/>
      <c r="BO684" s="371"/>
      <c r="BP684" s="371"/>
      <c r="BQ684" s="371"/>
      <c r="BR684" s="371"/>
      <c r="BS684" s="371"/>
      <c r="BT684" s="371"/>
      <c r="BU684" s="371"/>
      <c r="BV684" s="371"/>
      <c r="BW684" s="371"/>
      <c r="BX684" s="371"/>
      <c r="BY684" s="371"/>
      <c r="BZ684" s="371"/>
      <c r="CA684" s="371"/>
      <c r="CB684" s="371"/>
      <c r="CC684" s="371"/>
      <c r="CD684" s="371"/>
      <c r="CE684" s="371"/>
      <c r="CF684" s="371"/>
    </row>
    <row r="685" spans="1:84" s="22" customFormat="1" x14ac:dyDescent="0.2">
      <c r="A685" s="223"/>
      <c r="C685" s="224"/>
      <c r="Z685" s="225"/>
      <c r="AA685" s="220"/>
      <c r="AE685" s="371"/>
      <c r="AF685" s="371"/>
      <c r="AG685" s="371"/>
      <c r="AH685" s="371"/>
      <c r="AI685" s="371"/>
      <c r="AJ685" s="371"/>
      <c r="AK685" s="371"/>
      <c r="AL685" s="371"/>
      <c r="AM685" s="371"/>
      <c r="AN685" s="371"/>
      <c r="AO685" s="371"/>
      <c r="AP685" s="371"/>
      <c r="AQ685" s="371"/>
      <c r="AR685" s="371"/>
      <c r="AS685" s="371"/>
      <c r="AT685" s="371"/>
      <c r="AU685" s="371"/>
      <c r="AV685" s="371"/>
      <c r="AW685" s="371"/>
      <c r="AX685" s="371"/>
      <c r="AY685" s="371"/>
      <c r="AZ685" s="371"/>
      <c r="BA685" s="371"/>
      <c r="BB685" s="371"/>
      <c r="BC685" s="371"/>
      <c r="BD685" s="371"/>
      <c r="BE685" s="371"/>
      <c r="BF685" s="371"/>
      <c r="BG685" s="371"/>
      <c r="BH685" s="371"/>
      <c r="BI685" s="371"/>
      <c r="BJ685" s="371"/>
      <c r="BK685" s="371"/>
      <c r="BL685" s="371"/>
      <c r="BM685" s="371"/>
      <c r="BN685" s="371"/>
      <c r="BO685" s="371"/>
      <c r="BP685" s="371"/>
      <c r="BQ685" s="371"/>
      <c r="BR685" s="371"/>
      <c r="BS685" s="371"/>
      <c r="BT685" s="371"/>
      <c r="BU685" s="371"/>
      <c r="BV685" s="371"/>
      <c r="BW685" s="371"/>
      <c r="BX685" s="371"/>
      <c r="BY685" s="371"/>
      <c r="BZ685" s="371"/>
      <c r="CA685" s="371"/>
      <c r="CB685" s="371"/>
      <c r="CC685" s="371"/>
      <c r="CD685" s="371"/>
      <c r="CE685" s="371"/>
      <c r="CF685" s="371"/>
    </row>
    <row r="686" spans="1:84" s="22" customFormat="1" x14ac:dyDescent="0.2">
      <c r="A686" s="223"/>
      <c r="C686" s="224"/>
      <c r="Z686" s="225"/>
      <c r="AA686" s="220"/>
      <c r="AE686" s="371"/>
      <c r="AF686" s="371"/>
      <c r="AG686" s="371"/>
      <c r="AH686" s="371"/>
      <c r="AI686" s="371"/>
      <c r="AJ686" s="371"/>
      <c r="AK686" s="371"/>
      <c r="AL686" s="371"/>
      <c r="AM686" s="371"/>
      <c r="AN686" s="371"/>
      <c r="AO686" s="371"/>
      <c r="AP686" s="371"/>
      <c r="AQ686" s="371"/>
      <c r="AR686" s="371"/>
      <c r="AS686" s="371"/>
      <c r="AT686" s="371"/>
      <c r="AU686" s="371"/>
      <c r="AV686" s="371"/>
      <c r="AW686" s="371"/>
      <c r="AX686" s="371"/>
      <c r="AY686" s="371"/>
      <c r="AZ686" s="371"/>
      <c r="BA686" s="371"/>
      <c r="BB686" s="371"/>
      <c r="BC686" s="371"/>
      <c r="BD686" s="371"/>
      <c r="BE686" s="371"/>
      <c r="BF686" s="371"/>
      <c r="BG686" s="371"/>
      <c r="BH686" s="371"/>
      <c r="BI686" s="371"/>
      <c r="BJ686" s="371"/>
      <c r="BK686" s="371"/>
      <c r="BL686" s="371"/>
      <c r="BM686" s="371"/>
      <c r="BN686" s="371"/>
      <c r="BO686" s="371"/>
      <c r="BP686" s="371"/>
      <c r="BQ686" s="371"/>
      <c r="BR686" s="371"/>
      <c r="BS686" s="371"/>
      <c r="BT686" s="371"/>
      <c r="BU686" s="371"/>
      <c r="BV686" s="371"/>
      <c r="BW686" s="371"/>
      <c r="BX686" s="371"/>
      <c r="BY686" s="371"/>
      <c r="BZ686" s="371"/>
      <c r="CA686" s="371"/>
      <c r="CB686" s="371"/>
      <c r="CC686" s="371"/>
      <c r="CD686" s="371"/>
      <c r="CE686" s="371"/>
      <c r="CF686" s="371"/>
    </row>
    <row r="687" spans="1:84" s="22" customFormat="1" x14ac:dyDescent="0.2">
      <c r="A687" s="223"/>
      <c r="C687" s="224"/>
      <c r="Z687" s="225"/>
      <c r="AA687" s="220"/>
      <c r="AE687" s="371"/>
      <c r="AF687" s="371"/>
      <c r="AG687" s="371"/>
      <c r="AH687" s="371"/>
      <c r="AI687" s="371"/>
      <c r="AJ687" s="371"/>
      <c r="AK687" s="371"/>
      <c r="AL687" s="371"/>
      <c r="AM687" s="371"/>
      <c r="AN687" s="371"/>
      <c r="AO687" s="371"/>
      <c r="AP687" s="371"/>
      <c r="AQ687" s="371"/>
      <c r="AR687" s="371"/>
      <c r="AS687" s="371"/>
      <c r="AT687" s="371"/>
      <c r="AU687" s="371"/>
      <c r="AV687" s="371"/>
      <c r="AW687" s="371"/>
      <c r="AX687" s="371"/>
      <c r="AY687" s="371"/>
      <c r="AZ687" s="371"/>
      <c r="BA687" s="371"/>
      <c r="BB687" s="371"/>
      <c r="BC687" s="371"/>
      <c r="BD687" s="371"/>
      <c r="BE687" s="371"/>
      <c r="BF687" s="371"/>
      <c r="BG687" s="371"/>
      <c r="BH687" s="371"/>
      <c r="BI687" s="371"/>
      <c r="BJ687" s="371"/>
      <c r="BK687" s="371"/>
      <c r="BL687" s="371"/>
      <c r="BM687" s="371"/>
      <c r="BN687" s="371"/>
      <c r="BO687" s="371"/>
      <c r="BP687" s="371"/>
      <c r="BQ687" s="371"/>
      <c r="BR687" s="371"/>
      <c r="BS687" s="371"/>
      <c r="BT687" s="371"/>
      <c r="BU687" s="371"/>
      <c r="BV687" s="371"/>
      <c r="BW687" s="371"/>
      <c r="BX687" s="371"/>
      <c r="BY687" s="371"/>
      <c r="BZ687" s="371"/>
      <c r="CA687" s="371"/>
      <c r="CB687" s="371"/>
      <c r="CC687" s="371"/>
      <c r="CD687" s="371"/>
      <c r="CE687" s="371"/>
      <c r="CF687" s="371"/>
    </row>
    <row r="688" spans="1:84" s="22" customFormat="1" x14ac:dyDescent="0.2">
      <c r="A688" s="223"/>
      <c r="C688" s="224"/>
      <c r="Z688" s="225"/>
      <c r="AA688" s="220"/>
      <c r="AE688" s="371"/>
      <c r="AF688" s="371"/>
      <c r="AG688" s="371"/>
      <c r="AH688" s="371"/>
      <c r="AI688" s="371"/>
      <c r="AJ688" s="371"/>
      <c r="AK688" s="371"/>
      <c r="AL688" s="371"/>
      <c r="AM688" s="371"/>
      <c r="AN688" s="371"/>
      <c r="AO688" s="371"/>
      <c r="AP688" s="371"/>
      <c r="AQ688" s="371"/>
      <c r="AR688" s="371"/>
      <c r="AS688" s="371"/>
      <c r="AT688" s="371"/>
      <c r="AU688" s="371"/>
      <c r="AV688" s="371"/>
      <c r="AW688" s="371"/>
      <c r="AX688" s="371"/>
      <c r="AY688" s="371"/>
      <c r="AZ688" s="371"/>
      <c r="BA688" s="371"/>
      <c r="BB688" s="371"/>
      <c r="BC688" s="371"/>
      <c r="BD688" s="371"/>
      <c r="BE688" s="371"/>
      <c r="BF688" s="371"/>
      <c r="BG688" s="371"/>
      <c r="BH688" s="371"/>
      <c r="BI688" s="371"/>
      <c r="BJ688" s="371"/>
      <c r="BK688" s="371"/>
      <c r="BL688" s="371"/>
      <c r="BM688" s="371"/>
      <c r="BN688" s="371"/>
      <c r="BO688" s="371"/>
      <c r="BP688" s="371"/>
      <c r="BQ688" s="371"/>
      <c r="BR688" s="371"/>
      <c r="BS688" s="371"/>
      <c r="BT688" s="371"/>
      <c r="BU688" s="371"/>
      <c r="BV688" s="371"/>
      <c r="BW688" s="371"/>
      <c r="BX688" s="371"/>
      <c r="BY688" s="371"/>
      <c r="BZ688" s="371"/>
      <c r="CA688" s="371"/>
      <c r="CB688" s="371"/>
      <c r="CC688" s="371"/>
      <c r="CD688" s="371"/>
      <c r="CE688" s="371"/>
      <c r="CF688" s="371"/>
    </row>
    <row r="689" spans="1:84" s="22" customFormat="1" x14ac:dyDescent="0.2">
      <c r="A689" s="223"/>
      <c r="C689" s="224"/>
      <c r="Z689" s="225"/>
      <c r="AA689" s="220"/>
      <c r="AE689" s="371"/>
      <c r="AF689" s="371"/>
      <c r="AG689" s="371"/>
      <c r="AH689" s="371"/>
      <c r="AI689" s="371"/>
      <c r="AJ689" s="371"/>
      <c r="AK689" s="371"/>
      <c r="AL689" s="371"/>
      <c r="AM689" s="371"/>
      <c r="AN689" s="371"/>
      <c r="AO689" s="371"/>
      <c r="AP689" s="371"/>
      <c r="AQ689" s="371"/>
      <c r="AR689" s="371"/>
      <c r="AS689" s="371"/>
      <c r="AT689" s="371"/>
      <c r="AU689" s="371"/>
      <c r="AV689" s="371"/>
      <c r="AW689" s="371"/>
      <c r="AX689" s="371"/>
      <c r="AY689" s="371"/>
      <c r="AZ689" s="371"/>
      <c r="BA689" s="371"/>
      <c r="BB689" s="371"/>
      <c r="BC689" s="371"/>
      <c r="BD689" s="371"/>
      <c r="BE689" s="371"/>
      <c r="BF689" s="371"/>
      <c r="BG689" s="371"/>
      <c r="BH689" s="371"/>
      <c r="BI689" s="371"/>
      <c r="BJ689" s="371"/>
      <c r="BK689" s="371"/>
      <c r="BL689" s="371"/>
      <c r="BM689" s="371"/>
      <c r="BN689" s="371"/>
      <c r="BO689" s="371"/>
      <c r="BP689" s="371"/>
      <c r="BQ689" s="371"/>
      <c r="BR689" s="371"/>
      <c r="BS689" s="371"/>
      <c r="BT689" s="371"/>
      <c r="BU689" s="371"/>
      <c r="BV689" s="371"/>
      <c r="BW689" s="371"/>
      <c r="BX689" s="371"/>
      <c r="BY689" s="371"/>
      <c r="BZ689" s="371"/>
      <c r="CA689" s="371"/>
      <c r="CB689" s="371"/>
      <c r="CC689" s="371"/>
      <c r="CD689" s="371"/>
      <c r="CE689" s="371"/>
      <c r="CF689" s="371"/>
    </row>
    <row r="690" spans="1:84" s="22" customFormat="1" x14ac:dyDescent="0.2">
      <c r="A690" s="223"/>
      <c r="C690" s="224"/>
      <c r="Z690" s="225"/>
      <c r="AA690" s="220"/>
      <c r="AE690" s="371"/>
      <c r="AF690" s="371"/>
      <c r="AG690" s="371"/>
      <c r="AH690" s="371"/>
      <c r="AI690" s="371"/>
      <c r="AJ690" s="371"/>
      <c r="AK690" s="371"/>
      <c r="AL690" s="371"/>
      <c r="AM690" s="371"/>
      <c r="AN690" s="371"/>
      <c r="AO690" s="371"/>
      <c r="AP690" s="371"/>
      <c r="AQ690" s="371"/>
      <c r="AR690" s="371"/>
      <c r="AS690" s="371"/>
      <c r="AT690" s="371"/>
      <c r="AU690" s="371"/>
      <c r="AV690" s="371"/>
      <c r="AW690" s="371"/>
      <c r="AX690" s="371"/>
      <c r="AY690" s="371"/>
      <c r="AZ690" s="371"/>
      <c r="BA690" s="371"/>
      <c r="BB690" s="371"/>
      <c r="BC690" s="371"/>
      <c r="BD690" s="371"/>
      <c r="BE690" s="371"/>
      <c r="BF690" s="371"/>
      <c r="BG690" s="371"/>
      <c r="BH690" s="371"/>
      <c r="BI690" s="371"/>
      <c r="BJ690" s="371"/>
      <c r="BK690" s="371"/>
      <c r="BL690" s="371"/>
      <c r="BM690" s="371"/>
      <c r="BN690" s="371"/>
      <c r="BO690" s="371"/>
      <c r="BP690" s="371"/>
      <c r="BQ690" s="371"/>
      <c r="BR690" s="371"/>
      <c r="BS690" s="371"/>
      <c r="BT690" s="371"/>
      <c r="BU690" s="371"/>
      <c r="BV690" s="371"/>
      <c r="BW690" s="371"/>
      <c r="BX690" s="371"/>
      <c r="BY690" s="371"/>
      <c r="BZ690" s="371"/>
      <c r="CA690" s="371"/>
      <c r="CB690" s="371"/>
      <c r="CC690" s="371"/>
      <c r="CD690" s="371"/>
      <c r="CE690" s="371"/>
      <c r="CF690" s="371"/>
    </row>
    <row r="691" spans="1:84" s="22" customFormat="1" x14ac:dyDescent="0.2">
      <c r="A691" s="223"/>
      <c r="C691" s="224"/>
      <c r="Z691" s="225"/>
      <c r="AA691" s="220"/>
      <c r="AE691" s="371"/>
      <c r="AF691" s="371"/>
      <c r="AG691" s="371"/>
      <c r="AH691" s="371"/>
      <c r="AI691" s="371"/>
      <c r="AJ691" s="371"/>
      <c r="AK691" s="371"/>
      <c r="AL691" s="371"/>
      <c r="AM691" s="371"/>
      <c r="AN691" s="371"/>
      <c r="AO691" s="371"/>
      <c r="AP691" s="371"/>
      <c r="AQ691" s="371"/>
      <c r="AR691" s="371"/>
      <c r="AS691" s="371"/>
      <c r="AT691" s="371"/>
      <c r="AU691" s="371"/>
      <c r="AV691" s="371"/>
      <c r="AW691" s="371"/>
      <c r="AX691" s="371"/>
      <c r="AY691" s="371"/>
      <c r="AZ691" s="371"/>
      <c r="BA691" s="371"/>
      <c r="BB691" s="371"/>
      <c r="BC691" s="371"/>
      <c r="BD691" s="371"/>
      <c r="BE691" s="371"/>
      <c r="BF691" s="371"/>
      <c r="BG691" s="371"/>
      <c r="BH691" s="371"/>
      <c r="BI691" s="371"/>
      <c r="BJ691" s="371"/>
      <c r="BK691" s="371"/>
      <c r="BL691" s="371"/>
      <c r="BM691" s="371"/>
      <c r="BN691" s="371"/>
      <c r="BO691" s="371"/>
      <c r="BP691" s="371"/>
      <c r="BQ691" s="371"/>
      <c r="BR691" s="371"/>
      <c r="BS691" s="371"/>
      <c r="BT691" s="371"/>
      <c r="BU691" s="371"/>
      <c r="BV691" s="371"/>
      <c r="BW691" s="371"/>
      <c r="BX691" s="371"/>
      <c r="BY691" s="371"/>
      <c r="BZ691" s="371"/>
      <c r="CA691" s="371"/>
      <c r="CB691" s="371"/>
      <c r="CC691" s="371"/>
      <c r="CD691" s="371"/>
      <c r="CE691" s="371"/>
      <c r="CF691" s="371"/>
    </row>
    <row r="692" spans="1:84" s="22" customFormat="1" x14ac:dyDescent="0.2">
      <c r="A692" s="223"/>
      <c r="C692" s="224"/>
      <c r="Z692" s="225"/>
      <c r="AA692" s="220"/>
      <c r="AE692" s="371"/>
      <c r="AF692" s="371"/>
      <c r="AG692" s="371"/>
      <c r="AH692" s="371"/>
      <c r="AI692" s="371"/>
      <c r="AJ692" s="371"/>
      <c r="AK692" s="371"/>
      <c r="AL692" s="371"/>
      <c r="AM692" s="371"/>
      <c r="AN692" s="371"/>
      <c r="AO692" s="371"/>
      <c r="AP692" s="371"/>
      <c r="AQ692" s="371"/>
      <c r="AR692" s="371"/>
      <c r="AS692" s="371"/>
      <c r="AT692" s="371"/>
      <c r="AU692" s="371"/>
      <c r="AV692" s="371"/>
      <c r="AW692" s="371"/>
      <c r="AX692" s="371"/>
      <c r="AY692" s="371"/>
      <c r="AZ692" s="371"/>
      <c r="BA692" s="371"/>
      <c r="BB692" s="371"/>
      <c r="BC692" s="371"/>
      <c r="BD692" s="371"/>
      <c r="BE692" s="371"/>
      <c r="BF692" s="371"/>
      <c r="BG692" s="371"/>
      <c r="BH692" s="371"/>
      <c r="BI692" s="371"/>
      <c r="BJ692" s="371"/>
      <c r="BK692" s="371"/>
      <c r="BL692" s="371"/>
      <c r="BM692" s="371"/>
      <c r="BN692" s="371"/>
      <c r="BO692" s="371"/>
      <c r="BP692" s="371"/>
      <c r="BQ692" s="371"/>
      <c r="BR692" s="371"/>
      <c r="BS692" s="371"/>
      <c r="BT692" s="371"/>
      <c r="BU692" s="371"/>
      <c r="BV692" s="371"/>
      <c r="BW692" s="371"/>
      <c r="BX692" s="371"/>
      <c r="BY692" s="371"/>
      <c r="BZ692" s="371"/>
      <c r="CA692" s="371"/>
      <c r="CB692" s="371"/>
      <c r="CC692" s="371"/>
      <c r="CD692" s="371"/>
      <c r="CE692" s="371"/>
      <c r="CF692" s="371"/>
    </row>
    <row r="693" spans="1:84" s="22" customFormat="1" x14ac:dyDescent="0.2">
      <c r="A693" s="223"/>
      <c r="C693" s="224"/>
      <c r="Z693" s="225"/>
      <c r="AA693" s="220"/>
      <c r="AE693" s="371"/>
      <c r="AF693" s="371"/>
      <c r="AG693" s="371"/>
      <c r="AH693" s="371"/>
      <c r="AI693" s="371"/>
      <c r="AJ693" s="371"/>
      <c r="AK693" s="371"/>
      <c r="AL693" s="371"/>
      <c r="AM693" s="371"/>
      <c r="AN693" s="371"/>
      <c r="AO693" s="371"/>
      <c r="AP693" s="371"/>
      <c r="AQ693" s="371"/>
      <c r="AR693" s="371"/>
      <c r="AS693" s="371"/>
      <c r="AT693" s="371"/>
      <c r="AU693" s="371"/>
      <c r="AV693" s="371"/>
      <c r="AW693" s="371"/>
      <c r="AX693" s="371"/>
      <c r="AY693" s="371"/>
      <c r="AZ693" s="371"/>
      <c r="BA693" s="371"/>
      <c r="BB693" s="371"/>
      <c r="BC693" s="371"/>
      <c r="BD693" s="371"/>
      <c r="BE693" s="371"/>
      <c r="BF693" s="371"/>
      <c r="BG693" s="371"/>
      <c r="BH693" s="371"/>
      <c r="BI693" s="371"/>
      <c r="BJ693" s="371"/>
      <c r="BK693" s="371"/>
      <c r="BL693" s="371"/>
      <c r="BM693" s="371"/>
      <c r="BN693" s="371"/>
      <c r="BO693" s="371"/>
      <c r="BP693" s="371"/>
      <c r="BQ693" s="371"/>
      <c r="BR693" s="371"/>
      <c r="BS693" s="371"/>
      <c r="BT693" s="371"/>
      <c r="BU693" s="371"/>
      <c r="BV693" s="371"/>
      <c r="BW693" s="371"/>
      <c r="BX693" s="371"/>
      <c r="BY693" s="371"/>
      <c r="BZ693" s="371"/>
      <c r="CA693" s="371"/>
      <c r="CB693" s="371"/>
      <c r="CC693" s="371"/>
      <c r="CD693" s="371"/>
      <c r="CE693" s="371"/>
      <c r="CF693" s="371"/>
    </row>
    <row r="694" spans="1:84" s="22" customFormat="1" x14ac:dyDescent="0.2">
      <c r="A694" s="223"/>
      <c r="C694" s="224"/>
      <c r="Z694" s="225"/>
      <c r="AA694" s="220"/>
      <c r="AE694" s="371"/>
      <c r="AF694" s="371"/>
      <c r="AG694" s="371"/>
      <c r="AH694" s="371"/>
      <c r="AI694" s="371"/>
      <c r="AJ694" s="371"/>
      <c r="AK694" s="371"/>
      <c r="AL694" s="371"/>
      <c r="AM694" s="371"/>
      <c r="AN694" s="371"/>
      <c r="AO694" s="371"/>
      <c r="AP694" s="371"/>
      <c r="AQ694" s="371"/>
      <c r="AR694" s="371"/>
      <c r="AS694" s="371"/>
      <c r="AT694" s="371"/>
      <c r="AU694" s="371"/>
      <c r="AV694" s="371"/>
      <c r="AW694" s="371"/>
      <c r="AX694" s="371"/>
      <c r="AY694" s="371"/>
      <c r="AZ694" s="371"/>
      <c r="BA694" s="371"/>
      <c r="BB694" s="371"/>
      <c r="BC694" s="371"/>
      <c r="BD694" s="371"/>
      <c r="BE694" s="371"/>
      <c r="BF694" s="371"/>
      <c r="BG694" s="371"/>
      <c r="BH694" s="371"/>
      <c r="BI694" s="371"/>
      <c r="BJ694" s="371"/>
      <c r="BK694" s="371"/>
      <c r="BL694" s="371"/>
      <c r="BM694" s="371"/>
      <c r="BN694" s="371"/>
      <c r="BO694" s="371"/>
      <c r="BP694" s="371"/>
      <c r="BQ694" s="371"/>
      <c r="BR694" s="371"/>
      <c r="BS694" s="371"/>
      <c r="BT694" s="371"/>
      <c r="BU694" s="371"/>
      <c r="BV694" s="371"/>
      <c r="BW694" s="371"/>
      <c r="BX694" s="371"/>
      <c r="BY694" s="371"/>
      <c r="BZ694" s="371"/>
      <c r="CA694" s="371"/>
      <c r="CB694" s="371"/>
      <c r="CC694" s="371"/>
      <c r="CD694" s="371"/>
      <c r="CE694" s="371"/>
      <c r="CF694" s="371"/>
    </row>
    <row r="695" spans="1:84" s="22" customFormat="1" x14ac:dyDescent="0.2">
      <c r="A695" s="223"/>
      <c r="C695" s="224"/>
      <c r="Z695" s="225"/>
      <c r="AA695" s="220"/>
      <c r="AE695" s="371"/>
      <c r="AF695" s="371"/>
      <c r="AG695" s="371"/>
      <c r="AH695" s="371"/>
      <c r="AI695" s="371"/>
      <c r="AJ695" s="371"/>
      <c r="AK695" s="371"/>
      <c r="AL695" s="371"/>
      <c r="AM695" s="371"/>
      <c r="AN695" s="371"/>
      <c r="AO695" s="371"/>
      <c r="AP695" s="371"/>
      <c r="AQ695" s="371"/>
      <c r="AR695" s="371"/>
      <c r="AS695" s="371"/>
      <c r="AT695" s="371"/>
      <c r="AU695" s="371"/>
      <c r="AV695" s="371"/>
      <c r="AW695" s="371"/>
      <c r="AX695" s="371"/>
      <c r="AY695" s="371"/>
      <c r="AZ695" s="371"/>
      <c r="BA695" s="371"/>
      <c r="BB695" s="371"/>
      <c r="BC695" s="371"/>
      <c r="BD695" s="371"/>
      <c r="BE695" s="371"/>
      <c r="BF695" s="371"/>
      <c r="BG695" s="371"/>
      <c r="BH695" s="371"/>
      <c r="BI695" s="371"/>
      <c r="BJ695" s="371"/>
      <c r="BK695" s="371"/>
      <c r="BL695" s="371"/>
      <c r="BM695" s="371"/>
      <c r="BN695" s="371"/>
      <c r="BO695" s="371"/>
      <c r="BP695" s="371"/>
      <c r="BQ695" s="371"/>
      <c r="BR695" s="371"/>
      <c r="BS695" s="371"/>
      <c r="BT695" s="371"/>
      <c r="BU695" s="371"/>
      <c r="BV695" s="371"/>
      <c r="BW695" s="371"/>
      <c r="BX695" s="371"/>
      <c r="BY695" s="371"/>
      <c r="BZ695" s="371"/>
      <c r="CA695" s="371"/>
      <c r="CB695" s="371"/>
      <c r="CC695" s="371"/>
      <c r="CD695" s="371"/>
      <c r="CE695" s="371"/>
      <c r="CF695" s="371"/>
    </row>
    <row r="696" spans="1:84" s="22" customFormat="1" x14ac:dyDescent="0.2">
      <c r="A696" s="223"/>
      <c r="C696" s="224"/>
      <c r="Z696" s="225"/>
      <c r="AA696" s="220"/>
      <c r="AE696" s="371"/>
      <c r="AF696" s="371"/>
      <c r="AG696" s="371"/>
      <c r="AH696" s="371"/>
      <c r="AI696" s="371"/>
      <c r="AJ696" s="371"/>
      <c r="AK696" s="371"/>
      <c r="AL696" s="371"/>
      <c r="AM696" s="371"/>
      <c r="AN696" s="371"/>
      <c r="AO696" s="371"/>
      <c r="AP696" s="371"/>
      <c r="AQ696" s="371"/>
      <c r="AR696" s="371"/>
      <c r="AS696" s="371"/>
      <c r="AT696" s="371"/>
      <c r="AU696" s="371"/>
      <c r="AV696" s="371"/>
      <c r="AW696" s="371"/>
      <c r="AX696" s="371"/>
      <c r="AY696" s="371"/>
      <c r="AZ696" s="371"/>
      <c r="BA696" s="371"/>
      <c r="BB696" s="371"/>
      <c r="BC696" s="371"/>
      <c r="BD696" s="371"/>
      <c r="BE696" s="371"/>
      <c r="BF696" s="371"/>
      <c r="BG696" s="371"/>
      <c r="BH696" s="371"/>
      <c r="BI696" s="371"/>
      <c r="BJ696" s="371"/>
      <c r="BK696" s="371"/>
      <c r="BL696" s="371"/>
      <c r="BM696" s="371"/>
      <c r="BN696" s="371"/>
      <c r="BO696" s="371"/>
      <c r="BP696" s="371"/>
      <c r="BQ696" s="371"/>
      <c r="BR696" s="371"/>
      <c r="BS696" s="371"/>
      <c r="BT696" s="371"/>
      <c r="BU696" s="371"/>
      <c r="BV696" s="371"/>
      <c r="BW696" s="371"/>
      <c r="BX696" s="371"/>
      <c r="BY696" s="371"/>
      <c r="BZ696" s="371"/>
      <c r="CA696" s="371"/>
      <c r="CB696" s="371"/>
      <c r="CC696" s="371"/>
      <c r="CD696" s="371"/>
      <c r="CE696" s="371"/>
      <c r="CF696" s="371"/>
    </row>
    <row r="697" spans="1:84" s="22" customFormat="1" x14ac:dyDescent="0.2">
      <c r="A697" s="223"/>
      <c r="C697" s="224"/>
      <c r="Z697" s="225"/>
      <c r="AA697" s="220"/>
      <c r="AE697" s="371"/>
      <c r="AF697" s="371"/>
      <c r="AG697" s="371"/>
      <c r="AH697" s="371"/>
      <c r="AI697" s="371"/>
      <c r="AJ697" s="371"/>
      <c r="AK697" s="371"/>
      <c r="AL697" s="371"/>
      <c r="AM697" s="371"/>
      <c r="AN697" s="371"/>
      <c r="AO697" s="371"/>
      <c r="AP697" s="371"/>
      <c r="AQ697" s="371"/>
      <c r="AR697" s="371"/>
      <c r="AS697" s="371"/>
      <c r="AT697" s="371"/>
      <c r="AU697" s="371"/>
      <c r="AV697" s="371"/>
      <c r="AW697" s="371"/>
      <c r="AX697" s="371"/>
      <c r="AY697" s="371"/>
      <c r="AZ697" s="371"/>
      <c r="BA697" s="371"/>
      <c r="BB697" s="371"/>
      <c r="BC697" s="371"/>
      <c r="BD697" s="371"/>
      <c r="BE697" s="371"/>
      <c r="BF697" s="371"/>
      <c r="BG697" s="371"/>
      <c r="BH697" s="371"/>
      <c r="BI697" s="371"/>
      <c r="BJ697" s="371"/>
      <c r="BK697" s="371"/>
      <c r="BL697" s="371"/>
      <c r="BM697" s="371"/>
      <c r="BN697" s="371"/>
      <c r="BO697" s="371"/>
      <c r="BP697" s="371"/>
      <c r="BQ697" s="371"/>
      <c r="BR697" s="371"/>
      <c r="BS697" s="371"/>
      <c r="BT697" s="371"/>
      <c r="BU697" s="371"/>
      <c r="BV697" s="371"/>
      <c r="BW697" s="371"/>
      <c r="BX697" s="371"/>
      <c r="BY697" s="371"/>
      <c r="BZ697" s="371"/>
      <c r="CA697" s="371"/>
      <c r="CB697" s="371"/>
      <c r="CC697" s="371"/>
      <c r="CD697" s="371"/>
      <c r="CE697" s="371"/>
      <c r="CF697" s="371"/>
    </row>
    <row r="698" spans="1:84" s="22" customFormat="1" x14ac:dyDescent="0.2">
      <c r="A698" s="223"/>
      <c r="C698" s="224"/>
      <c r="Z698" s="225"/>
      <c r="AA698" s="220"/>
      <c r="AE698" s="371"/>
      <c r="AF698" s="371"/>
      <c r="AG698" s="371"/>
      <c r="AH698" s="371"/>
      <c r="AI698" s="371"/>
      <c r="AJ698" s="371"/>
      <c r="AK698" s="371"/>
      <c r="AL698" s="371"/>
      <c r="AM698" s="371"/>
      <c r="AN698" s="371"/>
      <c r="AO698" s="371"/>
      <c r="AP698" s="371"/>
      <c r="AQ698" s="371"/>
      <c r="AR698" s="371"/>
      <c r="AS698" s="371"/>
      <c r="AT698" s="371"/>
      <c r="AU698" s="371"/>
      <c r="AV698" s="371"/>
      <c r="AW698" s="371"/>
      <c r="AX698" s="371"/>
      <c r="AY698" s="371"/>
      <c r="AZ698" s="371"/>
      <c r="BA698" s="371"/>
      <c r="BB698" s="371"/>
      <c r="BC698" s="371"/>
      <c r="BD698" s="371"/>
      <c r="BE698" s="371"/>
      <c r="BF698" s="371"/>
      <c r="BG698" s="371"/>
      <c r="BH698" s="371"/>
      <c r="BI698" s="371"/>
      <c r="BJ698" s="371"/>
      <c r="BK698" s="371"/>
      <c r="BL698" s="371"/>
      <c r="BM698" s="371"/>
      <c r="BN698" s="371"/>
      <c r="BO698" s="371"/>
      <c r="BP698" s="371"/>
      <c r="BQ698" s="371"/>
      <c r="BR698" s="371"/>
      <c r="BS698" s="371"/>
      <c r="BT698" s="371"/>
      <c r="BU698" s="371"/>
      <c r="BV698" s="371"/>
      <c r="BW698" s="371"/>
      <c r="BX698" s="371"/>
      <c r="BY698" s="371"/>
      <c r="BZ698" s="371"/>
      <c r="CA698" s="371"/>
      <c r="CB698" s="371"/>
      <c r="CC698" s="371"/>
      <c r="CD698" s="371"/>
      <c r="CE698" s="371"/>
      <c r="CF698" s="371"/>
    </row>
    <row r="699" spans="1:84" s="22" customFormat="1" x14ac:dyDescent="0.2">
      <c r="A699" s="223"/>
      <c r="C699" s="224"/>
      <c r="Z699" s="225"/>
      <c r="AA699" s="220"/>
      <c r="AE699" s="371"/>
      <c r="AF699" s="371"/>
      <c r="AG699" s="371"/>
      <c r="AH699" s="371"/>
      <c r="AI699" s="371"/>
      <c r="AJ699" s="371"/>
      <c r="AK699" s="371"/>
      <c r="AL699" s="371"/>
      <c r="AM699" s="371"/>
      <c r="AN699" s="371"/>
      <c r="AO699" s="371"/>
      <c r="AP699" s="371"/>
      <c r="AQ699" s="371"/>
      <c r="AR699" s="371"/>
      <c r="AS699" s="371"/>
      <c r="AT699" s="371"/>
      <c r="AU699" s="371"/>
      <c r="AV699" s="371"/>
      <c r="AW699" s="371"/>
      <c r="AX699" s="371"/>
      <c r="AY699" s="371"/>
      <c r="AZ699" s="371"/>
      <c r="BA699" s="371"/>
      <c r="BB699" s="371"/>
      <c r="BC699" s="371"/>
      <c r="BD699" s="371"/>
      <c r="BE699" s="371"/>
      <c r="BF699" s="371"/>
      <c r="BG699" s="371"/>
      <c r="BH699" s="371"/>
      <c r="BI699" s="371"/>
      <c r="BJ699" s="371"/>
      <c r="BK699" s="371"/>
      <c r="BL699" s="371"/>
      <c r="BM699" s="371"/>
      <c r="BN699" s="371"/>
      <c r="BO699" s="371"/>
      <c r="BP699" s="371"/>
      <c r="BQ699" s="371"/>
      <c r="BR699" s="371"/>
      <c r="BS699" s="371"/>
      <c r="BT699" s="371"/>
      <c r="BU699" s="371"/>
      <c r="BV699" s="371"/>
      <c r="BW699" s="371"/>
      <c r="BX699" s="371"/>
      <c r="BY699" s="371"/>
      <c r="BZ699" s="371"/>
      <c r="CA699" s="371"/>
      <c r="CB699" s="371"/>
      <c r="CC699" s="371"/>
      <c r="CD699" s="371"/>
      <c r="CE699" s="371"/>
      <c r="CF699" s="371"/>
    </row>
    <row r="700" spans="1:84" s="22" customFormat="1" x14ac:dyDescent="0.2">
      <c r="A700" s="223"/>
      <c r="C700" s="224"/>
      <c r="Z700" s="225"/>
      <c r="AA700" s="220"/>
      <c r="AE700" s="371"/>
      <c r="AF700" s="371"/>
      <c r="AG700" s="371"/>
      <c r="AH700" s="371"/>
      <c r="AI700" s="371"/>
      <c r="AJ700" s="371"/>
      <c r="AK700" s="371"/>
      <c r="AL700" s="371"/>
      <c r="AM700" s="371"/>
      <c r="AN700" s="371"/>
      <c r="AO700" s="371"/>
      <c r="AP700" s="371"/>
      <c r="AQ700" s="371"/>
      <c r="AR700" s="371"/>
      <c r="AS700" s="371"/>
      <c r="AT700" s="371"/>
      <c r="AU700" s="371"/>
      <c r="AV700" s="371"/>
      <c r="AW700" s="371"/>
      <c r="AX700" s="371"/>
      <c r="AY700" s="371"/>
      <c r="AZ700" s="371"/>
      <c r="BA700" s="371"/>
      <c r="BB700" s="371"/>
      <c r="BC700" s="371"/>
      <c r="BD700" s="371"/>
      <c r="BE700" s="371"/>
      <c r="BF700" s="371"/>
      <c r="BG700" s="371"/>
      <c r="BH700" s="371"/>
      <c r="BI700" s="371"/>
      <c r="BJ700" s="371"/>
      <c r="BK700" s="371"/>
      <c r="BL700" s="371"/>
      <c r="BM700" s="371"/>
      <c r="BN700" s="371"/>
      <c r="BO700" s="371"/>
      <c r="BP700" s="371"/>
      <c r="BQ700" s="371"/>
      <c r="BR700" s="371"/>
      <c r="BS700" s="371"/>
      <c r="BT700" s="371"/>
      <c r="BU700" s="371"/>
      <c r="BV700" s="371"/>
      <c r="BW700" s="371"/>
      <c r="BX700" s="371"/>
      <c r="BY700" s="371"/>
      <c r="BZ700" s="371"/>
      <c r="CA700" s="371"/>
      <c r="CB700" s="371"/>
      <c r="CC700" s="371"/>
      <c r="CD700" s="371"/>
      <c r="CE700" s="371"/>
      <c r="CF700" s="371"/>
    </row>
    <row r="701" spans="1:84" s="22" customFormat="1" x14ac:dyDescent="0.2">
      <c r="A701" s="223"/>
      <c r="C701" s="224"/>
      <c r="Z701" s="225"/>
      <c r="AA701" s="220"/>
      <c r="AE701" s="371"/>
      <c r="AF701" s="371"/>
      <c r="AG701" s="371"/>
      <c r="AH701" s="371"/>
      <c r="AI701" s="371"/>
      <c r="AJ701" s="371"/>
      <c r="AK701" s="371"/>
      <c r="AL701" s="371"/>
      <c r="AM701" s="371"/>
      <c r="AN701" s="371"/>
      <c r="AO701" s="371"/>
      <c r="AP701" s="371"/>
      <c r="AQ701" s="371"/>
      <c r="AR701" s="371"/>
      <c r="AS701" s="371"/>
      <c r="AT701" s="371"/>
      <c r="AU701" s="371"/>
      <c r="AV701" s="371"/>
      <c r="AW701" s="371"/>
      <c r="AX701" s="371"/>
      <c r="AY701" s="371"/>
      <c r="AZ701" s="371"/>
      <c r="BA701" s="371"/>
      <c r="BB701" s="371"/>
      <c r="BC701" s="371"/>
      <c r="BD701" s="371"/>
      <c r="BE701" s="371"/>
      <c r="BF701" s="371"/>
      <c r="BG701" s="371"/>
      <c r="BH701" s="371"/>
      <c r="BI701" s="371"/>
      <c r="BJ701" s="371"/>
      <c r="BK701" s="371"/>
      <c r="BL701" s="371"/>
      <c r="BM701" s="371"/>
      <c r="BN701" s="371"/>
      <c r="BO701" s="371"/>
      <c r="BP701" s="371"/>
      <c r="BQ701" s="371"/>
      <c r="BR701" s="371"/>
      <c r="BS701" s="371"/>
      <c r="BT701" s="371"/>
      <c r="BU701" s="371"/>
      <c r="BV701" s="371"/>
      <c r="BW701" s="371"/>
      <c r="BX701" s="371"/>
      <c r="BY701" s="371"/>
      <c r="BZ701" s="371"/>
      <c r="CA701" s="371"/>
      <c r="CB701" s="371"/>
      <c r="CC701" s="371"/>
      <c r="CD701" s="371"/>
      <c r="CE701" s="371"/>
      <c r="CF701" s="371"/>
    </row>
    <row r="702" spans="1:84" s="22" customFormat="1" x14ac:dyDescent="0.2">
      <c r="A702" s="223"/>
      <c r="C702" s="224"/>
      <c r="Z702" s="225"/>
      <c r="AA702" s="220"/>
      <c r="AE702" s="371"/>
      <c r="AF702" s="371"/>
      <c r="AG702" s="371"/>
      <c r="AH702" s="371"/>
      <c r="AI702" s="371"/>
      <c r="AJ702" s="371"/>
      <c r="AK702" s="371"/>
      <c r="AL702" s="371"/>
      <c r="AM702" s="371"/>
      <c r="AN702" s="371"/>
      <c r="AO702" s="371"/>
      <c r="AP702" s="371"/>
      <c r="AQ702" s="371"/>
      <c r="AR702" s="371"/>
      <c r="AS702" s="371"/>
      <c r="AT702" s="371"/>
      <c r="AU702" s="371"/>
      <c r="AV702" s="371"/>
      <c r="AW702" s="371"/>
      <c r="AX702" s="371"/>
      <c r="AY702" s="371"/>
      <c r="AZ702" s="371"/>
      <c r="BA702" s="371"/>
      <c r="BB702" s="371"/>
      <c r="BC702" s="371"/>
      <c r="BD702" s="371"/>
      <c r="BE702" s="371"/>
      <c r="BF702" s="371"/>
      <c r="BG702" s="371"/>
      <c r="BH702" s="371"/>
      <c r="BI702" s="371"/>
      <c r="BJ702" s="371"/>
      <c r="BK702" s="371"/>
      <c r="BL702" s="371"/>
      <c r="BM702" s="371"/>
      <c r="BN702" s="371"/>
      <c r="BO702" s="371"/>
      <c r="BP702" s="371"/>
      <c r="BQ702" s="371"/>
      <c r="BR702" s="371"/>
      <c r="BS702" s="371"/>
      <c r="BT702" s="371"/>
      <c r="BU702" s="371"/>
      <c r="BV702" s="371"/>
      <c r="BW702" s="371"/>
      <c r="BX702" s="371"/>
      <c r="BY702" s="371"/>
      <c r="BZ702" s="371"/>
      <c r="CA702" s="371"/>
      <c r="CB702" s="371"/>
      <c r="CC702" s="371"/>
      <c r="CD702" s="371"/>
      <c r="CE702" s="371"/>
      <c r="CF702" s="371"/>
    </row>
    <row r="703" spans="1:84" s="22" customFormat="1" x14ac:dyDescent="0.2">
      <c r="A703" s="223"/>
      <c r="C703" s="224"/>
      <c r="Z703" s="225"/>
      <c r="AA703" s="220"/>
      <c r="AE703" s="371"/>
      <c r="AF703" s="371"/>
      <c r="AG703" s="371"/>
      <c r="AH703" s="371"/>
      <c r="AI703" s="371"/>
      <c r="AJ703" s="371"/>
      <c r="AK703" s="371"/>
      <c r="AL703" s="371"/>
      <c r="AM703" s="371"/>
      <c r="AN703" s="371"/>
      <c r="AO703" s="371"/>
      <c r="AP703" s="371"/>
      <c r="AQ703" s="371"/>
      <c r="AR703" s="371"/>
      <c r="AS703" s="371"/>
      <c r="AT703" s="371"/>
      <c r="AU703" s="371"/>
      <c r="AV703" s="371"/>
      <c r="AW703" s="371"/>
      <c r="AX703" s="371"/>
      <c r="AY703" s="371"/>
      <c r="AZ703" s="371"/>
      <c r="BA703" s="371"/>
      <c r="BB703" s="371"/>
      <c r="BC703" s="371"/>
      <c r="BD703" s="371"/>
      <c r="BE703" s="371"/>
      <c r="BF703" s="371"/>
      <c r="BG703" s="371"/>
      <c r="BH703" s="371"/>
      <c r="BI703" s="371"/>
      <c r="BJ703" s="371"/>
      <c r="BK703" s="371"/>
      <c r="BL703" s="371"/>
      <c r="BM703" s="371"/>
      <c r="BN703" s="371"/>
      <c r="BO703" s="371"/>
      <c r="BP703" s="371"/>
      <c r="BQ703" s="371"/>
      <c r="BR703" s="371"/>
      <c r="BS703" s="371"/>
      <c r="BT703" s="371"/>
      <c r="BU703" s="371"/>
      <c r="BV703" s="371"/>
      <c r="BW703" s="371"/>
      <c r="BX703" s="371"/>
      <c r="BY703" s="371"/>
      <c r="BZ703" s="371"/>
      <c r="CA703" s="371"/>
      <c r="CB703" s="371"/>
      <c r="CC703" s="371"/>
      <c r="CD703" s="371"/>
      <c r="CE703" s="371"/>
      <c r="CF703" s="371"/>
    </row>
    <row r="704" spans="1:84" s="22" customFormat="1" x14ac:dyDescent="0.2">
      <c r="A704" s="223"/>
      <c r="C704" s="224"/>
      <c r="Z704" s="225"/>
      <c r="AA704" s="220"/>
      <c r="AE704" s="371"/>
      <c r="AF704" s="371"/>
      <c r="AG704" s="371"/>
      <c r="AH704" s="371"/>
      <c r="AI704" s="371"/>
      <c r="AJ704" s="371"/>
      <c r="AK704" s="371"/>
      <c r="AL704" s="371"/>
      <c r="AM704" s="371"/>
      <c r="AN704" s="371"/>
      <c r="AO704" s="371"/>
      <c r="AP704" s="371"/>
      <c r="AQ704" s="371"/>
      <c r="AR704" s="371"/>
      <c r="AS704" s="371"/>
      <c r="AT704" s="371"/>
      <c r="AU704" s="371"/>
      <c r="AV704" s="371"/>
      <c r="AW704" s="371"/>
      <c r="AX704" s="371"/>
      <c r="AY704" s="371"/>
      <c r="AZ704" s="371"/>
      <c r="BA704" s="371"/>
      <c r="BB704" s="371"/>
      <c r="BC704" s="371"/>
      <c r="BD704" s="371"/>
      <c r="BE704" s="371"/>
      <c r="BF704" s="371"/>
      <c r="BG704" s="371"/>
      <c r="BH704" s="371"/>
      <c r="BI704" s="371"/>
      <c r="BJ704" s="371"/>
      <c r="BK704" s="371"/>
      <c r="BL704" s="371"/>
      <c r="BM704" s="371"/>
      <c r="BN704" s="371"/>
      <c r="BO704" s="371"/>
      <c r="BP704" s="371"/>
      <c r="BQ704" s="371"/>
      <c r="BR704" s="371"/>
      <c r="BS704" s="371"/>
      <c r="BT704" s="371"/>
      <c r="BU704" s="371"/>
      <c r="BV704" s="371"/>
      <c r="BW704" s="371"/>
      <c r="BX704" s="371"/>
      <c r="BY704" s="371"/>
      <c r="BZ704" s="371"/>
      <c r="CA704" s="371"/>
      <c r="CB704" s="371"/>
      <c r="CC704" s="371"/>
      <c r="CD704" s="371"/>
      <c r="CE704" s="371"/>
      <c r="CF704" s="371"/>
    </row>
    <row r="705" spans="1:84" s="22" customFormat="1" x14ac:dyDescent="0.2">
      <c r="A705" s="223"/>
      <c r="C705" s="224"/>
      <c r="Z705" s="225"/>
      <c r="AA705" s="220"/>
      <c r="AE705" s="371"/>
      <c r="AF705" s="371"/>
      <c r="AG705" s="371"/>
      <c r="AH705" s="371"/>
      <c r="AI705" s="371"/>
      <c r="AJ705" s="371"/>
      <c r="AK705" s="371"/>
      <c r="AL705" s="371"/>
      <c r="AM705" s="371"/>
      <c r="AN705" s="371"/>
      <c r="AO705" s="371"/>
      <c r="AP705" s="371"/>
      <c r="AQ705" s="371"/>
      <c r="AR705" s="371"/>
      <c r="AS705" s="371"/>
      <c r="AT705" s="371"/>
      <c r="AU705" s="371"/>
      <c r="AV705" s="371"/>
      <c r="AW705" s="371"/>
      <c r="AX705" s="371"/>
      <c r="AY705" s="371"/>
      <c r="AZ705" s="371"/>
      <c r="BA705" s="371"/>
      <c r="BB705" s="371"/>
      <c r="BC705" s="371"/>
      <c r="BD705" s="371"/>
      <c r="BE705" s="371"/>
      <c r="BF705" s="371"/>
      <c r="BG705" s="371"/>
      <c r="BH705" s="371"/>
      <c r="BI705" s="371"/>
      <c r="BJ705" s="371"/>
      <c r="BK705" s="371"/>
      <c r="BL705" s="371"/>
      <c r="BM705" s="371"/>
      <c r="BN705" s="371"/>
      <c r="BO705" s="371"/>
      <c r="BP705" s="371"/>
      <c r="BQ705" s="371"/>
      <c r="BR705" s="371"/>
      <c r="BS705" s="371"/>
      <c r="BT705" s="371"/>
      <c r="BU705" s="371"/>
      <c r="BV705" s="371"/>
      <c r="BW705" s="371"/>
      <c r="BX705" s="371"/>
      <c r="BY705" s="371"/>
      <c r="BZ705" s="371"/>
      <c r="CA705" s="371"/>
      <c r="CB705" s="371"/>
      <c r="CC705" s="371"/>
      <c r="CD705" s="371"/>
      <c r="CE705" s="371"/>
      <c r="CF705" s="371"/>
    </row>
    <row r="706" spans="1:84" s="22" customFormat="1" x14ac:dyDescent="0.2">
      <c r="A706" s="223"/>
      <c r="C706" s="224"/>
      <c r="Z706" s="225"/>
      <c r="AA706" s="220"/>
      <c r="AE706" s="371"/>
      <c r="AF706" s="371"/>
      <c r="AG706" s="371"/>
      <c r="AH706" s="371"/>
      <c r="AI706" s="371"/>
      <c r="AJ706" s="371"/>
      <c r="AK706" s="371"/>
      <c r="AL706" s="371"/>
      <c r="AM706" s="371"/>
      <c r="AN706" s="371"/>
      <c r="AO706" s="371"/>
      <c r="AP706" s="371"/>
      <c r="AQ706" s="371"/>
      <c r="AR706" s="371"/>
      <c r="AS706" s="371"/>
      <c r="AT706" s="371"/>
      <c r="AU706" s="371"/>
      <c r="AV706" s="371"/>
      <c r="AW706" s="371"/>
      <c r="AX706" s="371"/>
      <c r="AY706" s="371"/>
      <c r="AZ706" s="371"/>
      <c r="BA706" s="371"/>
      <c r="BB706" s="371"/>
      <c r="BC706" s="371"/>
      <c r="BD706" s="371"/>
      <c r="BE706" s="371"/>
      <c r="BF706" s="371"/>
      <c r="BG706" s="371"/>
      <c r="BH706" s="371"/>
      <c r="BI706" s="371"/>
      <c r="BJ706" s="371"/>
      <c r="BK706" s="371"/>
      <c r="BL706" s="371"/>
      <c r="BM706" s="371"/>
      <c r="BN706" s="371"/>
      <c r="BO706" s="371"/>
      <c r="BP706" s="371"/>
      <c r="BQ706" s="371"/>
      <c r="BR706" s="371"/>
      <c r="BS706" s="371"/>
      <c r="BT706" s="371"/>
      <c r="BU706" s="371"/>
      <c r="BV706" s="371"/>
      <c r="BW706" s="371"/>
      <c r="BX706" s="371"/>
      <c r="BY706" s="371"/>
      <c r="BZ706" s="371"/>
      <c r="CA706" s="371"/>
      <c r="CB706" s="371"/>
      <c r="CC706" s="371"/>
      <c r="CD706" s="371"/>
      <c r="CE706" s="371"/>
      <c r="CF706" s="371"/>
    </row>
    <row r="707" spans="1:84" s="22" customFormat="1" x14ac:dyDescent="0.2">
      <c r="A707" s="223"/>
      <c r="C707" s="224"/>
      <c r="Z707" s="225"/>
      <c r="AA707" s="220"/>
      <c r="AE707" s="371"/>
      <c r="AF707" s="371"/>
      <c r="AG707" s="371"/>
      <c r="AH707" s="371"/>
      <c r="AI707" s="371"/>
      <c r="AJ707" s="371"/>
      <c r="AK707" s="371"/>
      <c r="AL707" s="371"/>
      <c r="AM707" s="371"/>
      <c r="AN707" s="371"/>
      <c r="AO707" s="371"/>
      <c r="AP707" s="371"/>
      <c r="AQ707" s="371"/>
      <c r="AR707" s="371"/>
      <c r="AS707" s="371"/>
      <c r="AT707" s="371"/>
      <c r="AU707" s="371"/>
      <c r="AV707" s="371"/>
      <c r="AW707" s="371"/>
      <c r="AX707" s="371"/>
      <c r="AY707" s="371"/>
      <c r="AZ707" s="371"/>
      <c r="BA707" s="371"/>
      <c r="BB707" s="371"/>
      <c r="BC707" s="371"/>
      <c r="BD707" s="371"/>
      <c r="BE707" s="371"/>
      <c r="BF707" s="371"/>
      <c r="BG707" s="371"/>
      <c r="BH707" s="371"/>
      <c r="BI707" s="371"/>
      <c r="BJ707" s="371"/>
      <c r="BK707" s="371"/>
      <c r="BL707" s="371"/>
      <c r="BM707" s="371"/>
      <c r="BN707" s="371"/>
      <c r="BO707" s="371"/>
      <c r="BP707" s="371"/>
      <c r="BQ707" s="371"/>
      <c r="BR707" s="371"/>
      <c r="BS707" s="371"/>
      <c r="BT707" s="371"/>
      <c r="BU707" s="371"/>
      <c r="BV707" s="371"/>
      <c r="BW707" s="371"/>
      <c r="BX707" s="371"/>
      <c r="BY707" s="371"/>
      <c r="BZ707" s="371"/>
      <c r="CA707" s="371"/>
      <c r="CB707" s="371"/>
      <c r="CC707" s="371"/>
      <c r="CD707" s="371"/>
      <c r="CE707" s="371"/>
      <c r="CF707" s="371"/>
    </row>
    <row r="708" spans="1:84" s="22" customFormat="1" x14ac:dyDescent="0.2">
      <c r="A708" s="223"/>
      <c r="C708" s="224"/>
      <c r="Z708" s="225"/>
      <c r="AA708" s="220"/>
      <c r="AE708" s="371"/>
      <c r="AF708" s="371"/>
      <c r="AG708" s="371"/>
      <c r="AH708" s="371"/>
      <c r="AI708" s="371"/>
      <c r="AJ708" s="371"/>
      <c r="AK708" s="371"/>
      <c r="AL708" s="371"/>
      <c r="AM708" s="371"/>
      <c r="AN708" s="371"/>
      <c r="AO708" s="371"/>
      <c r="AP708" s="371"/>
      <c r="AQ708" s="371"/>
      <c r="AR708" s="371"/>
      <c r="AS708" s="371"/>
      <c r="AT708" s="371"/>
      <c r="AU708" s="371"/>
      <c r="AV708" s="371"/>
      <c r="AW708" s="371"/>
      <c r="AX708" s="371"/>
      <c r="AY708" s="371"/>
      <c r="AZ708" s="371"/>
      <c r="BA708" s="371"/>
      <c r="BB708" s="371"/>
      <c r="BC708" s="371"/>
      <c r="BD708" s="371"/>
      <c r="BE708" s="371"/>
      <c r="BF708" s="371"/>
      <c r="BG708" s="371"/>
      <c r="BH708" s="371"/>
      <c r="BI708" s="371"/>
      <c r="BJ708" s="371"/>
      <c r="BK708" s="371"/>
      <c r="BL708" s="371"/>
      <c r="BM708" s="371"/>
      <c r="BN708" s="371"/>
      <c r="BO708" s="371"/>
      <c r="BP708" s="371"/>
      <c r="BQ708" s="371"/>
      <c r="BR708" s="371"/>
      <c r="BS708" s="371"/>
      <c r="BT708" s="371"/>
      <c r="BU708" s="371"/>
      <c r="BV708" s="371"/>
      <c r="BW708" s="371"/>
      <c r="BX708" s="371"/>
      <c r="BY708" s="371"/>
      <c r="BZ708" s="371"/>
      <c r="CA708" s="371"/>
      <c r="CB708" s="371"/>
      <c r="CC708" s="371"/>
      <c r="CD708" s="371"/>
      <c r="CE708" s="371"/>
      <c r="CF708" s="371"/>
    </row>
    <row r="709" spans="1:84" s="22" customFormat="1" x14ac:dyDescent="0.2">
      <c r="A709" s="223"/>
      <c r="C709" s="224"/>
      <c r="Z709" s="225"/>
      <c r="AA709" s="220"/>
      <c r="AE709" s="371"/>
      <c r="AF709" s="371"/>
      <c r="AG709" s="371"/>
      <c r="AH709" s="371"/>
      <c r="AI709" s="371"/>
      <c r="AJ709" s="371"/>
      <c r="AK709" s="371"/>
      <c r="AL709" s="371"/>
      <c r="AM709" s="371"/>
      <c r="AN709" s="371"/>
      <c r="AO709" s="371"/>
      <c r="AP709" s="371"/>
      <c r="AQ709" s="371"/>
      <c r="AR709" s="371"/>
      <c r="AS709" s="371"/>
      <c r="AT709" s="371"/>
      <c r="AU709" s="371"/>
      <c r="AV709" s="371"/>
      <c r="AW709" s="371"/>
      <c r="AX709" s="371"/>
      <c r="AY709" s="371"/>
      <c r="AZ709" s="371"/>
      <c r="BA709" s="371"/>
      <c r="BB709" s="371"/>
      <c r="BC709" s="371"/>
      <c r="BD709" s="371"/>
      <c r="BE709" s="371"/>
      <c r="BF709" s="371"/>
      <c r="BG709" s="371"/>
      <c r="BH709" s="371"/>
      <c r="BI709" s="371"/>
      <c r="BJ709" s="371"/>
      <c r="BK709" s="371"/>
      <c r="BL709" s="371"/>
      <c r="BM709" s="371"/>
      <c r="BN709" s="371"/>
      <c r="BO709" s="371"/>
      <c r="BP709" s="371"/>
      <c r="BQ709" s="371"/>
      <c r="BR709" s="371"/>
      <c r="BS709" s="371"/>
      <c r="BT709" s="371"/>
      <c r="BU709" s="371"/>
      <c r="BV709" s="371"/>
      <c r="BW709" s="371"/>
      <c r="BX709" s="371"/>
      <c r="BY709" s="371"/>
      <c r="BZ709" s="371"/>
      <c r="CA709" s="371"/>
      <c r="CB709" s="371"/>
      <c r="CC709" s="371"/>
      <c r="CD709" s="371"/>
      <c r="CE709" s="371"/>
      <c r="CF709" s="371"/>
    </row>
    <row r="710" spans="1:84" s="22" customFormat="1" x14ac:dyDescent="0.2">
      <c r="A710" s="223"/>
      <c r="C710" s="224"/>
      <c r="Z710" s="225"/>
      <c r="AA710" s="220"/>
      <c r="AE710" s="371"/>
      <c r="AF710" s="371"/>
      <c r="AG710" s="371"/>
      <c r="AH710" s="371"/>
      <c r="AI710" s="371"/>
      <c r="AJ710" s="371"/>
      <c r="AK710" s="371"/>
      <c r="AL710" s="371"/>
      <c r="AM710" s="371"/>
      <c r="AN710" s="371"/>
      <c r="AO710" s="371"/>
      <c r="AP710" s="371"/>
      <c r="AQ710" s="371"/>
      <c r="AR710" s="371"/>
      <c r="AS710" s="371"/>
      <c r="AT710" s="371"/>
      <c r="AU710" s="371"/>
      <c r="AV710" s="371"/>
      <c r="AW710" s="371"/>
      <c r="AX710" s="371"/>
      <c r="AY710" s="371"/>
      <c r="AZ710" s="371"/>
      <c r="BA710" s="371"/>
      <c r="BB710" s="371"/>
      <c r="BC710" s="371"/>
      <c r="BD710" s="371"/>
      <c r="BE710" s="371"/>
      <c r="BF710" s="371"/>
      <c r="BG710" s="371"/>
      <c r="BH710" s="371"/>
      <c r="BI710" s="371"/>
      <c r="BJ710" s="371"/>
      <c r="BK710" s="371"/>
      <c r="BL710" s="371"/>
      <c r="BM710" s="371"/>
      <c r="BN710" s="371"/>
      <c r="BO710" s="371"/>
      <c r="BP710" s="371"/>
      <c r="BQ710" s="371"/>
      <c r="BR710" s="371"/>
      <c r="BS710" s="371"/>
      <c r="BT710" s="371"/>
      <c r="BU710" s="371"/>
      <c r="BV710" s="371"/>
      <c r="BW710" s="371"/>
      <c r="BX710" s="371"/>
      <c r="BY710" s="371"/>
      <c r="BZ710" s="371"/>
      <c r="CA710" s="371"/>
      <c r="CB710" s="371"/>
      <c r="CC710" s="371"/>
      <c r="CD710" s="371"/>
      <c r="CE710" s="371"/>
      <c r="CF710" s="371"/>
    </row>
    <row r="711" spans="1:84" s="22" customFormat="1" x14ac:dyDescent="0.2">
      <c r="A711" s="223"/>
      <c r="C711" s="224"/>
      <c r="Z711" s="225"/>
      <c r="AA711" s="220"/>
      <c r="AE711" s="371"/>
      <c r="AF711" s="371"/>
      <c r="AG711" s="371"/>
      <c r="AH711" s="371"/>
      <c r="AI711" s="371"/>
      <c r="AJ711" s="371"/>
      <c r="AK711" s="371"/>
      <c r="AL711" s="371"/>
      <c r="AM711" s="371"/>
      <c r="AN711" s="371"/>
      <c r="AO711" s="371"/>
      <c r="AP711" s="371"/>
      <c r="AQ711" s="371"/>
      <c r="AR711" s="371"/>
      <c r="AS711" s="371"/>
      <c r="AT711" s="371"/>
      <c r="AU711" s="371"/>
      <c r="AV711" s="371"/>
      <c r="AW711" s="371"/>
      <c r="AX711" s="371"/>
      <c r="AY711" s="371"/>
      <c r="AZ711" s="371"/>
      <c r="BA711" s="371"/>
      <c r="BB711" s="371"/>
      <c r="BC711" s="371"/>
      <c r="BD711" s="371"/>
      <c r="BE711" s="371"/>
      <c r="BF711" s="371"/>
      <c r="BG711" s="371"/>
      <c r="BH711" s="371"/>
      <c r="BI711" s="371"/>
      <c r="BJ711" s="371"/>
      <c r="BK711" s="371"/>
      <c r="BL711" s="371"/>
      <c r="BM711" s="371"/>
      <c r="BN711" s="371"/>
      <c r="BO711" s="371"/>
      <c r="BP711" s="371"/>
      <c r="BQ711" s="371"/>
      <c r="BR711" s="371"/>
      <c r="BS711" s="371"/>
      <c r="BT711" s="371"/>
      <c r="BU711" s="371"/>
      <c r="BV711" s="371"/>
      <c r="BW711" s="371"/>
      <c r="BX711" s="371"/>
      <c r="BY711" s="371"/>
      <c r="BZ711" s="371"/>
      <c r="CA711" s="371"/>
      <c r="CB711" s="371"/>
      <c r="CC711" s="371"/>
      <c r="CD711" s="371"/>
      <c r="CE711" s="371"/>
      <c r="CF711" s="371"/>
    </row>
    <row r="712" spans="1:84" s="22" customFormat="1" x14ac:dyDescent="0.2">
      <c r="A712" s="223"/>
      <c r="C712" s="224"/>
      <c r="Z712" s="225"/>
      <c r="AA712" s="220"/>
      <c r="AE712" s="371"/>
      <c r="AF712" s="371"/>
      <c r="AG712" s="371"/>
      <c r="AH712" s="371"/>
      <c r="AI712" s="371"/>
      <c r="AJ712" s="371"/>
      <c r="AK712" s="371"/>
      <c r="AL712" s="371"/>
      <c r="AM712" s="371"/>
      <c r="AN712" s="371"/>
      <c r="AO712" s="371"/>
      <c r="AP712" s="371"/>
      <c r="AQ712" s="371"/>
      <c r="AR712" s="371"/>
      <c r="AS712" s="371"/>
      <c r="AT712" s="371"/>
      <c r="AU712" s="371"/>
      <c r="AV712" s="371"/>
      <c r="AW712" s="371"/>
      <c r="AX712" s="371"/>
      <c r="AY712" s="371"/>
      <c r="AZ712" s="371"/>
      <c r="BA712" s="371"/>
      <c r="BB712" s="371"/>
      <c r="BC712" s="371"/>
      <c r="BD712" s="371"/>
      <c r="BE712" s="371"/>
      <c r="BF712" s="371"/>
      <c r="BG712" s="371"/>
      <c r="BH712" s="371"/>
      <c r="BI712" s="371"/>
      <c r="BJ712" s="371"/>
      <c r="BK712" s="371"/>
      <c r="BL712" s="371"/>
      <c r="BM712" s="371"/>
      <c r="BN712" s="371"/>
      <c r="BO712" s="371"/>
      <c r="BP712" s="371"/>
      <c r="BQ712" s="371"/>
      <c r="BR712" s="371"/>
      <c r="BS712" s="371"/>
      <c r="BT712" s="371"/>
      <c r="BU712" s="371"/>
      <c r="BV712" s="371"/>
      <c r="BW712" s="371"/>
      <c r="BX712" s="371"/>
      <c r="BY712" s="371"/>
      <c r="BZ712" s="371"/>
      <c r="CA712" s="371"/>
      <c r="CB712" s="371"/>
      <c r="CC712" s="371"/>
      <c r="CD712" s="371"/>
      <c r="CE712" s="371"/>
      <c r="CF712" s="371"/>
    </row>
    <row r="713" spans="1:84" s="22" customFormat="1" x14ac:dyDescent="0.2">
      <c r="A713" s="223"/>
      <c r="C713" s="224"/>
      <c r="Z713" s="225"/>
      <c r="AA713" s="220"/>
      <c r="AE713" s="371"/>
      <c r="AF713" s="371"/>
      <c r="AG713" s="371"/>
      <c r="AH713" s="371"/>
      <c r="AI713" s="371"/>
      <c r="AJ713" s="371"/>
      <c r="AK713" s="371"/>
      <c r="AL713" s="371"/>
      <c r="AM713" s="371"/>
      <c r="AN713" s="371"/>
      <c r="AO713" s="371"/>
      <c r="AP713" s="371"/>
      <c r="AQ713" s="371"/>
      <c r="AR713" s="371"/>
      <c r="AS713" s="371"/>
      <c r="AT713" s="371"/>
      <c r="AU713" s="371"/>
      <c r="AV713" s="371"/>
      <c r="AW713" s="371"/>
      <c r="AX713" s="371"/>
      <c r="AY713" s="371"/>
      <c r="AZ713" s="371"/>
      <c r="BA713" s="371"/>
      <c r="BB713" s="371"/>
      <c r="BC713" s="371"/>
      <c r="BD713" s="371"/>
      <c r="BE713" s="371"/>
      <c r="BF713" s="371"/>
      <c r="BG713" s="371"/>
      <c r="BH713" s="371"/>
      <c r="BI713" s="371"/>
      <c r="BJ713" s="371"/>
      <c r="BK713" s="371"/>
      <c r="BL713" s="371"/>
      <c r="BM713" s="371"/>
      <c r="BN713" s="371"/>
      <c r="BO713" s="371"/>
      <c r="BP713" s="371"/>
      <c r="BQ713" s="371"/>
      <c r="BR713" s="371"/>
      <c r="BS713" s="371"/>
      <c r="BT713" s="371"/>
      <c r="BU713" s="371"/>
      <c r="BV713" s="371"/>
      <c r="BW713" s="371"/>
      <c r="BX713" s="371"/>
      <c r="BY713" s="371"/>
      <c r="BZ713" s="371"/>
      <c r="CA713" s="371"/>
      <c r="CB713" s="371"/>
      <c r="CC713" s="371"/>
      <c r="CD713" s="371"/>
      <c r="CE713" s="371"/>
      <c r="CF713" s="371"/>
    </row>
    <row r="714" spans="1:84" s="22" customFormat="1" x14ac:dyDescent="0.2">
      <c r="A714" s="223"/>
      <c r="C714" s="224"/>
      <c r="Z714" s="225"/>
      <c r="AA714" s="220"/>
      <c r="AE714" s="371"/>
      <c r="AF714" s="371"/>
      <c r="AG714" s="371"/>
      <c r="AH714" s="371"/>
      <c r="AI714" s="371"/>
      <c r="AJ714" s="371"/>
      <c r="AK714" s="371"/>
      <c r="AL714" s="371"/>
      <c r="AM714" s="371"/>
      <c r="AN714" s="371"/>
      <c r="AO714" s="371"/>
      <c r="AP714" s="371"/>
      <c r="AQ714" s="371"/>
      <c r="AR714" s="371"/>
      <c r="AS714" s="371"/>
      <c r="AT714" s="371"/>
      <c r="AU714" s="371"/>
      <c r="AV714" s="371"/>
      <c r="AW714" s="371"/>
      <c r="AX714" s="371"/>
      <c r="AY714" s="371"/>
      <c r="AZ714" s="371"/>
      <c r="BA714" s="371"/>
      <c r="BB714" s="371"/>
      <c r="BC714" s="371"/>
      <c r="BD714" s="371"/>
      <c r="BE714" s="371"/>
      <c r="BF714" s="371"/>
      <c r="BG714" s="371"/>
      <c r="BH714" s="371"/>
      <c r="BI714" s="371"/>
      <c r="BJ714" s="371"/>
      <c r="BK714" s="371"/>
      <c r="BL714" s="371"/>
      <c r="BM714" s="371"/>
      <c r="BN714" s="371"/>
      <c r="BO714" s="371"/>
      <c r="BP714" s="371"/>
      <c r="BQ714" s="371"/>
      <c r="BR714" s="371"/>
      <c r="BS714" s="371"/>
      <c r="BT714" s="371"/>
      <c r="BU714" s="371"/>
      <c r="BV714" s="371"/>
      <c r="BW714" s="371"/>
      <c r="BX714" s="371"/>
      <c r="BY714" s="371"/>
      <c r="BZ714" s="371"/>
      <c r="CA714" s="371"/>
      <c r="CB714" s="371"/>
      <c r="CC714" s="371"/>
      <c r="CD714" s="371"/>
      <c r="CE714" s="371"/>
      <c r="CF714" s="371"/>
    </row>
    <row r="715" spans="1:84" s="22" customFormat="1" x14ac:dyDescent="0.2">
      <c r="A715" s="223"/>
      <c r="C715" s="224"/>
      <c r="Z715" s="225"/>
      <c r="AA715" s="220"/>
      <c r="AE715" s="371"/>
      <c r="AF715" s="371"/>
      <c r="AG715" s="371"/>
      <c r="AH715" s="371"/>
      <c r="AI715" s="371"/>
      <c r="AJ715" s="371"/>
      <c r="AK715" s="371"/>
      <c r="AL715" s="371"/>
      <c r="AM715" s="371"/>
      <c r="AN715" s="371"/>
      <c r="AO715" s="371"/>
      <c r="AP715" s="371"/>
      <c r="AQ715" s="371"/>
      <c r="AR715" s="371"/>
      <c r="AS715" s="371"/>
      <c r="AT715" s="371"/>
      <c r="AU715" s="371"/>
      <c r="AV715" s="371"/>
      <c r="AW715" s="371"/>
      <c r="AX715" s="371"/>
      <c r="AY715" s="371"/>
      <c r="AZ715" s="371"/>
      <c r="BA715" s="371"/>
      <c r="BB715" s="371"/>
      <c r="BC715" s="371"/>
      <c r="BD715" s="371"/>
      <c r="BE715" s="371"/>
      <c r="BF715" s="371"/>
      <c r="BG715" s="371"/>
      <c r="BH715" s="371"/>
      <c r="BI715" s="371"/>
      <c r="BJ715" s="371"/>
      <c r="BK715" s="371"/>
      <c r="BL715" s="371"/>
      <c r="BM715" s="371"/>
      <c r="BN715" s="371"/>
      <c r="BO715" s="371"/>
      <c r="BP715" s="371"/>
      <c r="BQ715" s="371"/>
      <c r="BR715" s="371"/>
      <c r="BS715" s="371"/>
      <c r="BT715" s="371"/>
      <c r="BU715" s="371"/>
      <c r="BV715" s="371"/>
      <c r="BW715" s="371"/>
      <c r="BX715" s="371"/>
      <c r="BY715" s="371"/>
      <c r="BZ715" s="371"/>
      <c r="CA715" s="371"/>
      <c r="CB715" s="371"/>
      <c r="CC715" s="371"/>
      <c r="CD715" s="371"/>
      <c r="CE715" s="371"/>
      <c r="CF715" s="371"/>
    </row>
    <row r="716" spans="1:84" s="22" customFormat="1" x14ac:dyDescent="0.2">
      <c r="A716" s="223"/>
      <c r="C716" s="224"/>
      <c r="Z716" s="225"/>
      <c r="AA716" s="220"/>
      <c r="AE716" s="371"/>
      <c r="AF716" s="371"/>
      <c r="AG716" s="371"/>
      <c r="AH716" s="371"/>
      <c r="AI716" s="371"/>
      <c r="AJ716" s="371"/>
      <c r="AK716" s="371"/>
      <c r="AL716" s="371"/>
      <c r="AM716" s="371"/>
      <c r="AN716" s="371"/>
      <c r="AO716" s="371"/>
      <c r="AP716" s="371"/>
      <c r="AQ716" s="371"/>
      <c r="AR716" s="371"/>
      <c r="AS716" s="371"/>
      <c r="AT716" s="371"/>
      <c r="AU716" s="371"/>
      <c r="AV716" s="371"/>
      <c r="AW716" s="371"/>
      <c r="AX716" s="371"/>
      <c r="AY716" s="371"/>
      <c r="AZ716" s="371"/>
      <c r="BA716" s="371"/>
      <c r="BB716" s="371"/>
      <c r="BC716" s="371"/>
      <c r="BD716" s="371"/>
      <c r="BE716" s="371"/>
      <c r="BF716" s="371"/>
      <c r="BG716" s="371"/>
      <c r="BH716" s="371"/>
      <c r="BI716" s="371"/>
      <c r="BJ716" s="371"/>
      <c r="BK716" s="371"/>
      <c r="BL716" s="371"/>
      <c r="BM716" s="371"/>
      <c r="BN716" s="371"/>
      <c r="BO716" s="371"/>
      <c r="BP716" s="371"/>
      <c r="BQ716" s="371"/>
      <c r="BR716" s="371"/>
      <c r="BS716" s="371"/>
      <c r="BT716" s="371"/>
      <c r="BU716" s="371"/>
      <c r="BV716" s="371"/>
      <c r="BW716" s="371"/>
      <c r="BX716" s="371"/>
      <c r="BY716" s="371"/>
      <c r="BZ716" s="371"/>
      <c r="CA716" s="371"/>
      <c r="CB716" s="371"/>
      <c r="CC716" s="371"/>
      <c r="CD716" s="371"/>
      <c r="CE716" s="371"/>
      <c r="CF716" s="371"/>
    </row>
    <row r="717" spans="1:84" s="22" customFormat="1" x14ac:dyDescent="0.2">
      <c r="A717" s="223"/>
      <c r="C717" s="224"/>
      <c r="Z717" s="225"/>
      <c r="AA717" s="220"/>
      <c r="AE717" s="371"/>
      <c r="AF717" s="371"/>
      <c r="AG717" s="371"/>
      <c r="AH717" s="371"/>
      <c r="AI717" s="371"/>
      <c r="AJ717" s="371"/>
      <c r="AK717" s="371"/>
      <c r="AL717" s="371"/>
      <c r="AM717" s="371"/>
      <c r="AN717" s="371"/>
      <c r="AO717" s="371"/>
      <c r="AP717" s="371"/>
      <c r="AQ717" s="371"/>
      <c r="AR717" s="371"/>
      <c r="AS717" s="371"/>
      <c r="AT717" s="371"/>
      <c r="AU717" s="371"/>
      <c r="AV717" s="371"/>
      <c r="AW717" s="371"/>
      <c r="AX717" s="371"/>
      <c r="AY717" s="371"/>
      <c r="AZ717" s="371"/>
      <c r="BA717" s="371"/>
      <c r="BB717" s="371"/>
      <c r="BC717" s="371"/>
      <c r="BD717" s="371"/>
      <c r="BE717" s="371"/>
      <c r="BF717" s="371"/>
      <c r="BG717" s="371"/>
      <c r="BH717" s="371"/>
      <c r="BI717" s="371"/>
      <c r="BJ717" s="371"/>
      <c r="BK717" s="371"/>
      <c r="BL717" s="371"/>
      <c r="BM717" s="371"/>
      <c r="BN717" s="371"/>
      <c r="BO717" s="371"/>
      <c r="BP717" s="371"/>
      <c r="BQ717" s="371"/>
      <c r="BR717" s="371"/>
      <c r="BS717" s="371"/>
      <c r="BT717" s="371"/>
      <c r="BU717" s="371"/>
      <c r="BV717" s="371"/>
      <c r="BW717" s="371"/>
      <c r="BX717" s="371"/>
      <c r="BY717" s="371"/>
      <c r="BZ717" s="371"/>
      <c r="CA717" s="371"/>
      <c r="CB717" s="371"/>
      <c r="CC717" s="371"/>
      <c r="CD717" s="371"/>
      <c r="CE717" s="371"/>
      <c r="CF717" s="371"/>
    </row>
    <row r="718" spans="1:84" s="22" customFormat="1" x14ac:dyDescent="0.2">
      <c r="A718" s="223"/>
      <c r="C718" s="224"/>
      <c r="Z718" s="225"/>
      <c r="AA718" s="220"/>
      <c r="AE718" s="371"/>
      <c r="AF718" s="371"/>
      <c r="AG718" s="371"/>
      <c r="AH718" s="371"/>
      <c r="AI718" s="371"/>
      <c r="AJ718" s="371"/>
      <c r="AK718" s="371"/>
      <c r="AL718" s="371"/>
      <c r="AM718" s="371"/>
      <c r="AN718" s="371"/>
      <c r="AO718" s="371"/>
      <c r="AP718" s="371"/>
      <c r="AQ718" s="371"/>
      <c r="AR718" s="371"/>
      <c r="AS718" s="371"/>
      <c r="AT718" s="371"/>
      <c r="AU718" s="371"/>
      <c r="AV718" s="371"/>
      <c r="AW718" s="371"/>
      <c r="AX718" s="371"/>
      <c r="AY718" s="371"/>
      <c r="AZ718" s="371"/>
      <c r="BA718" s="371"/>
      <c r="BB718" s="371"/>
      <c r="BC718" s="371"/>
      <c r="BD718" s="371"/>
      <c r="BE718" s="371"/>
      <c r="BF718" s="371"/>
      <c r="BG718" s="371"/>
      <c r="BH718" s="371"/>
      <c r="BI718" s="371"/>
      <c r="BJ718" s="371"/>
      <c r="BK718" s="371"/>
      <c r="BL718" s="371"/>
      <c r="BM718" s="371"/>
      <c r="BN718" s="371"/>
      <c r="BO718" s="371"/>
      <c r="BP718" s="371"/>
      <c r="BQ718" s="371"/>
      <c r="BR718" s="371"/>
      <c r="BS718" s="371"/>
      <c r="BT718" s="371"/>
      <c r="BU718" s="371"/>
      <c r="BV718" s="371"/>
      <c r="BW718" s="371"/>
      <c r="BX718" s="371"/>
      <c r="BY718" s="371"/>
      <c r="BZ718" s="371"/>
      <c r="CA718" s="371"/>
      <c r="CB718" s="371"/>
      <c r="CC718" s="371"/>
      <c r="CD718" s="371"/>
      <c r="CE718" s="371"/>
      <c r="CF718" s="371"/>
    </row>
    <row r="719" spans="1:84" s="22" customFormat="1" x14ac:dyDescent="0.2">
      <c r="A719" s="223"/>
      <c r="C719" s="224"/>
      <c r="Z719" s="225"/>
      <c r="AA719" s="220"/>
      <c r="AE719" s="371"/>
      <c r="AF719" s="371"/>
      <c r="AG719" s="371"/>
      <c r="AH719" s="371"/>
      <c r="AI719" s="371"/>
      <c r="AJ719" s="371"/>
      <c r="AK719" s="371"/>
      <c r="AL719" s="371"/>
      <c r="AM719" s="371"/>
      <c r="AN719" s="371"/>
      <c r="AO719" s="371"/>
      <c r="AP719" s="371"/>
      <c r="AQ719" s="371"/>
      <c r="AR719" s="371"/>
      <c r="AS719" s="371"/>
      <c r="AT719" s="371"/>
      <c r="AU719" s="371"/>
      <c r="AV719" s="371"/>
      <c r="AW719" s="371"/>
      <c r="AX719" s="371"/>
      <c r="AY719" s="371"/>
      <c r="AZ719" s="371"/>
      <c r="BA719" s="371"/>
      <c r="BB719" s="371"/>
      <c r="BC719" s="371"/>
      <c r="BD719" s="371"/>
      <c r="BE719" s="371"/>
      <c r="BF719" s="371"/>
      <c r="BG719" s="371"/>
      <c r="BH719" s="371"/>
      <c r="BI719" s="371"/>
      <c r="BJ719" s="371"/>
      <c r="BK719" s="371"/>
      <c r="BL719" s="371"/>
      <c r="BM719" s="371"/>
      <c r="BN719" s="371"/>
      <c r="BO719" s="371"/>
      <c r="BP719" s="371"/>
      <c r="BQ719" s="371"/>
      <c r="BR719" s="371"/>
      <c r="BS719" s="371"/>
      <c r="BT719" s="371"/>
      <c r="BU719" s="371"/>
      <c r="BV719" s="371"/>
      <c r="BW719" s="371"/>
      <c r="BX719" s="371"/>
      <c r="BY719" s="371"/>
      <c r="BZ719" s="371"/>
      <c r="CA719" s="371"/>
      <c r="CB719" s="371"/>
      <c r="CC719" s="371"/>
      <c r="CD719" s="371"/>
      <c r="CE719" s="371"/>
      <c r="CF719" s="371"/>
    </row>
    <row r="720" spans="1:84" s="22" customFormat="1" x14ac:dyDescent="0.2">
      <c r="A720" s="223"/>
      <c r="C720" s="224"/>
      <c r="Z720" s="225"/>
      <c r="AA720" s="220"/>
      <c r="AE720" s="371"/>
      <c r="AF720" s="371"/>
      <c r="AG720" s="371"/>
      <c r="AH720" s="371"/>
      <c r="AI720" s="371"/>
      <c r="AJ720" s="371"/>
      <c r="AK720" s="371"/>
      <c r="AL720" s="371"/>
      <c r="AM720" s="371"/>
      <c r="AN720" s="371"/>
      <c r="AO720" s="371"/>
      <c r="AP720" s="371"/>
      <c r="AQ720" s="371"/>
      <c r="AR720" s="371"/>
      <c r="AS720" s="371"/>
      <c r="AT720" s="371"/>
      <c r="AU720" s="371"/>
      <c r="AV720" s="371"/>
      <c r="AW720" s="371"/>
      <c r="AX720" s="371"/>
      <c r="AY720" s="371"/>
      <c r="AZ720" s="371"/>
      <c r="BA720" s="371"/>
      <c r="BB720" s="371"/>
      <c r="BC720" s="371"/>
      <c r="BD720" s="371"/>
      <c r="BE720" s="371"/>
      <c r="BF720" s="371"/>
      <c r="BG720" s="371"/>
      <c r="BH720" s="371"/>
      <c r="BI720" s="371"/>
      <c r="BJ720" s="371"/>
      <c r="BK720" s="371"/>
      <c r="BL720" s="371"/>
      <c r="BM720" s="371"/>
      <c r="BN720" s="371"/>
      <c r="BO720" s="371"/>
      <c r="BP720" s="371"/>
      <c r="BQ720" s="371"/>
      <c r="BR720" s="371"/>
      <c r="BS720" s="371"/>
      <c r="BT720" s="371"/>
      <c r="BU720" s="371"/>
      <c r="BV720" s="371"/>
      <c r="BW720" s="371"/>
      <c r="BX720" s="371"/>
      <c r="BY720" s="371"/>
      <c r="BZ720" s="371"/>
      <c r="CA720" s="371"/>
      <c r="CB720" s="371"/>
      <c r="CC720" s="371"/>
      <c r="CD720" s="371"/>
      <c r="CE720" s="371"/>
      <c r="CF720" s="371"/>
    </row>
    <row r="721" spans="1:84" s="22" customFormat="1" x14ac:dyDescent="0.2">
      <c r="A721" s="223"/>
      <c r="C721" s="224"/>
      <c r="Z721" s="225"/>
      <c r="AA721" s="220"/>
      <c r="AE721" s="371"/>
      <c r="AF721" s="371"/>
      <c r="AG721" s="371"/>
      <c r="AH721" s="371"/>
      <c r="AI721" s="371"/>
      <c r="AJ721" s="371"/>
      <c r="AK721" s="371"/>
      <c r="AL721" s="371"/>
      <c r="AM721" s="371"/>
      <c r="AN721" s="371"/>
      <c r="AO721" s="371"/>
      <c r="AP721" s="371"/>
      <c r="AQ721" s="371"/>
      <c r="AR721" s="371"/>
      <c r="AS721" s="371"/>
      <c r="AT721" s="371"/>
      <c r="AU721" s="371"/>
      <c r="AV721" s="371"/>
      <c r="AW721" s="371"/>
      <c r="AX721" s="371"/>
      <c r="AY721" s="371"/>
      <c r="AZ721" s="371"/>
      <c r="BA721" s="371"/>
      <c r="BB721" s="371"/>
      <c r="BC721" s="371"/>
      <c r="BD721" s="371"/>
      <c r="BE721" s="371"/>
      <c r="BF721" s="371"/>
      <c r="BG721" s="371"/>
      <c r="BH721" s="371"/>
      <c r="BI721" s="371"/>
      <c r="BJ721" s="371"/>
      <c r="BK721" s="371"/>
      <c r="BL721" s="371"/>
      <c r="BM721" s="371"/>
      <c r="BN721" s="371"/>
      <c r="BO721" s="371"/>
      <c r="BP721" s="371"/>
      <c r="BQ721" s="371"/>
      <c r="BR721" s="371"/>
      <c r="BS721" s="371"/>
      <c r="BT721" s="371"/>
      <c r="BU721" s="371"/>
      <c r="BV721" s="371"/>
      <c r="BW721" s="371"/>
      <c r="BX721" s="371"/>
      <c r="BY721" s="371"/>
      <c r="BZ721" s="371"/>
      <c r="CA721" s="371"/>
      <c r="CB721" s="371"/>
      <c r="CC721" s="371"/>
      <c r="CD721" s="371"/>
      <c r="CE721" s="371"/>
      <c r="CF721" s="371"/>
    </row>
    <row r="722" spans="1:84" s="22" customFormat="1" x14ac:dyDescent="0.2">
      <c r="A722" s="223"/>
      <c r="C722" s="224"/>
      <c r="Z722" s="225"/>
      <c r="AA722" s="220"/>
      <c r="AE722" s="371"/>
      <c r="AF722" s="371"/>
      <c r="AG722" s="371"/>
      <c r="AH722" s="371"/>
      <c r="AI722" s="371"/>
      <c r="AJ722" s="371"/>
      <c r="AK722" s="371"/>
      <c r="AL722" s="371"/>
      <c r="AM722" s="371"/>
      <c r="AN722" s="371"/>
      <c r="AO722" s="371"/>
      <c r="AP722" s="371"/>
      <c r="AQ722" s="371"/>
      <c r="AR722" s="371"/>
      <c r="AS722" s="371"/>
      <c r="AT722" s="371"/>
      <c r="AU722" s="371"/>
      <c r="AV722" s="371"/>
      <c r="AW722" s="371"/>
      <c r="AX722" s="371"/>
      <c r="AY722" s="371"/>
      <c r="AZ722" s="371"/>
      <c r="BA722" s="371"/>
      <c r="BB722" s="371"/>
      <c r="BC722" s="371"/>
      <c r="BD722" s="371"/>
      <c r="BE722" s="371"/>
      <c r="BF722" s="371"/>
      <c r="BG722" s="371"/>
      <c r="BH722" s="371"/>
      <c r="BI722" s="371"/>
      <c r="BJ722" s="371"/>
      <c r="BK722" s="371"/>
      <c r="BL722" s="371"/>
      <c r="BM722" s="371"/>
      <c r="BN722" s="371"/>
      <c r="BO722" s="371"/>
      <c r="BP722" s="371"/>
      <c r="BQ722" s="371"/>
      <c r="BR722" s="371"/>
      <c r="BS722" s="371"/>
      <c r="BT722" s="371"/>
      <c r="BU722" s="371"/>
      <c r="BV722" s="371"/>
      <c r="BW722" s="371"/>
      <c r="BX722" s="371"/>
      <c r="BY722" s="371"/>
      <c r="BZ722" s="371"/>
      <c r="CA722" s="371"/>
      <c r="CB722" s="371"/>
      <c r="CC722" s="371"/>
      <c r="CD722" s="371"/>
      <c r="CE722" s="371"/>
      <c r="CF722" s="371"/>
    </row>
    <row r="723" spans="1:84" s="22" customFormat="1" x14ac:dyDescent="0.2">
      <c r="A723" s="223"/>
      <c r="C723" s="224"/>
      <c r="Z723" s="225"/>
      <c r="AA723" s="220"/>
      <c r="AE723" s="371"/>
      <c r="AF723" s="371"/>
      <c r="AG723" s="371"/>
      <c r="AH723" s="371"/>
      <c r="AI723" s="371"/>
      <c r="AJ723" s="371"/>
      <c r="AK723" s="371"/>
      <c r="AL723" s="371"/>
      <c r="AM723" s="371"/>
      <c r="AN723" s="371"/>
      <c r="AO723" s="371"/>
      <c r="AP723" s="371"/>
      <c r="AQ723" s="371"/>
      <c r="AR723" s="371"/>
      <c r="AS723" s="371"/>
      <c r="AT723" s="371"/>
      <c r="AU723" s="371"/>
      <c r="AV723" s="371"/>
      <c r="AW723" s="371"/>
      <c r="AX723" s="371"/>
      <c r="AY723" s="371"/>
      <c r="AZ723" s="371"/>
      <c r="BA723" s="371"/>
      <c r="BB723" s="371"/>
      <c r="BC723" s="371"/>
      <c r="BD723" s="371"/>
      <c r="BE723" s="371"/>
      <c r="BF723" s="371"/>
      <c r="BG723" s="371"/>
      <c r="BH723" s="371"/>
      <c r="BI723" s="371"/>
      <c r="BJ723" s="371"/>
      <c r="BK723" s="371"/>
      <c r="BL723" s="371"/>
      <c r="BM723" s="371"/>
      <c r="BN723" s="371"/>
      <c r="BO723" s="371"/>
      <c r="BP723" s="371"/>
      <c r="BQ723" s="371"/>
      <c r="BR723" s="371"/>
      <c r="BS723" s="371"/>
      <c r="BT723" s="371"/>
      <c r="BU723" s="371"/>
      <c r="BV723" s="371"/>
      <c r="BW723" s="371"/>
      <c r="BX723" s="371"/>
      <c r="BY723" s="371"/>
      <c r="BZ723" s="371"/>
      <c r="CA723" s="371"/>
      <c r="CB723" s="371"/>
      <c r="CC723" s="371"/>
      <c r="CD723" s="371"/>
      <c r="CE723" s="371"/>
      <c r="CF723" s="371"/>
    </row>
    <row r="724" spans="1:84" s="22" customFormat="1" x14ac:dyDescent="0.2">
      <c r="A724" s="223"/>
      <c r="C724" s="224"/>
      <c r="Z724" s="225"/>
      <c r="AA724" s="220"/>
      <c r="AE724" s="371"/>
      <c r="AF724" s="371"/>
      <c r="AG724" s="371"/>
      <c r="AH724" s="371"/>
      <c r="AI724" s="371"/>
      <c r="AJ724" s="371"/>
      <c r="AK724" s="371"/>
      <c r="AL724" s="371"/>
      <c r="AM724" s="371"/>
      <c r="AN724" s="371"/>
      <c r="AO724" s="371"/>
      <c r="AP724" s="371"/>
      <c r="AQ724" s="371"/>
      <c r="AR724" s="371"/>
      <c r="AS724" s="371"/>
      <c r="AT724" s="371"/>
      <c r="AU724" s="371"/>
      <c r="AV724" s="371"/>
      <c r="AW724" s="371"/>
      <c r="AX724" s="371"/>
      <c r="AY724" s="371"/>
      <c r="AZ724" s="371"/>
      <c r="BA724" s="371"/>
      <c r="BB724" s="371"/>
      <c r="BC724" s="371"/>
      <c r="BD724" s="371"/>
      <c r="BE724" s="371"/>
      <c r="BF724" s="371"/>
      <c r="BG724" s="371"/>
      <c r="BH724" s="371"/>
      <c r="BI724" s="371"/>
      <c r="BJ724" s="371"/>
      <c r="BK724" s="371"/>
      <c r="BL724" s="371"/>
      <c r="BM724" s="371"/>
      <c r="BN724" s="371"/>
      <c r="BO724" s="371"/>
      <c r="BP724" s="371"/>
      <c r="BQ724" s="371"/>
      <c r="BR724" s="371"/>
      <c r="BS724" s="371"/>
      <c r="BT724" s="371"/>
      <c r="BU724" s="371"/>
      <c r="BV724" s="371"/>
      <c r="BW724" s="371"/>
      <c r="BX724" s="371"/>
      <c r="BY724" s="371"/>
      <c r="BZ724" s="371"/>
      <c r="CA724" s="371"/>
      <c r="CB724" s="371"/>
      <c r="CC724" s="371"/>
      <c r="CD724" s="371"/>
      <c r="CE724" s="371"/>
      <c r="CF724" s="371"/>
    </row>
    <row r="725" spans="1:84" s="22" customFormat="1" x14ac:dyDescent="0.2">
      <c r="A725" s="223"/>
      <c r="C725" s="224"/>
      <c r="Z725" s="225"/>
      <c r="AA725" s="220"/>
      <c r="AE725" s="371"/>
      <c r="AF725" s="371"/>
      <c r="AG725" s="371"/>
      <c r="AH725" s="371"/>
      <c r="AI725" s="371"/>
      <c r="AJ725" s="371"/>
      <c r="AK725" s="371"/>
      <c r="AL725" s="371"/>
      <c r="AM725" s="371"/>
      <c r="AN725" s="371"/>
      <c r="AO725" s="371"/>
      <c r="AP725" s="371"/>
      <c r="AQ725" s="371"/>
      <c r="AR725" s="371"/>
      <c r="AS725" s="371"/>
      <c r="AT725" s="371"/>
      <c r="AU725" s="371"/>
      <c r="AV725" s="371"/>
      <c r="AW725" s="371"/>
      <c r="AX725" s="371"/>
      <c r="AY725" s="371"/>
      <c r="AZ725" s="371"/>
      <c r="BA725" s="371"/>
      <c r="BB725" s="371"/>
      <c r="BC725" s="371"/>
      <c r="BD725" s="371"/>
      <c r="BE725" s="371"/>
      <c r="BF725" s="371"/>
      <c r="BG725" s="371"/>
      <c r="BH725" s="371"/>
      <c r="BI725" s="371"/>
      <c r="BJ725" s="371"/>
      <c r="BK725" s="371"/>
      <c r="BL725" s="371"/>
      <c r="BM725" s="371"/>
      <c r="BN725" s="371"/>
      <c r="BO725" s="371"/>
      <c r="BP725" s="371"/>
      <c r="BQ725" s="371"/>
      <c r="BR725" s="371"/>
      <c r="BS725" s="371"/>
      <c r="BT725" s="371"/>
      <c r="BU725" s="371"/>
      <c r="BV725" s="371"/>
      <c r="BW725" s="371"/>
      <c r="BX725" s="371"/>
      <c r="BY725" s="371"/>
      <c r="BZ725" s="371"/>
      <c r="CA725" s="371"/>
      <c r="CB725" s="371"/>
      <c r="CC725" s="371"/>
      <c r="CD725" s="371"/>
      <c r="CE725" s="371"/>
      <c r="CF725" s="371"/>
    </row>
    <row r="726" spans="1:84" s="22" customFormat="1" x14ac:dyDescent="0.2">
      <c r="A726" s="223"/>
      <c r="C726" s="224"/>
      <c r="Z726" s="225"/>
      <c r="AA726" s="220"/>
      <c r="AE726" s="371"/>
      <c r="AF726" s="371"/>
      <c r="AG726" s="371"/>
      <c r="AH726" s="371"/>
      <c r="AI726" s="371"/>
      <c r="AJ726" s="371"/>
      <c r="AK726" s="371"/>
      <c r="AL726" s="371"/>
      <c r="AM726" s="371"/>
      <c r="AN726" s="371"/>
      <c r="AO726" s="371"/>
      <c r="AP726" s="371"/>
      <c r="AQ726" s="371"/>
      <c r="AR726" s="371"/>
      <c r="AS726" s="371"/>
      <c r="AT726" s="371"/>
      <c r="AU726" s="371"/>
      <c r="AV726" s="371"/>
      <c r="AW726" s="371"/>
      <c r="AX726" s="371"/>
      <c r="AY726" s="371"/>
      <c r="AZ726" s="371"/>
      <c r="BA726" s="371"/>
      <c r="BB726" s="371"/>
      <c r="BC726" s="371"/>
      <c r="BD726" s="371"/>
      <c r="BE726" s="371"/>
      <c r="BF726" s="371"/>
      <c r="BG726" s="371"/>
      <c r="BH726" s="371"/>
      <c r="BI726" s="371"/>
      <c r="BJ726" s="371"/>
      <c r="BK726" s="371"/>
      <c r="BL726" s="371"/>
      <c r="BM726" s="371"/>
      <c r="BN726" s="371"/>
      <c r="BO726" s="371"/>
      <c r="BP726" s="371"/>
      <c r="BQ726" s="371"/>
      <c r="BR726" s="371"/>
      <c r="BS726" s="371"/>
      <c r="BT726" s="371"/>
      <c r="BU726" s="371"/>
      <c r="BV726" s="371"/>
      <c r="BW726" s="371"/>
      <c r="BX726" s="371"/>
      <c r="BY726" s="371"/>
      <c r="BZ726" s="371"/>
      <c r="CA726" s="371"/>
      <c r="CB726" s="371"/>
      <c r="CC726" s="371"/>
      <c r="CD726" s="371"/>
      <c r="CE726" s="371"/>
      <c r="CF726" s="371"/>
    </row>
    <row r="727" spans="1:84" s="22" customFormat="1" x14ac:dyDescent="0.2">
      <c r="A727" s="223"/>
      <c r="C727" s="224"/>
      <c r="Z727" s="225"/>
      <c r="AA727" s="220"/>
      <c r="AE727" s="371"/>
      <c r="AF727" s="371"/>
      <c r="AG727" s="371"/>
      <c r="AH727" s="371"/>
      <c r="AI727" s="371"/>
      <c r="AJ727" s="371"/>
      <c r="AK727" s="371"/>
      <c r="AL727" s="371"/>
      <c r="AM727" s="371"/>
      <c r="AN727" s="371"/>
      <c r="AO727" s="371"/>
      <c r="AP727" s="371"/>
      <c r="AQ727" s="371"/>
      <c r="AR727" s="371"/>
      <c r="AS727" s="371"/>
      <c r="AT727" s="371"/>
      <c r="AU727" s="371"/>
      <c r="AV727" s="371"/>
      <c r="AW727" s="371"/>
      <c r="AX727" s="371"/>
      <c r="AY727" s="371"/>
      <c r="AZ727" s="371"/>
      <c r="BA727" s="371"/>
      <c r="BB727" s="371"/>
      <c r="BC727" s="371"/>
      <c r="BD727" s="371"/>
      <c r="BE727" s="371"/>
      <c r="BF727" s="371"/>
      <c r="BG727" s="371"/>
      <c r="BH727" s="371"/>
      <c r="BI727" s="371"/>
      <c r="BJ727" s="371"/>
      <c r="BK727" s="371"/>
      <c r="BL727" s="371"/>
      <c r="BM727" s="371"/>
      <c r="BN727" s="371"/>
      <c r="BO727" s="371"/>
      <c r="BP727" s="371"/>
      <c r="BQ727" s="371"/>
      <c r="BR727" s="371"/>
      <c r="BS727" s="371"/>
      <c r="BT727" s="371"/>
      <c r="BU727" s="371"/>
      <c r="BV727" s="371"/>
      <c r="BW727" s="371"/>
      <c r="BX727" s="371"/>
      <c r="BY727" s="371"/>
      <c r="BZ727" s="371"/>
      <c r="CA727" s="371"/>
      <c r="CB727" s="371"/>
      <c r="CC727" s="371"/>
      <c r="CD727" s="371"/>
      <c r="CE727" s="371"/>
      <c r="CF727" s="371"/>
    </row>
    <row r="728" spans="1:84" s="22" customFormat="1" x14ac:dyDescent="0.2">
      <c r="A728" s="223"/>
      <c r="C728" s="224"/>
      <c r="Z728" s="225"/>
      <c r="AA728" s="220"/>
      <c r="AE728" s="371"/>
      <c r="AF728" s="371"/>
      <c r="AG728" s="371"/>
      <c r="AH728" s="371"/>
      <c r="AI728" s="371"/>
      <c r="AJ728" s="371"/>
      <c r="AK728" s="371"/>
      <c r="AL728" s="371"/>
      <c r="AM728" s="371"/>
      <c r="AN728" s="371"/>
      <c r="AO728" s="371"/>
      <c r="AP728" s="371"/>
      <c r="AQ728" s="371"/>
      <c r="AR728" s="371"/>
      <c r="AS728" s="371"/>
      <c r="AT728" s="371"/>
      <c r="AU728" s="371"/>
      <c r="AV728" s="371"/>
      <c r="AW728" s="371"/>
      <c r="AX728" s="371"/>
      <c r="AY728" s="371"/>
      <c r="AZ728" s="371"/>
      <c r="BA728" s="371"/>
      <c r="BB728" s="371"/>
      <c r="BC728" s="371"/>
      <c r="BD728" s="371"/>
      <c r="BE728" s="371"/>
      <c r="BF728" s="371"/>
      <c r="BG728" s="371"/>
      <c r="BH728" s="371"/>
      <c r="BI728" s="371"/>
      <c r="BJ728" s="371"/>
      <c r="BK728" s="371"/>
      <c r="BL728" s="371"/>
      <c r="BM728" s="371"/>
      <c r="BN728" s="371"/>
      <c r="BO728" s="371"/>
      <c r="BP728" s="371"/>
      <c r="BQ728" s="371"/>
      <c r="BR728" s="371"/>
      <c r="BS728" s="371"/>
      <c r="BT728" s="371"/>
      <c r="BU728" s="371"/>
      <c r="BV728" s="371"/>
      <c r="BW728" s="371"/>
      <c r="BX728" s="371"/>
      <c r="BY728" s="371"/>
      <c r="BZ728" s="371"/>
      <c r="CA728" s="371"/>
      <c r="CB728" s="371"/>
      <c r="CC728" s="371"/>
      <c r="CD728" s="371"/>
      <c r="CE728" s="371"/>
      <c r="CF728" s="371"/>
    </row>
    <row r="729" spans="1:84" s="22" customFormat="1" x14ac:dyDescent="0.2">
      <c r="A729" s="223"/>
      <c r="C729" s="224"/>
      <c r="Z729" s="225"/>
      <c r="AA729" s="220"/>
      <c r="AE729" s="371"/>
      <c r="AF729" s="371"/>
      <c r="AG729" s="371"/>
      <c r="AH729" s="371"/>
      <c r="AI729" s="371"/>
      <c r="AJ729" s="371"/>
      <c r="AK729" s="371"/>
      <c r="AL729" s="371"/>
      <c r="AM729" s="371"/>
      <c r="AN729" s="371"/>
      <c r="AO729" s="371"/>
      <c r="AP729" s="371"/>
      <c r="AQ729" s="371"/>
      <c r="AR729" s="371"/>
      <c r="AS729" s="371"/>
      <c r="AT729" s="371"/>
      <c r="AU729" s="371"/>
      <c r="AV729" s="371"/>
      <c r="AW729" s="371"/>
      <c r="AX729" s="371"/>
      <c r="AY729" s="371"/>
      <c r="AZ729" s="371"/>
      <c r="BA729" s="371"/>
      <c r="BB729" s="371"/>
      <c r="BC729" s="371"/>
      <c r="BD729" s="371"/>
      <c r="BE729" s="371"/>
      <c r="BF729" s="371"/>
      <c r="BG729" s="371"/>
      <c r="BH729" s="371"/>
      <c r="BI729" s="371"/>
      <c r="BJ729" s="371"/>
      <c r="BK729" s="371"/>
      <c r="BL729" s="371"/>
      <c r="BM729" s="371"/>
      <c r="BN729" s="371"/>
      <c r="BO729" s="371"/>
      <c r="BP729" s="371"/>
      <c r="BQ729" s="371"/>
      <c r="BR729" s="371"/>
      <c r="BS729" s="371"/>
      <c r="BT729" s="371"/>
      <c r="BU729" s="371"/>
      <c r="BV729" s="371"/>
      <c r="BW729" s="371"/>
      <c r="BX729" s="371"/>
      <c r="BY729" s="371"/>
      <c r="BZ729" s="371"/>
      <c r="CA729" s="371"/>
      <c r="CB729" s="371"/>
      <c r="CC729" s="371"/>
      <c r="CD729" s="371"/>
      <c r="CE729" s="371"/>
      <c r="CF729" s="371"/>
    </row>
    <row r="730" spans="1:84" s="22" customFormat="1" x14ac:dyDescent="0.2">
      <c r="A730" s="223"/>
      <c r="C730" s="224"/>
      <c r="Z730" s="225"/>
      <c r="AA730" s="220"/>
      <c r="AE730" s="371"/>
      <c r="AF730" s="371"/>
      <c r="AG730" s="371"/>
      <c r="AH730" s="371"/>
      <c r="AI730" s="371"/>
      <c r="AJ730" s="371"/>
      <c r="AK730" s="371"/>
      <c r="AL730" s="371"/>
      <c r="AM730" s="371"/>
      <c r="AN730" s="371"/>
      <c r="AO730" s="371"/>
      <c r="AP730" s="371"/>
      <c r="AQ730" s="371"/>
      <c r="AR730" s="371"/>
      <c r="AS730" s="371"/>
      <c r="AT730" s="371"/>
      <c r="AU730" s="371"/>
      <c r="AV730" s="371"/>
      <c r="AW730" s="371"/>
      <c r="AX730" s="371"/>
      <c r="AY730" s="371"/>
      <c r="AZ730" s="371"/>
      <c r="BA730" s="371"/>
      <c r="BB730" s="371"/>
      <c r="BC730" s="371"/>
      <c r="BD730" s="371"/>
      <c r="BE730" s="371"/>
      <c r="BF730" s="371"/>
      <c r="BG730" s="371"/>
      <c r="BH730" s="371"/>
      <c r="BI730" s="371"/>
      <c r="BJ730" s="371"/>
      <c r="BK730" s="371"/>
      <c r="BL730" s="371"/>
      <c r="BM730" s="371"/>
      <c r="BN730" s="371"/>
      <c r="BO730" s="371"/>
      <c r="BP730" s="371"/>
      <c r="BQ730" s="371"/>
      <c r="BR730" s="371"/>
      <c r="BS730" s="371"/>
      <c r="BT730" s="371"/>
      <c r="BU730" s="371"/>
      <c r="BV730" s="371"/>
      <c r="BW730" s="371"/>
      <c r="BX730" s="371"/>
      <c r="BY730" s="371"/>
      <c r="BZ730" s="371"/>
      <c r="CA730" s="371"/>
      <c r="CB730" s="371"/>
      <c r="CC730" s="371"/>
      <c r="CD730" s="371"/>
      <c r="CE730" s="371"/>
      <c r="CF730" s="371"/>
    </row>
    <row r="731" spans="1:84" s="22" customFormat="1" x14ac:dyDescent="0.2">
      <c r="A731" s="223"/>
      <c r="C731" s="224"/>
      <c r="Z731" s="225"/>
      <c r="AA731" s="220"/>
      <c r="AE731" s="371"/>
      <c r="AF731" s="371"/>
      <c r="AG731" s="371"/>
      <c r="AH731" s="371"/>
      <c r="AI731" s="371"/>
      <c r="AJ731" s="371"/>
      <c r="AK731" s="371"/>
      <c r="AL731" s="371"/>
      <c r="AM731" s="371"/>
      <c r="AN731" s="371"/>
      <c r="AO731" s="371"/>
      <c r="AP731" s="371"/>
      <c r="AQ731" s="371"/>
      <c r="AR731" s="371"/>
      <c r="AS731" s="371"/>
      <c r="AT731" s="371"/>
      <c r="AU731" s="371"/>
      <c r="AV731" s="371"/>
      <c r="AW731" s="371"/>
      <c r="AX731" s="371"/>
      <c r="AY731" s="371"/>
      <c r="AZ731" s="371"/>
      <c r="BA731" s="371"/>
      <c r="BB731" s="371"/>
      <c r="BC731" s="371"/>
      <c r="BD731" s="371"/>
      <c r="BE731" s="371"/>
      <c r="BF731" s="371"/>
      <c r="BG731" s="371"/>
      <c r="BH731" s="371"/>
      <c r="BI731" s="371"/>
      <c r="BJ731" s="371"/>
      <c r="BK731" s="371"/>
      <c r="BL731" s="371"/>
      <c r="BM731" s="371"/>
      <c r="BN731" s="371"/>
      <c r="BO731" s="371"/>
      <c r="BP731" s="371"/>
      <c r="BQ731" s="371"/>
      <c r="BR731" s="371"/>
      <c r="BS731" s="371"/>
      <c r="BT731" s="371"/>
      <c r="BU731" s="371"/>
      <c r="BV731" s="371"/>
      <c r="BW731" s="371"/>
      <c r="BX731" s="371"/>
      <c r="BY731" s="371"/>
      <c r="BZ731" s="371"/>
      <c r="CA731" s="371"/>
      <c r="CB731" s="371"/>
      <c r="CC731" s="371"/>
      <c r="CD731" s="371"/>
      <c r="CE731" s="371"/>
      <c r="CF731" s="371"/>
    </row>
    <row r="732" spans="1:84" s="22" customFormat="1" x14ac:dyDescent="0.2">
      <c r="A732" s="223"/>
      <c r="C732" s="224"/>
      <c r="Z732" s="225"/>
      <c r="AA732" s="220"/>
      <c r="AE732" s="371"/>
      <c r="AF732" s="371"/>
      <c r="AG732" s="371"/>
      <c r="AH732" s="371"/>
      <c r="AI732" s="371"/>
      <c r="AJ732" s="371"/>
      <c r="AK732" s="371"/>
      <c r="AL732" s="371"/>
      <c r="AM732" s="371"/>
      <c r="AN732" s="371"/>
      <c r="AO732" s="371"/>
      <c r="AP732" s="371"/>
      <c r="AQ732" s="371"/>
      <c r="AR732" s="371"/>
      <c r="AS732" s="371"/>
      <c r="AT732" s="371"/>
      <c r="AU732" s="371"/>
      <c r="AV732" s="371"/>
      <c r="AW732" s="371"/>
      <c r="AX732" s="371"/>
      <c r="AY732" s="371"/>
      <c r="AZ732" s="371"/>
      <c r="BA732" s="371"/>
      <c r="BB732" s="371"/>
      <c r="BC732" s="371"/>
      <c r="BD732" s="371"/>
      <c r="BE732" s="371"/>
      <c r="BF732" s="371"/>
      <c r="BG732" s="371"/>
      <c r="BH732" s="371"/>
      <c r="BI732" s="371"/>
      <c r="BJ732" s="371"/>
      <c r="BK732" s="371"/>
      <c r="BL732" s="371"/>
      <c r="BM732" s="371"/>
      <c r="BN732" s="371"/>
      <c r="BO732" s="371"/>
      <c r="BP732" s="371"/>
      <c r="BQ732" s="371"/>
      <c r="BR732" s="371"/>
      <c r="BS732" s="371"/>
      <c r="BT732" s="371"/>
      <c r="BU732" s="371"/>
      <c r="BV732" s="371"/>
      <c r="BW732" s="371"/>
      <c r="BX732" s="371"/>
      <c r="BY732" s="371"/>
      <c r="BZ732" s="371"/>
      <c r="CA732" s="371"/>
      <c r="CB732" s="371"/>
      <c r="CC732" s="371"/>
      <c r="CD732" s="371"/>
      <c r="CE732" s="371"/>
      <c r="CF732" s="371"/>
    </row>
    <row r="733" spans="1:84" s="22" customFormat="1" x14ac:dyDescent="0.2">
      <c r="A733" s="223"/>
      <c r="C733" s="224"/>
      <c r="Z733" s="225"/>
      <c r="AA733" s="220"/>
      <c r="AE733" s="371"/>
      <c r="AF733" s="371"/>
      <c r="AG733" s="371"/>
      <c r="AH733" s="371"/>
      <c r="AI733" s="371"/>
      <c r="AJ733" s="371"/>
      <c r="AK733" s="371"/>
      <c r="AL733" s="371"/>
      <c r="AM733" s="371"/>
      <c r="AN733" s="371"/>
      <c r="AO733" s="371"/>
      <c r="AP733" s="371"/>
      <c r="AQ733" s="371"/>
      <c r="AR733" s="371"/>
      <c r="AS733" s="371"/>
      <c r="AT733" s="371"/>
      <c r="AU733" s="371"/>
      <c r="AV733" s="371"/>
      <c r="AW733" s="371"/>
      <c r="AX733" s="371"/>
      <c r="AY733" s="371"/>
      <c r="AZ733" s="371"/>
      <c r="BA733" s="371"/>
      <c r="BB733" s="371"/>
      <c r="BC733" s="371"/>
      <c r="BD733" s="371"/>
      <c r="BE733" s="371"/>
      <c r="BF733" s="371"/>
      <c r="BG733" s="371"/>
      <c r="BH733" s="371"/>
      <c r="BI733" s="371"/>
      <c r="BJ733" s="371"/>
      <c r="BK733" s="371"/>
      <c r="BL733" s="371"/>
      <c r="BM733" s="371"/>
      <c r="BN733" s="371"/>
      <c r="BO733" s="371"/>
      <c r="BP733" s="371"/>
      <c r="BQ733" s="371"/>
      <c r="BR733" s="371"/>
      <c r="BS733" s="371"/>
      <c r="BT733" s="371"/>
      <c r="BU733" s="371"/>
      <c r="BV733" s="371"/>
      <c r="BW733" s="371"/>
      <c r="BX733" s="371"/>
      <c r="BY733" s="371"/>
      <c r="BZ733" s="371"/>
      <c r="CA733" s="371"/>
      <c r="CB733" s="371"/>
      <c r="CC733" s="371"/>
      <c r="CD733" s="371"/>
      <c r="CE733" s="371"/>
      <c r="CF733" s="371"/>
    </row>
    <row r="734" spans="1:84" s="22" customFormat="1" x14ac:dyDescent="0.2">
      <c r="A734" s="223"/>
      <c r="C734" s="224"/>
      <c r="Z734" s="225"/>
      <c r="AA734" s="220"/>
      <c r="AE734" s="371"/>
      <c r="AF734" s="371"/>
      <c r="AG734" s="371"/>
      <c r="AH734" s="371"/>
      <c r="AI734" s="371"/>
      <c r="AJ734" s="371"/>
      <c r="AK734" s="371"/>
      <c r="AL734" s="371"/>
      <c r="AM734" s="371"/>
      <c r="AN734" s="371"/>
      <c r="AO734" s="371"/>
      <c r="AP734" s="371"/>
      <c r="AQ734" s="371"/>
      <c r="AR734" s="371"/>
      <c r="AS734" s="371"/>
      <c r="AT734" s="371"/>
      <c r="AU734" s="371"/>
      <c r="AV734" s="371"/>
      <c r="AW734" s="371"/>
      <c r="AX734" s="371"/>
      <c r="AY734" s="371"/>
      <c r="AZ734" s="371"/>
      <c r="BA734" s="371"/>
      <c r="BB734" s="371"/>
      <c r="BC734" s="371"/>
      <c r="BD734" s="371"/>
      <c r="BE734" s="371"/>
      <c r="BF734" s="371"/>
      <c r="BG734" s="371"/>
      <c r="BH734" s="371"/>
      <c r="BI734" s="371"/>
      <c r="BJ734" s="371"/>
      <c r="BK734" s="371"/>
      <c r="BL734" s="371"/>
      <c r="BM734" s="371"/>
      <c r="BN734" s="371"/>
      <c r="BO734" s="371"/>
      <c r="BP734" s="371"/>
      <c r="BQ734" s="371"/>
      <c r="BR734" s="371"/>
      <c r="BS734" s="371"/>
      <c r="BT734" s="371"/>
      <c r="BU734" s="371"/>
      <c r="BV734" s="371"/>
      <c r="BW734" s="371"/>
      <c r="BX734" s="371"/>
      <c r="BY734" s="371"/>
      <c r="BZ734" s="371"/>
      <c r="CA734" s="371"/>
      <c r="CB734" s="371"/>
      <c r="CC734" s="371"/>
      <c r="CD734" s="371"/>
      <c r="CE734" s="371"/>
      <c r="CF734" s="371"/>
    </row>
    <row r="735" spans="1:84" s="22" customFormat="1" x14ac:dyDescent="0.2">
      <c r="A735" s="223"/>
      <c r="C735" s="224"/>
      <c r="Z735" s="225"/>
      <c r="AA735" s="220"/>
      <c r="AE735" s="371"/>
      <c r="AF735" s="371"/>
      <c r="AG735" s="371"/>
      <c r="AH735" s="371"/>
      <c r="AI735" s="371"/>
      <c r="AJ735" s="371"/>
      <c r="AK735" s="371"/>
      <c r="AL735" s="371"/>
      <c r="AM735" s="371"/>
      <c r="AN735" s="371"/>
      <c r="AO735" s="371"/>
      <c r="AP735" s="371"/>
      <c r="AQ735" s="371"/>
      <c r="AR735" s="371"/>
      <c r="AS735" s="371"/>
      <c r="AT735" s="371"/>
      <c r="AU735" s="371"/>
      <c r="AV735" s="371"/>
      <c r="AW735" s="371"/>
      <c r="AX735" s="371"/>
      <c r="AY735" s="371"/>
      <c r="AZ735" s="371"/>
      <c r="BA735" s="371"/>
      <c r="BB735" s="371"/>
      <c r="BC735" s="371"/>
      <c r="BD735" s="371"/>
      <c r="BE735" s="371"/>
      <c r="BF735" s="371"/>
      <c r="BG735" s="371"/>
      <c r="BH735" s="371"/>
      <c r="BI735" s="371"/>
      <c r="BJ735" s="371"/>
      <c r="BK735" s="371"/>
      <c r="BL735" s="371"/>
      <c r="BM735" s="371"/>
      <c r="BN735" s="371"/>
      <c r="BO735" s="371"/>
      <c r="BP735" s="371"/>
      <c r="BQ735" s="371"/>
      <c r="BR735" s="371"/>
      <c r="BS735" s="371"/>
      <c r="BT735" s="371"/>
      <c r="BU735" s="371"/>
      <c r="BV735" s="371"/>
      <c r="BW735" s="371"/>
      <c r="BX735" s="371"/>
      <c r="BY735" s="371"/>
      <c r="BZ735" s="371"/>
      <c r="CA735" s="371"/>
      <c r="CB735" s="371"/>
      <c r="CC735" s="371"/>
      <c r="CD735" s="371"/>
      <c r="CE735" s="371"/>
      <c r="CF735" s="371"/>
    </row>
    <row r="736" spans="1:84" s="22" customFormat="1" x14ac:dyDescent="0.2">
      <c r="A736" s="223"/>
      <c r="C736" s="224"/>
      <c r="Z736" s="225"/>
      <c r="AA736" s="220"/>
      <c r="AE736" s="371"/>
      <c r="AF736" s="371"/>
      <c r="AG736" s="371"/>
      <c r="AH736" s="371"/>
      <c r="AI736" s="371"/>
      <c r="AJ736" s="371"/>
      <c r="AK736" s="371"/>
      <c r="AL736" s="371"/>
      <c r="AM736" s="371"/>
      <c r="AN736" s="371"/>
      <c r="AO736" s="371"/>
      <c r="AP736" s="371"/>
      <c r="AQ736" s="371"/>
      <c r="AR736" s="371"/>
      <c r="AS736" s="371"/>
      <c r="AT736" s="371"/>
      <c r="AU736" s="371"/>
      <c r="AV736" s="371"/>
      <c r="AW736" s="371"/>
      <c r="AX736" s="371"/>
      <c r="AY736" s="371"/>
      <c r="AZ736" s="371"/>
      <c r="BA736" s="371"/>
      <c r="BB736" s="371"/>
      <c r="BC736" s="371"/>
      <c r="BD736" s="371"/>
      <c r="BE736" s="371"/>
      <c r="BF736" s="371"/>
      <c r="BG736" s="371"/>
      <c r="BH736" s="371"/>
      <c r="BI736" s="371"/>
      <c r="BJ736" s="371"/>
      <c r="BK736" s="371"/>
      <c r="BL736" s="371"/>
      <c r="BM736" s="371"/>
      <c r="BN736" s="371"/>
      <c r="BO736" s="371"/>
      <c r="BP736" s="371"/>
      <c r="BQ736" s="371"/>
      <c r="BR736" s="371"/>
      <c r="BS736" s="371"/>
      <c r="BT736" s="371"/>
      <c r="BU736" s="371"/>
      <c r="BV736" s="371"/>
      <c r="BW736" s="371"/>
      <c r="BX736" s="371"/>
      <c r="BY736" s="371"/>
      <c r="BZ736" s="371"/>
      <c r="CA736" s="371"/>
      <c r="CB736" s="371"/>
      <c r="CC736" s="371"/>
      <c r="CD736" s="371"/>
      <c r="CE736" s="371"/>
      <c r="CF736" s="371"/>
    </row>
    <row r="737" spans="1:84" s="22" customFormat="1" x14ac:dyDescent="0.2">
      <c r="A737" s="223"/>
      <c r="C737" s="224"/>
      <c r="Z737" s="225"/>
      <c r="AA737" s="220"/>
      <c r="AE737" s="371"/>
      <c r="AF737" s="371"/>
      <c r="AG737" s="371"/>
      <c r="AH737" s="371"/>
      <c r="AI737" s="371"/>
      <c r="AJ737" s="371"/>
      <c r="AK737" s="371"/>
      <c r="AL737" s="371"/>
      <c r="AM737" s="371"/>
      <c r="AN737" s="371"/>
      <c r="AO737" s="371"/>
      <c r="AP737" s="371"/>
      <c r="AQ737" s="371"/>
      <c r="AR737" s="371"/>
      <c r="AS737" s="371"/>
      <c r="AT737" s="371"/>
      <c r="AU737" s="371"/>
      <c r="AV737" s="371"/>
      <c r="AW737" s="371"/>
      <c r="AX737" s="371"/>
      <c r="AY737" s="371"/>
      <c r="AZ737" s="371"/>
      <c r="BA737" s="371"/>
      <c r="BB737" s="371"/>
      <c r="BC737" s="371"/>
      <c r="BD737" s="371"/>
      <c r="BE737" s="371"/>
      <c r="BF737" s="371"/>
      <c r="BG737" s="371"/>
      <c r="BH737" s="371"/>
      <c r="BI737" s="371"/>
      <c r="BJ737" s="371"/>
      <c r="BK737" s="371"/>
      <c r="BL737" s="371"/>
      <c r="BM737" s="371"/>
      <c r="BN737" s="371"/>
      <c r="BO737" s="371"/>
      <c r="BP737" s="371"/>
      <c r="BQ737" s="371"/>
      <c r="BR737" s="371"/>
      <c r="BS737" s="371"/>
      <c r="BT737" s="371"/>
      <c r="BU737" s="371"/>
      <c r="BV737" s="371"/>
      <c r="BW737" s="371"/>
      <c r="BX737" s="371"/>
      <c r="BY737" s="371"/>
      <c r="BZ737" s="371"/>
      <c r="CA737" s="371"/>
      <c r="CB737" s="371"/>
      <c r="CC737" s="371"/>
      <c r="CD737" s="371"/>
      <c r="CE737" s="371"/>
      <c r="CF737" s="371"/>
    </row>
    <row r="738" spans="1:84" s="22" customFormat="1" x14ac:dyDescent="0.2">
      <c r="A738" s="223"/>
      <c r="C738" s="224"/>
      <c r="Z738" s="225"/>
      <c r="AA738" s="220"/>
      <c r="AE738" s="371"/>
      <c r="AF738" s="371"/>
      <c r="AG738" s="371"/>
      <c r="AH738" s="371"/>
      <c r="AI738" s="371"/>
      <c r="AJ738" s="371"/>
      <c r="AK738" s="371"/>
      <c r="AL738" s="371"/>
      <c r="AM738" s="371"/>
      <c r="AN738" s="371"/>
      <c r="AO738" s="371"/>
      <c r="AP738" s="371"/>
      <c r="AQ738" s="371"/>
      <c r="AR738" s="371"/>
      <c r="AS738" s="371"/>
      <c r="AT738" s="371"/>
      <c r="AU738" s="371"/>
      <c r="AV738" s="371"/>
      <c r="AW738" s="371"/>
      <c r="AX738" s="371"/>
      <c r="AY738" s="371"/>
      <c r="AZ738" s="371"/>
      <c r="BA738" s="371"/>
      <c r="BB738" s="371"/>
      <c r="BC738" s="371"/>
      <c r="BD738" s="371"/>
      <c r="BE738" s="371"/>
      <c r="BF738" s="371"/>
      <c r="BG738" s="371"/>
      <c r="BH738" s="371"/>
      <c r="BI738" s="371"/>
      <c r="BJ738" s="371"/>
      <c r="BK738" s="371"/>
      <c r="BL738" s="371"/>
      <c r="BM738" s="371"/>
      <c r="BN738" s="371"/>
      <c r="BO738" s="371"/>
      <c r="BP738" s="371"/>
      <c r="BQ738" s="371"/>
      <c r="BR738" s="371"/>
      <c r="BS738" s="371"/>
      <c r="BT738" s="371"/>
      <c r="BU738" s="371"/>
      <c r="BV738" s="371"/>
      <c r="BW738" s="371"/>
      <c r="BX738" s="371"/>
      <c r="BY738" s="371"/>
      <c r="BZ738" s="371"/>
      <c r="CA738" s="371"/>
      <c r="CB738" s="371"/>
      <c r="CC738" s="371"/>
      <c r="CD738" s="371"/>
      <c r="CE738" s="371"/>
      <c r="CF738" s="371"/>
    </row>
    <row r="739" spans="1:84" s="22" customFormat="1" x14ac:dyDescent="0.2">
      <c r="A739" s="223"/>
      <c r="C739" s="224"/>
      <c r="Z739" s="225"/>
      <c r="AA739" s="220"/>
      <c r="AE739" s="371"/>
      <c r="AF739" s="371"/>
      <c r="AG739" s="371"/>
      <c r="AH739" s="371"/>
      <c r="AI739" s="371"/>
      <c r="AJ739" s="371"/>
      <c r="AK739" s="371"/>
      <c r="AL739" s="371"/>
      <c r="AM739" s="371"/>
      <c r="AN739" s="371"/>
      <c r="AO739" s="371"/>
      <c r="AP739" s="371"/>
      <c r="AQ739" s="371"/>
      <c r="AR739" s="371"/>
      <c r="AS739" s="371"/>
      <c r="AT739" s="371"/>
      <c r="AU739" s="371"/>
      <c r="AV739" s="371"/>
      <c r="AW739" s="371"/>
      <c r="AX739" s="371"/>
      <c r="AY739" s="371"/>
      <c r="AZ739" s="371"/>
      <c r="BA739" s="371"/>
      <c r="BB739" s="371"/>
      <c r="BC739" s="371"/>
      <c r="BD739" s="371"/>
      <c r="BE739" s="371"/>
      <c r="BF739" s="371"/>
      <c r="BG739" s="371"/>
      <c r="BH739" s="371"/>
      <c r="BI739" s="371"/>
      <c r="BJ739" s="371"/>
      <c r="BK739" s="371"/>
      <c r="BL739" s="371"/>
      <c r="BM739" s="371"/>
      <c r="BN739" s="371"/>
      <c r="BO739" s="371"/>
      <c r="BP739" s="371"/>
      <c r="BQ739" s="371"/>
      <c r="BR739" s="371"/>
      <c r="BS739" s="371"/>
      <c r="BT739" s="371"/>
      <c r="BU739" s="371"/>
      <c r="BV739" s="371"/>
      <c r="BW739" s="371"/>
      <c r="BX739" s="371"/>
      <c r="BY739" s="371"/>
      <c r="BZ739" s="371"/>
      <c r="CA739" s="371"/>
      <c r="CB739" s="371"/>
      <c r="CC739" s="371"/>
      <c r="CD739" s="371"/>
      <c r="CE739" s="371"/>
      <c r="CF739" s="371"/>
    </row>
    <row r="740" spans="1:84" s="22" customFormat="1" x14ac:dyDescent="0.2">
      <c r="A740" s="223"/>
      <c r="C740" s="224"/>
      <c r="Z740" s="225"/>
      <c r="AA740" s="220"/>
      <c r="AE740" s="371"/>
      <c r="AF740" s="371"/>
      <c r="AG740" s="371"/>
      <c r="AH740" s="371"/>
      <c r="AI740" s="371"/>
      <c r="AJ740" s="371"/>
      <c r="AK740" s="371"/>
      <c r="AL740" s="371"/>
      <c r="AM740" s="371"/>
      <c r="AN740" s="371"/>
      <c r="AO740" s="371"/>
      <c r="AP740" s="371"/>
      <c r="AQ740" s="371"/>
      <c r="AR740" s="371"/>
      <c r="AS740" s="371"/>
      <c r="AT740" s="371"/>
      <c r="AU740" s="371"/>
      <c r="AV740" s="371"/>
      <c r="AW740" s="371"/>
      <c r="AX740" s="371"/>
      <c r="AY740" s="371"/>
      <c r="AZ740" s="371"/>
      <c r="BA740" s="371"/>
      <c r="BB740" s="371"/>
      <c r="BC740" s="371"/>
      <c r="BD740" s="371"/>
      <c r="BE740" s="371"/>
      <c r="BF740" s="371"/>
      <c r="BG740" s="371"/>
      <c r="BH740" s="371"/>
      <c r="BI740" s="371"/>
      <c r="BJ740" s="371"/>
      <c r="BK740" s="371"/>
      <c r="BL740" s="371"/>
      <c r="BM740" s="371"/>
      <c r="BN740" s="371"/>
      <c r="BO740" s="371"/>
      <c r="BP740" s="371"/>
      <c r="BQ740" s="371"/>
      <c r="BR740" s="371"/>
      <c r="BS740" s="371"/>
      <c r="BT740" s="371"/>
      <c r="BU740" s="371"/>
      <c r="BV740" s="371"/>
      <c r="BW740" s="371"/>
      <c r="BX740" s="371"/>
      <c r="BY740" s="371"/>
      <c r="BZ740" s="371"/>
      <c r="CA740" s="371"/>
      <c r="CB740" s="371"/>
      <c r="CC740" s="371"/>
      <c r="CD740" s="371"/>
      <c r="CE740" s="371"/>
      <c r="CF740" s="371"/>
    </row>
    <row r="741" spans="1:84" s="22" customFormat="1" x14ac:dyDescent="0.2">
      <c r="A741" s="223"/>
      <c r="C741" s="224"/>
      <c r="Z741" s="225"/>
      <c r="AA741" s="220"/>
      <c r="AE741" s="371"/>
      <c r="AF741" s="371"/>
      <c r="AG741" s="371"/>
      <c r="AH741" s="371"/>
      <c r="AI741" s="371"/>
      <c r="AJ741" s="371"/>
      <c r="AK741" s="371"/>
      <c r="AL741" s="371"/>
      <c r="AM741" s="371"/>
      <c r="AN741" s="371"/>
      <c r="AO741" s="371"/>
      <c r="AP741" s="371"/>
      <c r="AQ741" s="371"/>
      <c r="AR741" s="371"/>
      <c r="AS741" s="371"/>
      <c r="AT741" s="371"/>
      <c r="AU741" s="371"/>
      <c r="AV741" s="371"/>
      <c r="AW741" s="371"/>
      <c r="AX741" s="371"/>
      <c r="AY741" s="371"/>
      <c r="AZ741" s="371"/>
      <c r="BA741" s="371"/>
      <c r="BB741" s="371"/>
      <c r="BC741" s="371"/>
      <c r="BD741" s="371"/>
      <c r="BE741" s="371"/>
      <c r="BF741" s="371"/>
      <c r="BG741" s="371"/>
      <c r="BH741" s="371"/>
      <c r="BI741" s="371"/>
      <c r="BJ741" s="371"/>
      <c r="BK741" s="371"/>
      <c r="BL741" s="371"/>
      <c r="BM741" s="371"/>
      <c r="BN741" s="371"/>
      <c r="BO741" s="371"/>
      <c r="BP741" s="371"/>
      <c r="BQ741" s="371"/>
      <c r="BR741" s="371"/>
      <c r="BS741" s="371"/>
      <c r="BT741" s="371"/>
      <c r="BU741" s="371"/>
      <c r="BV741" s="371"/>
      <c r="BW741" s="371"/>
      <c r="BX741" s="371"/>
      <c r="BY741" s="371"/>
      <c r="BZ741" s="371"/>
      <c r="CA741" s="371"/>
      <c r="CB741" s="371"/>
      <c r="CC741" s="371"/>
      <c r="CD741" s="371"/>
      <c r="CE741" s="371"/>
      <c r="CF741" s="371"/>
    </row>
    <row r="742" spans="1:84" s="22" customFormat="1" x14ac:dyDescent="0.2">
      <c r="A742" s="223"/>
      <c r="C742" s="224"/>
      <c r="Z742" s="225"/>
      <c r="AA742" s="220"/>
      <c r="AE742" s="371"/>
      <c r="AF742" s="371"/>
      <c r="AG742" s="371"/>
      <c r="AH742" s="371"/>
      <c r="AI742" s="371"/>
      <c r="AJ742" s="371"/>
      <c r="AK742" s="371"/>
      <c r="AL742" s="371"/>
      <c r="AM742" s="371"/>
      <c r="AN742" s="371"/>
      <c r="AO742" s="371"/>
      <c r="AP742" s="371"/>
      <c r="AQ742" s="371"/>
      <c r="AR742" s="371"/>
      <c r="AS742" s="371"/>
      <c r="AT742" s="371"/>
      <c r="AU742" s="371"/>
      <c r="AV742" s="371"/>
      <c r="AW742" s="371"/>
      <c r="AX742" s="371"/>
      <c r="AY742" s="371"/>
      <c r="AZ742" s="371"/>
      <c r="BA742" s="371"/>
      <c r="BB742" s="371"/>
      <c r="BC742" s="371"/>
      <c r="BD742" s="371"/>
      <c r="BE742" s="371"/>
      <c r="BF742" s="371"/>
      <c r="BG742" s="371"/>
      <c r="BH742" s="371"/>
      <c r="BI742" s="371"/>
      <c r="BJ742" s="371"/>
      <c r="BK742" s="371"/>
      <c r="BL742" s="371"/>
      <c r="BM742" s="371"/>
      <c r="BN742" s="371"/>
      <c r="BO742" s="371"/>
      <c r="BP742" s="371"/>
      <c r="BQ742" s="371"/>
      <c r="BR742" s="371"/>
      <c r="BS742" s="371"/>
      <c r="BT742" s="371"/>
      <c r="BU742" s="371"/>
      <c r="BV742" s="371"/>
      <c r="BW742" s="371"/>
      <c r="BX742" s="371"/>
      <c r="BY742" s="371"/>
      <c r="BZ742" s="371"/>
      <c r="CA742" s="371"/>
      <c r="CB742" s="371"/>
      <c r="CC742" s="371"/>
      <c r="CD742" s="371"/>
      <c r="CE742" s="371"/>
      <c r="CF742" s="371"/>
    </row>
    <row r="743" spans="1:84" s="22" customFormat="1" x14ac:dyDescent="0.2">
      <c r="A743" s="223"/>
      <c r="C743" s="224"/>
      <c r="Z743" s="225"/>
      <c r="AA743" s="220"/>
      <c r="AE743" s="371"/>
      <c r="AF743" s="371"/>
      <c r="AG743" s="371"/>
      <c r="AH743" s="371"/>
      <c r="AI743" s="371"/>
      <c r="AJ743" s="371"/>
      <c r="AK743" s="371"/>
      <c r="AL743" s="371"/>
      <c r="AM743" s="371"/>
      <c r="AN743" s="371"/>
      <c r="AO743" s="371"/>
      <c r="AP743" s="371"/>
      <c r="AQ743" s="371"/>
      <c r="AR743" s="371"/>
      <c r="AS743" s="371"/>
      <c r="AT743" s="371"/>
      <c r="AU743" s="371"/>
      <c r="AV743" s="371"/>
      <c r="AW743" s="371"/>
      <c r="AX743" s="371"/>
      <c r="AY743" s="371"/>
      <c r="AZ743" s="371"/>
      <c r="BA743" s="371"/>
      <c r="BB743" s="371"/>
      <c r="BC743" s="371"/>
      <c r="BD743" s="371"/>
      <c r="BE743" s="371"/>
      <c r="BF743" s="371"/>
      <c r="BG743" s="371"/>
      <c r="BH743" s="371"/>
      <c r="BI743" s="371"/>
      <c r="BJ743" s="371"/>
      <c r="BK743" s="371"/>
      <c r="BL743" s="371"/>
      <c r="BM743" s="371"/>
      <c r="BN743" s="371"/>
      <c r="BO743" s="371"/>
      <c r="BP743" s="371"/>
      <c r="BQ743" s="371"/>
      <c r="BR743" s="371"/>
      <c r="BS743" s="371"/>
      <c r="BT743" s="371"/>
      <c r="BU743" s="371"/>
      <c r="BV743" s="371"/>
      <c r="BW743" s="371"/>
      <c r="BX743" s="371"/>
      <c r="BY743" s="371"/>
      <c r="BZ743" s="371"/>
      <c r="CA743" s="371"/>
      <c r="CB743" s="371"/>
      <c r="CC743" s="371"/>
      <c r="CD743" s="371"/>
      <c r="CE743" s="371"/>
      <c r="CF743" s="371"/>
    </row>
    <row r="744" spans="1:84" s="22" customFormat="1" x14ac:dyDescent="0.2">
      <c r="A744" s="223"/>
      <c r="C744" s="224"/>
      <c r="Z744" s="225"/>
      <c r="AA744" s="220"/>
      <c r="AE744" s="371"/>
      <c r="AF744" s="371"/>
      <c r="AG744" s="371"/>
      <c r="AH744" s="371"/>
      <c r="AI744" s="371"/>
      <c r="AJ744" s="371"/>
      <c r="AK744" s="371"/>
      <c r="AL744" s="371"/>
      <c r="AM744" s="371"/>
      <c r="AN744" s="371"/>
      <c r="AO744" s="371"/>
      <c r="AP744" s="371"/>
      <c r="AQ744" s="371"/>
      <c r="AR744" s="371"/>
      <c r="AS744" s="371"/>
      <c r="AT744" s="371"/>
      <c r="AU744" s="371"/>
      <c r="AV744" s="371"/>
      <c r="AW744" s="371"/>
      <c r="AX744" s="371"/>
      <c r="AY744" s="371"/>
      <c r="AZ744" s="371"/>
      <c r="BA744" s="371"/>
      <c r="BB744" s="371"/>
      <c r="BC744" s="371"/>
      <c r="BD744" s="371"/>
      <c r="BE744" s="371"/>
      <c r="BF744" s="371"/>
      <c r="BG744" s="371"/>
      <c r="BH744" s="371"/>
      <c r="BI744" s="371"/>
      <c r="BJ744" s="371"/>
      <c r="BK744" s="371"/>
      <c r="BL744" s="371"/>
      <c r="BM744" s="371"/>
      <c r="BN744" s="371"/>
      <c r="BO744" s="371"/>
      <c r="BP744" s="371"/>
      <c r="BQ744" s="371"/>
      <c r="BR744" s="371"/>
      <c r="BS744" s="371"/>
      <c r="BT744" s="371"/>
      <c r="BU744" s="371"/>
      <c r="BV744" s="371"/>
      <c r="BW744" s="371"/>
      <c r="BX744" s="371"/>
      <c r="BY744" s="371"/>
      <c r="BZ744" s="371"/>
      <c r="CA744" s="371"/>
      <c r="CB744" s="371"/>
      <c r="CC744" s="371"/>
      <c r="CD744" s="371"/>
      <c r="CE744" s="371"/>
      <c r="CF744" s="371"/>
    </row>
    <row r="745" spans="1:84" s="22" customFormat="1" x14ac:dyDescent="0.2">
      <c r="A745" s="223"/>
      <c r="C745" s="224"/>
      <c r="Z745" s="225"/>
      <c r="AA745" s="220"/>
      <c r="AE745" s="371"/>
      <c r="AF745" s="371"/>
      <c r="AG745" s="371"/>
      <c r="AH745" s="371"/>
      <c r="AI745" s="371"/>
      <c r="AJ745" s="371"/>
      <c r="AK745" s="371"/>
      <c r="AL745" s="371"/>
      <c r="AM745" s="371"/>
      <c r="AN745" s="371"/>
      <c r="AO745" s="371"/>
      <c r="AP745" s="371"/>
      <c r="AQ745" s="371"/>
      <c r="AR745" s="371"/>
      <c r="AS745" s="371"/>
      <c r="AT745" s="371"/>
      <c r="AU745" s="371"/>
      <c r="AV745" s="371"/>
      <c r="AW745" s="371"/>
      <c r="AX745" s="371"/>
      <c r="AY745" s="371"/>
      <c r="AZ745" s="371"/>
      <c r="BA745" s="371"/>
      <c r="BB745" s="371"/>
      <c r="BC745" s="371"/>
      <c r="BD745" s="371"/>
      <c r="BE745" s="371"/>
      <c r="BF745" s="371"/>
      <c r="BG745" s="371"/>
      <c r="BH745" s="371"/>
      <c r="BI745" s="371"/>
      <c r="BJ745" s="371"/>
      <c r="BK745" s="371"/>
      <c r="BL745" s="371"/>
      <c r="BM745" s="371"/>
      <c r="BN745" s="371"/>
      <c r="BO745" s="371"/>
      <c r="BP745" s="371"/>
      <c r="BQ745" s="371"/>
      <c r="BR745" s="371"/>
      <c r="BS745" s="371"/>
      <c r="BT745" s="371"/>
      <c r="BU745" s="371"/>
      <c r="BV745" s="371"/>
      <c r="BW745" s="371"/>
      <c r="BX745" s="371"/>
      <c r="BY745" s="371"/>
      <c r="BZ745" s="371"/>
      <c r="CA745" s="371"/>
      <c r="CB745" s="371"/>
      <c r="CC745" s="371"/>
      <c r="CD745" s="371"/>
      <c r="CE745" s="371"/>
      <c r="CF745" s="371"/>
    </row>
    <row r="746" spans="1:84" s="22" customFormat="1" x14ac:dyDescent="0.2">
      <c r="A746" s="223"/>
      <c r="C746" s="224"/>
      <c r="Z746" s="225"/>
      <c r="AA746" s="220"/>
      <c r="AE746" s="371"/>
      <c r="AF746" s="371"/>
      <c r="AG746" s="371"/>
      <c r="AH746" s="371"/>
      <c r="AI746" s="371"/>
      <c r="AJ746" s="371"/>
      <c r="AK746" s="371"/>
      <c r="AL746" s="371"/>
      <c r="AM746" s="371"/>
      <c r="AN746" s="371"/>
      <c r="AO746" s="371"/>
      <c r="AP746" s="371"/>
      <c r="AQ746" s="371"/>
      <c r="AR746" s="371"/>
      <c r="AS746" s="371"/>
      <c r="AT746" s="371"/>
      <c r="AU746" s="371"/>
      <c r="AV746" s="371"/>
      <c r="AW746" s="371"/>
      <c r="AX746" s="371"/>
      <c r="AY746" s="371"/>
      <c r="AZ746" s="371"/>
      <c r="BA746" s="371"/>
      <c r="BB746" s="371"/>
      <c r="BC746" s="371"/>
      <c r="BD746" s="371"/>
      <c r="BE746" s="371"/>
      <c r="BF746" s="371"/>
      <c r="BG746" s="371"/>
      <c r="BH746" s="371"/>
      <c r="BI746" s="371"/>
      <c r="BJ746" s="371"/>
      <c r="BK746" s="371"/>
      <c r="BL746" s="371"/>
      <c r="BM746" s="371"/>
      <c r="BN746" s="371"/>
      <c r="BO746" s="371"/>
      <c r="BP746" s="371"/>
      <c r="BQ746" s="371"/>
      <c r="BR746" s="371"/>
      <c r="BS746" s="371"/>
      <c r="BT746" s="371"/>
      <c r="BU746" s="371"/>
      <c r="BV746" s="371"/>
      <c r="BW746" s="371"/>
      <c r="BX746" s="371"/>
      <c r="BY746" s="371"/>
      <c r="BZ746" s="371"/>
      <c r="CA746" s="371"/>
      <c r="CB746" s="371"/>
      <c r="CC746" s="371"/>
      <c r="CD746" s="371"/>
      <c r="CE746" s="371"/>
      <c r="CF746" s="371"/>
    </row>
    <row r="747" spans="1:84" s="22" customFormat="1" x14ac:dyDescent="0.2">
      <c r="A747" s="223"/>
      <c r="C747" s="224"/>
      <c r="Z747" s="225"/>
      <c r="AA747" s="220"/>
      <c r="AE747" s="371"/>
      <c r="AF747" s="371"/>
      <c r="AG747" s="371"/>
      <c r="AH747" s="371"/>
      <c r="AI747" s="371"/>
      <c r="AJ747" s="371"/>
      <c r="AK747" s="371"/>
      <c r="AL747" s="371"/>
      <c r="AM747" s="371"/>
      <c r="AN747" s="371"/>
      <c r="AO747" s="371"/>
      <c r="AP747" s="371"/>
      <c r="AQ747" s="371"/>
      <c r="AR747" s="371"/>
      <c r="AS747" s="371"/>
      <c r="AT747" s="371"/>
      <c r="AU747" s="371"/>
      <c r="AV747" s="371"/>
      <c r="AW747" s="371"/>
      <c r="AX747" s="371"/>
      <c r="AY747" s="371"/>
      <c r="AZ747" s="371"/>
      <c r="BA747" s="371"/>
      <c r="BB747" s="371"/>
      <c r="BC747" s="371"/>
      <c r="BD747" s="371"/>
      <c r="BE747" s="371"/>
      <c r="BF747" s="371"/>
      <c r="BG747" s="371"/>
      <c r="BH747" s="371"/>
      <c r="BI747" s="371"/>
      <c r="BJ747" s="371"/>
      <c r="BK747" s="371"/>
      <c r="BL747" s="371"/>
      <c r="BM747" s="371"/>
      <c r="BN747" s="371"/>
      <c r="BO747" s="371"/>
      <c r="BP747" s="371"/>
      <c r="BQ747" s="371"/>
      <c r="BR747" s="371"/>
      <c r="BS747" s="371"/>
      <c r="BT747" s="371"/>
      <c r="BU747" s="371"/>
      <c r="BV747" s="371"/>
      <c r="BW747" s="371"/>
      <c r="BX747" s="371"/>
      <c r="BY747" s="371"/>
      <c r="BZ747" s="371"/>
      <c r="CA747" s="371"/>
      <c r="CB747" s="371"/>
      <c r="CC747" s="371"/>
      <c r="CD747" s="371"/>
      <c r="CE747" s="371"/>
      <c r="CF747" s="371"/>
    </row>
    <row r="748" spans="1:84" s="22" customFormat="1" x14ac:dyDescent="0.2">
      <c r="A748" s="223"/>
      <c r="C748" s="224"/>
      <c r="Z748" s="225"/>
      <c r="AA748" s="220"/>
      <c r="AE748" s="371"/>
      <c r="AF748" s="371"/>
      <c r="AG748" s="371"/>
      <c r="AH748" s="371"/>
      <c r="AI748" s="371"/>
      <c r="AJ748" s="371"/>
      <c r="AK748" s="371"/>
      <c r="AL748" s="371"/>
      <c r="AM748" s="371"/>
      <c r="AN748" s="371"/>
      <c r="AO748" s="371"/>
      <c r="AP748" s="371"/>
      <c r="AQ748" s="371"/>
      <c r="AR748" s="371"/>
      <c r="AS748" s="371"/>
      <c r="AT748" s="371"/>
      <c r="AU748" s="371"/>
      <c r="AV748" s="371"/>
      <c r="AW748" s="371"/>
      <c r="AX748" s="371"/>
      <c r="AY748" s="371"/>
      <c r="AZ748" s="371"/>
      <c r="BA748" s="371"/>
      <c r="BB748" s="371"/>
      <c r="BC748" s="371"/>
      <c r="BD748" s="371"/>
      <c r="BE748" s="371"/>
      <c r="BF748" s="371"/>
      <c r="BG748" s="371"/>
      <c r="BH748" s="371"/>
      <c r="BI748" s="371"/>
      <c r="BJ748" s="371"/>
      <c r="BK748" s="371"/>
      <c r="BL748" s="371"/>
      <c r="BM748" s="371"/>
      <c r="BN748" s="371"/>
      <c r="BO748" s="371"/>
      <c r="BP748" s="371"/>
      <c r="BQ748" s="371"/>
      <c r="BR748" s="371"/>
      <c r="BS748" s="371"/>
      <c r="BT748" s="371"/>
      <c r="BU748" s="371"/>
      <c r="BV748" s="371"/>
      <c r="BW748" s="371"/>
      <c r="BX748" s="371"/>
      <c r="BY748" s="371"/>
      <c r="BZ748" s="371"/>
      <c r="CA748" s="371"/>
      <c r="CB748" s="371"/>
      <c r="CC748" s="371"/>
      <c r="CD748" s="371"/>
      <c r="CE748" s="371"/>
      <c r="CF748" s="371"/>
    </row>
    <row r="749" spans="1:84" s="22" customFormat="1" x14ac:dyDescent="0.2">
      <c r="A749" s="223"/>
      <c r="C749" s="224"/>
      <c r="Z749" s="225"/>
      <c r="AA749" s="220"/>
      <c r="AE749" s="371"/>
      <c r="AF749" s="371"/>
      <c r="AG749" s="371"/>
      <c r="AH749" s="371"/>
      <c r="AI749" s="371"/>
      <c r="AJ749" s="371"/>
      <c r="AK749" s="371"/>
      <c r="AL749" s="371"/>
      <c r="AM749" s="371"/>
      <c r="AN749" s="371"/>
      <c r="AO749" s="371"/>
      <c r="AP749" s="371"/>
      <c r="AQ749" s="371"/>
      <c r="AR749" s="371"/>
      <c r="AS749" s="371"/>
      <c r="AT749" s="371"/>
      <c r="AU749" s="371"/>
      <c r="AV749" s="371"/>
      <c r="AW749" s="371"/>
      <c r="AX749" s="371"/>
      <c r="AY749" s="371"/>
      <c r="AZ749" s="371"/>
      <c r="BA749" s="371"/>
      <c r="BB749" s="371"/>
      <c r="BC749" s="371"/>
      <c r="BD749" s="371"/>
      <c r="BE749" s="371"/>
      <c r="BF749" s="371"/>
      <c r="BG749" s="371"/>
      <c r="BH749" s="371"/>
      <c r="BI749" s="371"/>
      <c r="BJ749" s="371"/>
      <c r="BK749" s="371"/>
      <c r="BL749" s="371"/>
      <c r="BM749" s="371"/>
      <c r="BN749" s="371"/>
      <c r="BO749" s="371"/>
      <c r="BP749" s="371"/>
      <c r="BQ749" s="371"/>
      <c r="BR749" s="371"/>
      <c r="BS749" s="371"/>
      <c r="BT749" s="371"/>
      <c r="BU749" s="371"/>
      <c r="BV749" s="371"/>
      <c r="BW749" s="371"/>
      <c r="BX749" s="371"/>
      <c r="BY749" s="371"/>
      <c r="BZ749" s="371"/>
      <c r="CA749" s="371"/>
      <c r="CB749" s="371"/>
      <c r="CC749" s="371"/>
      <c r="CD749" s="371"/>
      <c r="CE749" s="371"/>
      <c r="CF749" s="371"/>
    </row>
    <row r="750" spans="1:84" s="22" customFormat="1" x14ac:dyDescent="0.2">
      <c r="A750" s="223"/>
      <c r="C750" s="224"/>
      <c r="Z750" s="225"/>
      <c r="AA750" s="220"/>
      <c r="AE750" s="371"/>
      <c r="AF750" s="371"/>
      <c r="AG750" s="371"/>
      <c r="AH750" s="371"/>
      <c r="AI750" s="371"/>
      <c r="AJ750" s="371"/>
      <c r="AK750" s="371"/>
      <c r="AL750" s="371"/>
      <c r="AM750" s="371"/>
      <c r="AN750" s="371"/>
      <c r="AO750" s="371"/>
      <c r="AP750" s="371"/>
      <c r="AQ750" s="371"/>
      <c r="AR750" s="371"/>
      <c r="AS750" s="371"/>
      <c r="AT750" s="371"/>
      <c r="AU750" s="371"/>
      <c r="AV750" s="371"/>
      <c r="AW750" s="371"/>
      <c r="AX750" s="371"/>
      <c r="AY750" s="371"/>
      <c r="AZ750" s="371"/>
      <c r="BA750" s="371"/>
      <c r="BB750" s="371"/>
      <c r="BC750" s="371"/>
      <c r="BD750" s="371"/>
      <c r="BE750" s="371"/>
      <c r="BF750" s="371"/>
      <c r="BG750" s="371"/>
      <c r="BH750" s="371"/>
      <c r="BI750" s="371"/>
      <c r="BJ750" s="371"/>
      <c r="BK750" s="371"/>
      <c r="BL750" s="371"/>
      <c r="BM750" s="371"/>
      <c r="BN750" s="371"/>
      <c r="BO750" s="371"/>
      <c r="BP750" s="371"/>
      <c r="BQ750" s="371"/>
      <c r="BR750" s="371"/>
      <c r="BS750" s="371"/>
      <c r="BT750" s="371"/>
      <c r="BU750" s="371"/>
      <c r="BV750" s="371"/>
      <c r="BW750" s="371"/>
      <c r="BX750" s="371"/>
      <c r="BY750" s="371"/>
      <c r="BZ750" s="371"/>
      <c r="CA750" s="371"/>
      <c r="CB750" s="371"/>
      <c r="CC750" s="371"/>
      <c r="CD750" s="371"/>
      <c r="CE750" s="371"/>
      <c r="CF750" s="371"/>
    </row>
    <row r="751" spans="1:84" s="22" customFormat="1" x14ac:dyDescent="0.2">
      <c r="A751" s="223"/>
      <c r="C751" s="224"/>
      <c r="Z751" s="225"/>
      <c r="AA751" s="220"/>
      <c r="AE751" s="371"/>
      <c r="AF751" s="371"/>
      <c r="AG751" s="371"/>
      <c r="AH751" s="371"/>
      <c r="AI751" s="371"/>
      <c r="AJ751" s="371"/>
      <c r="AK751" s="371"/>
      <c r="AL751" s="371"/>
      <c r="AM751" s="371"/>
      <c r="AN751" s="371"/>
      <c r="AO751" s="371"/>
      <c r="AP751" s="371"/>
      <c r="AQ751" s="371"/>
      <c r="AR751" s="371"/>
      <c r="AS751" s="371"/>
      <c r="AT751" s="371"/>
      <c r="AU751" s="371"/>
      <c r="AV751" s="371"/>
      <c r="AW751" s="371"/>
      <c r="AX751" s="371"/>
      <c r="AY751" s="371"/>
      <c r="AZ751" s="371"/>
      <c r="BA751" s="371"/>
      <c r="BB751" s="371"/>
      <c r="BC751" s="371"/>
      <c r="BD751" s="371"/>
      <c r="BE751" s="371"/>
      <c r="BF751" s="371"/>
      <c r="BG751" s="371"/>
      <c r="BH751" s="371"/>
      <c r="BI751" s="371"/>
      <c r="BJ751" s="371"/>
      <c r="BK751" s="371"/>
      <c r="BL751" s="371"/>
      <c r="BM751" s="371"/>
      <c r="BN751" s="371"/>
      <c r="BO751" s="371"/>
      <c r="BP751" s="371"/>
      <c r="BQ751" s="371"/>
      <c r="BR751" s="371"/>
      <c r="BS751" s="371"/>
      <c r="BT751" s="371"/>
      <c r="BU751" s="371"/>
      <c r="BV751" s="371"/>
      <c r="BW751" s="371"/>
      <c r="BX751" s="371"/>
      <c r="BY751" s="371"/>
      <c r="BZ751" s="371"/>
      <c r="CA751" s="371"/>
      <c r="CB751" s="371"/>
      <c r="CC751" s="371"/>
      <c r="CD751" s="371"/>
      <c r="CE751" s="371"/>
      <c r="CF751" s="371"/>
    </row>
    <row r="752" spans="1:84" s="22" customFormat="1" x14ac:dyDescent="0.2">
      <c r="A752" s="223"/>
      <c r="C752" s="224"/>
      <c r="Z752" s="225"/>
      <c r="AA752" s="220"/>
      <c r="AE752" s="371"/>
      <c r="AF752" s="371"/>
      <c r="AG752" s="371"/>
      <c r="AH752" s="371"/>
      <c r="AI752" s="371"/>
      <c r="AJ752" s="371"/>
      <c r="AK752" s="371"/>
      <c r="AL752" s="371"/>
      <c r="AM752" s="371"/>
      <c r="AN752" s="371"/>
      <c r="AO752" s="371"/>
      <c r="AP752" s="371"/>
      <c r="AQ752" s="371"/>
      <c r="AR752" s="371"/>
      <c r="AS752" s="371"/>
      <c r="AT752" s="371"/>
      <c r="AU752" s="371"/>
      <c r="AV752" s="371"/>
      <c r="AW752" s="371"/>
      <c r="AX752" s="371"/>
      <c r="AY752" s="371"/>
      <c r="AZ752" s="371"/>
      <c r="BA752" s="371"/>
      <c r="BB752" s="371"/>
      <c r="BC752" s="371"/>
      <c r="BD752" s="371"/>
      <c r="BE752" s="371"/>
      <c r="BF752" s="371"/>
      <c r="BG752" s="371"/>
      <c r="BH752" s="371"/>
      <c r="BI752" s="371"/>
      <c r="BJ752" s="371"/>
      <c r="BK752" s="371"/>
      <c r="BL752" s="371"/>
      <c r="BM752" s="371"/>
      <c r="BN752" s="371"/>
      <c r="BO752" s="371"/>
      <c r="BP752" s="371"/>
      <c r="BQ752" s="371"/>
      <c r="BR752" s="371"/>
      <c r="BS752" s="371"/>
      <c r="BT752" s="371"/>
      <c r="BU752" s="371"/>
      <c r="BV752" s="371"/>
      <c r="BW752" s="371"/>
      <c r="BX752" s="371"/>
      <c r="BY752" s="371"/>
      <c r="BZ752" s="371"/>
      <c r="CA752" s="371"/>
      <c r="CB752" s="371"/>
      <c r="CC752" s="371"/>
      <c r="CD752" s="371"/>
      <c r="CE752" s="371"/>
      <c r="CF752" s="371"/>
    </row>
    <row r="753" spans="1:84" s="22" customFormat="1" x14ac:dyDescent="0.2">
      <c r="A753" s="223"/>
      <c r="C753" s="224"/>
      <c r="Z753" s="225"/>
      <c r="AA753" s="220"/>
      <c r="AE753" s="371"/>
      <c r="AF753" s="371"/>
      <c r="AG753" s="371"/>
      <c r="AH753" s="371"/>
      <c r="AI753" s="371"/>
      <c r="AJ753" s="371"/>
      <c r="AK753" s="371"/>
      <c r="AL753" s="371"/>
      <c r="AM753" s="371"/>
      <c r="AN753" s="371"/>
      <c r="AO753" s="371"/>
      <c r="AP753" s="371"/>
      <c r="AQ753" s="371"/>
      <c r="AR753" s="371"/>
      <c r="AS753" s="371"/>
      <c r="AT753" s="371"/>
      <c r="AU753" s="371"/>
      <c r="AV753" s="371"/>
      <c r="AW753" s="371"/>
      <c r="AX753" s="371"/>
      <c r="AY753" s="371"/>
      <c r="AZ753" s="371"/>
      <c r="BA753" s="371"/>
      <c r="BB753" s="371"/>
      <c r="BC753" s="371"/>
      <c r="BD753" s="371"/>
      <c r="BE753" s="371"/>
      <c r="BF753" s="371"/>
      <c r="BG753" s="371"/>
      <c r="BH753" s="371"/>
      <c r="BI753" s="371"/>
      <c r="BJ753" s="371"/>
      <c r="BK753" s="371"/>
      <c r="BL753" s="371"/>
      <c r="BM753" s="371"/>
      <c r="BN753" s="371"/>
      <c r="BO753" s="371"/>
      <c r="BP753" s="371"/>
      <c r="BQ753" s="371"/>
      <c r="BR753" s="371"/>
      <c r="BS753" s="371"/>
      <c r="BT753" s="371"/>
      <c r="BU753" s="371"/>
      <c r="BV753" s="371"/>
      <c r="BW753" s="371"/>
      <c r="BX753" s="371"/>
      <c r="BY753" s="371"/>
      <c r="BZ753" s="371"/>
      <c r="CA753" s="371"/>
      <c r="CB753" s="371"/>
      <c r="CC753" s="371"/>
      <c r="CD753" s="371"/>
      <c r="CE753" s="371"/>
      <c r="CF753" s="371"/>
    </row>
    <row r="754" spans="1:84" s="22" customFormat="1" x14ac:dyDescent="0.2">
      <c r="A754" s="223"/>
      <c r="C754" s="224"/>
      <c r="Z754" s="225"/>
      <c r="AA754" s="220"/>
      <c r="AE754" s="371"/>
      <c r="AF754" s="371"/>
      <c r="AG754" s="371"/>
      <c r="AH754" s="371"/>
      <c r="AI754" s="371"/>
      <c r="AJ754" s="371"/>
      <c r="AK754" s="371"/>
      <c r="AL754" s="371"/>
      <c r="AM754" s="371"/>
      <c r="AN754" s="371"/>
      <c r="AO754" s="371"/>
      <c r="AP754" s="371"/>
      <c r="AQ754" s="371"/>
      <c r="AR754" s="371"/>
      <c r="AS754" s="371"/>
      <c r="AT754" s="371"/>
      <c r="AU754" s="371"/>
      <c r="AV754" s="371"/>
      <c r="AW754" s="371"/>
      <c r="AX754" s="371"/>
      <c r="AY754" s="371"/>
      <c r="AZ754" s="371"/>
      <c r="BA754" s="371"/>
      <c r="BB754" s="371"/>
      <c r="BC754" s="371"/>
      <c r="BD754" s="371"/>
      <c r="BE754" s="371"/>
      <c r="BF754" s="371"/>
      <c r="BG754" s="371"/>
      <c r="BH754" s="371"/>
      <c r="BI754" s="371"/>
      <c r="BJ754" s="371"/>
      <c r="BK754" s="371"/>
      <c r="BL754" s="371"/>
      <c r="BM754" s="371"/>
      <c r="BN754" s="371"/>
      <c r="BO754" s="371"/>
      <c r="BP754" s="371"/>
      <c r="BQ754" s="371"/>
      <c r="BR754" s="371"/>
      <c r="BS754" s="371"/>
      <c r="BT754" s="371"/>
      <c r="BU754" s="371"/>
      <c r="BV754" s="371"/>
      <c r="BW754" s="371"/>
      <c r="BX754" s="371"/>
      <c r="BY754" s="371"/>
      <c r="BZ754" s="371"/>
      <c r="CA754" s="371"/>
      <c r="CB754" s="371"/>
      <c r="CC754" s="371"/>
      <c r="CD754" s="371"/>
      <c r="CE754" s="371"/>
      <c r="CF754" s="371"/>
    </row>
    <row r="755" spans="1:84" s="22" customFormat="1" x14ac:dyDescent="0.2">
      <c r="A755" s="223"/>
      <c r="C755" s="224"/>
      <c r="Z755" s="225"/>
      <c r="AA755" s="220"/>
      <c r="AE755" s="371"/>
      <c r="AF755" s="371"/>
      <c r="AG755" s="371"/>
      <c r="AH755" s="371"/>
      <c r="AI755" s="371"/>
      <c r="AJ755" s="371"/>
      <c r="AK755" s="371"/>
      <c r="AL755" s="371"/>
      <c r="AM755" s="371"/>
      <c r="AN755" s="371"/>
      <c r="AO755" s="371"/>
      <c r="AP755" s="371"/>
      <c r="AQ755" s="371"/>
      <c r="AR755" s="371"/>
      <c r="AS755" s="371"/>
      <c r="AT755" s="371"/>
      <c r="AU755" s="371"/>
      <c r="AV755" s="371"/>
      <c r="AW755" s="371"/>
      <c r="AX755" s="371"/>
      <c r="AY755" s="371"/>
      <c r="AZ755" s="371"/>
      <c r="BA755" s="371"/>
      <c r="BB755" s="371"/>
      <c r="BC755" s="371"/>
      <c r="BD755" s="371"/>
      <c r="BE755" s="371"/>
      <c r="BF755" s="371"/>
      <c r="BG755" s="371"/>
      <c r="BH755" s="371"/>
      <c r="BI755" s="371"/>
      <c r="BJ755" s="371"/>
      <c r="BK755" s="371"/>
      <c r="BL755" s="371"/>
      <c r="BM755" s="371"/>
      <c r="BN755" s="371"/>
      <c r="BO755" s="371"/>
      <c r="BP755" s="371"/>
      <c r="BQ755" s="371"/>
      <c r="BR755" s="371"/>
      <c r="BS755" s="371"/>
      <c r="BT755" s="371"/>
      <c r="BU755" s="371"/>
      <c r="BV755" s="371"/>
      <c r="BW755" s="371"/>
      <c r="BX755" s="371"/>
      <c r="BY755" s="371"/>
      <c r="BZ755" s="371"/>
      <c r="CA755" s="371"/>
      <c r="CB755" s="371"/>
      <c r="CC755" s="371"/>
      <c r="CD755" s="371"/>
      <c r="CE755" s="371"/>
      <c r="CF755" s="371"/>
    </row>
    <row r="756" spans="1:84" s="22" customFormat="1" x14ac:dyDescent="0.2">
      <c r="A756" s="223"/>
      <c r="C756" s="224"/>
      <c r="Z756" s="225"/>
      <c r="AA756" s="220"/>
      <c r="AE756" s="371"/>
      <c r="AF756" s="371"/>
      <c r="AG756" s="371"/>
      <c r="AH756" s="371"/>
      <c r="AI756" s="371"/>
      <c r="AJ756" s="371"/>
      <c r="AK756" s="371"/>
      <c r="AL756" s="371"/>
      <c r="AM756" s="371"/>
      <c r="AN756" s="371"/>
      <c r="AO756" s="371"/>
      <c r="AP756" s="371"/>
      <c r="AQ756" s="371"/>
      <c r="AR756" s="371"/>
      <c r="AS756" s="371"/>
      <c r="AT756" s="371"/>
      <c r="AU756" s="371"/>
      <c r="AV756" s="371"/>
      <c r="AW756" s="371"/>
      <c r="AX756" s="371"/>
      <c r="AY756" s="371"/>
      <c r="AZ756" s="371"/>
      <c r="BA756" s="371"/>
      <c r="BB756" s="371"/>
      <c r="BC756" s="371"/>
      <c r="BD756" s="371"/>
      <c r="BE756" s="371"/>
      <c r="BF756" s="371"/>
      <c r="BG756" s="371"/>
      <c r="BH756" s="371"/>
      <c r="BI756" s="371"/>
      <c r="BJ756" s="371"/>
      <c r="BK756" s="371"/>
      <c r="BL756" s="371"/>
      <c r="BM756" s="371"/>
      <c r="BN756" s="371"/>
      <c r="BO756" s="371"/>
      <c r="BP756" s="371"/>
      <c r="BQ756" s="371"/>
      <c r="BR756" s="371"/>
      <c r="BS756" s="371"/>
      <c r="BT756" s="371"/>
      <c r="BU756" s="371"/>
      <c r="BV756" s="371"/>
      <c r="BW756" s="371"/>
      <c r="BX756" s="371"/>
      <c r="BY756" s="371"/>
      <c r="BZ756" s="371"/>
      <c r="CA756" s="371"/>
      <c r="CB756" s="371"/>
      <c r="CC756" s="371"/>
      <c r="CD756" s="371"/>
      <c r="CE756" s="371"/>
      <c r="CF756" s="371"/>
    </row>
    <row r="757" spans="1:84" s="22" customFormat="1" x14ac:dyDescent="0.2">
      <c r="A757" s="223"/>
      <c r="C757" s="224"/>
      <c r="Z757" s="225"/>
      <c r="AA757" s="220"/>
      <c r="AE757" s="371"/>
      <c r="AF757" s="371"/>
      <c r="AG757" s="371"/>
      <c r="AH757" s="371"/>
      <c r="AI757" s="371"/>
      <c r="AJ757" s="371"/>
      <c r="AK757" s="371"/>
      <c r="AL757" s="371"/>
      <c r="AM757" s="371"/>
      <c r="AN757" s="371"/>
      <c r="AO757" s="371"/>
      <c r="AP757" s="371"/>
      <c r="AQ757" s="371"/>
      <c r="AR757" s="371"/>
      <c r="AS757" s="371"/>
      <c r="AT757" s="371"/>
      <c r="AU757" s="371"/>
      <c r="AV757" s="371"/>
      <c r="AW757" s="371"/>
      <c r="AX757" s="371"/>
      <c r="AY757" s="371"/>
      <c r="AZ757" s="371"/>
      <c r="BA757" s="371"/>
      <c r="BB757" s="371"/>
      <c r="BC757" s="371"/>
      <c r="BD757" s="371"/>
      <c r="BE757" s="371"/>
      <c r="BF757" s="371"/>
      <c r="BG757" s="371"/>
      <c r="BH757" s="371"/>
      <c r="BI757" s="371"/>
      <c r="BJ757" s="371"/>
      <c r="BK757" s="371"/>
      <c r="BL757" s="371"/>
      <c r="BM757" s="371"/>
      <c r="BN757" s="371"/>
      <c r="BO757" s="371"/>
      <c r="BP757" s="371"/>
      <c r="BQ757" s="371"/>
      <c r="BR757" s="371"/>
      <c r="BS757" s="371"/>
      <c r="BT757" s="371"/>
      <c r="BU757" s="371"/>
      <c r="BV757" s="371"/>
      <c r="BW757" s="371"/>
      <c r="BX757" s="371"/>
      <c r="BY757" s="371"/>
      <c r="BZ757" s="371"/>
      <c r="CA757" s="371"/>
      <c r="CB757" s="371"/>
      <c r="CC757" s="371"/>
      <c r="CD757" s="371"/>
      <c r="CE757" s="371"/>
      <c r="CF757" s="371"/>
    </row>
    <row r="758" spans="1:84" s="22" customFormat="1" x14ac:dyDescent="0.2">
      <c r="A758" s="223"/>
      <c r="C758" s="224"/>
      <c r="Z758" s="225"/>
      <c r="AA758" s="220"/>
      <c r="AE758" s="371"/>
      <c r="AF758" s="371"/>
      <c r="AG758" s="371"/>
      <c r="AH758" s="371"/>
      <c r="AI758" s="371"/>
      <c r="AJ758" s="371"/>
      <c r="AK758" s="371"/>
      <c r="AL758" s="371"/>
      <c r="AM758" s="371"/>
      <c r="AN758" s="371"/>
      <c r="AO758" s="371"/>
      <c r="AP758" s="371"/>
      <c r="AQ758" s="371"/>
      <c r="AR758" s="371"/>
      <c r="AS758" s="371"/>
      <c r="AT758" s="371"/>
      <c r="AU758" s="371"/>
      <c r="AV758" s="371"/>
      <c r="AW758" s="371"/>
      <c r="AX758" s="371"/>
      <c r="AY758" s="371"/>
      <c r="AZ758" s="371"/>
      <c r="BA758" s="371"/>
      <c r="BB758" s="371"/>
      <c r="BC758" s="371"/>
      <c r="BD758" s="371"/>
      <c r="BE758" s="371"/>
      <c r="BF758" s="371"/>
      <c r="BG758" s="371"/>
      <c r="BH758" s="371"/>
      <c r="BI758" s="371"/>
      <c r="BJ758" s="371"/>
      <c r="BK758" s="371"/>
      <c r="BL758" s="371"/>
      <c r="BM758" s="371"/>
      <c r="BN758" s="371"/>
      <c r="BO758" s="371"/>
      <c r="BP758" s="371"/>
      <c r="BQ758" s="371"/>
      <c r="BR758" s="371"/>
      <c r="BS758" s="371"/>
      <c r="BT758" s="371"/>
      <c r="BU758" s="371"/>
      <c r="BV758" s="371"/>
      <c r="BW758" s="371"/>
      <c r="BX758" s="371"/>
      <c r="BY758" s="371"/>
      <c r="BZ758" s="371"/>
      <c r="CA758" s="371"/>
      <c r="CB758" s="371"/>
      <c r="CC758" s="371"/>
      <c r="CD758" s="371"/>
      <c r="CE758" s="371"/>
      <c r="CF758" s="371"/>
    </row>
    <row r="759" spans="1:84" s="22" customFormat="1" x14ac:dyDescent="0.2">
      <c r="A759" s="223"/>
      <c r="C759" s="224"/>
      <c r="Z759" s="225"/>
      <c r="AA759" s="220"/>
      <c r="AE759" s="371"/>
      <c r="AF759" s="371"/>
      <c r="AG759" s="371"/>
      <c r="AH759" s="371"/>
      <c r="AI759" s="371"/>
      <c r="AJ759" s="371"/>
      <c r="AK759" s="371"/>
      <c r="AL759" s="371"/>
      <c r="AM759" s="371"/>
      <c r="AN759" s="371"/>
      <c r="AO759" s="371"/>
      <c r="AP759" s="371"/>
      <c r="AQ759" s="371"/>
      <c r="AR759" s="371"/>
      <c r="AS759" s="371"/>
      <c r="AT759" s="371"/>
      <c r="AU759" s="371"/>
      <c r="AV759" s="371"/>
      <c r="AW759" s="371"/>
      <c r="AX759" s="371"/>
      <c r="AY759" s="371"/>
      <c r="AZ759" s="371"/>
      <c r="BA759" s="371"/>
      <c r="BB759" s="371"/>
      <c r="BC759" s="371"/>
      <c r="BD759" s="371"/>
      <c r="BE759" s="371"/>
      <c r="BF759" s="371"/>
      <c r="BG759" s="371"/>
      <c r="BH759" s="371"/>
      <c r="BI759" s="371"/>
      <c r="BJ759" s="371"/>
      <c r="BK759" s="371"/>
      <c r="BL759" s="371"/>
      <c r="BM759" s="371"/>
      <c r="BN759" s="371"/>
      <c r="BO759" s="371"/>
      <c r="BP759" s="371"/>
      <c r="BQ759" s="371"/>
      <c r="BR759" s="371"/>
      <c r="BS759" s="371"/>
      <c r="BT759" s="371"/>
      <c r="BU759" s="371"/>
      <c r="BV759" s="371"/>
      <c r="BW759" s="371"/>
      <c r="BX759" s="371"/>
      <c r="BY759" s="371"/>
      <c r="BZ759" s="371"/>
      <c r="CA759" s="371"/>
      <c r="CB759" s="371"/>
      <c r="CC759" s="371"/>
      <c r="CD759" s="371"/>
      <c r="CE759" s="371"/>
      <c r="CF759" s="371"/>
    </row>
    <row r="760" spans="1:84" s="22" customFormat="1" x14ac:dyDescent="0.2">
      <c r="A760" s="223"/>
      <c r="C760" s="224"/>
      <c r="Z760" s="225"/>
      <c r="AA760" s="220"/>
      <c r="AE760" s="371"/>
      <c r="AF760" s="371"/>
      <c r="AG760" s="371"/>
      <c r="AH760" s="371"/>
      <c r="AI760" s="371"/>
      <c r="AJ760" s="371"/>
      <c r="AK760" s="371"/>
      <c r="AL760" s="371"/>
      <c r="AM760" s="371"/>
      <c r="AN760" s="371"/>
      <c r="AO760" s="371"/>
      <c r="AP760" s="371"/>
      <c r="AQ760" s="371"/>
      <c r="AR760" s="371"/>
      <c r="AS760" s="371"/>
      <c r="AT760" s="371"/>
      <c r="AU760" s="371"/>
      <c r="AV760" s="371"/>
      <c r="AW760" s="371"/>
      <c r="AX760" s="371"/>
      <c r="AY760" s="371"/>
      <c r="AZ760" s="371"/>
      <c r="BA760" s="371"/>
      <c r="BB760" s="371"/>
      <c r="BC760" s="371"/>
      <c r="BD760" s="371"/>
      <c r="BE760" s="371"/>
      <c r="BF760" s="371"/>
      <c r="BG760" s="371"/>
      <c r="BH760" s="371"/>
      <c r="BI760" s="371"/>
      <c r="BJ760" s="371"/>
      <c r="BK760" s="371"/>
      <c r="BL760" s="371"/>
      <c r="BM760" s="371"/>
      <c r="BN760" s="371"/>
      <c r="BO760" s="371"/>
      <c r="BP760" s="371"/>
      <c r="BQ760" s="371"/>
      <c r="BR760" s="371"/>
      <c r="BS760" s="371"/>
      <c r="BT760" s="371"/>
      <c r="BU760" s="371"/>
      <c r="BV760" s="371"/>
      <c r="BW760" s="371"/>
      <c r="BX760" s="371"/>
      <c r="BY760" s="371"/>
      <c r="BZ760" s="371"/>
      <c r="CA760" s="371"/>
      <c r="CB760" s="371"/>
      <c r="CC760" s="371"/>
      <c r="CD760" s="371"/>
      <c r="CE760" s="371"/>
      <c r="CF760" s="371"/>
    </row>
    <row r="761" spans="1:84" s="22" customFormat="1" x14ac:dyDescent="0.2">
      <c r="A761" s="223"/>
      <c r="C761" s="224"/>
      <c r="Z761" s="225"/>
      <c r="AA761" s="220"/>
      <c r="AE761" s="371"/>
      <c r="AF761" s="371"/>
      <c r="AG761" s="371"/>
      <c r="AH761" s="371"/>
      <c r="AI761" s="371"/>
      <c r="AJ761" s="371"/>
      <c r="AK761" s="371"/>
      <c r="AL761" s="371"/>
      <c r="AM761" s="371"/>
      <c r="AN761" s="371"/>
      <c r="AO761" s="371"/>
      <c r="AP761" s="371"/>
      <c r="AQ761" s="371"/>
      <c r="AR761" s="371"/>
      <c r="AS761" s="371"/>
      <c r="AT761" s="371"/>
      <c r="AU761" s="371"/>
      <c r="AV761" s="371"/>
      <c r="AW761" s="371"/>
      <c r="AX761" s="371"/>
      <c r="AY761" s="371"/>
      <c r="AZ761" s="371"/>
      <c r="BA761" s="371"/>
      <c r="BB761" s="371"/>
      <c r="BC761" s="371"/>
      <c r="BD761" s="371"/>
      <c r="BE761" s="371"/>
      <c r="BF761" s="371"/>
      <c r="BG761" s="371"/>
      <c r="BH761" s="371"/>
      <c r="BI761" s="371"/>
      <c r="BJ761" s="371"/>
      <c r="BK761" s="371"/>
      <c r="BL761" s="371"/>
      <c r="BM761" s="371"/>
      <c r="BN761" s="371"/>
      <c r="BO761" s="371"/>
      <c r="BP761" s="371"/>
      <c r="BQ761" s="371"/>
      <c r="BR761" s="371"/>
      <c r="BS761" s="371"/>
      <c r="BT761" s="371"/>
      <c r="BU761" s="371"/>
      <c r="BV761" s="371"/>
      <c r="BW761" s="371"/>
      <c r="BX761" s="371"/>
      <c r="BY761" s="371"/>
      <c r="BZ761" s="371"/>
      <c r="CA761" s="371"/>
      <c r="CB761" s="371"/>
      <c r="CC761" s="371"/>
      <c r="CD761" s="371"/>
      <c r="CE761" s="371"/>
      <c r="CF761" s="371"/>
    </row>
    <row r="762" spans="1:84" s="22" customFormat="1" x14ac:dyDescent="0.2">
      <c r="A762" s="223"/>
      <c r="C762" s="224"/>
      <c r="Z762" s="225"/>
      <c r="AA762" s="220"/>
      <c r="AE762" s="371"/>
      <c r="AF762" s="371"/>
      <c r="AG762" s="371"/>
      <c r="AH762" s="371"/>
      <c r="AI762" s="371"/>
      <c r="AJ762" s="371"/>
      <c r="AK762" s="371"/>
      <c r="AL762" s="371"/>
      <c r="AM762" s="371"/>
      <c r="AN762" s="371"/>
      <c r="AO762" s="371"/>
      <c r="AP762" s="371"/>
      <c r="AQ762" s="371"/>
      <c r="AR762" s="371"/>
      <c r="AS762" s="371"/>
      <c r="AT762" s="371"/>
      <c r="AU762" s="371"/>
      <c r="AV762" s="371"/>
      <c r="AW762" s="371"/>
      <c r="AX762" s="371"/>
      <c r="AY762" s="371"/>
      <c r="AZ762" s="371"/>
      <c r="BA762" s="371"/>
      <c r="BB762" s="371"/>
      <c r="BC762" s="371"/>
      <c r="BD762" s="371"/>
      <c r="BE762" s="371"/>
      <c r="BF762" s="371"/>
      <c r="BG762" s="371"/>
      <c r="BH762" s="371"/>
      <c r="BI762" s="371"/>
      <c r="BJ762" s="371"/>
      <c r="BK762" s="371"/>
      <c r="BL762" s="371"/>
      <c r="BM762" s="371"/>
      <c r="BN762" s="371"/>
      <c r="BO762" s="371"/>
      <c r="BP762" s="371"/>
      <c r="BQ762" s="371"/>
      <c r="BR762" s="371"/>
      <c r="BS762" s="371"/>
      <c r="BT762" s="371"/>
      <c r="BU762" s="371"/>
      <c r="BV762" s="371"/>
      <c r="BW762" s="371"/>
      <c r="BX762" s="371"/>
      <c r="BY762" s="371"/>
      <c r="BZ762" s="371"/>
      <c r="CA762" s="371"/>
      <c r="CB762" s="371"/>
      <c r="CC762" s="371"/>
      <c r="CD762" s="371"/>
      <c r="CE762" s="371"/>
      <c r="CF762" s="371"/>
    </row>
    <row r="763" spans="1:84" s="22" customFormat="1" x14ac:dyDescent="0.2">
      <c r="A763" s="223"/>
      <c r="C763" s="224"/>
      <c r="Z763" s="225"/>
      <c r="AA763" s="220"/>
      <c r="AE763" s="371"/>
      <c r="AF763" s="371"/>
      <c r="AG763" s="371"/>
      <c r="AH763" s="371"/>
      <c r="AI763" s="371"/>
      <c r="AJ763" s="371"/>
      <c r="AK763" s="371"/>
      <c r="AL763" s="371"/>
      <c r="AM763" s="371"/>
      <c r="AN763" s="371"/>
      <c r="AO763" s="371"/>
      <c r="AP763" s="371"/>
      <c r="AQ763" s="371"/>
      <c r="AR763" s="371"/>
      <c r="AS763" s="371"/>
      <c r="AT763" s="371"/>
      <c r="AU763" s="371"/>
      <c r="AV763" s="371"/>
      <c r="AW763" s="371"/>
      <c r="AX763" s="371"/>
      <c r="AY763" s="371"/>
      <c r="AZ763" s="371"/>
      <c r="BA763" s="371"/>
      <c r="BB763" s="371"/>
      <c r="BC763" s="371"/>
      <c r="BD763" s="371"/>
      <c r="BE763" s="371"/>
      <c r="BF763" s="371"/>
      <c r="BG763" s="371"/>
      <c r="BH763" s="371"/>
      <c r="BI763" s="371"/>
      <c r="BJ763" s="371"/>
      <c r="BK763" s="371"/>
      <c r="BL763" s="371"/>
      <c r="BM763" s="371"/>
      <c r="BN763" s="371"/>
      <c r="BO763" s="371"/>
      <c r="BP763" s="371"/>
      <c r="BQ763" s="371"/>
      <c r="BR763" s="371"/>
      <c r="BS763" s="371"/>
      <c r="BT763" s="371"/>
      <c r="BU763" s="371"/>
      <c r="BV763" s="371"/>
      <c r="BW763" s="371"/>
      <c r="BX763" s="371"/>
      <c r="BY763" s="371"/>
      <c r="BZ763" s="371"/>
      <c r="CA763" s="371"/>
      <c r="CB763" s="371"/>
      <c r="CC763" s="371"/>
      <c r="CD763" s="371"/>
      <c r="CE763" s="371"/>
      <c r="CF763" s="371"/>
    </row>
    <row r="764" spans="1:84" s="22" customFormat="1" x14ac:dyDescent="0.2">
      <c r="A764" s="223"/>
      <c r="C764" s="224"/>
      <c r="Z764" s="225"/>
      <c r="AA764" s="220"/>
      <c r="AE764" s="371"/>
      <c r="AF764" s="371"/>
      <c r="AG764" s="371"/>
      <c r="AH764" s="371"/>
      <c r="AI764" s="371"/>
      <c r="AJ764" s="371"/>
      <c r="AK764" s="371"/>
      <c r="AL764" s="371"/>
      <c r="AM764" s="371"/>
      <c r="AN764" s="371"/>
      <c r="AO764" s="371"/>
      <c r="AP764" s="371"/>
      <c r="AQ764" s="371"/>
      <c r="AR764" s="371"/>
      <c r="AS764" s="371"/>
      <c r="AT764" s="371"/>
      <c r="AU764" s="371"/>
      <c r="AV764" s="371"/>
      <c r="AW764" s="371"/>
      <c r="AX764" s="371"/>
      <c r="AY764" s="371"/>
      <c r="AZ764" s="371"/>
      <c r="BA764" s="371"/>
      <c r="BB764" s="371"/>
      <c r="BC764" s="371"/>
      <c r="BD764" s="371"/>
      <c r="BE764" s="371"/>
      <c r="BF764" s="371"/>
      <c r="BG764" s="371"/>
      <c r="BH764" s="371"/>
      <c r="BI764" s="371"/>
      <c r="BJ764" s="371"/>
      <c r="BK764" s="371"/>
      <c r="BL764" s="371"/>
      <c r="BM764" s="371"/>
      <c r="BN764" s="371"/>
      <c r="BO764" s="371"/>
      <c r="BP764" s="371"/>
      <c r="BQ764" s="371"/>
      <c r="BR764" s="371"/>
      <c r="BS764" s="371"/>
      <c r="BT764" s="371"/>
      <c r="BU764" s="371"/>
      <c r="BV764" s="371"/>
      <c r="BW764" s="371"/>
      <c r="BX764" s="371"/>
      <c r="BY764" s="371"/>
      <c r="BZ764" s="371"/>
      <c r="CA764" s="371"/>
      <c r="CB764" s="371"/>
      <c r="CC764" s="371"/>
      <c r="CD764" s="371"/>
      <c r="CE764" s="371"/>
      <c r="CF764" s="371"/>
    </row>
    <row r="765" spans="1:84" s="22" customFormat="1" x14ac:dyDescent="0.2">
      <c r="A765" s="223"/>
      <c r="C765" s="224"/>
      <c r="Z765" s="225"/>
      <c r="AA765" s="220"/>
      <c r="AE765" s="371"/>
      <c r="AF765" s="371"/>
      <c r="AG765" s="371"/>
      <c r="AH765" s="371"/>
      <c r="AI765" s="371"/>
      <c r="AJ765" s="371"/>
      <c r="AK765" s="371"/>
      <c r="AL765" s="371"/>
      <c r="AM765" s="371"/>
      <c r="AN765" s="371"/>
      <c r="AO765" s="371"/>
      <c r="AP765" s="371"/>
      <c r="AQ765" s="371"/>
      <c r="AR765" s="371"/>
      <c r="AS765" s="371"/>
      <c r="AT765" s="371"/>
      <c r="AU765" s="371"/>
      <c r="AV765" s="371"/>
      <c r="AW765" s="371"/>
      <c r="AX765" s="371"/>
      <c r="AY765" s="371"/>
      <c r="AZ765" s="371"/>
      <c r="BA765" s="371"/>
      <c r="BB765" s="371"/>
      <c r="BC765" s="371"/>
      <c r="BD765" s="371"/>
      <c r="BE765" s="371"/>
      <c r="BF765" s="371"/>
      <c r="BG765" s="371"/>
      <c r="BH765" s="371"/>
      <c r="BI765" s="371"/>
      <c r="BJ765" s="371"/>
      <c r="BK765" s="371"/>
      <c r="BL765" s="371"/>
      <c r="BM765" s="371"/>
      <c r="BN765" s="371"/>
      <c r="BO765" s="371"/>
      <c r="BP765" s="371"/>
      <c r="BQ765" s="371"/>
      <c r="BR765" s="371"/>
      <c r="BS765" s="371"/>
      <c r="BT765" s="371"/>
      <c r="BU765" s="371"/>
      <c r="BV765" s="371"/>
      <c r="BW765" s="371"/>
      <c r="BX765" s="371"/>
      <c r="BY765" s="371"/>
      <c r="BZ765" s="371"/>
      <c r="CA765" s="371"/>
      <c r="CB765" s="371"/>
      <c r="CC765" s="371"/>
      <c r="CD765" s="371"/>
      <c r="CE765" s="371"/>
      <c r="CF765" s="371"/>
    </row>
    <row r="766" spans="1:84" s="22" customFormat="1" x14ac:dyDescent="0.2">
      <c r="A766" s="223"/>
      <c r="C766" s="224"/>
      <c r="Z766" s="225"/>
      <c r="AA766" s="220"/>
      <c r="AE766" s="371"/>
      <c r="AF766" s="371"/>
      <c r="AG766" s="371"/>
      <c r="AH766" s="371"/>
      <c r="AI766" s="371"/>
      <c r="AJ766" s="371"/>
      <c r="AK766" s="371"/>
      <c r="AL766" s="371"/>
      <c r="AM766" s="371"/>
      <c r="AN766" s="371"/>
      <c r="AO766" s="371"/>
      <c r="AP766" s="371"/>
      <c r="AQ766" s="371"/>
      <c r="AR766" s="371"/>
      <c r="AS766" s="371"/>
      <c r="AT766" s="371"/>
      <c r="AU766" s="371"/>
      <c r="AV766" s="371"/>
      <c r="AW766" s="371"/>
      <c r="AX766" s="371"/>
      <c r="AY766" s="371"/>
      <c r="AZ766" s="371"/>
      <c r="BA766" s="371"/>
      <c r="BB766" s="371"/>
      <c r="BC766" s="371"/>
      <c r="BD766" s="371"/>
      <c r="BE766" s="371"/>
      <c r="BF766" s="371"/>
      <c r="BG766" s="371"/>
      <c r="BH766" s="371"/>
      <c r="BI766" s="371"/>
      <c r="BJ766" s="371"/>
      <c r="BK766" s="371"/>
      <c r="BL766" s="371"/>
      <c r="BM766" s="371"/>
      <c r="BN766" s="371"/>
      <c r="BO766" s="371"/>
      <c r="BP766" s="371"/>
      <c r="BQ766" s="371"/>
      <c r="BR766" s="371"/>
      <c r="BS766" s="371"/>
      <c r="BT766" s="371"/>
      <c r="BU766" s="371"/>
      <c r="BV766" s="371"/>
      <c r="BW766" s="371"/>
      <c r="BX766" s="371"/>
      <c r="BY766" s="371"/>
      <c r="BZ766" s="371"/>
      <c r="CA766" s="371"/>
      <c r="CB766" s="371"/>
      <c r="CC766" s="371"/>
      <c r="CD766" s="371"/>
      <c r="CE766" s="371"/>
      <c r="CF766" s="371"/>
    </row>
    <row r="767" spans="1:84" s="22" customFormat="1" x14ac:dyDescent="0.2">
      <c r="A767" s="223"/>
      <c r="C767" s="224"/>
      <c r="Z767" s="225"/>
      <c r="AA767" s="220"/>
      <c r="AE767" s="371"/>
      <c r="AF767" s="371"/>
      <c r="AG767" s="371"/>
      <c r="AH767" s="371"/>
      <c r="AI767" s="371"/>
      <c r="AJ767" s="371"/>
      <c r="AK767" s="371"/>
      <c r="AL767" s="371"/>
      <c r="AM767" s="371"/>
      <c r="AN767" s="371"/>
      <c r="AO767" s="371"/>
      <c r="AP767" s="371"/>
      <c r="AQ767" s="371"/>
      <c r="AR767" s="371"/>
      <c r="AS767" s="371"/>
      <c r="AT767" s="371"/>
      <c r="AU767" s="371"/>
      <c r="AV767" s="371"/>
      <c r="AW767" s="371"/>
      <c r="AX767" s="371"/>
      <c r="AY767" s="371"/>
      <c r="AZ767" s="371"/>
      <c r="BA767" s="371"/>
      <c r="BB767" s="371"/>
      <c r="BC767" s="371"/>
      <c r="BD767" s="371"/>
      <c r="BE767" s="371"/>
      <c r="BF767" s="371"/>
      <c r="BG767" s="371"/>
      <c r="BH767" s="371"/>
      <c r="BI767" s="371"/>
      <c r="BJ767" s="371"/>
      <c r="BK767" s="371"/>
      <c r="BL767" s="371"/>
      <c r="BM767" s="371"/>
      <c r="BN767" s="371"/>
      <c r="BO767" s="371"/>
      <c r="BP767" s="371"/>
      <c r="BQ767" s="371"/>
      <c r="BR767" s="371"/>
      <c r="BS767" s="371"/>
      <c r="BT767" s="371"/>
      <c r="BU767" s="371"/>
      <c r="BV767" s="371"/>
      <c r="BW767" s="371"/>
      <c r="BX767" s="371"/>
      <c r="BY767" s="371"/>
      <c r="BZ767" s="371"/>
      <c r="CA767" s="371"/>
      <c r="CB767" s="371"/>
      <c r="CC767" s="371"/>
      <c r="CD767" s="371"/>
      <c r="CE767" s="371"/>
      <c r="CF767" s="371"/>
    </row>
    <row r="768" spans="1:84" s="22" customFormat="1" x14ac:dyDescent="0.2">
      <c r="A768" s="223"/>
      <c r="C768" s="224"/>
      <c r="Z768" s="225"/>
      <c r="AA768" s="220"/>
      <c r="AE768" s="371"/>
      <c r="AF768" s="371"/>
      <c r="AG768" s="371"/>
      <c r="AH768" s="371"/>
      <c r="AI768" s="371"/>
      <c r="AJ768" s="371"/>
      <c r="AK768" s="371"/>
      <c r="AL768" s="371"/>
      <c r="AM768" s="371"/>
      <c r="AN768" s="371"/>
      <c r="AO768" s="371"/>
      <c r="AP768" s="371"/>
      <c r="AQ768" s="371"/>
      <c r="AR768" s="371"/>
      <c r="AS768" s="371"/>
      <c r="AT768" s="371"/>
      <c r="AU768" s="371"/>
      <c r="AV768" s="371"/>
      <c r="AW768" s="371"/>
      <c r="AX768" s="371"/>
      <c r="AY768" s="371"/>
      <c r="AZ768" s="371"/>
      <c r="BA768" s="371"/>
      <c r="BB768" s="371"/>
      <c r="BC768" s="371"/>
      <c r="BD768" s="371"/>
      <c r="BE768" s="371"/>
      <c r="BF768" s="371"/>
      <c r="BG768" s="371"/>
      <c r="BH768" s="371"/>
      <c r="BI768" s="371"/>
      <c r="BJ768" s="371"/>
      <c r="BK768" s="371"/>
      <c r="BL768" s="371"/>
      <c r="BM768" s="371"/>
      <c r="BN768" s="371"/>
      <c r="BO768" s="371"/>
      <c r="BP768" s="371"/>
      <c r="BQ768" s="371"/>
      <c r="BR768" s="371"/>
      <c r="BS768" s="371"/>
      <c r="BT768" s="371"/>
      <c r="BU768" s="371"/>
      <c r="BV768" s="371"/>
      <c r="BW768" s="371"/>
      <c r="BX768" s="371"/>
      <c r="BY768" s="371"/>
      <c r="BZ768" s="371"/>
      <c r="CA768" s="371"/>
      <c r="CB768" s="371"/>
      <c r="CC768" s="371"/>
      <c r="CD768" s="371"/>
      <c r="CE768" s="371"/>
      <c r="CF768" s="371"/>
    </row>
    <row r="769" spans="1:84" s="22" customFormat="1" x14ac:dyDescent="0.2">
      <c r="A769" s="223"/>
      <c r="C769" s="224"/>
      <c r="Z769" s="225"/>
      <c r="AA769" s="220"/>
      <c r="AE769" s="371"/>
      <c r="AF769" s="371"/>
      <c r="AG769" s="371"/>
      <c r="AH769" s="371"/>
      <c r="AI769" s="371"/>
      <c r="AJ769" s="371"/>
      <c r="AK769" s="371"/>
      <c r="AL769" s="371"/>
      <c r="AM769" s="371"/>
      <c r="AN769" s="371"/>
      <c r="AO769" s="371"/>
      <c r="AP769" s="371"/>
      <c r="AQ769" s="371"/>
      <c r="AR769" s="371"/>
      <c r="AS769" s="371"/>
      <c r="AT769" s="371"/>
      <c r="AU769" s="371"/>
      <c r="AV769" s="371"/>
      <c r="AW769" s="371"/>
      <c r="AX769" s="371"/>
      <c r="AY769" s="371"/>
      <c r="AZ769" s="371"/>
      <c r="BA769" s="371"/>
      <c r="BB769" s="371"/>
      <c r="BC769" s="371"/>
      <c r="BD769" s="371"/>
      <c r="BE769" s="371"/>
      <c r="BF769" s="371"/>
      <c r="BG769" s="371"/>
      <c r="BH769" s="371"/>
      <c r="BI769" s="371"/>
      <c r="BJ769" s="371"/>
      <c r="BK769" s="371"/>
      <c r="BL769" s="371"/>
      <c r="BM769" s="371"/>
      <c r="BN769" s="371"/>
      <c r="BO769" s="371"/>
      <c r="BP769" s="371"/>
      <c r="BQ769" s="371"/>
      <c r="BR769" s="371"/>
      <c r="BS769" s="371"/>
      <c r="BT769" s="371"/>
      <c r="BU769" s="371"/>
      <c r="BV769" s="371"/>
      <c r="BW769" s="371"/>
      <c r="BX769" s="371"/>
      <c r="BY769" s="371"/>
      <c r="BZ769" s="371"/>
      <c r="CA769" s="371"/>
      <c r="CB769" s="371"/>
      <c r="CC769" s="371"/>
      <c r="CD769" s="371"/>
      <c r="CE769" s="371"/>
      <c r="CF769" s="371"/>
    </row>
    <row r="770" spans="1:84" s="22" customFormat="1" x14ac:dyDescent="0.2">
      <c r="A770" s="223"/>
      <c r="C770" s="224"/>
      <c r="Z770" s="225"/>
      <c r="AA770" s="220"/>
      <c r="AE770" s="371"/>
      <c r="AF770" s="371"/>
      <c r="AG770" s="371"/>
      <c r="AH770" s="371"/>
      <c r="AI770" s="371"/>
      <c r="AJ770" s="371"/>
      <c r="AK770" s="371"/>
      <c r="AL770" s="371"/>
      <c r="AM770" s="371"/>
      <c r="AN770" s="371"/>
      <c r="AO770" s="371"/>
      <c r="AP770" s="371"/>
      <c r="AQ770" s="371"/>
      <c r="AR770" s="371"/>
      <c r="AS770" s="371"/>
      <c r="AT770" s="371"/>
      <c r="AU770" s="371"/>
      <c r="AV770" s="371"/>
      <c r="AW770" s="371"/>
      <c r="AX770" s="371"/>
      <c r="AY770" s="371"/>
      <c r="AZ770" s="371"/>
      <c r="BA770" s="371"/>
      <c r="BB770" s="371"/>
      <c r="BC770" s="371"/>
      <c r="BD770" s="371"/>
      <c r="BE770" s="371"/>
      <c r="BF770" s="371"/>
      <c r="BG770" s="371"/>
      <c r="BH770" s="371"/>
      <c r="BI770" s="371"/>
      <c r="BJ770" s="371"/>
      <c r="BK770" s="371"/>
      <c r="BL770" s="371"/>
      <c r="BM770" s="371"/>
      <c r="BN770" s="371"/>
      <c r="BO770" s="371"/>
      <c r="BP770" s="371"/>
      <c r="BQ770" s="371"/>
      <c r="BR770" s="371"/>
      <c r="BS770" s="371"/>
      <c r="BT770" s="371"/>
      <c r="BU770" s="371"/>
      <c r="BV770" s="371"/>
      <c r="BW770" s="371"/>
      <c r="BX770" s="371"/>
      <c r="BY770" s="371"/>
      <c r="BZ770" s="371"/>
      <c r="CA770" s="371"/>
      <c r="CB770" s="371"/>
      <c r="CC770" s="371"/>
      <c r="CD770" s="371"/>
      <c r="CE770" s="371"/>
      <c r="CF770" s="371"/>
    </row>
    <row r="771" spans="1:84" s="22" customFormat="1" x14ac:dyDescent="0.2">
      <c r="A771" s="223"/>
      <c r="C771" s="224"/>
      <c r="Z771" s="225"/>
      <c r="AA771" s="220"/>
      <c r="AE771" s="371"/>
      <c r="AF771" s="371"/>
      <c r="AG771" s="371"/>
      <c r="AH771" s="371"/>
      <c r="AI771" s="371"/>
      <c r="AJ771" s="371"/>
      <c r="AK771" s="371"/>
      <c r="AL771" s="371"/>
      <c r="AM771" s="371"/>
      <c r="AN771" s="371"/>
      <c r="AO771" s="371"/>
      <c r="AP771" s="371"/>
      <c r="AQ771" s="371"/>
      <c r="AR771" s="371"/>
      <c r="AS771" s="371"/>
      <c r="AT771" s="371"/>
      <c r="AU771" s="371"/>
      <c r="AV771" s="371"/>
      <c r="AW771" s="371"/>
      <c r="AX771" s="371"/>
      <c r="AY771" s="371"/>
      <c r="AZ771" s="371"/>
      <c r="BA771" s="371"/>
      <c r="BB771" s="371"/>
      <c r="BC771" s="371"/>
      <c r="BD771" s="371"/>
      <c r="BE771" s="371"/>
      <c r="BF771" s="371"/>
      <c r="BG771" s="371"/>
      <c r="BH771" s="371"/>
      <c r="BI771" s="371"/>
      <c r="BJ771" s="371"/>
      <c r="BK771" s="371"/>
      <c r="BL771" s="371"/>
      <c r="BM771" s="371"/>
      <c r="BN771" s="371"/>
      <c r="BO771" s="371"/>
      <c r="BP771" s="371"/>
      <c r="BQ771" s="371"/>
      <c r="BR771" s="371"/>
      <c r="BS771" s="371"/>
      <c r="BT771" s="371"/>
      <c r="BU771" s="371"/>
      <c r="BV771" s="371"/>
      <c r="BW771" s="371"/>
      <c r="BX771" s="371"/>
      <c r="BY771" s="371"/>
      <c r="BZ771" s="371"/>
      <c r="CA771" s="371"/>
      <c r="CB771" s="371"/>
      <c r="CC771" s="371"/>
      <c r="CD771" s="371"/>
      <c r="CE771" s="371"/>
      <c r="CF771" s="371"/>
    </row>
    <row r="772" spans="1:84" s="22" customFormat="1" x14ac:dyDescent="0.2">
      <c r="A772" s="223"/>
      <c r="C772" s="224"/>
      <c r="Z772" s="225"/>
      <c r="AA772" s="220"/>
      <c r="AE772" s="371"/>
      <c r="AF772" s="371"/>
      <c r="AG772" s="371"/>
      <c r="AH772" s="371"/>
      <c r="AI772" s="371"/>
      <c r="AJ772" s="371"/>
      <c r="AK772" s="371"/>
      <c r="AL772" s="371"/>
      <c r="AM772" s="371"/>
      <c r="AN772" s="371"/>
      <c r="AO772" s="371"/>
      <c r="AP772" s="371"/>
      <c r="AQ772" s="371"/>
      <c r="AR772" s="371"/>
      <c r="AS772" s="371"/>
      <c r="AT772" s="371"/>
      <c r="AU772" s="371"/>
      <c r="AV772" s="371"/>
      <c r="AW772" s="371"/>
      <c r="AX772" s="371"/>
      <c r="AY772" s="371"/>
      <c r="AZ772" s="371"/>
      <c r="BA772" s="371"/>
      <c r="BB772" s="371"/>
      <c r="BC772" s="371"/>
      <c r="BD772" s="371"/>
      <c r="BE772" s="371"/>
      <c r="BF772" s="371"/>
      <c r="BG772" s="371"/>
      <c r="BH772" s="371"/>
      <c r="BI772" s="371"/>
      <c r="BJ772" s="371"/>
      <c r="BK772" s="371"/>
      <c r="BL772" s="371"/>
      <c r="BM772" s="371"/>
      <c r="BN772" s="371"/>
      <c r="BO772" s="371"/>
      <c r="BP772" s="371"/>
      <c r="BQ772" s="371"/>
      <c r="BR772" s="371"/>
      <c r="BS772" s="371"/>
      <c r="BT772" s="371"/>
      <c r="BU772" s="371"/>
      <c r="BV772" s="371"/>
      <c r="BW772" s="371"/>
      <c r="BX772" s="371"/>
      <c r="BY772" s="371"/>
      <c r="BZ772" s="371"/>
      <c r="CA772" s="371"/>
      <c r="CB772" s="371"/>
      <c r="CC772" s="371"/>
      <c r="CD772" s="371"/>
      <c r="CE772" s="371"/>
      <c r="CF772" s="371"/>
    </row>
    <row r="773" spans="1:84" s="22" customFormat="1" x14ac:dyDescent="0.2">
      <c r="A773" s="223"/>
      <c r="C773" s="224"/>
      <c r="Z773" s="225"/>
      <c r="AA773" s="220"/>
      <c r="AE773" s="371"/>
      <c r="AF773" s="371"/>
      <c r="AG773" s="371"/>
      <c r="AH773" s="371"/>
      <c r="AI773" s="371"/>
      <c r="AJ773" s="371"/>
      <c r="AK773" s="371"/>
      <c r="AL773" s="371"/>
      <c r="AM773" s="371"/>
      <c r="AN773" s="371"/>
      <c r="AO773" s="371"/>
      <c r="AP773" s="371"/>
      <c r="AQ773" s="371"/>
      <c r="AR773" s="371"/>
      <c r="AS773" s="371"/>
      <c r="AT773" s="371"/>
      <c r="AU773" s="371"/>
      <c r="AV773" s="371"/>
      <c r="AW773" s="371"/>
      <c r="AX773" s="371"/>
      <c r="AY773" s="371"/>
      <c r="AZ773" s="371"/>
      <c r="BA773" s="371"/>
      <c r="BB773" s="371"/>
      <c r="BC773" s="371"/>
      <c r="BD773" s="371"/>
      <c r="BE773" s="371"/>
      <c r="BF773" s="371"/>
      <c r="BG773" s="371"/>
      <c r="BH773" s="371"/>
      <c r="BI773" s="371"/>
      <c r="BJ773" s="371"/>
      <c r="BK773" s="371"/>
      <c r="BL773" s="371"/>
      <c r="BM773" s="371"/>
      <c r="BN773" s="371"/>
      <c r="BO773" s="371"/>
      <c r="BP773" s="371"/>
      <c r="BQ773" s="371"/>
      <c r="BR773" s="371"/>
      <c r="BS773" s="371"/>
      <c r="BT773" s="371"/>
      <c r="BU773" s="371"/>
      <c r="BV773" s="371"/>
      <c r="BW773" s="371"/>
      <c r="BX773" s="371"/>
      <c r="BY773" s="371"/>
      <c r="BZ773" s="371"/>
      <c r="CA773" s="371"/>
      <c r="CB773" s="371"/>
      <c r="CC773" s="371"/>
      <c r="CD773" s="371"/>
      <c r="CE773" s="371"/>
      <c r="CF773" s="371"/>
    </row>
    <row r="774" spans="1:84" s="22" customFormat="1" x14ac:dyDescent="0.2">
      <c r="A774" s="223"/>
      <c r="C774" s="224"/>
      <c r="Z774" s="225"/>
      <c r="AA774" s="220"/>
      <c r="AE774" s="371"/>
      <c r="AF774" s="371"/>
      <c r="AG774" s="371"/>
      <c r="AH774" s="371"/>
      <c r="AI774" s="371"/>
      <c r="AJ774" s="371"/>
      <c r="AK774" s="371"/>
      <c r="AL774" s="371"/>
      <c r="AM774" s="371"/>
      <c r="AN774" s="371"/>
      <c r="AO774" s="371"/>
      <c r="AP774" s="371"/>
      <c r="AQ774" s="371"/>
      <c r="AR774" s="371"/>
      <c r="AS774" s="371"/>
      <c r="AT774" s="371"/>
      <c r="AU774" s="371"/>
      <c r="AV774" s="371"/>
      <c r="AW774" s="371"/>
      <c r="AX774" s="371"/>
      <c r="AY774" s="371"/>
      <c r="AZ774" s="371"/>
      <c r="BA774" s="371"/>
      <c r="BB774" s="371"/>
      <c r="BC774" s="371"/>
      <c r="BD774" s="371"/>
      <c r="BE774" s="371"/>
      <c r="BF774" s="371"/>
      <c r="BG774" s="371"/>
      <c r="BH774" s="371"/>
      <c r="BI774" s="371"/>
      <c r="BJ774" s="371"/>
      <c r="BK774" s="371"/>
      <c r="BL774" s="371"/>
      <c r="BM774" s="371"/>
      <c r="BN774" s="371"/>
      <c r="BO774" s="371"/>
      <c r="BP774" s="371"/>
      <c r="BQ774" s="371"/>
      <c r="BR774" s="371"/>
      <c r="BS774" s="371"/>
      <c r="BT774" s="371"/>
      <c r="BU774" s="371"/>
      <c r="BV774" s="371"/>
      <c r="BW774" s="371"/>
      <c r="BX774" s="371"/>
      <c r="BY774" s="371"/>
      <c r="BZ774" s="371"/>
      <c r="CA774" s="371"/>
      <c r="CB774" s="371"/>
      <c r="CC774" s="371"/>
      <c r="CD774" s="371"/>
      <c r="CE774" s="371"/>
      <c r="CF774" s="371"/>
    </row>
    <row r="775" spans="1:84" s="22" customFormat="1" x14ac:dyDescent="0.2">
      <c r="A775" s="223"/>
      <c r="C775" s="224"/>
      <c r="Z775" s="225"/>
      <c r="AA775" s="220"/>
      <c r="AE775" s="371"/>
      <c r="AF775" s="371"/>
      <c r="AG775" s="371"/>
      <c r="AH775" s="371"/>
      <c r="AI775" s="371"/>
      <c r="AJ775" s="371"/>
      <c r="AK775" s="371"/>
      <c r="AL775" s="371"/>
      <c r="AM775" s="371"/>
      <c r="AN775" s="371"/>
      <c r="AO775" s="371"/>
      <c r="AP775" s="371"/>
      <c r="AQ775" s="371"/>
      <c r="AR775" s="371"/>
      <c r="AS775" s="371"/>
      <c r="AT775" s="371"/>
      <c r="AU775" s="371"/>
      <c r="AV775" s="371"/>
      <c r="AW775" s="371"/>
      <c r="AX775" s="371"/>
      <c r="AY775" s="371"/>
      <c r="AZ775" s="371"/>
      <c r="BA775" s="371"/>
      <c r="BB775" s="371"/>
      <c r="BC775" s="371"/>
      <c r="BD775" s="371"/>
      <c r="BE775" s="371"/>
      <c r="BF775" s="371"/>
      <c r="BG775" s="371"/>
      <c r="BH775" s="371"/>
      <c r="BI775" s="371"/>
      <c r="BJ775" s="371"/>
      <c r="BK775" s="371"/>
      <c r="BL775" s="371"/>
      <c r="BM775" s="371"/>
      <c r="BN775" s="371"/>
      <c r="BO775" s="371"/>
      <c r="BP775" s="371"/>
      <c r="BQ775" s="371"/>
      <c r="BR775" s="371"/>
      <c r="BS775" s="371"/>
      <c r="BT775" s="371"/>
      <c r="BU775" s="371"/>
      <c r="BV775" s="371"/>
      <c r="BW775" s="371"/>
      <c r="BX775" s="371"/>
      <c r="BY775" s="371"/>
      <c r="BZ775" s="371"/>
      <c r="CA775" s="371"/>
      <c r="CB775" s="371"/>
      <c r="CC775" s="371"/>
      <c r="CD775" s="371"/>
      <c r="CE775" s="371"/>
      <c r="CF775" s="371"/>
    </row>
    <row r="776" spans="1:84" s="22" customFormat="1" x14ac:dyDescent="0.2">
      <c r="A776" s="223"/>
      <c r="C776" s="224"/>
      <c r="Z776" s="225"/>
      <c r="AA776" s="220"/>
      <c r="AE776" s="371"/>
      <c r="AF776" s="371"/>
      <c r="AG776" s="371"/>
      <c r="AH776" s="371"/>
      <c r="AI776" s="371"/>
      <c r="AJ776" s="371"/>
      <c r="AK776" s="371"/>
      <c r="AL776" s="371"/>
      <c r="AM776" s="371"/>
      <c r="AN776" s="371"/>
      <c r="AO776" s="371"/>
      <c r="AP776" s="371"/>
      <c r="AQ776" s="371"/>
      <c r="AR776" s="371"/>
      <c r="AS776" s="371"/>
      <c r="AT776" s="371"/>
      <c r="AU776" s="371"/>
      <c r="AV776" s="371"/>
      <c r="AW776" s="371"/>
      <c r="AX776" s="371"/>
      <c r="AY776" s="371"/>
      <c r="AZ776" s="371"/>
      <c r="BA776" s="371"/>
      <c r="BB776" s="371"/>
      <c r="BC776" s="371"/>
      <c r="BD776" s="371"/>
      <c r="BE776" s="371"/>
      <c r="BF776" s="371"/>
      <c r="BG776" s="371"/>
      <c r="BH776" s="371"/>
      <c r="BI776" s="371"/>
      <c r="BJ776" s="371"/>
      <c r="BK776" s="371"/>
      <c r="BL776" s="371"/>
      <c r="BM776" s="371"/>
      <c r="BN776" s="371"/>
      <c r="BO776" s="371"/>
      <c r="BP776" s="371"/>
      <c r="BQ776" s="371"/>
      <c r="BR776" s="371"/>
      <c r="BS776" s="371"/>
      <c r="BT776" s="371"/>
      <c r="BU776" s="371"/>
      <c r="BV776" s="371"/>
      <c r="BW776" s="371"/>
      <c r="BX776" s="371"/>
      <c r="BY776" s="371"/>
      <c r="BZ776" s="371"/>
      <c r="CA776" s="371"/>
      <c r="CB776" s="371"/>
      <c r="CC776" s="371"/>
      <c r="CD776" s="371"/>
      <c r="CE776" s="371"/>
      <c r="CF776" s="371"/>
    </row>
    <row r="777" spans="1:84" s="22" customFormat="1" x14ac:dyDescent="0.2">
      <c r="A777" s="223"/>
      <c r="C777" s="224"/>
      <c r="Z777" s="225"/>
      <c r="AA777" s="220"/>
      <c r="AE777" s="371"/>
      <c r="AF777" s="371"/>
      <c r="AG777" s="371"/>
      <c r="AH777" s="371"/>
      <c r="AI777" s="371"/>
      <c r="AJ777" s="371"/>
      <c r="AK777" s="371"/>
      <c r="AL777" s="371"/>
      <c r="AM777" s="371"/>
      <c r="AN777" s="371"/>
      <c r="AO777" s="371"/>
      <c r="AP777" s="371"/>
      <c r="AQ777" s="371"/>
      <c r="AR777" s="371"/>
      <c r="AS777" s="371"/>
      <c r="AT777" s="371"/>
      <c r="AU777" s="371"/>
      <c r="AV777" s="371"/>
      <c r="AW777" s="371"/>
      <c r="AX777" s="371"/>
      <c r="AY777" s="371"/>
      <c r="AZ777" s="371"/>
      <c r="BA777" s="371"/>
      <c r="BB777" s="371"/>
      <c r="BC777" s="371"/>
      <c r="BD777" s="371"/>
      <c r="BE777" s="371"/>
      <c r="BF777" s="371"/>
      <c r="BG777" s="371"/>
      <c r="BH777" s="371"/>
      <c r="BI777" s="371"/>
      <c r="BJ777" s="371"/>
      <c r="BK777" s="371"/>
      <c r="BL777" s="371"/>
      <c r="BM777" s="371"/>
      <c r="BN777" s="371"/>
      <c r="BO777" s="371"/>
      <c r="BP777" s="371"/>
      <c r="BQ777" s="371"/>
      <c r="BR777" s="371"/>
      <c r="BS777" s="371"/>
      <c r="BT777" s="371"/>
      <c r="BU777" s="371"/>
      <c r="BV777" s="371"/>
      <c r="BW777" s="371"/>
      <c r="BX777" s="371"/>
      <c r="BY777" s="371"/>
      <c r="BZ777" s="371"/>
      <c r="CA777" s="371"/>
      <c r="CB777" s="371"/>
      <c r="CC777" s="371"/>
      <c r="CD777" s="371"/>
      <c r="CE777" s="371"/>
      <c r="CF777" s="371"/>
    </row>
    <row r="778" spans="1:84" s="22" customFormat="1" x14ac:dyDescent="0.2">
      <c r="A778" s="223"/>
      <c r="C778" s="224"/>
      <c r="Z778" s="225"/>
      <c r="AA778" s="220"/>
      <c r="AE778" s="371"/>
      <c r="AF778" s="371"/>
      <c r="AG778" s="371"/>
      <c r="AH778" s="371"/>
      <c r="AI778" s="371"/>
      <c r="AJ778" s="371"/>
      <c r="AK778" s="371"/>
      <c r="AL778" s="371"/>
      <c r="AM778" s="371"/>
      <c r="AN778" s="371"/>
      <c r="AO778" s="371"/>
      <c r="AP778" s="371"/>
      <c r="AQ778" s="371"/>
      <c r="AR778" s="371"/>
      <c r="AS778" s="371"/>
      <c r="AT778" s="371"/>
      <c r="AU778" s="371"/>
      <c r="AV778" s="371"/>
      <c r="AW778" s="371"/>
      <c r="AX778" s="371"/>
      <c r="AY778" s="371"/>
      <c r="AZ778" s="371"/>
      <c r="BA778" s="371"/>
      <c r="BB778" s="371"/>
      <c r="BC778" s="371"/>
      <c r="BD778" s="371"/>
      <c r="BE778" s="371"/>
      <c r="BF778" s="371"/>
      <c r="BG778" s="371"/>
      <c r="BH778" s="371"/>
      <c r="BI778" s="371"/>
      <c r="BJ778" s="371"/>
      <c r="BK778" s="371"/>
      <c r="BL778" s="371"/>
      <c r="BM778" s="371"/>
      <c r="BN778" s="371"/>
      <c r="BO778" s="371"/>
      <c r="BP778" s="371"/>
      <c r="BQ778" s="371"/>
      <c r="BR778" s="371"/>
      <c r="BS778" s="371"/>
      <c r="BT778" s="371"/>
      <c r="BU778" s="371"/>
      <c r="BV778" s="371"/>
      <c r="BW778" s="371"/>
      <c r="BX778" s="371"/>
      <c r="BY778" s="371"/>
      <c r="BZ778" s="371"/>
      <c r="CA778" s="371"/>
      <c r="CB778" s="371"/>
      <c r="CC778" s="371"/>
      <c r="CD778" s="371"/>
      <c r="CE778" s="371"/>
      <c r="CF778" s="371"/>
    </row>
    <row r="779" spans="1:84" s="22" customFormat="1" x14ac:dyDescent="0.2">
      <c r="A779" s="223"/>
      <c r="C779" s="224"/>
      <c r="Z779" s="225"/>
      <c r="AA779" s="220"/>
      <c r="AE779" s="371"/>
      <c r="AF779" s="371"/>
      <c r="AG779" s="371"/>
      <c r="AH779" s="371"/>
      <c r="AI779" s="371"/>
      <c r="AJ779" s="371"/>
      <c r="AK779" s="371"/>
      <c r="AL779" s="371"/>
      <c r="AM779" s="371"/>
      <c r="AN779" s="371"/>
      <c r="AO779" s="371"/>
      <c r="AP779" s="371"/>
      <c r="AQ779" s="371"/>
      <c r="AR779" s="371"/>
      <c r="AS779" s="371"/>
      <c r="AT779" s="371"/>
      <c r="AU779" s="371"/>
      <c r="AV779" s="371"/>
      <c r="AW779" s="371"/>
      <c r="AX779" s="371"/>
      <c r="AY779" s="371"/>
      <c r="AZ779" s="371"/>
      <c r="BA779" s="371"/>
      <c r="BB779" s="371"/>
      <c r="BC779" s="371"/>
      <c r="BD779" s="371"/>
      <c r="BE779" s="371"/>
      <c r="BF779" s="371"/>
      <c r="BG779" s="371"/>
      <c r="BH779" s="371"/>
      <c r="BI779" s="371"/>
      <c r="BJ779" s="371"/>
      <c r="BK779" s="371"/>
      <c r="BL779" s="371"/>
      <c r="BM779" s="371"/>
      <c r="BN779" s="371"/>
      <c r="BO779" s="371"/>
      <c r="BP779" s="371"/>
      <c r="BQ779" s="371"/>
      <c r="BR779" s="371"/>
      <c r="BS779" s="371"/>
      <c r="BT779" s="371"/>
      <c r="BU779" s="371"/>
      <c r="BV779" s="371"/>
      <c r="BW779" s="371"/>
      <c r="BX779" s="371"/>
      <c r="BY779" s="371"/>
      <c r="BZ779" s="371"/>
      <c r="CA779" s="371"/>
      <c r="CB779" s="371"/>
      <c r="CC779" s="371"/>
      <c r="CD779" s="371"/>
      <c r="CE779" s="371"/>
      <c r="CF779" s="371"/>
    </row>
    <row r="780" spans="1:84" s="22" customFormat="1" x14ac:dyDescent="0.2">
      <c r="A780" s="223"/>
      <c r="C780" s="224"/>
      <c r="Z780" s="225"/>
      <c r="AA780" s="220"/>
      <c r="AE780" s="371"/>
      <c r="AF780" s="371"/>
      <c r="AG780" s="371"/>
      <c r="AH780" s="371"/>
      <c r="AI780" s="371"/>
      <c r="AJ780" s="371"/>
      <c r="AK780" s="371"/>
      <c r="AL780" s="371"/>
      <c r="AM780" s="371"/>
      <c r="AN780" s="371"/>
      <c r="AO780" s="371"/>
      <c r="AP780" s="371"/>
      <c r="AQ780" s="371"/>
      <c r="AR780" s="371"/>
      <c r="AS780" s="371"/>
      <c r="AT780" s="371"/>
      <c r="AU780" s="371"/>
      <c r="AV780" s="371"/>
      <c r="AW780" s="371"/>
      <c r="AX780" s="371"/>
      <c r="AY780" s="371"/>
      <c r="AZ780" s="371"/>
      <c r="BA780" s="371"/>
      <c r="BB780" s="371"/>
      <c r="BC780" s="371"/>
      <c r="BD780" s="371"/>
      <c r="BE780" s="371"/>
      <c r="BF780" s="371"/>
      <c r="BG780" s="371"/>
      <c r="BH780" s="371"/>
      <c r="BI780" s="371"/>
      <c r="BJ780" s="371"/>
      <c r="BK780" s="371"/>
      <c r="BL780" s="371"/>
      <c r="BM780" s="371"/>
      <c r="BN780" s="371"/>
      <c r="BO780" s="371"/>
      <c r="BP780" s="371"/>
      <c r="BQ780" s="371"/>
      <c r="BR780" s="371"/>
      <c r="BS780" s="371"/>
      <c r="BT780" s="371"/>
      <c r="BU780" s="371"/>
      <c r="BV780" s="371"/>
      <c r="BW780" s="371"/>
      <c r="BX780" s="371"/>
      <c r="BY780" s="371"/>
      <c r="BZ780" s="371"/>
      <c r="CA780" s="371"/>
      <c r="CB780" s="371"/>
      <c r="CC780" s="371"/>
      <c r="CD780" s="371"/>
      <c r="CE780" s="371"/>
      <c r="CF780" s="371"/>
    </row>
    <row r="781" spans="1:84" s="22" customFormat="1" x14ac:dyDescent="0.2">
      <c r="A781" s="223"/>
      <c r="C781" s="224"/>
      <c r="Z781" s="225"/>
      <c r="AA781" s="220"/>
      <c r="AE781" s="371"/>
      <c r="AF781" s="371"/>
      <c r="AG781" s="371"/>
      <c r="AH781" s="371"/>
      <c r="AI781" s="371"/>
      <c r="AJ781" s="371"/>
      <c r="AK781" s="371"/>
      <c r="AL781" s="371"/>
      <c r="AM781" s="371"/>
      <c r="AN781" s="371"/>
      <c r="AO781" s="371"/>
      <c r="AP781" s="371"/>
      <c r="AQ781" s="371"/>
      <c r="AR781" s="371"/>
      <c r="AS781" s="371"/>
      <c r="AT781" s="371"/>
      <c r="AU781" s="371"/>
      <c r="AV781" s="371"/>
      <c r="AW781" s="371"/>
      <c r="AX781" s="371"/>
      <c r="AY781" s="371"/>
      <c r="AZ781" s="371"/>
      <c r="BA781" s="371"/>
      <c r="BB781" s="371"/>
      <c r="BC781" s="371"/>
      <c r="BD781" s="371"/>
      <c r="BE781" s="371"/>
      <c r="BF781" s="371"/>
      <c r="BG781" s="371"/>
      <c r="BH781" s="371"/>
      <c r="BI781" s="371"/>
      <c r="BJ781" s="371"/>
      <c r="BK781" s="371"/>
      <c r="BL781" s="371"/>
      <c r="BM781" s="371"/>
      <c r="BN781" s="371"/>
      <c r="BO781" s="371"/>
      <c r="BP781" s="371"/>
      <c r="BQ781" s="371"/>
      <c r="BR781" s="371"/>
      <c r="BS781" s="371"/>
      <c r="BT781" s="371"/>
      <c r="BU781" s="371"/>
      <c r="BV781" s="371"/>
      <c r="BW781" s="371"/>
      <c r="BX781" s="371"/>
      <c r="BY781" s="371"/>
      <c r="BZ781" s="371"/>
      <c r="CA781" s="371"/>
      <c r="CB781" s="371"/>
      <c r="CC781" s="371"/>
      <c r="CD781" s="371"/>
      <c r="CE781" s="371"/>
      <c r="CF781" s="371"/>
    </row>
    <row r="782" spans="1:84" s="22" customFormat="1" x14ac:dyDescent="0.2">
      <c r="A782" s="223"/>
      <c r="C782" s="224"/>
      <c r="Z782" s="225"/>
      <c r="AA782" s="220"/>
      <c r="AE782" s="371"/>
      <c r="AF782" s="371"/>
      <c r="AG782" s="371"/>
      <c r="AH782" s="371"/>
      <c r="AI782" s="371"/>
      <c r="AJ782" s="371"/>
      <c r="AK782" s="371"/>
      <c r="AL782" s="371"/>
      <c r="AM782" s="371"/>
      <c r="AN782" s="371"/>
      <c r="AO782" s="371"/>
      <c r="AP782" s="371"/>
      <c r="AQ782" s="371"/>
      <c r="AR782" s="371"/>
      <c r="AS782" s="371"/>
      <c r="AT782" s="371"/>
      <c r="AU782" s="371"/>
      <c r="AV782" s="371"/>
      <c r="AW782" s="371"/>
      <c r="AX782" s="371"/>
      <c r="AY782" s="371"/>
      <c r="AZ782" s="371"/>
      <c r="BA782" s="371"/>
      <c r="BB782" s="371"/>
      <c r="BC782" s="371"/>
      <c r="BD782" s="371"/>
      <c r="BE782" s="371"/>
      <c r="BF782" s="371"/>
      <c r="BG782" s="371"/>
      <c r="BH782" s="371"/>
      <c r="BI782" s="371"/>
      <c r="BJ782" s="371"/>
      <c r="BK782" s="371"/>
      <c r="BL782" s="371"/>
      <c r="BM782" s="371"/>
      <c r="BN782" s="371"/>
      <c r="BO782" s="371"/>
      <c r="BP782" s="371"/>
      <c r="BQ782" s="371"/>
      <c r="BR782" s="371"/>
      <c r="BS782" s="371"/>
      <c r="BT782" s="371"/>
      <c r="BU782" s="371"/>
      <c r="BV782" s="371"/>
      <c r="BW782" s="371"/>
      <c r="BX782" s="371"/>
      <c r="BY782" s="371"/>
      <c r="BZ782" s="371"/>
      <c r="CA782" s="371"/>
      <c r="CB782" s="371"/>
      <c r="CC782" s="371"/>
      <c r="CD782" s="371"/>
      <c r="CE782" s="371"/>
      <c r="CF782" s="371"/>
    </row>
    <row r="783" spans="1:84" s="22" customFormat="1" x14ac:dyDescent="0.2">
      <c r="A783" s="223"/>
      <c r="C783" s="224"/>
      <c r="Z783" s="225"/>
      <c r="AA783" s="220"/>
      <c r="AE783" s="371"/>
      <c r="AF783" s="371"/>
      <c r="AG783" s="371"/>
      <c r="AH783" s="371"/>
      <c r="AI783" s="371"/>
      <c r="AJ783" s="371"/>
      <c r="AK783" s="371"/>
      <c r="AL783" s="371"/>
      <c r="AM783" s="371"/>
      <c r="AN783" s="371"/>
      <c r="AO783" s="371"/>
      <c r="AP783" s="371"/>
      <c r="AQ783" s="371"/>
      <c r="AR783" s="371"/>
      <c r="AS783" s="371"/>
      <c r="AT783" s="371"/>
      <c r="AU783" s="371"/>
      <c r="AV783" s="371"/>
      <c r="AW783" s="371"/>
      <c r="AX783" s="371"/>
      <c r="AY783" s="371"/>
      <c r="AZ783" s="371"/>
      <c r="BA783" s="371"/>
      <c r="BB783" s="371"/>
      <c r="BC783" s="371"/>
      <c r="BD783" s="371"/>
      <c r="BE783" s="371"/>
      <c r="BF783" s="371"/>
      <c r="BG783" s="371"/>
      <c r="BH783" s="371"/>
      <c r="BI783" s="371"/>
      <c r="BJ783" s="371"/>
      <c r="BK783" s="371"/>
      <c r="BL783" s="371"/>
      <c r="BM783" s="371"/>
      <c r="BN783" s="371"/>
      <c r="BO783" s="371"/>
      <c r="BP783" s="371"/>
      <c r="BQ783" s="371"/>
      <c r="BR783" s="371"/>
      <c r="BS783" s="371"/>
      <c r="BT783" s="371"/>
      <c r="BU783" s="371"/>
      <c r="BV783" s="371"/>
      <c r="BW783" s="371"/>
      <c r="BX783" s="371"/>
      <c r="BY783" s="371"/>
      <c r="BZ783" s="371"/>
      <c r="CA783" s="371"/>
      <c r="CB783" s="371"/>
      <c r="CC783" s="371"/>
      <c r="CD783" s="371"/>
      <c r="CE783" s="371"/>
      <c r="CF783" s="371"/>
    </row>
    <row r="784" spans="1:84" s="22" customFormat="1" x14ac:dyDescent="0.2">
      <c r="A784" s="223"/>
      <c r="C784" s="224"/>
      <c r="Z784" s="225"/>
      <c r="AA784" s="220"/>
      <c r="AE784" s="371"/>
      <c r="AF784" s="371"/>
      <c r="AG784" s="371"/>
      <c r="AH784" s="371"/>
      <c r="AI784" s="371"/>
      <c r="AJ784" s="371"/>
      <c r="AK784" s="371"/>
      <c r="AL784" s="371"/>
      <c r="AM784" s="371"/>
      <c r="AN784" s="371"/>
      <c r="AO784" s="371"/>
      <c r="AP784" s="371"/>
      <c r="AQ784" s="371"/>
      <c r="AR784" s="371"/>
      <c r="AS784" s="371"/>
      <c r="AT784" s="371"/>
      <c r="AU784" s="371"/>
      <c r="AV784" s="371"/>
      <c r="AW784" s="371"/>
      <c r="AX784" s="371"/>
      <c r="AY784" s="371"/>
      <c r="AZ784" s="371"/>
      <c r="BA784" s="371"/>
      <c r="BB784" s="371"/>
      <c r="BC784" s="371"/>
      <c r="BD784" s="371"/>
      <c r="BE784" s="371"/>
      <c r="BF784" s="371"/>
      <c r="BG784" s="371"/>
      <c r="BH784" s="371"/>
      <c r="BI784" s="371"/>
      <c r="BJ784" s="371"/>
      <c r="BK784" s="371"/>
      <c r="BL784" s="371"/>
      <c r="BM784" s="371"/>
      <c r="BN784" s="371"/>
      <c r="BO784" s="371"/>
      <c r="BP784" s="371"/>
      <c r="BQ784" s="371"/>
      <c r="BR784" s="371"/>
      <c r="BS784" s="371"/>
      <c r="BT784" s="371"/>
      <c r="BU784" s="371"/>
      <c r="BV784" s="371"/>
      <c r="BW784" s="371"/>
      <c r="BX784" s="371"/>
      <c r="BY784" s="371"/>
      <c r="BZ784" s="371"/>
      <c r="CA784" s="371"/>
      <c r="CB784" s="371"/>
      <c r="CC784" s="371"/>
      <c r="CD784" s="371"/>
      <c r="CE784" s="371"/>
      <c r="CF784" s="371"/>
    </row>
    <row r="785" spans="1:84" s="22" customFormat="1" x14ac:dyDescent="0.2">
      <c r="A785" s="223"/>
      <c r="C785" s="224"/>
      <c r="Z785" s="225"/>
      <c r="AA785" s="220"/>
      <c r="AE785" s="371"/>
      <c r="AF785" s="371"/>
      <c r="AG785" s="371"/>
      <c r="AH785" s="371"/>
      <c r="AI785" s="371"/>
      <c r="AJ785" s="371"/>
      <c r="AK785" s="371"/>
      <c r="AL785" s="371"/>
      <c r="AM785" s="371"/>
      <c r="AN785" s="371"/>
      <c r="AO785" s="371"/>
      <c r="AP785" s="371"/>
      <c r="AQ785" s="371"/>
      <c r="AR785" s="371"/>
      <c r="AS785" s="371"/>
      <c r="AT785" s="371"/>
      <c r="AU785" s="371"/>
      <c r="AV785" s="371"/>
      <c r="AW785" s="371"/>
      <c r="AX785" s="371"/>
      <c r="AY785" s="371"/>
      <c r="AZ785" s="371"/>
      <c r="BA785" s="371"/>
      <c r="BB785" s="371"/>
      <c r="BC785" s="371"/>
      <c r="BD785" s="371"/>
      <c r="BE785" s="371"/>
      <c r="BF785" s="371"/>
      <c r="BG785" s="371"/>
      <c r="BH785" s="371"/>
      <c r="BI785" s="371"/>
      <c r="BJ785" s="371"/>
      <c r="BK785" s="371"/>
      <c r="BL785" s="371"/>
      <c r="BM785" s="371"/>
      <c r="BN785" s="371"/>
      <c r="BO785" s="371"/>
      <c r="BP785" s="371"/>
      <c r="BQ785" s="371"/>
      <c r="BR785" s="371"/>
      <c r="BS785" s="371"/>
      <c r="BT785" s="371"/>
      <c r="BU785" s="371"/>
      <c r="BV785" s="371"/>
      <c r="BW785" s="371"/>
      <c r="BX785" s="371"/>
      <c r="BY785" s="371"/>
      <c r="BZ785" s="371"/>
      <c r="CA785" s="371"/>
      <c r="CB785" s="371"/>
      <c r="CC785" s="371"/>
      <c r="CD785" s="371"/>
      <c r="CE785" s="371"/>
      <c r="CF785" s="371"/>
    </row>
    <row r="786" spans="1:84" s="22" customFormat="1" x14ac:dyDescent="0.2">
      <c r="A786" s="223"/>
      <c r="C786" s="224"/>
      <c r="Z786" s="225"/>
      <c r="AA786" s="220"/>
      <c r="AE786" s="371"/>
      <c r="AF786" s="371"/>
      <c r="AG786" s="371"/>
      <c r="AH786" s="371"/>
      <c r="AI786" s="371"/>
      <c r="AJ786" s="371"/>
      <c r="AK786" s="371"/>
      <c r="AL786" s="371"/>
      <c r="AM786" s="371"/>
      <c r="AN786" s="371"/>
      <c r="AO786" s="371"/>
      <c r="AP786" s="371"/>
      <c r="AQ786" s="371"/>
      <c r="AR786" s="371"/>
      <c r="AS786" s="371"/>
      <c r="AT786" s="371"/>
      <c r="AU786" s="371"/>
      <c r="AV786" s="371"/>
      <c r="AW786" s="371"/>
      <c r="AX786" s="371"/>
      <c r="AY786" s="371"/>
      <c r="AZ786" s="371"/>
      <c r="BA786" s="371"/>
      <c r="BB786" s="371"/>
      <c r="BC786" s="371"/>
      <c r="BD786" s="371"/>
      <c r="BE786" s="371"/>
      <c r="BF786" s="371"/>
      <c r="BG786" s="371"/>
      <c r="BH786" s="371"/>
      <c r="BI786" s="371"/>
      <c r="BJ786" s="371"/>
      <c r="BK786" s="371"/>
      <c r="BL786" s="371"/>
      <c r="BM786" s="371"/>
      <c r="BN786" s="371"/>
      <c r="BO786" s="371"/>
      <c r="BP786" s="371"/>
      <c r="BQ786" s="371"/>
      <c r="BR786" s="371"/>
      <c r="BS786" s="371"/>
      <c r="BT786" s="371"/>
      <c r="BU786" s="371"/>
      <c r="BV786" s="371"/>
      <c r="BW786" s="371"/>
      <c r="BX786" s="371"/>
      <c r="BY786" s="371"/>
      <c r="BZ786" s="371"/>
      <c r="CA786" s="371"/>
      <c r="CB786" s="371"/>
      <c r="CC786" s="371"/>
      <c r="CD786" s="371"/>
      <c r="CE786" s="371"/>
      <c r="CF786" s="371"/>
    </row>
    <row r="787" spans="1:84" s="22" customFormat="1" x14ac:dyDescent="0.2">
      <c r="A787" s="223"/>
      <c r="C787" s="224"/>
      <c r="Z787" s="225"/>
      <c r="AA787" s="220"/>
      <c r="AE787" s="371"/>
      <c r="AF787" s="371"/>
      <c r="AG787" s="371"/>
      <c r="AH787" s="371"/>
      <c r="AI787" s="371"/>
      <c r="AJ787" s="371"/>
      <c r="AK787" s="371"/>
      <c r="AL787" s="371"/>
      <c r="AM787" s="371"/>
      <c r="AN787" s="371"/>
      <c r="AO787" s="371"/>
      <c r="AP787" s="371"/>
      <c r="AQ787" s="371"/>
      <c r="AR787" s="371"/>
      <c r="AS787" s="371"/>
      <c r="AT787" s="371"/>
      <c r="AU787" s="371"/>
      <c r="AV787" s="371"/>
      <c r="AW787" s="371"/>
      <c r="AX787" s="371"/>
      <c r="AY787" s="371"/>
      <c r="AZ787" s="371"/>
      <c r="BA787" s="371"/>
      <c r="BB787" s="371"/>
      <c r="BC787" s="371"/>
      <c r="BD787" s="371"/>
      <c r="BE787" s="371"/>
      <c r="BF787" s="371"/>
      <c r="BG787" s="371"/>
      <c r="BH787" s="371"/>
      <c r="BI787" s="371"/>
      <c r="BJ787" s="371"/>
      <c r="BK787" s="371"/>
      <c r="BL787" s="371"/>
      <c r="BM787" s="371"/>
      <c r="BN787" s="371"/>
      <c r="BO787" s="371"/>
      <c r="BP787" s="371"/>
      <c r="BQ787" s="371"/>
      <c r="BR787" s="371"/>
      <c r="BS787" s="371"/>
      <c r="BT787" s="371"/>
      <c r="BU787" s="371"/>
      <c r="BV787" s="371"/>
      <c r="BW787" s="371"/>
      <c r="BX787" s="371"/>
      <c r="BY787" s="371"/>
      <c r="BZ787" s="371"/>
      <c r="CA787" s="371"/>
      <c r="CB787" s="371"/>
      <c r="CC787" s="371"/>
      <c r="CD787" s="371"/>
      <c r="CE787" s="371"/>
      <c r="CF787" s="371"/>
    </row>
    <row r="788" spans="1:84" s="22" customFormat="1" x14ac:dyDescent="0.2">
      <c r="A788" s="223"/>
      <c r="C788" s="224"/>
      <c r="Z788" s="225"/>
      <c r="AA788" s="220"/>
      <c r="AE788" s="371"/>
      <c r="AF788" s="371"/>
      <c r="AG788" s="371"/>
      <c r="AH788" s="371"/>
      <c r="AI788" s="371"/>
      <c r="AJ788" s="371"/>
      <c r="AK788" s="371"/>
      <c r="AL788" s="371"/>
      <c r="AM788" s="371"/>
      <c r="AN788" s="371"/>
      <c r="AO788" s="371"/>
      <c r="AP788" s="371"/>
      <c r="AQ788" s="371"/>
      <c r="AR788" s="371"/>
      <c r="AS788" s="371"/>
      <c r="AT788" s="371"/>
      <c r="AU788" s="371"/>
      <c r="AV788" s="371"/>
      <c r="AW788" s="371"/>
      <c r="AX788" s="371"/>
      <c r="AY788" s="371"/>
      <c r="AZ788" s="371"/>
      <c r="BA788" s="371"/>
      <c r="BB788" s="371"/>
      <c r="BC788" s="371"/>
      <c r="BD788" s="371"/>
      <c r="BE788" s="371"/>
      <c r="BF788" s="371"/>
      <c r="BG788" s="371"/>
      <c r="BH788" s="371"/>
      <c r="BI788" s="371"/>
      <c r="BJ788" s="371"/>
      <c r="BK788" s="371"/>
      <c r="BL788" s="371"/>
      <c r="BM788" s="371"/>
      <c r="BN788" s="371"/>
      <c r="BO788" s="371"/>
      <c r="BP788" s="371"/>
      <c r="BQ788" s="371"/>
      <c r="BR788" s="371"/>
      <c r="BS788" s="371"/>
      <c r="BT788" s="371"/>
      <c r="BU788" s="371"/>
      <c r="BV788" s="371"/>
      <c r="BW788" s="371"/>
      <c r="BX788" s="371"/>
      <c r="BY788" s="371"/>
      <c r="BZ788" s="371"/>
      <c r="CA788" s="371"/>
      <c r="CB788" s="371"/>
      <c r="CC788" s="371"/>
      <c r="CD788" s="371"/>
      <c r="CE788" s="371"/>
      <c r="CF788" s="371"/>
    </row>
    <row r="789" spans="1:84" s="22" customFormat="1" x14ac:dyDescent="0.2">
      <c r="A789" s="223"/>
      <c r="C789" s="224"/>
      <c r="Z789" s="225"/>
      <c r="AA789" s="220"/>
      <c r="AE789" s="371"/>
      <c r="AF789" s="371"/>
      <c r="AG789" s="371"/>
      <c r="AH789" s="371"/>
      <c r="AI789" s="371"/>
      <c r="AJ789" s="371"/>
      <c r="AK789" s="371"/>
      <c r="AL789" s="371"/>
      <c r="AM789" s="371"/>
      <c r="AN789" s="371"/>
      <c r="AO789" s="371"/>
      <c r="AP789" s="371"/>
      <c r="AQ789" s="371"/>
      <c r="AR789" s="371"/>
      <c r="AS789" s="371"/>
      <c r="AT789" s="371"/>
      <c r="AU789" s="371"/>
      <c r="AV789" s="371"/>
      <c r="AW789" s="371"/>
      <c r="AX789" s="371"/>
      <c r="AY789" s="371"/>
      <c r="AZ789" s="371"/>
      <c r="BA789" s="371"/>
      <c r="BB789" s="371"/>
      <c r="BC789" s="371"/>
      <c r="BD789" s="371"/>
      <c r="BE789" s="371"/>
      <c r="BF789" s="371"/>
      <c r="BG789" s="371"/>
      <c r="BH789" s="371"/>
      <c r="BI789" s="371"/>
      <c r="BJ789" s="371"/>
      <c r="BK789" s="371"/>
      <c r="BL789" s="371"/>
      <c r="BM789" s="371"/>
      <c r="BN789" s="371"/>
      <c r="BO789" s="371"/>
      <c r="BP789" s="371"/>
      <c r="BQ789" s="371"/>
      <c r="BR789" s="371"/>
      <c r="BS789" s="371"/>
      <c r="BT789" s="371"/>
      <c r="BU789" s="371"/>
      <c r="BV789" s="371"/>
      <c r="BW789" s="371"/>
      <c r="BX789" s="371"/>
      <c r="BY789" s="371"/>
      <c r="BZ789" s="371"/>
      <c r="CA789" s="371"/>
      <c r="CB789" s="371"/>
      <c r="CC789" s="371"/>
      <c r="CD789" s="371"/>
      <c r="CE789" s="371"/>
      <c r="CF789" s="371"/>
    </row>
    <row r="790" spans="1:84" s="22" customFormat="1" x14ac:dyDescent="0.2">
      <c r="A790" s="223"/>
      <c r="C790" s="224"/>
      <c r="Z790" s="225"/>
      <c r="AA790" s="220"/>
      <c r="AE790" s="371"/>
      <c r="AF790" s="371"/>
      <c r="AG790" s="371"/>
      <c r="AH790" s="371"/>
      <c r="AI790" s="371"/>
      <c r="AJ790" s="371"/>
      <c r="AK790" s="371"/>
      <c r="AL790" s="371"/>
      <c r="AM790" s="371"/>
      <c r="AN790" s="371"/>
      <c r="AO790" s="371"/>
      <c r="AP790" s="371"/>
      <c r="AQ790" s="371"/>
      <c r="AR790" s="371"/>
      <c r="AS790" s="371"/>
      <c r="AT790" s="371"/>
      <c r="AU790" s="371"/>
      <c r="AV790" s="371"/>
      <c r="AW790" s="371"/>
      <c r="AX790" s="371"/>
      <c r="AY790" s="371"/>
      <c r="AZ790" s="371"/>
      <c r="BA790" s="371"/>
      <c r="BB790" s="371"/>
      <c r="BC790" s="371"/>
      <c r="BD790" s="371"/>
      <c r="BE790" s="371"/>
      <c r="BF790" s="371"/>
      <c r="BG790" s="371"/>
      <c r="BH790" s="371"/>
      <c r="BI790" s="371"/>
      <c r="BJ790" s="371"/>
      <c r="BK790" s="371"/>
      <c r="BL790" s="371"/>
      <c r="BM790" s="371"/>
      <c r="BN790" s="371"/>
      <c r="BO790" s="371"/>
      <c r="BP790" s="371"/>
      <c r="BQ790" s="371"/>
      <c r="BR790" s="371"/>
      <c r="BS790" s="371"/>
      <c r="BT790" s="371"/>
      <c r="BU790" s="371"/>
      <c r="BV790" s="371"/>
      <c r="BW790" s="371"/>
      <c r="BX790" s="371"/>
      <c r="BY790" s="371"/>
      <c r="BZ790" s="371"/>
      <c r="CA790" s="371"/>
      <c r="CB790" s="371"/>
      <c r="CC790" s="371"/>
      <c r="CD790" s="371"/>
      <c r="CE790" s="371"/>
      <c r="CF790" s="371"/>
    </row>
    <row r="791" spans="1:84" s="22" customFormat="1" x14ac:dyDescent="0.2">
      <c r="A791" s="223"/>
      <c r="C791" s="224"/>
      <c r="Z791" s="225"/>
      <c r="AA791" s="220"/>
      <c r="AE791" s="371"/>
      <c r="AF791" s="371"/>
      <c r="AG791" s="371"/>
      <c r="AH791" s="371"/>
      <c r="AI791" s="371"/>
      <c r="AJ791" s="371"/>
      <c r="AK791" s="371"/>
      <c r="AL791" s="371"/>
      <c r="AM791" s="371"/>
      <c r="AN791" s="371"/>
      <c r="AO791" s="371"/>
      <c r="AP791" s="371"/>
      <c r="AQ791" s="371"/>
      <c r="AR791" s="371"/>
      <c r="AS791" s="371"/>
      <c r="AT791" s="371"/>
      <c r="AU791" s="371"/>
      <c r="AV791" s="371"/>
      <c r="AW791" s="371"/>
      <c r="AX791" s="371"/>
      <c r="AY791" s="371"/>
      <c r="AZ791" s="371"/>
      <c r="BA791" s="371"/>
      <c r="BB791" s="371"/>
      <c r="BC791" s="371"/>
      <c r="BD791" s="371"/>
      <c r="BE791" s="371"/>
      <c r="BF791" s="371"/>
      <c r="BG791" s="371"/>
      <c r="BH791" s="371"/>
      <c r="BI791" s="371"/>
      <c r="BJ791" s="371"/>
      <c r="BK791" s="371"/>
      <c r="BL791" s="371"/>
      <c r="BM791" s="371"/>
      <c r="BN791" s="371"/>
      <c r="BO791" s="371"/>
      <c r="BP791" s="371"/>
      <c r="BQ791" s="371"/>
      <c r="BR791" s="371"/>
      <c r="BS791" s="371"/>
      <c r="BT791" s="371"/>
      <c r="BU791" s="371"/>
      <c r="BV791" s="371"/>
      <c r="BW791" s="371"/>
      <c r="BX791" s="371"/>
      <c r="BY791" s="371"/>
      <c r="BZ791" s="371"/>
      <c r="CA791" s="371"/>
      <c r="CB791" s="371"/>
      <c r="CC791" s="371"/>
      <c r="CD791" s="371"/>
      <c r="CE791" s="371"/>
      <c r="CF791" s="371"/>
    </row>
    <row r="792" spans="1:84" s="22" customFormat="1" x14ac:dyDescent="0.2">
      <c r="A792" s="223"/>
      <c r="C792" s="224"/>
      <c r="Z792" s="225"/>
      <c r="AA792" s="220"/>
      <c r="AE792" s="371"/>
      <c r="AF792" s="371"/>
      <c r="AG792" s="371"/>
      <c r="AH792" s="371"/>
      <c r="AI792" s="371"/>
      <c r="AJ792" s="371"/>
      <c r="AK792" s="371"/>
      <c r="AL792" s="371"/>
      <c r="AM792" s="371"/>
      <c r="AN792" s="371"/>
      <c r="AO792" s="371"/>
      <c r="AP792" s="371"/>
      <c r="AQ792" s="371"/>
      <c r="AR792" s="371"/>
      <c r="AS792" s="371"/>
      <c r="AT792" s="371"/>
      <c r="AU792" s="371"/>
      <c r="AV792" s="371"/>
      <c r="AW792" s="371"/>
      <c r="AX792" s="371"/>
      <c r="AY792" s="371"/>
      <c r="AZ792" s="371"/>
      <c r="BA792" s="371"/>
      <c r="BB792" s="371"/>
      <c r="BC792" s="371"/>
      <c r="BD792" s="371"/>
      <c r="BE792" s="371"/>
      <c r="BF792" s="371"/>
      <c r="BG792" s="371"/>
      <c r="BH792" s="371"/>
      <c r="BI792" s="371"/>
      <c r="BJ792" s="371"/>
      <c r="BK792" s="371"/>
      <c r="BL792" s="371"/>
      <c r="BM792" s="371"/>
      <c r="BN792" s="371"/>
      <c r="BO792" s="371"/>
      <c r="BP792" s="371"/>
      <c r="BQ792" s="371"/>
      <c r="BR792" s="371"/>
      <c r="BS792" s="371"/>
      <c r="BT792" s="371"/>
      <c r="BU792" s="371"/>
      <c r="BV792" s="371"/>
      <c r="BW792" s="371"/>
      <c r="BX792" s="371"/>
      <c r="BY792" s="371"/>
      <c r="BZ792" s="371"/>
      <c r="CA792" s="371"/>
      <c r="CB792" s="371"/>
      <c r="CC792" s="371"/>
      <c r="CD792" s="371"/>
      <c r="CE792" s="371"/>
      <c r="CF792" s="371"/>
    </row>
    <row r="793" spans="1:84" s="22" customFormat="1" x14ac:dyDescent="0.2">
      <c r="A793" s="223"/>
      <c r="C793" s="224"/>
      <c r="Z793" s="225"/>
      <c r="AA793" s="220"/>
      <c r="AE793" s="371"/>
      <c r="AF793" s="371"/>
      <c r="AG793" s="371"/>
      <c r="AH793" s="371"/>
      <c r="AI793" s="371"/>
      <c r="AJ793" s="371"/>
      <c r="AK793" s="371"/>
      <c r="AL793" s="371"/>
      <c r="AM793" s="371"/>
      <c r="AN793" s="371"/>
      <c r="AO793" s="371"/>
      <c r="AP793" s="371"/>
      <c r="AQ793" s="371"/>
      <c r="AR793" s="371"/>
      <c r="AS793" s="371"/>
      <c r="AT793" s="371"/>
      <c r="AU793" s="371"/>
      <c r="AV793" s="371"/>
      <c r="AW793" s="371"/>
      <c r="AX793" s="371"/>
      <c r="AY793" s="371"/>
      <c r="AZ793" s="371"/>
      <c r="BA793" s="371"/>
      <c r="BB793" s="371"/>
      <c r="BC793" s="371"/>
      <c r="BD793" s="371"/>
      <c r="BE793" s="371"/>
      <c r="BF793" s="371"/>
      <c r="BG793" s="371"/>
      <c r="BH793" s="371"/>
      <c r="BI793" s="371"/>
      <c r="BJ793" s="371"/>
      <c r="BK793" s="371"/>
      <c r="BL793" s="371"/>
      <c r="BM793" s="371"/>
      <c r="BN793" s="371"/>
      <c r="BO793" s="371"/>
      <c r="BP793" s="371"/>
      <c r="BQ793" s="371"/>
      <c r="BR793" s="371"/>
      <c r="BS793" s="371"/>
      <c r="BT793" s="371"/>
      <c r="BU793" s="371"/>
      <c r="BV793" s="371"/>
      <c r="BW793" s="371"/>
      <c r="BX793" s="371"/>
      <c r="BY793" s="371"/>
      <c r="BZ793" s="371"/>
      <c r="CA793" s="371"/>
      <c r="CB793" s="371"/>
      <c r="CC793" s="371"/>
      <c r="CD793" s="371"/>
      <c r="CE793" s="371"/>
      <c r="CF793" s="371"/>
    </row>
    <row r="794" spans="1:84" s="22" customFormat="1" x14ac:dyDescent="0.2">
      <c r="A794" s="223"/>
      <c r="C794" s="224"/>
      <c r="Z794" s="225"/>
      <c r="AA794" s="220"/>
      <c r="AE794" s="371"/>
      <c r="AF794" s="371"/>
      <c r="AG794" s="371"/>
      <c r="AH794" s="371"/>
      <c r="AI794" s="371"/>
      <c r="AJ794" s="371"/>
      <c r="AK794" s="371"/>
      <c r="AL794" s="371"/>
      <c r="AM794" s="371"/>
      <c r="AN794" s="371"/>
      <c r="AO794" s="371"/>
      <c r="AP794" s="371"/>
      <c r="AQ794" s="371"/>
      <c r="AR794" s="371"/>
      <c r="AS794" s="371"/>
      <c r="AT794" s="371"/>
      <c r="AU794" s="371"/>
      <c r="AV794" s="371"/>
      <c r="AW794" s="371"/>
      <c r="AX794" s="371"/>
      <c r="AY794" s="371"/>
      <c r="AZ794" s="371"/>
      <c r="BA794" s="371"/>
      <c r="BB794" s="371"/>
      <c r="BC794" s="371"/>
      <c r="BD794" s="371"/>
      <c r="BE794" s="371"/>
      <c r="BF794" s="371"/>
      <c r="BG794" s="371"/>
      <c r="BH794" s="371"/>
      <c r="BI794" s="371"/>
      <c r="BJ794" s="371"/>
      <c r="BK794" s="371"/>
      <c r="BL794" s="371"/>
      <c r="BM794" s="371"/>
      <c r="BN794" s="371"/>
      <c r="BO794" s="371"/>
      <c r="BP794" s="371"/>
      <c r="BQ794" s="371"/>
      <c r="BR794" s="371"/>
      <c r="BS794" s="371"/>
      <c r="BT794" s="371"/>
      <c r="BU794" s="371"/>
      <c r="BV794" s="371"/>
      <c r="BW794" s="371"/>
      <c r="BX794" s="371"/>
      <c r="BY794" s="371"/>
      <c r="BZ794" s="371"/>
      <c r="CA794" s="371"/>
      <c r="CB794" s="371"/>
      <c r="CC794" s="371"/>
      <c r="CD794" s="371"/>
      <c r="CE794" s="371"/>
      <c r="CF794" s="371"/>
    </row>
    <row r="795" spans="1:84" s="22" customFormat="1" x14ac:dyDescent="0.2">
      <c r="A795" s="223"/>
      <c r="C795" s="224"/>
      <c r="Z795" s="225"/>
      <c r="AA795" s="220"/>
      <c r="AE795" s="371"/>
      <c r="AF795" s="371"/>
      <c r="AG795" s="371"/>
      <c r="AH795" s="371"/>
      <c r="AI795" s="371"/>
      <c r="AJ795" s="371"/>
      <c r="AK795" s="371"/>
      <c r="AL795" s="371"/>
      <c r="AM795" s="371"/>
      <c r="AN795" s="371"/>
      <c r="AO795" s="371"/>
      <c r="AP795" s="371"/>
      <c r="AQ795" s="371"/>
      <c r="AR795" s="371"/>
      <c r="AS795" s="371"/>
      <c r="AT795" s="371"/>
      <c r="AU795" s="371"/>
      <c r="AV795" s="371"/>
      <c r="AW795" s="371"/>
      <c r="AX795" s="371"/>
      <c r="AY795" s="371"/>
      <c r="AZ795" s="371"/>
      <c r="BA795" s="371"/>
      <c r="BB795" s="371"/>
      <c r="BC795" s="371"/>
      <c r="BD795" s="371"/>
      <c r="BE795" s="371"/>
      <c r="BF795" s="371"/>
      <c r="BG795" s="371"/>
      <c r="BH795" s="371"/>
      <c r="BI795" s="371"/>
      <c r="BJ795" s="371"/>
      <c r="BK795" s="371"/>
      <c r="BL795" s="371"/>
      <c r="BM795" s="371"/>
      <c r="BN795" s="371"/>
      <c r="BO795" s="371"/>
      <c r="BP795" s="371"/>
      <c r="BQ795" s="371"/>
      <c r="BR795" s="371"/>
      <c r="BS795" s="371"/>
      <c r="BT795" s="371"/>
      <c r="BU795" s="371"/>
      <c r="BV795" s="371"/>
      <c r="BW795" s="371"/>
      <c r="BX795" s="371"/>
      <c r="BY795" s="371"/>
      <c r="BZ795" s="371"/>
      <c r="CA795" s="371"/>
      <c r="CB795" s="371"/>
      <c r="CC795" s="371"/>
      <c r="CD795" s="371"/>
      <c r="CE795" s="371"/>
      <c r="CF795" s="371"/>
    </row>
    <row r="796" spans="1:84" s="22" customFormat="1" x14ac:dyDescent="0.2">
      <c r="A796" s="223"/>
      <c r="C796" s="224"/>
      <c r="Z796" s="225"/>
      <c r="AA796" s="220"/>
      <c r="AE796" s="371"/>
      <c r="AF796" s="371"/>
      <c r="AG796" s="371"/>
      <c r="AH796" s="371"/>
      <c r="AI796" s="371"/>
      <c r="AJ796" s="371"/>
      <c r="AK796" s="371"/>
      <c r="AL796" s="371"/>
      <c r="AM796" s="371"/>
      <c r="AN796" s="371"/>
      <c r="AO796" s="371"/>
      <c r="AP796" s="371"/>
      <c r="AQ796" s="371"/>
      <c r="AR796" s="371"/>
      <c r="AS796" s="371"/>
      <c r="AT796" s="371"/>
      <c r="AU796" s="371"/>
      <c r="AV796" s="371"/>
      <c r="AW796" s="371"/>
      <c r="AX796" s="371"/>
      <c r="AY796" s="371"/>
      <c r="AZ796" s="371"/>
      <c r="BA796" s="371"/>
      <c r="BB796" s="371"/>
      <c r="BC796" s="371"/>
      <c r="BD796" s="371"/>
      <c r="BE796" s="371"/>
      <c r="BF796" s="371"/>
      <c r="BG796" s="371"/>
      <c r="BH796" s="371"/>
      <c r="BI796" s="371"/>
      <c r="BJ796" s="371"/>
      <c r="BK796" s="371"/>
      <c r="BL796" s="371"/>
      <c r="BM796" s="371"/>
      <c r="BN796" s="371"/>
      <c r="BO796" s="371"/>
      <c r="BP796" s="371"/>
      <c r="BQ796" s="371"/>
      <c r="BR796" s="371"/>
      <c r="BS796" s="371"/>
      <c r="BT796" s="371"/>
      <c r="BU796" s="371"/>
      <c r="BV796" s="371"/>
      <c r="BW796" s="371"/>
      <c r="BX796" s="371"/>
      <c r="BY796" s="371"/>
      <c r="BZ796" s="371"/>
      <c r="CA796" s="371"/>
      <c r="CB796" s="371"/>
      <c r="CC796" s="371"/>
      <c r="CD796" s="371"/>
      <c r="CE796" s="371"/>
      <c r="CF796" s="371"/>
    </row>
    <row r="797" spans="1:84" s="22" customFormat="1" x14ac:dyDescent="0.2">
      <c r="A797" s="223"/>
      <c r="C797" s="224"/>
      <c r="Z797" s="225"/>
      <c r="AA797" s="220"/>
      <c r="AE797" s="371"/>
      <c r="AF797" s="371"/>
      <c r="AG797" s="371"/>
      <c r="AH797" s="371"/>
      <c r="AI797" s="371"/>
      <c r="AJ797" s="371"/>
      <c r="AK797" s="371"/>
      <c r="AL797" s="371"/>
      <c r="AM797" s="371"/>
      <c r="AN797" s="371"/>
      <c r="AO797" s="371"/>
      <c r="AP797" s="371"/>
      <c r="AQ797" s="371"/>
      <c r="AR797" s="371"/>
      <c r="AS797" s="371"/>
      <c r="AT797" s="371"/>
      <c r="AU797" s="371"/>
      <c r="AV797" s="371"/>
      <c r="AW797" s="371"/>
      <c r="AX797" s="371"/>
      <c r="AY797" s="371"/>
      <c r="AZ797" s="371"/>
      <c r="BA797" s="371"/>
      <c r="BB797" s="371"/>
      <c r="BC797" s="371"/>
      <c r="BD797" s="371"/>
      <c r="BE797" s="371"/>
      <c r="BF797" s="371"/>
      <c r="BG797" s="371"/>
      <c r="BH797" s="371"/>
      <c r="BI797" s="371"/>
      <c r="BJ797" s="371"/>
      <c r="BK797" s="371"/>
      <c r="BL797" s="371"/>
      <c r="BM797" s="371"/>
      <c r="BN797" s="371"/>
      <c r="BO797" s="371"/>
      <c r="BP797" s="371"/>
      <c r="BQ797" s="371"/>
      <c r="BR797" s="371"/>
      <c r="BS797" s="371"/>
      <c r="BT797" s="371"/>
      <c r="BU797" s="371"/>
      <c r="BV797" s="371"/>
      <c r="BW797" s="371"/>
      <c r="BX797" s="371"/>
      <c r="BY797" s="371"/>
      <c r="BZ797" s="371"/>
      <c r="CA797" s="371"/>
      <c r="CB797" s="371"/>
      <c r="CC797" s="371"/>
      <c r="CD797" s="371"/>
      <c r="CE797" s="371"/>
      <c r="CF797" s="371"/>
    </row>
    <row r="798" spans="1:84" s="22" customFormat="1" x14ac:dyDescent="0.2">
      <c r="A798" s="223"/>
      <c r="C798" s="224"/>
      <c r="Z798" s="225"/>
      <c r="AA798" s="220"/>
      <c r="AE798" s="371"/>
      <c r="AF798" s="371"/>
      <c r="AG798" s="371"/>
      <c r="AH798" s="371"/>
      <c r="AI798" s="371"/>
      <c r="AJ798" s="371"/>
      <c r="AK798" s="371"/>
      <c r="AL798" s="371"/>
      <c r="AM798" s="371"/>
      <c r="AN798" s="371"/>
      <c r="AO798" s="371"/>
      <c r="AP798" s="371"/>
      <c r="AQ798" s="371"/>
      <c r="AR798" s="371"/>
      <c r="AS798" s="371"/>
      <c r="AT798" s="371"/>
      <c r="AU798" s="371"/>
      <c r="AV798" s="371"/>
      <c r="AW798" s="371"/>
      <c r="AX798" s="371"/>
      <c r="AY798" s="371"/>
      <c r="AZ798" s="371"/>
      <c r="BA798" s="371"/>
      <c r="BB798" s="371"/>
      <c r="BC798" s="371"/>
      <c r="BD798" s="371"/>
      <c r="BE798" s="371"/>
      <c r="BF798" s="371"/>
      <c r="BG798" s="371"/>
      <c r="BH798" s="371"/>
      <c r="BI798" s="371"/>
      <c r="BJ798" s="371"/>
      <c r="BK798" s="371"/>
      <c r="BL798" s="371"/>
      <c r="BM798" s="371"/>
      <c r="BN798" s="371"/>
      <c r="BO798" s="371"/>
      <c r="BP798" s="371"/>
      <c r="BQ798" s="371"/>
      <c r="BR798" s="371"/>
      <c r="BS798" s="371"/>
      <c r="BT798" s="371"/>
      <c r="BU798" s="371"/>
      <c r="BV798" s="371"/>
      <c r="BW798" s="371"/>
      <c r="BX798" s="371"/>
      <c r="BY798" s="371"/>
      <c r="BZ798" s="371"/>
      <c r="CA798" s="371"/>
      <c r="CB798" s="371"/>
      <c r="CC798" s="371"/>
      <c r="CD798" s="371"/>
      <c r="CE798" s="371"/>
      <c r="CF798" s="371"/>
    </row>
    <row r="799" spans="1:84" s="22" customFormat="1" x14ac:dyDescent="0.2">
      <c r="A799" s="223"/>
      <c r="C799" s="224"/>
      <c r="Z799" s="225"/>
      <c r="AA799" s="220"/>
      <c r="AE799" s="371"/>
      <c r="AF799" s="371"/>
      <c r="AG799" s="371"/>
      <c r="AH799" s="371"/>
      <c r="AI799" s="371"/>
      <c r="AJ799" s="371"/>
      <c r="AK799" s="371"/>
      <c r="AL799" s="371"/>
      <c r="AM799" s="371"/>
      <c r="AN799" s="371"/>
      <c r="AO799" s="371"/>
      <c r="AP799" s="371"/>
      <c r="AQ799" s="371"/>
      <c r="AR799" s="371"/>
      <c r="AS799" s="371"/>
      <c r="AT799" s="371"/>
      <c r="AU799" s="371"/>
      <c r="AV799" s="371"/>
      <c r="AW799" s="371"/>
      <c r="AX799" s="371"/>
      <c r="AY799" s="371"/>
      <c r="AZ799" s="371"/>
      <c r="BA799" s="371"/>
      <c r="BB799" s="371"/>
      <c r="BC799" s="371"/>
      <c r="BD799" s="371"/>
      <c r="BE799" s="371"/>
      <c r="BF799" s="371"/>
      <c r="BG799" s="371"/>
      <c r="BH799" s="371"/>
      <c r="BI799" s="371"/>
      <c r="BJ799" s="371"/>
      <c r="BK799" s="371"/>
      <c r="BL799" s="371"/>
      <c r="BM799" s="371"/>
      <c r="BN799" s="371"/>
      <c r="BO799" s="371"/>
      <c r="BP799" s="371"/>
      <c r="BQ799" s="371"/>
      <c r="BR799" s="371"/>
      <c r="BS799" s="371"/>
      <c r="BT799" s="371"/>
      <c r="BU799" s="371"/>
      <c r="BV799" s="371"/>
      <c r="BW799" s="371"/>
      <c r="BX799" s="371"/>
      <c r="BY799" s="371"/>
      <c r="BZ799" s="371"/>
      <c r="CA799" s="371"/>
      <c r="CB799" s="371"/>
      <c r="CC799" s="371"/>
      <c r="CD799" s="371"/>
      <c r="CE799" s="371"/>
      <c r="CF799" s="371"/>
    </row>
    <row r="800" spans="1:84" s="22" customFormat="1" x14ac:dyDescent="0.2">
      <c r="A800" s="223"/>
      <c r="C800" s="224"/>
      <c r="Z800" s="225"/>
      <c r="AA800" s="220"/>
      <c r="AE800" s="371"/>
      <c r="AF800" s="371"/>
      <c r="AG800" s="371"/>
      <c r="AH800" s="371"/>
      <c r="AI800" s="371"/>
      <c r="AJ800" s="371"/>
      <c r="AK800" s="371"/>
      <c r="AL800" s="371"/>
      <c r="AM800" s="371"/>
      <c r="AN800" s="371"/>
      <c r="AO800" s="371"/>
      <c r="AP800" s="371"/>
      <c r="AQ800" s="371"/>
      <c r="AR800" s="371"/>
      <c r="AS800" s="371"/>
      <c r="AT800" s="371"/>
      <c r="AU800" s="371"/>
      <c r="AV800" s="371"/>
      <c r="AW800" s="371"/>
      <c r="AX800" s="371"/>
      <c r="AY800" s="371"/>
      <c r="AZ800" s="371"/>
      <c r="BA800" s="371"/>
      <c r="BB800" s="371"/>
      <c r="BC800" s="371"/>
      <c r="BD800" s="371"/>
      <c r="BE800" s="371"/>
      <c r="BF800" s="371"/>
      <c r="BG800" s="371"/>
      <c r="BH800" s="371"/>
      <c r="BI800" s="371"/>
      <c r="BJ800" s="371"/>
      <c r="BK800" s="371"/>
      <c r="BL800" s="371"/>
      <c r="BM800" s="371"/>
      <c r="BN800" s="371"/>
      <c r="BO800" s="371"/>
      <c r="BP800" s="371"/>
      <c r="BQ800" s="371"/>
      <c r="BR800" s="371"/>
      <c r="BS800" s="371"/>
      <c r="BT800" s="371"/>
      <c r="BU800" s="371"/>
      <c r="BV800" s="371"/>
      <c r="BW800" s="371"/>
      <c r="BX800" s="371"/>
      <c r="BY800" s="371"/>
      <c r="BZ800" s="371"/>
      <c r="CA800" s="371"/>
      <c r="CB800" s="371"/>
      <c r="CC800" s="371"/>
      <c r="CD800" s="371"/>
      <c r="CE800" s="371"/>
      <c r="CF800" s="371"/>
    </row>
    <row r="801" spans="1:84" s="22" customFormat="1" x14ac:dyDescent="0.2">
      <c r="A801" s="223"/>
      <c r="C801" s="224"/>
      <c r="Z801" s="225"/>
      <c r="AA801" s="220"/>
      <c r="AE801" s="371"/>
      <c r="AF801" s="371"/>
      <c r="AG801" s="371"/>
      <c r="AH801" s="371"/>
      <c r="AI801" s="371"/>
      <c r="AJ801" s="371"/>
      <c r="AK801" s="371"/>
      <c r="AL801" s="371"/>
      <c r="AM801" s="371"/>
      <c r="AN801" s="371"/>
      <c r="AO801" s="371"/>
      <c r="AP801" s="371"/>
      <c r="AQ801" s="371"/>
      <c r="AR801" s="371"/>
      <c r="AS801" s="371"/>
      <c r="AT801" s="371"/>
      <c r="AU801" s="371"/>
      <c r="AV801" s="371"/>
      <c r="AW801" s="371"/>
      <c r="AX801" s="371"/>
      <c r="AY801" s="371"/>
      <c r="AZ801" s="371"/>
      <c r="BA801" s="371"/>
      <c r="BB801" s="371"/>
      <c r="BC801" s="371"/>
      <c r="BD801" s="371"/>
      <c r="BE801" s="371"/>
      <c r="BF801" s="371"/>
      <c r="BG801" s="371"/>
      <c r="BH801" s="371"/>
      <c r="BI801" s="371"/>
      <c r="BJ801" s="371"/>
      <c r="BK801" s="371"/>
      <c r="BL801" s="371"/>
      <c r="BM801" s="371"/>
      <c r="BN801" s="371"/>
      <c r="BO801" s="371"/>
      <c r="BP801" s="371"/>
      <c r="BQ801" s="371"/>
      <c r="BR801" s="371"/>
      <c r="BS801" s="371"/>
      <c r="BT801" s="371"/>
      <c r="BU801" s="371"/>
      <c r="BV801" s="371"/>
      <c r="BW801" s="371"/>
      <c r="BX801" s="371"/>
      <c r="BY801" s="371"/>
      <c r="BZ801" s="371"/>
      <c r="CA801" s="371"/>
      <c r="CB801" s="371"/>
      <c r="CC801" s="371"/>
      <c r="CD801" s="371"/>
      <c r="CE801" s="371"/>
      <c r="CF801" s="371"/>
    </row>
    <row r="802" spans="1:84" s="22" customFormat="1" x14ac:dyDescent="0.2">
      <c r="A802" s="223"/>
      <c r="C802" s="224"/>
      <c r="Z802" s="225"/>
      <c r="AA802" s="220"/>
      <c r="AE802" s="371"/>
      <c r="AF802" s="371"/>
      <c r="AG802" s="371"/>
      <c r="AH802" s="371"/>
      <c r="AI802" s="371"/>
      <c r="AJ802" s="371"/>
      <c r="AK802" s="371"/>
      <c r="AL802" s="371"/>
      <c r="AM802" s="371"/>
      <c r="AN802" s="371"/>
      <c r="AO802" s="371"/>
      <c r="AP802" s="371"/>
      <c r="AQ802" s="371"/>
      <c r="AR802" s="371"/>
      <c r="AS802" s="371"/>
      <c r="AT802" s="371"/>
      <c r="AU802" s="371"/>
      <c r="AV802" s="371"/>
      <c r="AW802" s="371"/>
      <c r="AX802" s="371"/>
      <c r="AY802" s="371"/>
      <c r="AZ802" s="371"/>
      <c r="BA802" s="371"/>
      <c r="BB802" s="371"/>
      <c r="BC802" s="371"/>
      <c r="BD802" s="371"/>
      <c r="BE802" s="371"/>
      <c r="BF802" s="371"/>
      <c r="BG802" s="371"/>
      <c r="BH802" s="371"/>
      <c r="BI802" s="371"/>
      <c r="BJ802" s="371"/>
      <c r="BK802" s="371"/>
      <c r="BL802" s="371"/>
      <c r="BM802" s="371"/>
      <c r="BN802" s="371"/>
      <c r="BO802" s="371"/>
      <c r="BP802" s="371"/>
      <c r="BQ802" s="371"/>
      <c r="BR802" s="371"/>
      <c r="BS802" s="371"/>
      <c r="BT802" s="371"/>
      <c r="BU802" s="371"/>
      <c r="BV802" s="371"/>
      <c r="BW802" s="371"/>
      <c r="BX802" s="371"/>
      <c r="BY802" s="371"/>
      <c r="BZ802" s="371"/>
      <c r="CA802" s="371"/>
      <c r="CB802" s="371"/>
      <c r="CC802" s="371"/>
      <c r="CD802" s="371"/>
      <c r="CE802" s="371"/>
      <c r="CF802" s="371"/>
    </row>
    <row r="803" spans="1:84" s="22" customFormat="1" x14ac:dyDescent="0.2">
      <c r="A803" s="223"/>
      <c r="C803" s="224"/>
      <c r="Z803" s="225"/>
      <c r="AA803" s="220"/>
      <c r="AE803" s="371"/>
      <c r="AF803" s="371"/>
      <c r="AG803" s="371"/>
      <c r="AH803" s="371"/>
      <c r="AI803" s="371"/>
      <c r="AJ803" s="371"/>
      <c r="AK803" s="371"/>
      <c r="AL803" s="371"/>
      <c r="AM803" s="371"/>
      <c r="AN803" s="371"/>
      <c r="AO803" s="371"/>
      <c r="AP803" s="371"/>
      <c r="AQ803" s="371"/>
      <c r="AR803" s="371"/>
      <c r="AS803" s="371"/>
      <c r="AT803" s="371"/>
      <c r="AU803" s="371"/>
      <c r="AV803" s="371"/>
      <c r="AW803" s="371"/>
      <c r="AX803" s="371"/>
      <c r="AY803" s="371"/>
      <c r="AZ803" s="371"/>
      <c r="BA803" s="371"/>
      <c r="BB803" s="371"/>
      <c r="BC803" s="371"/>
      <c r="BD803" s="371"/>
      <c r="BE803" s="371"/>
      <c r="BF803" s="371"/>
      <c r="BG803" s="371"/>
      <c r="BH803" s="371"/>
      <c r="BI803" s="371"/>
      <c r="BJ803" s="371"/>
      <c r="BK803" s="371"/>
      <c r="BL803" s="371"/>
      <c r="BM803" s="371"/>
      <c r="BN803" s="371"/>
      <c r="BO803" s="371"/>
      <c r="BP803" s="371"/>
      <c r="BQ803" s="371"/>
      <c r="BR803" s="371"/>
      <c r="BS803" s="371"/>
      <c r="BT803" s="371"/>
      <c r="BU803" s="371"/>
      <c r="BV803" s="371"/>
      <c r="BW803" s="371"/>
      <c r="BX803" s="371"/>
      <c r="BY803" s="371"/>
      <c r="BZ803" s="371"/>
      <c r="CA803" s="371"/>
      <c r="CB803" s="371"/>
      <c r="CC803" s="371"/>
      <c r="CD803" s="371"/>
      <c r="CE803" s="371"/>
      <c r="CF803" s="371"/>
    </row>
    <row r="804" spans="1:84" s="22" customFormat="1" x14ac:dyDescent="0.2">
      <c r="A804" s="223"/>
      <c r="C804" s="224"/>
      <c r="Z804" s="225"/>
      <c r="AA804" s="220"/>
      <c r="AE804" s="371"/>
      <c r="AF804" s="371"/>
      <c r="AG804" s="371"/>
      <c r="AH804" s="371"/>
      <c r="AI804" s="371"/>
      <c r="AJ804" s="371"/>
      <c r="AK804" s="371"/>
      <c r="AL804" s="371"/>
      <c r="AM804" s="371"/>
      <c r="AN804" s="371"/>
      <c r="AO804" s="371"/>
      <c r="AP804" s="371"/>
      <c r="AQ804" s="371"/>
      <c r="AR804" s="371"/>
      <c r="AS804" s="371"/>
      <c r="AT804" s="371"/>
      <c r="AU804" s="371"/>
      <c r="AV804" s="371"/>
      <c r="AW804" s="371"/>
      <c r="AX804" s="371"/>
      <c r="AY804" s="371"/>
      <c r="AZ804" s="371"/>
      <c r="BA804" s="371"/>
      <c r="BB804" s="371"/>
      <c r="BC804" s="371"/>
      <c r="BD804" s="371"/>
      <c r="BE804" s="371"/>
      <c r="BF804" s="371"/>
      <c r="BG804" s="371"/>
      <c r="BH804" s="371"/>
      <c r="BI804" s="371"/>
      <c r="BJ804" s="371"/>
      <c r="BK804" s="371"/>
      <c r="BL804" s="371"/>
      <c r="BM804" s="371"/>
      <c r="BN804" s="371"/>
      <c r="BO804" s="371"/>
      <c r="BP804" s="371"/>
      <c r="BQ804" s="371"/>
      <c r="BR804" s="371"/>
      <c r="BS804" s="371"/>
      <c r="BT804" s="371"/>
      <c r="BU804" s="371"/>
      <c r="BV804" s="371"/>
      <c r="BW804" s="371"/>
      <c r="BX804" s="371"/>
      <c r="BY804" s="371"/>
      <c r="BZ804" s="371"/>
      <c r="CA804" s="371"/>
      <c r="CB804" s="371"/>
      <c r="CC804" s="371"/>
      <c r="CD804" s="371"/>
      <c r="CE804" s="371"/>
      <c r="CF804" s="371"/>
    </row>
    <row r="805" spans="1:84" s="22" customFormat="1" x14ac:dyDescent="0.2">
      <c r="A805" s="223"/>
      <c r="C805" s="224"/>
      <c r="Z805" s="225"/>
      <c r="AA805" s="220"/>
      <c r="AE805" s="371"/>
      <c r="AF805" s="371"/>
      <c r="AG805" s="371"/>
      <c r="AH805" s="371"/>
      <c r="AI805" s="371"/>
      <c r="AJ805" s="371"/>
      <c r="AK805" s="371"/>
      <c r="AL805" s="371"/>
      <c r="AM805" s="371"/>
      <c r="AN805" s="371"/>
      <c r="AO805" s="371"/>
      <c r="AP805" s="371"/>
      <c r="AQ805" s="371"/>
      <c r="AR805" s="371"/>
      <c r="AS805" s="371"/>
      <c r="AT805" s="371"/>
      <c r="AU805" s="371"/>
      <c r="AV805" s="371"/>
      <c r="AW805" s="371"/>
      <c r="AX805" s="371"/>
      <c r="AY805" s="371"/>
      <c r="AZ805" s="371"/>
      <c r="BA805" s="371"/>
      <c r="BB805" s="371"/>
      <c r="BC805" s="371"/>
      <c r="BD805" s="371"/>
      <c r="BE805" s="371"/>
      <c r="BF805" s="371"/>
      <c r="BG805" s="371"/>
      <c r="BH805" s="371"/>
      <c r="BI805" s="371"/>
      <c r="BJ805" s="371"/>
      <c r="BK805" s="371"/>
      <c r="BL805" s="371"/>
      <c r="BM805" s="371"/>
      <c r="BN805" s="371"/>
      <c r="BO805" s="371"/>
      <c r="BP805" s="371"/>
      <c r="BQ805" s="371"/>
      <c r="BR805" s="371"/>
      <c r="BS805" s="371"/>
      <c r="BT805" s="371"/>
      <c r="BU805" s="371"/>
      <c r="BV805" s="371"/>
      <c r="BW805" s="371"/>
      <c r="BX805" s="371"/>
      <c r="BY805" s="371"/>
      <c r="BZ805" s="371"/>
      <c r="CA805" s="371"/>
      <c r="CB805" s="371"/>
      <c r="CC805" s="371"/>
      <c r="CD805" s="371"/>
      <c r="CE805" s="371"/>
      <c r="CF805" s="371"/>
    </row>
    <row r="806" spans="1:84" s="22" customFormat="1" x14ac:dyDescent="0.2">
      <c r="A806" s="223"/>
      <c r="C806" s="224"/>
      <c r="Z806" s="225"/>
      <c r="AA806" s="220"/>
      <c r="AE806" s="371"/>
      <c r="AF806" s="371"/>
      <c r="AG806" s="371"/>
      <c r="AH806" s="371"/>
      <c r="AI806" s="371"/>
      <c r="AJ806" s="371"/>
      <c r="AK806" s="371"/>
      <c r="AL806" s="371"/>
      <c r="AM806" s="371"/>
      <c r="AN806" s="371"/>
      <c r="AO806" s="371"/>
      <c r="AP806" s="371"/>
      <c r="AQ806" s="371"/>
      <c r="AR806" s="371"/>
      <c r="AS806" s="371"/>
      <c r="AT806" s="371"/>
      <c r="AU806" s="371"/>
      <c r="AV806" s="371"/>
      <c r="AW806" s="371"/>
      <c r="AX806" s="371"/>
      <c r="AY806" s="371"/>
      <c r="AZ806" s="371"/>
      <c r="BA806" s="371"/>
      <c r="BB806" s="371"/>
      <c r="BC806" s="371"/>
      <c r="BD806" s="371"/>
      <c r="BE806" s="371"/>
      <c r="BF806" s="371"/>
      <c r="BG806" s="371"/>
      <c r="BH806" s="371"/>
      <c r="BI806" s="371"/>
      <c r="BJ806" s="371"/>
      <c r="BK806" s="371"/>
      <c r="BL806" s="371"/>
      <c r="BM806" s="371"/>
      <c r="BN806" s="371"/>
      <c r="BO806" s="371"/>
      <c r="BP806" s="371"/>
      <c r="BQ806" s="371"/>
      <c r="BR806" s="371"/>
      <c r="BS806" s="371"/>
      <c r="BT806" s="371"/>
      <c r="BU806" s="371"/>
      <c r="BV806" s="371"/>
      <c r="BW806" s="371"/>
      <c r="BX806" s="371"/>
      <c r="BY806" s="371"/>
      <c r="BZ806" s="371"/>
      <c r="CA806" s="371"/>
      <c r="CB806" s="371"/>
      <c r="CC806" s="371"/>
      <c r="CD806" s="371"/>
      <c r="CE806" s="371"/>
      <c r="CF806" s="371"/>
    </row>
    <row r="807" spans="1:84" s="22" customFormat="1" x14ac:dyDescent="0.2">
      <c r="A807" s="223"/>
      <c r="C807" s="224"/>
      <c r="Z807" s="225"/>
      <c r="AA807" s="220"/>
      <c r="AE807" s="371"/>
      <c r="AF807" s="371"/>
      <c r="AG807" s="371"/>
      <c r="AH807" s="371"/>
      <c r="AI807" s="371"/>
      <c r="AJ807" s="371"/>
      <c r="AK807" s="371"/>
      <c r="AL807" s="371"/>
      <c r="AM807" s="371"/>
      <c r="AN807" s="371"/>
      <c r="AO807" s="371"/>
      <c r="AP807" s="371"/>
      <c r="AQ807" s="371"/>
      <c r="AR807" s="371"/>
      <c r="AS807" s="371"/>
      <c r="AT807" s="371"/>
      <c r="AU807" s="371"/>
      <c r="AV807" s="371"/>
      <c r="AW807" s="371"/>
      <c r="AX807" s="371"/>
      <c r="AY807" s="371"/>
      <c r="AZ807" s="371"/>
      <c r="BA807" s="371"/>
      <c r="BB807" s="371"/>
      <c r="BC807" s="371"/>
      <c r="BD807" s="371"/>
      <c r="BE807" s="371"/>
      <c r="BF807" s="371"/>
      <c r="BG807" s="371"/>
      <c r="BH807" s="371"/>
      <c r="BI807" s="371"/>
      <c r="BJ807" s="371"/>
      <c r="BK807" s="371"/>
      <c r="BL807" s="371"/>
      <c r="BM807" s="371"/>
      <c r="BN807" s="371"/>
      <c r="BO807" s="371"/>
      <c r="BP807" s="371"/>
      <c r="BQ807" s="371"/>
      <c r="BR807" s="371"/>
      <c r="BS807" s="371"/>
      <c r="BT807" s="371"/>
      <c r="BU807" s="371"/>
      <c r="BV807" s="371"/>
      <c r="BW807" s="371"/>
      <c r="BX807" s="371"/>
      <c r="BY807" s="371"/>
      <c r="BZ807" s="371"/>
      <c r="CA807" s="371"/>
      <c r="CB807" s="371"/>
      <c r="CC807" s="371"/>
      <c r="CD807" s="371"/>
      <c r="CE807" s="371"/>
      <c r="CF807" s="371"/>
    </row>
    <row r="808" spans="1:84" s="22" customFormat="1" x14ac:dyDescent="0.2">
      <c r="A808" s="223"/>
      <c r="C808" s="224"/>
      <c r="Z808" s="225"/>
      <c r="AA808" s="220"/>
      <c r="AE808" s="371"/>
      <c r="AF808" s="371"/>
      <c r="AG808" s="371"/>
      <c r="AH808" s="371"/>
      <c r="AI808" s="371"/>
      <c r="AJ808" s="371"/>
      <c r="AK808" s="371"/>
      <c r="AL808" s="371"/>
      <c r="AM808" s="371"/>
      <c r="AN808" s="371"/>
      <c r="AO808" s="371"/>
      <c r="AP808" s="371"/>
      <c r="AQ808" s="371"/>
      <c r="AR808" s="371"/>
      <c r="AS808" s="371"/>
      <c r="AT808" s="371"/>
      <c r="AU808" s="371"/>
      <c r="AV808" s="371"/>
      <c r="AW808" s="371"/>
      <c r="AX808" s="371"/>
      <c r="AY808" s="371"/>
      <c r="AZ808" s="371"/>
      <c r="BA808" s="371"/>
      <c r="BB808" s="371"/>
      <c r="BC808" s="371"/>
      <c r="BD808" s="371"/>
      <c r="BE808" s="371"/>
      <c r="BF808" s="371"/>
      <c r="BG808" s="371"/>
      <c r="BH808" s="371"/>
      <c r="BI808" s="371"/>
      <c r="BJ808" s="371"/>
      <c r="BK808" s="371"/>
      <c r="BL808" s="371"/>
      <c r="BM808" s="371"/>
      <c r="BN808" s="371"/>
      <c r="BO808" s="371"/>
      <c r="BP808" s="371"/>
      <c r="BQ808" s="371"/>
      <c r="BR808" s="371"/>
      <c r="BS808" s="371"/>
      <c r="BT808" s="371"/>
      <c r="BU808" s="371"/>
      <c r="BV808" s="371"/>
      <c r="BW808" s="371"/>
      <c r="BX808" s="371"/>
      <c r="BY808" s="371"/>
      <c r="BZ808" s="371"/>
      <c r="CA808" s="371"/>
      <c r="CB808" s="371"/>
      <c r="CC808" s="371"/>
      <c r="CD808" s="371"/>
      <c r="CE808" s="371"/>
      <c r="CF808" s="371"/>
    </row>
    <row r="809" spans="1:84" s="22" customFormat="1" x14ac:dyDescent="0.2">
      <c r="A809" s="223"/>
      <c r="C809" s="224"/>
      <c r="Z809" s="225"/>
      <c r="AA809" s="220"/>
      <c r="AE809" s="371"/>
      <c r="AF809" s="371"/>
      <c r="AG809" s="371"/>
      <c r="AH809" s="371"/>
      <c r="AI809" s="371"/>
      <c r="AJ809" s="371"/>
      <c r="AK809" s="371"/>
      <c r="AL809" s="371"/>
      <c r="AM809" s="371"/>
      <c r="AN809" s="371"/>
      <c r="AO809" s="371"/>
      <c r="AP809" s="371"/>
      <c r="AQ809" s="371"/>
      <c r="AR809" s="371"/>
      <c r="AS809" s="371"/>
      <c r="AT809" s="371"/>
      <c r="AU809" s="371"/>
      <c r="AV809" s="371"/>
      <c r="AW809" s="371"/>
      <c r="AX809" s="371"/>
      <c r="AY809" s="371"/>
      <c r="AZ809" s="371"/>
      <c r="BA809" s="371"/>
      <c r="BB809" s="371"/>
      <c r="BC809" s="371"/>
      <c r="BD809" s="371"/>
      <c r="BE809" s="371"/>
      <c r="BF809" s="371"/>
      <c r="BG809" s="371"/>
      <c r="BH809" s="371"/>
      <c r="BI809" s="371"/>
      <c r="BJ809" s="371"/>
      <c r="BK809" s="371"/>
      <c r="BL809" s="371"/>
      <c r="BM809" s="371"/>
      <c r="BN809" s="371"/>
      <c r="BO809" s="371"/>
      <c r="BP809" s="371"/>
      <c r="BQ809" s="371"/>
      <c r="BR809" s="371"/>
      <c r="BS809" s="371"/>
      <c r="BT809" s="371"/>
      <c r="BU809" s="371"/>
      <c r="BV809" s="371"/>
      <c r="BW809" s="371"/>
      <c r="BX809" s="371"/>
      <c r="BY809" s="371"/>
      <c r="BZ809" s="371"/>
      <c r="CA809" s="371"/>
      <c r="CB809" s="371"/>
      <c r="CC809" s="371"/>
      <c r="CD809" s="371"/>
      <c r="CE809" s="371"/>
      <c r="CF809" s="371"/>
    </row>
    <row r="810" spans="1:84" s="22" customFormat="1" x14ac:dyDescent="0.2">
      <c r="A810" s="223"/>
      <c r="C810" s="224"/>
      <c r="Z810" s="225"/>
      <c r="AA810" s="220"/>
      <c r="AE810" s="371"/>
      <c r="AF810" s="371"/>
      <c r="AG810" s="371"/>
      <c r="AH810" s="371"/>
      <c r="AI810" s="371"/>
      <c r="AJ810" s="371"/>
      <c r="AK810" s="371"/>
      <c r="AL810" s="371"/>
      <c r="AM810" s="371"/>
      <c r="AN810" s="371"/>
      <c r="AO810" s="371"/>
      <c r="AP810" s="371"/>
      <c r="AQ810" s="371"/>
      <c r="AR810" s="371"/>
      <c r="AS810" s="371"/>
      <c r="AT810" s="371"/>
      <c r="AU810" s="371"/>
      <c r="AV810" s="371"/>
      <c r="AW810" s="371"/>
      <c r="AX810" s="371"/>
      <c r="AY810" s="371"/>
      <c r="AZ810" s="371"/>
      <c r="BA810" s="371"/>
      <c r="BB810" s="371"/>
      <c r="BC810" s="371"/>
      <c r="BD810" s="371"/>
      <c r="BE810" s="371"/>
      <c r="BF810" s="371"/>
      <c r="BG810" s="371"/>
      <c r="BH810" s="371"/>
      <c r="BI810" s="371"/>
      <c r="BJ810" s="371"/>
      <c r="BK810" s="371"/>
      <c r="BL810" s="371"/>
      <c r="BM810" s="371"/>
      <c r="BN810" s="371"/>
      <c r="BO810" s="371"/>
      <c r="BP810" s="371"/>
      <c r="BQ810" s="371"/>
      <c r="BR810" s="371"/>
      <c r="BS810" s="371"/>
      <c r="BT810" s="371"/>
      <c r="BU810" s="371"/>
      <c r="BV810" s="371"/>
      <c r="BW810" s="371"/>
      <c r="BX810" s="371"/>
      <c r="BY810" s="371"/>
      <c r="BZ810" s="371"/>
      <c r="CA810" s="371"/>
      <c r="CB810" s="371"/>
      <c r="CC810" s="371"/>
      <c r="CD810" s="371"/>
      <c r="CE810" s="371"/>
      <c r="CF810" s="371"/>
    </row>
    <row r="811" spans="1:84" s="22" customFormat="1" x14ac:dyDescent="0.2">
      <c r="A811" s="223"/>
      <c r="C811" s="224"/>
      <c r="Z811" s="225"/>
      <c r="AA811" s="220"/>
      <c r="AE811" s="371"/>
      <c r="AF811" s="371"/>
      <c r="AG811" s="371"/>
      <c r="AH811" s="371"/>
      <c r="AI811" s="371"/>
      <c r="AJ811" s="371"/>
      <c r="AK811" s="371"/>
      <c r="AL811" s="371"/>
      <c r="AM811" s="371"/>
      <c r="AN811" s="371"/>
      <c r="AO811" s="371"/>
      <c r="AP811" s="371"/>
      <c r="AQ811" s="371"/>
      <c r="AR811" s="371"/>
      <c r="AS811" s="371"/>
      <c r="AT811" s="371"/>
      <c r="AU811" s="371"/>
      <c r="AV811" s="371"/>
      <c r="AW811" s="371"/>
      <c r="AX811" s="371"/>
      <c r="AY811" s="371"/>
      <c r="AZ811" s="371"/>
      <c r="BA811" s="371"/>
      <c r="BB811" s="371"/>
      <c r="BC811" s="371"/>
      <c r="BD811" s="371"/>
      <c r="BE811" s="371"/>
      <c r="BF811" s="371"/>
      <c r="BG811" s="371"/>
      <c r="BH811" s="371"/>
      <c r="BI811" s="371"/>
      <c r="BJ811" s="371"/>
      <c r="BK811" s="371"/>
      <c r="BL811" s="371"/>
      <c r="BM811" s="371"/>
      <c r="BN811" s="371"/>
      <c r="BO811" s="371"/>
      <c r="BP811" s="371"/>
      <c r="BQ811" s="371"/>
      <c r="BR811" s="371"/>
      <c r="BS811" s="371"/>
      <c r="BT811" s="371"/>
      <c r="BU811" s="371"/>
      <c r="BV811" s="371"/>
      <c r="BW811" s="371"/>
      <c r="BX811" s="371"/>
      <c r="BY811" s="371"/>
      <c r="BZ811" s="371"/>
      <c r="CA811" s="371"/>
      <c r="CB811" s="371"/>
      <c r="CC811" s="371"/>
      <c r="CD811" s="371"/>
      <c r="CE811" s="371"/>
      <c r="CF811" s="371"/>
    </row>
    <row r="812" spans="1:84" s="22" customFormat="1" x14ac:dyDescent="0.2">
      <c r="A812" s="223"/>
      <c r="C812" s="224"/>
      <c r="Z812" s="225"/>
      <c r="AA812" s="220"/>
      <c r="AE812" s="371"/>
      <c r="AF812" s="371"/>
      <c r="AG812" s="371"/>
      <c r="AH812" s="371"/>
      <c r="AI812" s="371"/>
      <c r="AJ812" s="371"/>
      <c r="AK812" s="371"/>
      <c r="AL812" s="371"/>
      <c r="AM812" s="371"/>
      <c r="AN812" s="371"/>
      <c r="AO812" s="371"/>
      <c r="AP812" s="371"/>
      <c r="AQ812" s="371"/>
      <c r="AR812" s="371"/>
      <c r="AS812" s="371"/>
      <c r="AT812" s="371"/>
      <c r="AU812" s="371"/>
      <c r="AV812" s="371"/>
      <c r="AW812" s="371"/>
      <c r="AX812" s="371"/>
      <c r="AY812" s="371"/>
      <c r="AZ812" s="371"/>
      <c r="BA812" s="371"/>
      <c r="BB812" s="371"/>
      <c r="BC812" s="371"/>
      <c r="BD812" s="371"/>
      <c r="BE812" s="371"/>
      <c r="BF812" s="371"/>
      <c r="BG812" s="371"/>
      <c r="BH812" s="371"/>
      <c r="BI812" s="371"/>
      <c r="BJ812" s="371"/>
      <c r="BK812" s="371"/>
      <c r="BL812" s="371"/>
      <c r="BM812" s="371"/>
      <c r="BN812" s="371"/>
      <c r="BO812" s="371"/>
      <c r="BP812" s="371"/>
      <c r="BQ812" s="371"/>
      <c r="BR812" s="371"/>
      <c r="BS812" s="371"/>
      <c r="BT812" s="371"/>
      <c r="BU812" s="371"/>
      <c r="BV812" s="371"/>
      <c r="BW812" s="371"/>
      <c r="BX812" s="371"/>
      <c r="BY812" s="371"/>
      <c r="BZ812" s="371"/>
      <c r="CA812" s="371"/>
      <c r="CB812" s="371"/>
      <c r="CC812" s="371"/>
      <c r="CD812" s="371"/>
      <c r="CE812" s="371"/>
      <c r="CF812" s="371"/>
    </row>
    <row r="813" spans="1:84" s="22" customFormat="1" x14ac:dyDescent="0.2">
      <c r="A813" s="223"/>
      <c r="C813" s="224"/>
      <c r="Z813" s="225"/>
      <c r="AA813" s="220"/>
      <c r="AE813" s="371"/>
      <c r="AF813" s="371"/>
      <c r="AG813" s="371"/>
      <c r="AH813" s="371"/>
      <c r="AI813" s="371"/>
      <c r="AJ813" s="371"/>
      <c r="AK813" s="371"/>
      <c r="AL813" s="371"/>
      <c r="AM813" s="371"/>
      <c r="AN813" s="371"/>
      <c r="AO813" s="371"/>
      <c r="AP813" s="371"/>
      <c r="AQ813" s="371"/>
      <c r="AR813" s="371"/>
      <c r="AS813" s="371"/>
      <c r="AT813" s="371"/>
      <c r="AU813" s="371"/>
      <c r="AV813" s="371"/>
      <c r="AW813" s="371"/>
      <c r="AX813" s="371"/>
      <c r="AY813" s="371"/>
      <c r="AZ813" s="371"/>
      <c r="BA813" s="371"/>
      <c r="BB813" s="371"/>
      <c r="BC813" s="371"/>
      <c r="BD813" s="371"/>
      <c r="BE813" s="371"/>
      <c r="BF813" s="371"/>
      <c r="BG813" s="371"/>
      <c r="BH813" s="371"/>
      <c r="BI813" s="371"/>
      <c r="BJ813" s="371"/>
      <c r="BK813" s="371"/>
      <c r="BL813" s="371"/>
      <c r="BM813" s="371"/>
      <c r="BN813" s="371"/>
      <c r="BO813" s="371"/>
      <c r="BP813" s="371"/>
      <c r="BQ813" s="371"/>
      <c r="BR813" s="371"/>
      <c r="BS813" s="371"/>
      <c r="BT813" s="371"/>
      <c r="BU813" s="371"/>
      <c r="BV813" s="371"/>
      <c r="BW813" s="371"/>
      <c r="BX813" s="371"/>
      <c r="BY813" s="371"/>
      <c r="BZ813" s="371"/>
      <c r="CA813" s="371"/>
      <c r="CB813" s="371"/>
      <c r="CC813" s="371"/>
      <c r="CD813" s="371"/>
      <c r="CE813" s="371"/>
      <c r="CF813" s="371"/>
    </row>
    <row r="814" spans="1:84" s="22" customFormat="1" x14ac:dyDescent="0.2">
      <c r="A814" s="223"/>
      <c r="C814" s="224"/>
      <c r="Z814" s="225"/>
      <c r="AA814" s="220"/>
      <c r="AE814" s="371"/>
      <c r="AF814" s="371"/>
      <c r="AG814" s="371"/>
      <c r="AH814" s="371"/>
      <c r="AI814" s="371"/>
      <c r="AJ814" s="371"/>
      <c r="AK814" s="371"/>
      <c r="AL814" s="371"/>
      <c r="AM814" s="371"/>
      <c r="AN814" s="371"/>
      <c r="AO814" s="371"/>
      <c r="AP814" s="371"/>
      <c r="AQ814" s="371"/>
      <c r="AR814" s="371"/>
      <c r="AS814" s="371"/>
      <c r="AT814" s="371"/>
      <c r="AU814" s="371"/>
      <c r="AV814" s="371"/>
      <c r="AW814" s="371"/>
      <c r="AX814" s="371"/>
      <c r="AY814" s="371"/>
      <c r="AZ814" s="371"/>
      <c r="BA814" s="371"/>
      <c r="BB814" s="371"/>
      <c r="BC814" s="371"/>
      <c r="BD814" s="371"/>
      <c r="BE814" s="371"/>
      <c r="BF814" s="371"/>
      <c r="BG814" s="371"/>
      <c r="BH814" s="371"/>
      <c r="BI814" s="371"/>
      <c r="BJ814" s="371"/>
      <c r="BK814" s="371"/>
      <c r="BL814" s="371"/>
      <c r="BM814" s="371"/>
      <c r="BN814" s="371"/>
      <c r="BO814" s="371"/>
      <c r="BP814" s="371"/>
      <c r="BQ814" s="371"/>
      <c r="BR814" s="371"/>
      <c r="BS814" s="371"/>
      <c r="BT814" s="371"/>
      <c r="BU814" s="371"/>
      <c r="BV814" s="371"/>
      <c r="BW814" s="371"/>
      <c r="BX814" s="371"/>
      <c r="BY814" s="371"/>
      <c r="BZ814" s="371"/>
      <c r="CA814" s="371"/>
      <c r="CB814" s="371"/>
      <c r="CC814" s="371"/>
      <c r="CD814" s="371"/>
      <c r="CE814" s="371"/>
      <c r="CF814" s="371"/>
    </row>
    <row r="815" spans="1:84" s="22" customFormat="1" x14ac:dyDescent="0.2">
      <c r="A815" s="223"/>
      <c r="C815" s="224"/>
      <c r="Z815" s="225"/>
      <c r="AA815" s="220"/>
      <c r="AE815" s="371"/>
      <c r="AF815" s="371"/>
      <c r="AG815" s="371"/>
      <c r="AH815" s="371"/>
      <c r="AI815" s="371"/>
      <c r="AJ815" s="371"/>
      <c r="AK815" s="371"/>
      <c r="AL815" s="371"/>
      <c r="AM815" s="371"/>
      <c r="AN815" s="371"/>
      <c r="AO815" s="371"/>
      <c r="AP815" s="371"/>
      <c r="AQ815" s="371"/>
      <c r="AR815" s="371"/>
      <c r="AS815" s="371"/>
      <c r="AT815" s="371"/>
      <c r="AU815" s="371"/>
      <c r="AV815" s="371"/>
      <c r="AW815" s="371"/>
      <c r="AX815" s="371"/>
      <c r="AY815" s="371"/>
      <c r="AZ815" s="371"/>
      <c r="BA815" s="371"/>
      <c r="BB815" s="371"/>
      <c r="BC815" s="371"/>
      <c r="BD815" s="371"/>
      <c r="BE815" s="371"/>
      <c r="BF815" s="371"/>
      <c r="BG815" s="371"/>
      <c r="BH815" s="371"/>
      <c r="BI815" s="371"/>
      <c r="BJ815" s="371"/>
      <c r="BK815" s="371"/>
      <c r="BL815" s="371"/>
      <c r="BM815" s="371"/>
      <c r="BN815" s="371"/>
      <c r="BO815" s="371"/>
      <c r="BP815" s="371"/>
      <c r="BQ815" s="371"/>
      <c r="BR815" s="371"/>
      <c r="BS815" s="371"/>
      <c r="BT815" s="371"/>
      <c r="BU815" s="371"/>
      <c r="BV815" s="371"/>
      <c r="BW815" s="371"/>
      <c r="BX815" s="371"/>
      <c r="BY815" s="371"/>
      <c r="BZ815" s="371"/>
      <c r="CA815" s="371"/>
      <c r="CB815" s="371"/>
      <c r="CC815" s="371"/>
      <c r="CD815" s="371"/>
      <c r="CE815" s="371"/>
      <c r="CF815" s="371"/>
    </row>
    <row r="816" spans="1:84" s="22" customFormat="1" x14ac:dyDescent="0.2">
      <c r="A816" s="223"/>
      <c r="C816" s="224"/>
      <c r="Z816" s="225"/>
      <c r="AA816" s="220"/>
      <c r="AE816" s="371"/>
      <c r="AF816" s="371"/>
      <c r="AG816" s="371"/>
      <c r="AH816" s="371"/>
      <c r="AI816" s="371"/>
      <c r="AJ816" s="371"/>
      <c r="AK816" s="371"/>
      <c r="AL816" s="371"/>
      <c r="AM816" s="371"/>
      <c r="AN816" s="371"/>
      <c r="AO816" s="371"/>
      <c r="AP816" s="371"/>
      <c r="AQ816" s="371"/>
      <c r="AR816" s="371"/>
      <c r="AS816" s="371"/>
      <c r="AT816" s="371"/>
      <c r="AU816" s="371"/>
      <c r="AV816" s="371"/>
      <c r="AW816" s="371"/>
      <c r="AX816" s="371"/>
      <c r="AY816" s="371"/>
      <c r="AZ816" s="371"/>
      <c r="BA816" s="371"/>
      <c r="BB816" s="371"/>
      <c r="BC816" s="371"/>
      <c r="BD816" s="371"/>
      <c r="BE816" s="371"/>
      <c r="BF816" s="371"/>
      <c r="BG816" s="371"/>
      <c r="BH816" s="371"/>
      <c r="BI816" s="371"/>
      <c r="BJ816" s="371"/>
      <c r="BK816" s="371"/>
      <c r="BL816" s="371"/>
      <c r="BM816" s="371"/>
      <c r="BN816" s="371"/>
      <c r="BO816" s="371"/>
      <c r="BP816" s="371"/>
      <c r="BQ816" s="371"/>
      <c r="BR816" s="371"/>
      <c r="BS816" s="371"/>
      <c r="BT816" s="371"/>
      <c r="BU816" s="371"/>
      <c r="BV816" s="371"/>
      <c r="BW816" s="371"/>
      <c r="BX816" s="371"/>
      <c r="BY816" s="371"/>
      <c r="BZ816" s="371"/>
      <c r="CA816" s="371"/>
      <c r="CB816" s="371"/>
      <c r="CC816" s="371"/>
      <c r="CD816" s="371"/>
      <c r="CE816" s="371"/>
      <c r="CF816" s="371"/>
    </row>
    <row r="817" spans="1:84" s="22" customFormat="1" x14ac:dyDescent="0.2">
      <c r="A817" s="223"/>
      <c r="C817" s="224"/>
      <c r="Z817" s="225"/>
      <c r="AA817" s="220"/>
      <c r="AE817" s="371"/>
      <c r="AF817" s="371"/>
      <c r="AG817" s="371"/>
      <c r="AH817" s="371"/>
      <c r="AI817" s="371"/>
      <c r="AJ817" s="371"/>
      <c r="AK817" s="371"/>
      <c r="AL817" s="371"/>
      <c r="AM817" s="371"/>
      <c r="AN817" s="371"/>
      <c r="AO817" s="371"/>
      <c r="AP817" s="371"/>
      <c r="AQ817" s="371"/>
      <c r="AR817" s="371"/>
      <c r="AS817" s="371"/>
      <c r="AT817" s="371"/>
      <c r="AU817" s="371"/>
      <c r="AV817" s="371"/>
      <c r="AW817" s="371"/>
      <c r="AX817" s="371"/>
      <c r="AY817" s="371"/>
      <c r="AZ817" s="371"/>
      <c r="BA817" s="371"/>
      <c r="BB817" s="371"/>
      <c r="BC817" s="371"/>
      <c r="BD817" s="371"/>
      <c r="BE817" s="371"/>
      <c r="BF817" s="371"/>
      <c r="BG817" s="371"/>
      <c r="BH817" s="371"/>
      <c r="BI817" s="371"/>
      <c r="BJ817" s="371"/>
      <c r="BK817" s="371"/>
      <c r="BL817" s="371"/>
      <c r="BM817" s="371"/>
      <c r="BN817" s="371"/>
      <c r="BO817" s="371"/>
      <c r="BP817" s="371"/>
      <c r="BQ817" s="371"/>
      <c r="BR817" s="371"/>
      <c r="BS817" s="371"/>
      <c r="BT817" s="371"/>
      <c r="BU817" s="371"/>
      <c r="BV817" s="371"/>
      <c r="BW817" s="371"/>
      <c r="BX817" s="371"/>
      <c r="BY817" s="371"/>
      <c r="BZ817" s="371"/>
      <c r="CA817" s="371"/>
      <c r="CB817" s="371"/>
      <c r="CC817" s="371"/>
      <c r="CD817" s="371"/>
      <c r="CE817" s="371"/>
      <c r="CF817" s="371"/>
    </row>
    <row r="818" spans="1:84" s="22" customFormat="1" x14ac:dyDescent="0.2">
      <c r="A818" s="223"/>
      <c r="C818" s="224"/>
      <c r="Z818" s="225"/>
      <c r="AA818" s="220"/>
      <c r="AE818" s="371"/>
      <c r="AF818" s="371"/>
      <c r="AG818" s="371"/>
      <c r="AH818" s="371"/>
      <c r="AI818" s="371"/>
      <c r="AJ818" s="371"/>
      <c r="AK818" s="371"/>
      <c r="AL818" s="371"/>
      <c r="AM818" s="371"/>
      <c r="AN818" s="371"/>
      <c r="AO818" s="371"/>
      <c r="AP818" s="371"/>
      <c r="AQ818" s="371"/>
      <c r="AR818" s="371"/>
      <c r="AS818" s="371"/>
      <c r="AT818" s="371"/>
      <c r="AU818" s="371"/>
      <c r="AV818" s="371"/>
      <c r="AW818" s="371"/>
      <c r="AX818" s="371"/>
      <c r="AY818" s="371"/>
      <c r="AZ818" s="371"/>
      <c r="BA818" s="371"/>
      <c r="BB818" s="371"/>
      <c r="BC818" s="371"/>
      <c r="BD818" s="371"/>
      <c r="BE818" s="371"/>
      <c r="BF818" s="371"/>
      <c r="BG818" s="371"/>
      <c r="BH818" s="371"/>
      <c r="BI818" s="371"/>
      <c r="BJ818" s="371"/>
      <c r="BK818" s="371"/>
      <c r="BL818" s="371"/>
      <c r="BM818" s="371"/>
      <c r="BN818" s="371"/>
      <c r="BO818" s="371"/>
      <c r="BP818" s="371"/>
      <c r="BQ818" s="371"/>
      <c r="BR818" s="371"/>
      <c r="BS818" s="371"/>
      <c r="BT818" s="371"/>
      <c r="BU818" s="371"/>
      <c r="BV818" s="371"/>
      <c r="BW818" s="371"/>
      <c r="BX818" s="371"/>
      <c r="BY818" s="371"/>
      <c r="BZ818" s="371"/>
      <c r="CA818" s="371"/>
      <c r="CB818" s="371"/>
      <c r="CC818" s="371"/>
      <c r="CD818" s="371"/>
      <c r="CE818" s="371"/>
      <c r="CF818" s="371"/>
    </row>
    <row r="819" spans="1:84" s="22" customFormat="1" x14ac:dyDescent="0.2">
      <c r="A819" s="223"/>
      <c r="C819" s="224"/>
      <c r="Z819" s="225"/>
      <c r="AA819" s="220"/>
      <c r="AE819" s="371"/>
      <c r="AF819" s="371"/>
      <c r="AG819" s="371"/>
      <c r="AH819" s="371"/>
      <c r="AI819" s="371"/>
      <c r="AJ819" s="371"/>
      <c r="AK819" s="371"/>
      <c r="AL819" s="371"/>
      <c r="AM819" s="371"/>
      <c r="AN819" s="371"/>
      <c r="AO819" s="371"/>
      <c r="AP819" s="371"/>
      <c r="AQ819" s="371"/>
      <c r="AR819" s="371"/>
      <c r="AS819" s="371"/>
      <c r="AT819" s="371"/>
      <c r="AU819" s="371"/>
      <c r="AV819" s="371"/>
      <c r="AW819" s="371"/>
      <c r="AX819" s="371"/>
      <c r="AY819" s="371"/>
      <c r="AZ819" s="371"/>
      <c r="BA819" s="371"/>
      <c r="BB819" s="371"/>
      <c r="BC819" s="371"/>
      <c r="BD819" s="371"/>
      <c r="BE819" s="371"/>
      <c r="BF819" s="371"/>
      <c r="BG819" s="371"/>
      <c r="BH819" s="371"/>
      <c r="BI819" s="371"/>
      <c r="BJ819" s="371"/>
      <c r="BK819" s="371"/>
      <c r="BL819" s="371"/>
      <c r="BM819" s="371"/>
      <c r="BN819" s="371"/>
      <c r="BO819" s="371"/>
      <c r="BP819" s="371"/>
      <c r="BQ819" s="371"/>
      <c r="BR819" s="371"/>
      <c r="BS819" s="371"/>
      <c r="BT819" s="371"/>
      <c r="BU819" s="371"/>
      <c r="BV819" s="371"/>
      <c r="BW819" s="371"/>
      <c r="BX819" s="371"/>
      <c r="BY819" s="371"/>
      <c r="BZ819" s="371"/>
      <c r="CA819" s="371"/>
      <c r="CB819" s="371"/>
      <c r="CC819" s="371"/>
      <c r="CD819" s="371"/>
      <c r="CE819" s="371"/>
      <c r="CF819" s="371"/>
    </row>
    <row r="820" spans="1:84" s="22" customFormat="1" x14ac:dyDescent="0.2">
      <c r="A820" s="223"/>
      <c r="C820" s="224"/>
      <c r="Z820" s="225"/>
      <c r="AA820" s="220"/>
      <c r="AE820" s="371"/>
      <c r="AF820" s="371"/>
      <c r="AG820" s="371"/>
      <c r="AH820" s="371"/>
      <c r="AI820" s="371"/>
      <c r="AJ820" s="371"/>
      <c r="AK820" s="371"/>
      <c r="AL820" s="371"/>
      <c r="AM820" s="371"/>
      <c r="AN820" s="371"/>
      <c r="AO820" s="371"/>
      <c r="AP820" s="371"/>
      <c r="AQ820" s="371"/>
      <c r="AR820" s="371"/>
      <c r="AS820" s="371"/>
      <c r="AT820" s="371"/>
      <c r="AU820" s="371"/>
      <c r="AV820" s="371"/>
      <c r="AW820" s="371"/>
      <c r="AX820" s="371"/>
      <c r="AY820" s="371"/>
      <c r="AZ820" s="371"/>
      <c r="BA820" s="371"/>
      <c r="BB820" s="371"/>
      <c r="BC820" s="371"/>
      <c r="BD820" s="371"/>
      <c r="BE820" s="371"/>
      <c r="BF820" s="371"/>
      <c r="BG820" s="371"/>
      <c r="BH820" s="371"/>
      <c r="BI820" s="371"/>
      <c r="BJ820" s="371"/>
      <c r="BK820" s="371"/>
      <c r="BL820" s="371"/>
      <c r="BM820" s="371"/>
      <c r="BN820" s="371"/>
      <c r="BO820" s="371"/>
      <c r="BP820" s="371"/>
      <c r="BQ820" s="371"/>
      <c r="BR820" s="371"/>
      <c r="BS820" s="371"/>
      <c r="BT820" s="371"/>
      <c r="BU820" s="371"/>
      <c r="BV820" s="371"/>
      <c r="BW820" s="371"/>
      <c r="BX820" s="371"/>
      <c r="BY820" s="371"/>
      <c r="BZ820" s="371"/>
      <c r="CA820" s="371"/>
      <c r="CB820" s="371"/>
      <c r="CC820" s="371"/>
      <c r="CD820" s="371"/>
      <c r="CE820" s="371"/>
      <c r="CF820" s="371"/>
    </row>
    <row r="821" spans="1:84" s="22" customFormat="1" x14ac:dyDescent="0.2">
      <c r="A821" s="223"/>
      <c r="C821" s="224"/>
      <c r="Z821" s="225"/>
      <c r="AA821" s="220"/>
      <c r="AE821" s="371"/>
      <c r="AF821" s="371"/>
      <c r="AG821" s="371"/>
      <c r="AH821" s="371"/>
      <c r="AI821" s="371"/>
      <c r="AJ821" s="371"/>
      <c r="AK821" s="371"/>
      <c r="AL821" s="371"/>
      <c r="AM821" s="371"/>
      <c r="AN821" s="371"/>
      <c r="AO821" s="371"/>
      <c r="AP821" s="371"/>
      <c r="AQ821" s="371"/>
      <c r="AR821" s="371"/>
      <c r="AS821" s="371"/>
      <c r="AT821" s="371"/>
      <c r="AU821" s="371"/>
      <c r="AV821" s="371"/>
      <c r="AW821" s="371"/>
      <c r="AX821" s="371"/>
      <c r="AY821" s="371"/>
      <c r="AZ821" s="371"/>
      <c r="BA821" s="371"/>
      <c r="BB821" s="371"/>
      <c r="BC821" s="371"/>
      <c r="BD821" s="371"/>
      <c r="BE821" s="371"/>
      <c r="BF821" s="371"/>
      <c r="BG821" s="371"/>
      <c r="BH821" s="371"/>
      <c r="BI821" s="371"/>
      <c r="BJ821" s="371"/>
      <c r="BK821" s="371"/>
      <c r="BL821" s="371"/>
      <c r="BM821" s="371"/>
      <c r="BN821" s="371"/>
      <c r="BO821" s="371"/>
      <c r="BP821" s="371"/>
      <c r="BQ821" s="371"/>
      <c r="BR821" s="371"/>
      <c r="BS821" s="371"/>
      <c r="BT821" s="371"/>
      <c r="BU821" s="371"/>
      <c r="BV821" s="371"/>
      <c r="BW821" s="371"/>
      <c r="BX821" s="371"/>
      <c r="BY821" s="371"/>
      <c r="BZ821" s="371"/>
      <c r="CA821" s="371"/>
      <c r="CB821" s="371"/>
      <c r="CC821" s="371"/>
      <c r="CD821" s="371"/>
      <c r="CE821" s="371"/>
      <c r="CF821" s="371"/>
    </row>
    <row r="822" spans="1:84" s="22" customFormat="1" x14ac:dyDescent="0.2">
      <c r="A822" s="223"/>
      <c r="C822" s="224"/>
      <c r="Z822" s="225"/>
      <c r="AA822" s="220"/>
      <c r="AE822" s="371"/>
      <c r="AF822" s="371"/>
      <c r="AG822" s="371"/>
      <c r="AH822" s="371"/>
      <c r="AI822" s="371"/>
      <c r="AJ822" s="371"/>
      <c r="AK822" s="371"/>
      <c r="AL822" s="371"/>
      <c r="AM822" s="371"/>
      <c r="AN822" s="371"/>
      <c r="AO822" s="371"/>
      <c r="AP822" s="371"/>
      <c r="AQ822" s="371"/>
      <c r="AR822" s="371"/>
      <c r="AS822" s="371"/>
      <c r="AT822" s="371"/>
      <c r="AU822" s="371"/>
      <c r="AV822" s="371"/>
      <c r="AW822" s="371"/>
      <c r="AX822" s="371"/>
      <c r="AY822" s="371"/>
      <c r="AZ822" s="371"/>
      <c r="BA822" s="371"/>
      <c r="BB822" s="371"/>
      <c r="BC822" s="371"/>
      <c r="BD822" s="371"/>
      <c r="BE822" s="371"/>
      <c r="BF822" s="371"/>
      <c r="BG822" s="371"/>
      <c r="BH822" s="371"/>
      <c r="BI822" s="371"/>
      <c r="BJ822" s="371"/>
      <c r="BK822" s="371"/>
      <c r="BL822" s="371"/>
      <c r="BM822" s="371"/>
      <c r="BN822" s="371"/>
      <c r="BO822" s="371"/>
      <c r="BP822" s="371"/>
      <c r="BQ822" s="371"/>
      <c r="BR822" s="371"/>
      <c r="BS822" s="371"/>
      <c r="BT822" s="371"/>
      <c r="BU822" s="371"/>
      <c r="BV822" s="371"/>
      <c r="BW822" s="371"/>
      <c r="BX822" s="371"/>
      <c r="BY822" s="371"/>
      <c r="BZ822" s="371"/>
      <c r="CA822" s="371"/>
      <c r="CB822" s="371"/>
      <c r="CC822" s="371"/>
      <c r="CD822" s="371"/>
      <c r="CE822" s="371"/>
      <c r="CF822" s="371"/>
    </row>
    <row r="823" spans="1:84" s="22" customFormat="1" x14ac:dyDescent="0.2">
      <c r="A823" s="223"/>
      <c r="C823" s="224"/>
      <c r="Z823" s="225"/>
      <c r="AA823" s="220"/>
      <c r="AE823" s="371"/>
      <c r="AF823" s="371"/>
      <c r="AG823" s="371"/>
      <c r="AH823" s="371"/>
      <c r="AI823" s="371"/>
      <c r="AJ823" s="371"/>
      <c r="AK823" s="371"/>
      <c r="AL823" s="371"/>
      <c r="AM823" s="371"/>
      <c r="AN823" s="371"/>
      <c r="AO823" s="371"/>
      <c r="AP823" s="371"/>
      <c r="AQ823" s="371"/>
      <c r="AR823" s="371"/>
      <c r="AS823" s="371"/>
      <c r="AT823" s="371"/>
      <c r="AU823" s="371"/>
      <c r="AV823" s="371"/>
      <c r="AW823" s="371"/>
      <c r="AX823" s="371"/>
      <c r="AY823" s="371"/>
      <c r="AZ823" s="371"/>
      <c r="BA823" s="371"/>
      <c r="BB823" s="371"/>
      <c r="BC823" s="371"/>
      <c r="BD823" s="371"/>
      <c r="BE823" s="371"/>
      <c r="BF823" s="371"/>
      <c r="BG823" s="371"/>
      <c r="BH823" s="371"/>
      <c r="BI823" s="371"/>
      <c r="BJ823" s="371"/>
      <c r="BK823" s="371"/>
      <c r="BL823" s="371"/>
      <c r="BM823" s="371"/>
      <c r="BN823" s="371"/>
      <c r="BO823" s="371"/>
      <c r="BP823" s="371"/>
      <c r="BQ823" s="371"/>
      <c r="BR823" s="371"/>
      <c r="BS823" s="371"/>
      <c r="BT823" s="371"/>
      <c r="BU823" s="371"/>
      <c r="BV823" s="371"/>
      <c r="BW823" s="371"/>
      <c r="BX823" s="371"/>
      <c r="BY823" s="371"/>
      <c r="BZ823" s="371"/>
      <c r="CA823" s="371"/>
      <c r="CB823" s="371"/>
      <c r="CC823" s="371"/>
      <c r="CD823" s="371"/>
      <c r="CE823" s="371"/>
      <c r="CF823" s="371"/>
    </row>
    <row r="824" spans="1:84" s="22" customFormat="1" x14ac:dyDescent="0.2">
      <c r="A824" s="223"/>
      <c r="C824" s="224"/>
      <c r="Z824" s="225"/>
      <c r="AA824" s="220"/>
      <c r="AE824" s="371"/>
      <c r="AF824" s="371"/>
      <c r="AG824" s="371"/>
      <c r="AH824" s="371"/>
      <c r="AI824" s="371"/>
      <c r="AJ824" s="371"/>
      <c r="AK824" s="371"/>
      <c r="AL824" s="371"/>
      <c r="AM824" s="371"/>
      <c r="AN824" s="371"/>
      <c r="AO824" s="371"/>
      <c r="AP824" s="371"/>
      <c r="AQ824" s="371"/>
      <c r="AR824" s="371"/>
      <c r="AS824" s="371"/>
      <c r="AT824" s="371"/>
      <c r="AU824" s="371"/>
      <c r="AV824" s="371"/>
      <c r="AW824" s="371"/>
      <c r="AX824" s="371"/>
      <c r="AY824" s="371"/>
      <c r="AZ824" s="371"/>
      <c r="BA824" s="371"/>
      <c r="BB824" s="371"/>
      <c r="BC824" s="371"/>
      <c r="BD824" s="371"/>
      <c r="BE824" s="371"/>
      <c r="BF824" s="371"/>
      <c r="BG824" s="371"/>
      <c r="BH824" s="371"/>
      <c r="BI824" s="371"/>
      <c r="BJ824" s="371"/>
      <c r="BK824" s="371"/>
      <c r="BL824" s="371"/>
      <c r="BM824" s="371"/>
      <c r="BN824" s="371"/>
      <c r="BO824" s="371"/>
      <c r="BP824" s="371"/>
      <c r="BQ824" s="371"/>
      <c r="BR824" s="371"/>
      <c r="BS824" s="371"/>
      <c r="BT824" s="371"/>
      <c r="BU824" s="371"/>
      <c r="BV824" s="371"/>
      <c r="BW824" s="371"/>
      <c r="BX824" s="371"/>
      <c r="BY824" s="371"/>
      <c r="BZ824" s="371"/>
      <c r="CA824" s="371"/>
      <c r="CB824" s="371"/>
      <c r="CC824" s="371"/>
      <c r="CD824" s="371"/>
      <c r="CE824" s="371"/>
      <c r="CF824" s="371"/>
    </row>
    <row r="825" spans="1:84" s="22" customFormat="1" x14ac:dyDescent="0.2">
      <c r="A825" s="223"/>
      <c r="C825" s="224"/>
      <c r="Z825" s="225"/>
      <c r="AA825" s="220"/>
      <c r="AE825" s="371"/>
      <c r="AF825" s="371"/>
      <c r="AG825" s="371"/>
      <c r="AH825" s="371"/>
      <c r="AI825" s="371"/>
      <c r="AJ825" s="371"/>
      <c r="AK825" s="371"/>
      <c r="AL825" s="371"/>
      <c r="AM825" s="371"/>
      <c r="AN825" s="371"/>
      <c r="AO825" s="371"/>
      <c r="AP825" s="371"/>
      <c r="AQ825" s="371"/>
      <c r="AR825" s="371"/>
      <c r="AS825" s="371"/>
      <c r="AT825" s="371"/>
      <c r="AU825" s="371"/>
      <c r="AV825" s="371"/>
      <c r="AW825" s="371"/>
      <c r="AX825" s="371"/>
      <c r="AY825" s="371"/>
      <c r="AZ825" s="371"/>
      <c r="BA825" s="371"/>
      <c r="BB825" s="371"/>
      <c r="BC825" s="371"/>
      <c r="BD825" s="371"/>
      <c r="BE825" s="371"/>
      <c r="BF825" s="371"/>
      <c r="BG825" s="371"/>
      <c r="BH825" s="371"/>
      <c r="BI825" s="371"/>
      <c r="BJ825" s="371"/>
      <c r="BK825" s="371"/>
      <c r="BL825" s="371"/>
      <c r="BM825" s="371"/>
      <c r="BN825" s="371"/>
      <c r="BO825" s="371"/>
      <c r="BP825" s="371"/>
      <c r="BQ825" s="371"/>
      <c r="BR825" s="371"/>
      <c r="BS825" s="371"/>
      <c r="BT825" s="371"/>
      <c r="BU825" s="371"/>
      <c r="BV825" s="371"/>
      <c r="BW825" s="371"/>
      <c r="BX825" s="371"/>
      <c r="BY825" s="371"/>
      <c r="BZ825" s="371"/>
      <c r="CA825" s="371"/>
      <c r="CB825" s="371"/>
      <c r="CC825" s="371"/>
      <c r="CD825" s="371"/>
      <c r="CE825" s="371"/>
      <c r="CF825" s="371"/>
    </row>
    <row r="826" spans="1:84" s="22" customFormat="1" x14ac:dyDescent="0.2">
      <c r="A826" s="223"/>
      <c r="C826" s="224"/>
      <c r="Z826" s="225"/>
      <c r="AA826" s="220"/>
      <c r="AE826" s="371"/>
      <c r="AF826" s="371"/>
      <c r="AG826" s="371"/>
      <c r="AH826" s="371"/>
      <c r="AI826" s="371"/>
      <c r="AJ826" s="371"/>
      <c r="AK826" s="371"/>
      <c r="AL826" s="371"/>
      <c r="AM826" s="371"/>
      <c r="AN826" s="371"/>
      <c r="AO826" s="371"/>
      <c r="AP826" s="371"/>
      <c r="AQ826" s="371"/>
      <c r="AR826" s="371"/>
      <c r="AS826" s="371"/>
      <c r="AT826" s="371"/>
      <c r="AU826" s="371"/>
      <c r="AV826" s="371"/>
      <c r="AW826" s="371"/>
      <c r="AX826" s="371"/>
      <c r="AY826" s="371"/>
      <c r="AZ826" s="371"/>
      <c r="BA826" s="371"/>
      <c r="BB826" s="371"/>
      <c r="BC826" s="371"/>
      <c r="BD826" s="371"/>
      <c r="BE826" s="371"/>
      <c r="BF826" s="371"/>
      <c r="BG826" s="371"/>
      <c r="BH826" s="371"/>
      <c r="BI826" s="371"/>
      <c r="BJ826" s="371"/>
      <c r="BK826" s="371"/>
      <c r="BL826" s="371"/>
      <c r="BM826" s="371"/>
      <c r="BN826" s="371"/>
      <c r="BO826" s="371"/>
      <c r="BP826" s="371"/>
      <c r="BQ826" s="371"/>
      <c r="BR826" s="371"/>
      <c r="BS826" s="371"/>
      <c r="BT826" s="371"/>
      <c r="BU826" s="371"/>
      <c r="BV826" s="371"/>
      <c r="BW826" s="371"/>
      <c r="BX826" s="371"/>
      <c r="BY826" s="371"/>
      <c r="BZ826" s="371"/>
      <c r="CA826" s="371"/>
      <c r="CB826" s="371"/>
      <c r="CC826" s="371"/>
      <c r="CD826" s="371"/>
      <c r="CE826" s="371"/>
      <c r="CF826" s="371"/>
    </row>
    <row r="827" spans="1:84" s="22" customFormat="1" x14ac:dyDescent="0.2">
      <c r="A827" s="223"/>
      <c r="C827" s="224"/>
      <c r="Z827" s="225"/>
      <c r="AA827" s="220"/>
      <c r="AE827" s="371"/>
      <c r="AF827" s="371"/>
      <c r="AG827" s="371"/>
      <c r="AH827" s="371"/>
      <c r="AI827" s="371"/>
      <c r="AJ827" s="371"/>
      <c r="AK827" s="371"/>
      <c r="AL827" s="371"/>
      <c r="AM827" s="371"/>
      <c r="AN827" s="371"/>
      <c r="AO827" s="371"/>
      <c r="AP827" s="371"/>
      <c r="AQ827" s="371"/>
      <c r="AR827" s="371"/>
      <c r="AS827" s="371"/>
      <c r="AT827" s="371"/>
      <c r="AU827" s="371"/>
      <c r="AV827" s="371"/>
      <c r="AW827" s="371"/>
      <c r="AX827" s="371"/>
      <c r="AY827" s="371"/>
      <c r="AZ827" s="371"/>
      <c r="BA827" s="371"/>
      <c r="BB827" s="371"/>
      <c r="BC827" s="371"/>
      <c r="BD827" s="371"/>
      <c r="BE827" s="371"/>
      <c r="BF827" s="371"/>
      <c r="BG827" s="371"/>
      <c r="BH827" s="371"/>
      <c r="BI827" s="371"/>
      <c r="BJ827" s="371"/>
      <c r="BK827" s="371"/>
      <c r="BL827" s="371"/>
      <c r="BM827" s="371"/>
      <c r="BN827" s="371"/>
      <c r="BO827" s="371"/>
      <c r="BP827" s="371"/>
      <c r="BQ827" s="371"/>
      <c r="BR827" s="371"/>
      <c r="BS827" s="371"/>
      <c r="BT827" s="371"/>
      <c r="BU827" s="371"/>
      <c r="BV827" s="371"/>
      <c r="BW827" s="371"/>
      <c r="BX827" s="371"/>
      <c r="BY827" s="371"/>
      <c r="BZ827" s="371"/>
      <c r="CA827" s="371"/>
      <c r="CB827" s="371"/>
      <c r="CC827" s="371"/>
      <c r="CD827" s="371"/>
      <c r="CE827" s="371"/>
      <c r="CF827" s="371"/>
    </row>
    <row r="828" spans="1:84" s="22" customFormat="1" x14ac:dyDescent="0.2">
      <c r="A828" s="223"/>
      <c r="C828" s="224"/>
      <c r="Z828" s="225"/>
      <c r="AA828" s="220"/>
      <c r="AE828" s="371"/>
      <c r="AF828" s="371"/>
      <c r="AG828" s="371"/>
      <c r="AH828" s="371"/>
      <c r="AI828" s="371"/>
      <c r="AJ828" s="371"/>
      <c r="AK828" s="371"/>
      <c r="AL828" s="371"/>
      <c r="AM828" s="371"/>
      <c r="AN828" s="371"/>
      <c r="AO828" s="371"/>
      <c r="AP828" s="371"/>
      <c r="AQ828" s="371"/>
      <c r="AR828" s="371"/>
      <c r="AS828" s="371"/>
      <c r="AT828" s="371"/>
      <c r="AU828" s="371"/>
      <c r="AV828" s="371"/>
      <c r="AW828" s="371"/>
      <c r="AX828" s="371"/>
      <c r="AY828" s="371"/>
      <c r="AZ828" s="371"/>
      <c r="BA828" s="371"/>
      <c r="BB828" s="371"/>
      <c r="BC828" s="371"/>
      <c r="BD828" s="371"/>
      <c r="BE828" s="371"/>
      <c r="BF828" s="371"/>
      <c r="BG828" s="371"/>
      <c r="BH828" s="371"/>
      <c r="BI828" s="371"/>
      <c r="BJ828" s="371"/>
      <c r="BK828" s="371"/>
      <c r="BL828" s="371"/>
      <c r="BM828" s="371"/>
      <c r="BN828" s="371"/>
      <c r="BO828" s="371"/>
      <c r="BP828" s="371"/>
      <c r="BQ828" s="371"/>
      <c r="BR828" s="371"/>
      <c r="BS828" s="371"/>
      <c r="BT828" s="371"/>
      <c r="BU828" s="371"/>
      <c r="BV828" s="371"/>
      <c r="BW828" s="371"/>
      <c r="BX828" s="371"/>
      <c r="BY828" s="371"/>
      <c r="BZ828" s="371"/>
      <c r="CA828" s="371"/>
      <c r="CB828" s="371"/>
      <c r="CC828" s="371"/>
      <c r="CD828" s="371"/>
      <c r="CE828" s="371"/>
      <c r="CF828" s="371"/>
    </row>
    <row r="829" spans="1:84" s="22" customFormat="1" x14ac:dyDescent="0.2">
      <c r="A829" s="223"/>
      <c r="C829" s="224"/>
      <c r="Z829" s="225"/>
      <c r="AA829" s="220"/>
      <c r="AE829" s="371"/>
      <c r="AF829" s="371"/>
      <c r="AG829" s="371"/>
      <c r="AH829" s="371"/>
      <c r="AI829" s="371"/>
      <c r="AJ829" s="371"/>
      <c r="AK829" s="371"/>
      <c r="AL829" s="371"/>
      <c r="AM829" s="371"/>
      <c r="AN829" s="371"/>
      <c r="AO829" s="371"/>
      <c r="AP829" s="371"/>
      <c r="AQ829" s="371"/>
      <c r="AR829" s="371"/>
      <c r="AS829" s="371"/>
      <c r="AT829" s="371"/>
      <c r="AU829" s="371"/>
      <c r="AV829" s="371"/>
      <c r="AW829" s="371"/>
      <c r="AX829" s="371"/>
      <c r="AY829" s="371"/>
      <c r="AZ829" s="371"/>
      <c r="BA829" s="371"/>
      <c r="BB829" s="371"/>
      <c r="BC829" s="371"/>
      <c r="BD829" s="371"/>
      <c r="BE829" s="371"/>
      <c r="BF829" s="371"/>
      <c r="BG829" s="371"/>
      <c r="BH829" s="371"/>
      <c r="BI829" s="371"/>
      <c r="BJ829" s="371"/>
      <c r="BK829" s="371"/>
      <c r="BL829" s="371"/>
      <c r="BM829" s="371"/>
      <c r="BN829" s="371"/>
      <c r="BO829" s="371"/>
      <c r="BP829" s="371"/>
      <c r="BQ829" s="371"/>
      <c r="BR829" s="371"/>
      <c r="BS829" s="371"/>
      <c r="BT829" s="371"/>
      <c r="BU829" s="371"/>
      <c r="BV829" s="371"/>
      <c r="BW829" s="371"/>
      <c r="BX829" s="371"/>
      <c r="BY829" s="371"/>
      <c r="BZ829" s="371"/>
      <c r="CA829" s="371"/>
      <c r="CB829" s="371"/>
      <c r="CC829" s="371"/>
      <c r="CD829" s="371"/>
      <c r="CE829" s="371"/>
      <c r="CF829" s="371"/>
    </row>
    <row r="830" spans="1:84" s="22" customFormat="1" x14ac:dyDescent="0.2">
      <c r="A830" s="223"/>
      <c r="C830" s="224"/>
      <c r="Z830" s="225"/>
      <c r="AA830" s="220"/>
      <c r="AE830" s="371"/>
      <c r="AF830" s="371"/>
      <c r="AG830" s="371"/>
      <c r="AH830" s="371"/>
      <c r="AI830" s="371"/>
      <c r="AJ830" s="371"/>
      <c r="AK830" s="371"/>
      <c r="AL830" s="371"/>
      <c r="AM830" s="371"/>
      <c r="AN830" s="371"/>
      <c r="AO830" s="371"/>
      <c r="AP830" s="371"/>
      <c r="AQ830" s="371"/>
      <c r="AR830" s="371"/>
      <c r="AS830" s="371"/>
      <c r="AT830" s="371"/>
      <c r="AU830" s="371"/>
      <c r="AV830" s="371"/>
      <c r="AW830" s="371"/>
      <c r="AX830" s="371"/>
      <c r="AY830" s="371"/>
      <c r="AZ830" s="371"/>
      <c r="BA830" s="371"/>
      <c r="BB830" s="371"/>
      <c r="BC830" s="371"/>
      <c r="BD830" s="371"/>
      <c r="BE830" s="371"/>
      <c r="BF830" s="371"/>
      <c r="BG830" s="371"/>
      <c r="BH830" s="371"/>
      <c r="BI830" s="371"/>
      <c r="BJ830" s="371"/>
      <c r="BK830" s="371"/>
      <c r="BL830" s="371"/>
      <c r="BM830" s="371"/>
      <c r="BN830" s="371"/>
      <c r="BO830" s="371"/>
      <c r="BP830" s="371"/>
      <c r="BQ830" s="371"/>
      <c r="BR830" s="371"/>
      <c r="BS830" s="371"/>
      <c r="BT830" s="371"/>
      <c r="BU830" s="371"/>
      <c r="BV830" s="371"/>
      <c r="BW830" s="371"/>
      <c r="BX830" s="371"/>
      <c r="BY830" s="371"/>
      <c r="BZ830" s="371"/>
      <c r="CA830" s="371"/>
      <c r="CB830" s="371"/>
      <c r="CC830" s="371"/>
      <c r="CD830" s="371"/>
      <c r="CE830" s="371"/>
      <c r="CF830" s="371"/>
    </row>
    <row r="831" spans="1:84" s="22" customFormat="1" x14ac:dyDescent="0.2">
      <c r="A831" s="223"/>
      <c r="C831" s="224"/>
      <c r="Z831" s="225"/>
      <c r="AA831" s="220"/>
      <c r="AE831" s="371"/>
      <c r="AF831" s="371"/>
      <c r="AG831" s="371"/>
      <c r="AH831" s="371"/>
      <c r="AI831" s="371"/>
      <c r="AJ831" s="371"/>
      <c r="AK831" s="371"/>
      <c r="AL831" s="371"/>
      <c r="AM831" s="371"/>
      <c r="AN831" s="371"/>
      <c r="AO831" s="371"/>
      <c r="AP831" s="371"/>
      <c r="AQ831" s="371"/>
      <c r="AR831" s="371"/>
      <c r="AS831" s="371"/>
      <c r="AT831" s="371"/>
      <c r="AU831" s="371"/>
      <c r="AV831" s="371"/>
      <c r="AW831" s="371"/>
      <c r="AX831" s="371"/>
      <c r="AY831" s="371"/>
      <c r="AZ831" s="371"/>
      <c r="BA831" s="371"/>
      <c r="BB831" s="371"/>
      <c r="BC831" s="371"/>
      <c r="BD831" s="371"/>
      <c r="BE831" s="371"/>
      <c r="BF831" s="371"/>
      <c r="BG831" s="371"/>
      <c r="BH831" s="371"/>
      <c r="BI831" s="371"/>
      <c r="BJ831" s="371"/>
      <c r="BK831" s="371"/>
      <c r="BL831" s="371"/>
      <c r="BM831" s="371"/>
      <c r="BN831" s="371"/>
      <c r="BO831" s="371"/>
      <c r="BP831" s="371"/>
      <c r="BQ831" s="371"/>
      <c r="BR831" s="371"/>
      <c r="BS831" s="371"/>
      <c r="BT831" s="371"/>
      <c r="BU831" s="371"/>
      <c r="BV831" s="371"/>
      <c r="BW831" s="371"/>
      <c r="BX831" s="371"/>
      <c r="BY831" s="371"/>
      <c r="BZ831" s="371"/>
      <c r="CA831" s="371"/>
      <c r="CB831" s="371"/>
      <c r="CC831" s="371"/>
      <c r="CD831" s="371"/>
      <c r="CE831" s="371"/>
      <c r="CF831" s="371"/>
    </row>
    <row r="832" spans="1:84" s="22" customFormat="1" x14ac:dyDescent="0.2">
      <c r="A832" s="223"/>
      <c r="C832" s="224"/>
      <c r="Z832" s="225"/>
      <c r="AA832" s="220"/>
      <c r="AE832" s="371"/>
      <c r="AF832" s="371"/>
      <c r="AG832" s="371"/>
      <c r="AH832" s="371"/>
      <c r="AI832" s="371"/>
      <c r="AJ832" s="371"/>
      <c r="AK832" s="371"/>
      <c r="AL832" s="371"/>
      <c r="AM832" s="371"/>
      <c r="AN832" s="371"/>
      <c r="AO832" s="371"/>
      <c r="AP832" s="371"/>
      <c r="AQ832" s="371"/>
      <c r="AR832" s="371"/>
      <c r="AS832" s="371"/>
      <c r="AT832" s="371"/>
      <c r="AU832" s="371"/>
      <c r="AV832" s="371"/>
      <c r="AW832" s="371"/>
      <c r="AX832" s="371"/>
      <c r="AY832" s="371"/>
      <c r="AZ832" s="371"/>
      <c r="BA832" s="371"/>
      <c r="BB832" s="371"/>
      <c r="BC832" s="371"/>
      <c r="BD832" s="371"/>
      <c r="BE832" s="371"/>
      <c r="BF832" s="371"/>
      <c r="BG832" s="371"/>
      <c r="BH832" s="371"/>
      <c r="BI832" s="371"/>
      <c r="BJ832" s="371"/>
      <c r="BK832" s="371"/>
      <c r="BL832" s="371"/>
      <c r="BM832" s="371"/>
      <c r="BN832" s="371"/>
      <c r="BO832" s="371"/>
      <c r="BP832" s="371"/>
      <c r="BQ832" s="371"/>
      <c r="BR832" s="371"/>
      <c r="BS832" s="371"/>
      <c r="BT832" s="371"/>
      <c r="BU832" s="371"/>
      <c r="BV832" s="371"/>
      <c r="BW832" s="371"/>
      <c r="BX832" s="371"/>
      <c r="BY832" s="371"/>
      <c r="BZ832" s="371"/>
      <c r="CA832" s="371"/>
      <c r="CB832" s="371"/>
      <c r="CC832" s="371"/>
      <c r="CD832" s="371"/>
      <c r="CE832" s="371"/>
      <c r="CF832" s="371"/>
    </row>
    <row r="833" spans="1:84" s="22" customFormat="1" x14ac:dyDescent="0.2">
      <c r="A833" s="223"/>
      <c r="C833" s="224"/>
      <c r="Z833" s="225"/>
      <c r="AA833" s="220"/>
      <c r="AE833" s="371"/>
      <c r="AF833" s="371"/>
      <c r="AG833" s="371"/>
      <c r="AH833" s="371"/>
      <c r="AI833" s="371"/>
      <c r="AJ833" s="371"/>
      <c r="AK833" s="371"/>
      <c r="AL833" s="371"/>
      <c r="AM833" s="371"/>
      <c r="AN833" s="371"/>
      <c r="AO833" s="371"/>
      <c r="AP833" s="371"/>
      <c r="AQ833" s="371"/>
      <c r="AR833" s="371"/>
      <c r="AS833" s="371"/>
      <c r="AT833" s="371"/>
      <c r="AU833" s="371"/>
      <c r="AV833" s="371"/>
      <c r="AW833" s="371"/>
      <c r="AX833" s="371"/>
      <c r="AY833" s="371"/>
      <c r="AZ833" s="371"/>
      <c r="BA833" s="371"/>
      <c r="BB833" s="371"/>
      <c r="BC833" s="371"/>
      <c r="BD833" s="371"/>
      <c r="BE833" s="371"/>
      <c r="BF833" s="371"/>
      <c r="BG833" s="371"/>
      <c r="BH833" s="371"/>
      <c r="BI833" s="371"/>
      <c r="BJ833" s="371"/>
      <c r="BK833" s="371"/>
      <c r="BL833" s="371"/>
      <c r="BM833" s="371"/>
      <c r="BN833" s="371"/>
      <c r="BO833" s="371"/>
      <c r="BP833" s="371"/>
      <c r="BQ833" s="371"/>
      <c r="BR833" s="371"/>
      <c r="BS833" s="371"/>
      <c r="BT833" s="371"/>
      <c r="BU833" s="371"/>
      <c r="BV833" s="371"/>
      <c r="BW833" s="371"/>
      <c r="BX833" s="371"/>
      <c r="BY833" s="371"/>
      <c r="BZ833" s="371"/>
      <c r="CA833" s="371"/>
      <c r="CB833" s="371"/>
      <c r="CC833" s="371"/>
      <c r="CD833" s="371"/>
      <c r="CE833" s="371"/>
      <c r="CF833" s="371"/>
    </row>
    <row r="834" spans="1:84" s="22" customFormat="1" x14ac:dyDescent="0.2">
      <c r="A834" s="223"/>
      <c r="C834" s="224"/>
      <c r="Z834" s="225"/>
      <c r="AA834" s="220"/>
      <c r="AE834" s="371"/>
      <c r="AF834" s="371"/>
      <c r="AG834" s="371"/>
      <c r="AH834" s="371"/>
      <c r="AI834" s="371"/>
      <c r="AJ834" s="371"/>
      <c r="AK834" s="371"/>
      <c r="AL834" s="371"/>
      <c r="AM834" s="371"/>
      <c r="AN834" s="371"/>
      <c r="AO834" s="371"/>
      <c r="AP834" s="371"/>
      <c r="AQ834" s="371"/>
      <c r="AR834" s="371"/>
      <c r="AS834" s="371"/>
      <c r="AT834" s="371"/>
      <c r="AU834" s="371"/>
      <c r="AV834" s="371"/>
      <c r="AW834" s="371"/>
      <c r="AX834" s="371"/>
      <c r="AY834" s="371"/>
      <c r="AZ834" s="371"/>
      <c r="BA834" s="371"/>
      <c r="BB834" s="371"/>
      <c r="BC834" s="371"/>
      <c r="BD834" s="371"/>
      <c r="BE834" s="371"/>
      <c r="BF834" s="371"/>
      <c r="BG834" s="371"/>
      <c r="BH834" s="371"/>
      <c r="BI834" s="371"/>
      <c r="BJ834" s="371"/>
      <c r="BK834" s="371"/>
      <c r="BL834" s="371"/>
      <c r="BM834" s="371"/>
      <c r="BN834" s="371"/>
      <c r="BO834" s="371"/>
      <c r="BP834" s="371"/>
      <c r="BQ834" s="371"/>
      <c r="BR834" s="371"/>
      <c r="BS834" s="371"/>
      <c r="BT834" s="371"/>
      <c r="BU834" s="371"/>
      <c r="BV834" s="371"/>
      <c r="BW834" s="371"/>
      <c r="BX834" s="371"/>
      <c r="BY834" s="371"/>
      <c r="BZ834" s="371"/>
      <c r="CA834" s="371"/>
      <c r="CB834" s="371"/>
      <c r="CC834" s="371"/>
      <c r="CD834" s="371"/>
      <c r="CE834" s="371"/>
      <c r="CF834" s="371"/>
    </row>
    <row r="835" spans="1:84" s="22" customFormat="1" x14ac:dyDescent="0.2">
      <c r="A835" s="223"/>
      <c r="C835" s="224"/>
      <c r="Z835" s="225"/>
      <c r="AA835" s="220"/>
      <c r="AE835" s="371"/>
      <c r="AF835" s="371"/>
      <c r="AG835" s="371"/>
      <c r="AH835" s="371"/>
      <c r="AI835" s="371"/>
      <c r="AJ835" s="371"/>
      <c r="AK835" s="371"/>
      <c r="AL835" s="371"/>
      <c r="AM835" s="371"/>
      <c r="AN835" s="371"/>
      <c r="AO835" s="371"/>
      <c r="AP835" s="371"/>
      <c r="AQ835" s="371"/>
      <c r="AR835" s="371"/>
      <c r="AS835" s="371"/>
      <c r="AT835" s="371"/>
      <c r="AU835" s="371"/>
      <c r="AV835" s="371"/>
      <c r="AW835" s="371"/>
      <c r="AX835" s="371"/>
      <c r="AY835" s="371"/>
      <c r="AZ835" s="371"/>
      <c r="BA835" s="371"/>
      <c r="BB835" s="371"/>
      <c r="BC835" s="371"/>
      <c r="BD835" s="371"/>
      <c r="BE835" s="371"/>
      <c r="BF835" s="371"/>
      <c r="BG835" s="371"/>
      <c r="BH835" s="371"/>
      <c r="BI835" s="371"/>
      <c r="BJ835" s="371"/>
      <c r="BK835" s="371"/>
      <c r="BL835" s="371"/>
      <c r="BM835" s="371"/>
      <c r="BN835" s="371"/>
      <c r="BO835" s="371"/>
      <c r="BP835" s="371"/>
      <c r="BQ835" s="371"/>
      <c r="BR835" s="371"/>
      <c r="BS835" s="371"/>
      <c r="BT835" s="371"/>
      <c r="BU835" s="371"/>
      <c r="BV835" s="371"/>
      <c r="BW835" s="371"/>
      <c r="BX835" s="371"/>
      <c r="BY835" s="371"/>
      <c r="BZ835" s="371"/>
      <c r="CA835" s="371"/>
      <c r="CB835" s="371"/>
      <c r="CC835" s="371"/>
      <c r="CD835" s="371"/>
      <c r="CE835" s="371"/>
      <c r="CF835" s="371"/>
    </row>
    <row r="836" spans="1:84" s="22" customFormat="1" x14ac:dyDescent="0.2">
      <c r="A836" s="223"/>
      <c r="C836" s="224"/>
      <c r="Z836" s="225"/>
      <c r="AA836" s="220"/>
      <c r="AE836" s="371"/>
      <c r="AF836" s="371"/>
      <c r="AG836" s="371"/>
      <c r="AH836" s="371"/>
      <c r="AI836" s="371"/>
      <c r="AJ836" s="371"/>
      <c r="AK836" s="371"/>
      <c r="AL836" s="371"/>
      <c r="AM836" s="371"/>
      <c r="AN836" s="371"/>
      <c r="AO836" s="371"/>
      <c r="AP836" s="371"/>
      <c r="AQ836" s="371"/>
      <c r="AR836" s="371"/>
      <c r="AS836" s="371"/>
      <c r="AT836" s="371"/>
      <c r="AU836" s="371"/>
      <c r="AV836" s="371"/>
      <c r="AW836" s="371"/>
      <c r="AX836" s="371"/>
      <c r="AY836" s="371"/>
      <c r="AZ836" s="371"/>
      <c r="BA836" s="371"/>
      <c r="BB836" s="371"/>
      <c r="BC836" s="371"/>
      <c r="BD836" s="371"/>
      <c r="BE836" s="371"/>
      <c r="BF836" s="371"/>
      <c r="BG836" s="371"/>
      <c r="BH836" s="371"/>
      <c r="BI836" s="371"/>
      <c r="BJ836" s="371"/>
      <c r="BK836" s="371"/>
      <c r="BL836" s="371"/>
      <c r="BM836" s="371"/>
      <c r="BN836" s="371"/>
      <c r="BO836" s="371"/>
      <c r="BP836" s="371"/>
      <c r="BQ836" s="371"/>
      <c r="BR836" s="371"/>
      <c r="BS836" s="371"/>
      <c r="BT836" s="371"/>
      <c r="BU836" s="371"/>
      <c r="BV836" s="371"/>
      <c r="BW836" s="371"/>
      <c r="BX836" s="371"/>
      <c r="BY836" s="371"/>
      <c r="BZ836" s="371"/>
      <c r="CA836" s="371"/>
      <c r="CB836" s="371"/>
      <c r="CC836" s="371"/>
      <c r="CD836" s="371"/>
      <c r="CE836" s="371"/>
      <c r="CF836" s="371"/>
    </row>
    <row r="837" spans="1:84" s="22" customFormat="1" x14ac:dyDescent="0.2">
      <c r="A837" s="223"/>
      <c r="C837" s="224"/>
      <c r="Z837" s="225"/>
      <c r="AA837" s="220"/>
      <c r="AE837" s="371"/>
      <c r="AF837" s="371"/>
      <c r="AG837" s="371"/>
      <c r="AH837" s="371"/>
      <c r="AI837" s="371"/>
      <c r="AJ837" s="371"/>
      <c r="AK837" s="371"/>
      <c r="AL837" s="371"/>
      <c r="AM837" s="371"/>
      <c r="AN837" s="371"/>
      <c r="AO837" s="371"/>
      <c r="AP837" s="371"/>
      <c r="AQ837" s="371"/>
      <c r="AR837" s="371"/>
      <c r="AS837" s="371"/>
      <c r="AT837" s="371"/>
      <c r="AU837" s="371"/>
      <c r="AV837" s="371"/>
      <c r="AW837" s="371"/>
      <c r="AX837" s="371"/>
      <c r="AY837" s="371"/>
      <c r="AZ837" s="371"/>
      <c r="BA837" s="371"/>
      <c r="BB837" s="371"/>
      <c r="BC837" s="371"/>
      <c r="BD837" s="371"/>
      <c r="BE837" s="371"/>
      <c r="BF837" s="371"/>
      <c r="BG837" s="371"/>
      <c r="BH837" s="371"/>
      <c r="BI837" s="371"/>
      <c r="BJ837" s="371"/>
      <c r="BK837" s="371"/>
      <c r="BL837" s="371"/>
      <c r="BM837" s="371"/>
      <c r="BN837" s="371"/>
      <c r="BO837" s="371"/>
      <c r="BP837" s="371"/>
      <c r="BQ837" s="371"/>
      <c r="BR837" s="371"/>
      <c r="BS837" s="371"/>
      <c r="BT837" s="371"/>
      <c r="BU837" s="371"/>
      <c r="BV837" s="371"/>
      <c r="BW837" s="371"/>
      <c r="BX837" s="371"/>
      <c r="BY837" s="371"/>
      <c r="BZ837" s="371"/>
      <c r="CA837" s="371"/>
      <c r="CB837" s="371"/>
      <c r="CC837" s="371"/>
      <c r="CD837" s="371"/>
      <c r="CE837" s="371"/>
      <c r="CF837" s="371"/>
    </row>
    <row r="838" spans="1:84" s="22" customFormat="1" x14ac:dyDescent="0.2">
      <c r="A838" s="223"/>
      <c r="C838" s="224"/>
      <c r="Z838" s="225"/>
      <c r="AA838" s="220"/>
      <c r="AE838" s="371"/>
      <c r="AF838" s="371"/>
      <c r="AG838" s="371"/>
      <c r="AH838" s="371"/>
      <c r="AI838" s="371"/>
      <c r="AJ838" s="371"/>
      <c r="AK838" s="371"/>
      <c r="AL838" s="371"/>
      <c r="AM838" s="371"/>
      <c r="AN838" s="371"/>
      <c r="AO838" s="371"/>
      <c r="AP838" s="371"/>
      <c r="AQ838" s="371"/>
      <c r="AR838" s="371"/>
      <c r="AS838" s="371"/>
      <c r="AT838" s="371"/>
      <c r="AU838" s="371"/>
      <c r="AV838" s="371"/>
      <c r="AW838" s="371"/>
      <c r="AX838" s="371"/>
      <c r="AY838" s="371"/>
      <c r="AZ838" s="371"/>
      <c r="BA838" s="371"/>
      <c r="BB838" s="371"/>
      <c r="BC838" s="371"/>
      <c r="BD838" s="371"/>
      <c r="BE838" s="371"/>
      <c r="BF838" s="371"/>
      <c r="BG838" s="371"/>
      <c r="BH838" s="371"/>
      <c r="BI838" s="371"/>
      <c r="BJ838" s="371"/>
      <c r="BK838" s="371"/>
      <c r="BL838" s="371"/>
      <c r="BM838" s="371"/>
      <c r="BN838" s="371"/>
      <c r="BO838" s="371"/>
      <c r="BP838" s="371"/>
      <c r="BQ838" s="371"/>
      <c r="BR838" s="371"/>
      <c r="BS838" s="371"/>
      <c r="BT838" s="371"/>
      <c r="BU838" s="371"/>
      <c r="BV838" s="371"/>
      <c r="BW838" s="371"/>
      <c r="BX838" s="371"/>
      <c r="BY838" s="371"/>
      <c r="BZ838" s="371"/>
      <c r="CA838" s="371"/>
      <c r="CB838" s="371"/>
      <c r="CC838" s="371"/>
      <c r="CD838" s="371"/>
      <c r="CE838" s="371"/>
      <c r="CF838" s="371"/>
    </row>
    <row r="839" spans="1:84" s="22" customFormat="1" x14ac:dyDescent="0.2">
      <c r="A839" s="223"/>
      <c r="C839" s="224"/>
      <c r="Z839" s="225"/>
      <c r="AA839" s="220"/>
      <c r="AE839" s="371"/>
      <c r="AF839" s="371"/>
      <c r="AG839" s="371"/>
      <c r="AH839" s="371"/>
      <c r="AI839" s="371"/>
      <c r="AJ839" s="371"/>
      <c r="AK839" s="371"/>
      <c r="AL839" s="371"/>
      <c r="AM839" s="371"/>
      <c r="AN839" s="371"/>
      <c r="AO839" s="371"/>
      <c r="AP839" s="371"/>
      <c r="AQ839" s="371"/>
      <c r="AR839" s="371"/>
      <c r="AS839" s="371"/>
      <c r="AT839" s="371"/>
      <c r="AU839" s="371"/>
      <c r="AV839" s="371"/>
      <c r="AW839" s="371"/>
      <c r="AX839" s="371"/>
      <c r="AY839" s="371"/>
      <c r="AZ839" s="371"/>
      <c r="BA839" s="371"/>
      <c r="BB839" s="371"/>
      <c r="BC839" s="371"/>
      <c r="BD839" s="371"/>
      <c r="BE839" s="371"/>
      <c r="BF839" s="371"/>
      <c r="BG839" s="371"/>
      <c r="BH839" s="371"/>
      <c r="BI839" s="371"/>
      <c r="BJ839" s="371"/>
      <c r="BK839" s="371"/>
      <c r="BL839" s="371"/>
      <c r="BM839" s="371"/>
      <c r="BN839" s="371"/>
      <c r="BO839" s="371"/>
      <c r="BP839" s="371"/>
      <c r="BQ839" s="371"/>
      <c r="BR839" s="371"/>
      <c r="BS839" s="371"/>
      <c r="BT839" s="371"/>
      <c r="BU839" s="371"/>
      <c r="BV839" s="371"/>
      <c r="BW839" s="371"/>
      <c r="BX839" s="371"/>
      <c r="BY839" s="371"/>
      <c r="BZ839" s="371"/>
      <c r="CA839" s="371"/>
      <c r="CB839" s="371"/>
      <c r="CC839" s="371"/>
      <c r="CD839" s="371"/>
      <c r="CE839" s="371"/>
      <c r="CF839" s="371"/>
    </row>
    <row r="840" spans="1:84" s="22" customFormat="1" x14ac:dyDescent="0.2">
      <c r="A840" s="223"/>
      <c r="C840" s="224"/>
      <c r="Z840" s="225"/>
      <c r="AA840" s="220"/>
      <c r="AE840" s="371"/>
      <c r="AF840" s="371"/>
      <c r="AG840" s="371"/>
      <c r="AH840" s="371"/>
      <c r="AI840" s="371"/>
      <c r="AJ840" s="371"/>
      <c r="AK840" s="371"/>
      <c r="AL840" s="371"/>
      <c r="AM840" s="371"/>
      <c r="AN840" s="371"/>
      <c r="AO840" s="371"/>
      <c r="AP840" s="371"/>
      <c r="AQ840" s="371"/>
      <c r="AR840" s="371"/>
      <c r="AS840" s="371"/>
      <c r="AT840" s="371"/>
      <c r="AU840" s="371"/>
      <c r="AV840" s="371"/>
      <c r="AW840" s="371"/>
      <c r="AX840" s="371"/>
      <c r="AY840" s="371"/>
      <c r="AZ840" s="371"/>
      <c r="BA840" s="371"/>
      <c r="BB840" s="371"/>
      <c r="BC840" s="371"/>
      <c r="BD840" s="371"/>
      <c r="BE840" s="371"/>
      <c r="BF840" s="371"/>
      <c r="BG840" s="371"/>
      <c r="BH840" s="371"/>
      <c r="BI840" s="371"/>
      <c r="BJ840" s="371"/>
      <c r="BK840" s="371"/>
      <c r="BL840" s="371"/>
      <c r="BM840" s="371"/>
      <c r="BN840" s="371"/>
      <c r="BO840" s="371"/>
      <c r="BP840" s="371"/>
      <c r="BQ840" s="371"/>
      <c r="BR840" s="371"/>
      <c r="BS840" s="371"/>
      <c r="BT840" s="371"/>
      <c r="BU840" s="371"/>
      <c r="BV840" s="371"/>
      <c r="BW840" s="371"/>
      <c r="BX840" s="371"/>
      <c r="BY840" s="371"/>
      <c r="BZ840" s="371"/>
      <c r="CA840" s="371"/>
      <c r="CB840" s="371"/>
      <c r="CC840" s="371"/>
      <c r="CD840" s="371"/>
      <c r="CE840" s="371"/>
      <c r="CF840" s="371"/>
    </row>
    <row r="841" spans="1:84" s="22" customFormat="1" x14ac:dyDescent="0.2">
      <c r="A841" s="223"/>
      <c r="C841" s="224"/>
      <c r="Z841" s="225"/>
      <c r="AA841" s="220"/>
      <c r="AE841" s="371"/>
      <c r="AF841" s="371"/>
      <c r="AG841" s="371"/>
      <c r="AH841" s="371"/>
      <c r="AI841" s="371"/>
      <c r="AJ841" s="371"/>
      <c r="AK841" s="371"/>
      <c r="AL841" s="371"/>
      <c r="AM841" s="371"/>
      <c r="AN841" s="371"/>
      <c r="AO841" s="371"/>
      <c r="AP841" s="371"/>
      <c r="AQ841" s="371"/>
      <c r="AR841" s="371"/>
      <c r="AS841" s="371"/>
      <c r="AT841" s="371"/>
      <c r="AU841" s="371"/>
      <c r="AV841" s="371"/>
      <c r="AW841" s="371"/>
      <c r="AX841" s="371"/>
      <c r="AY841" s="371"/>
      <c r="AZ841" s="371"/>
      <c r="BA841" s="371"/>
      <c r="BB841" s="371"/>
      <c r="BC841" s="371"/>
      <c r="BD841" s="371"/>
      <c r="BE841" s="371"/>
      <c r="BF841" s="371"/>
      <c r="BG841" s="371"/>
      <c r="BH841" s="371"/>
      <c r="BI841" s="371"/>
      <c r="BJ841" s="371"/>
      <c r="BK841" s="371"/>
      <c r="BL841" s="371"/>
      <c r="BM841" s="371"/>
      <c r="BN841" s="371"/>
      <c r="BO841" s="371"/>
      <c r="BP841" s="371"/>
      <c r="BQ841" s="371"/>
      <c r="BR841" s="371"/>
      <c r="BS841" s="371"/>
      <c r="BT841" s="371"/>
      <c r="BU841" s="371"/>
      <c r="BV841" s="371"/>
      <c r="BW841" s="371"/>
      <c r="BX841" s="371"/>
      <c r="BY841" s="371"/>
      <c r="BZ841" s="371"/>
      <c r="CA841" s="371"/>
      <c r="CB841" s="371"/>
      <c r="CC841" s="371"/>
      <c r="CD841" s="371"/>
      <c r="CE841" s="371"/>
      <c r="CF841" s="371"/>
    </row>
    <row r="842" spans="1:84" s="22" customFormat="1" x14ac:dyDescent="0.2">
      <c r="A842" s="223"/>
      <c r="C842" s="224"/>
      <c r="Z842" s="225"/>
      <c r="AA842" s="220"/>
      <c r="AE842" s="371"/>
      <c r="AF842" s="371"/>
      <c r="AG842" s="371"/>
      <c r="AH842" s="371"/>
      <c r="AI842" s="371"/>
      <c r="AJ842" s="371"/>
      <c r="AK842" s="371"/>
      <c r="AL842" s="371"/>
      <c r="AM842" s="371"/>
      <c r="AN842" s="371"/>
      <c r="AO842" s="371"/>
      <c r="AP842" s="371"/>
      <c r="AQ842" s="371"/>
      <c r="AR842" s="371"/>
      <c r="AS842" s="371"/>
      <c r="AT842" s="371"/>
      <c r="AU842" s="371"/>
      <c r="AV842" s="371"/>
      <c r="AW842" s="371"/>
      <c r="AX842" s="371"/>
      <c r="AY842" s="371"/>
      <c r="AZ842" s="371"/>
      <c r="BA842" s="371"/>
      <c r="BB842" s="371"/>
      <c r="BC842" s="371"/>
      <c r="BD842" s="371"/>
      <c r="BE842" s="371"/>
      <c r="BF842" s="371"/>
      <c r="BG842" s="371"/>
      <c r="BH842" s="371"/>
      <c r="BI842" s="371"/>
      <c r="BJ842" s="371"/>
      <c r="BK842" s="371"/>
      <c r="BL842" s="371"/>
      <c r="BM842" s="371"/>
      <c r="BN842" s="371"/>
      <c r="BO842" s="371"/>
      <c r="BP842" s="371"/>
      <c r="BQ842" s="371"/>
      <c r="BR842" s="371"/>
      <c r="BS842" s="371"/>
      <c r="BT842" s="371"/>
      <c r="BU842" s="371"/>
      <c r="BV842" s="371"/>
      <c r="BW842" s="371"/>
      <c r="BX842" s="371"/>
      <c r="BY842" s="371"/>
      <c r="BZ842" s="371"/>
      <c r="CA842" s="371"/>
      <c r="CB842" s="371"/>
      <c r="CC842" s="371"/>
      <c r="CD842" s="371"/>
      <c r="CE842" s="371"/>
      <c r="CF842" s="371"/>
    </row>
    <row r="843" spans="1:84" s="22" customFormat="1" x14ac:dyDescent="0.2">
      <c r="A843" s="223"/>
      <c r="C843" s="224"/>
      <c r="Z843" s="225"/>
      <c r="AA843" s="220"/>
      <c r="AE843" s="371"/>
      <c r="AF843" s="371"/>
      <c r="AG843" s="371"/>
      <c r="AH843" s="371"/>
      <c r="AI843" s="371"/>
      <c r="AJ843" s="371"/>
      <c r="AK843" s="371"/>
      <c r="AL843" s="371"/>
      <c r="AM843" s="371"/>
      <c r="AN843" s="371"/>
      <c r="AO843" s="371"/>
      <c r="AP843" s="371"/>
      <c r="AQ843" s="371"/>
      <c r="AR843" s="371"/>
      <c r="AS843" s="371"/>
      <c r="AT843" s="371"/>
      <c r="AU843" s="371"/>
      <c r="AV843" s="371"/>
      <c r="AW843" s="371"/>
      <c r="AX843" s="371"/>
      <c r="AY843" s="371"/>
      <c r="AZ843" s="371"/>
      <c r="BA843" s="371"/>
      <c r="BB843" s="371"/>
      <c r="BC843" s="371"/>
      <c r="BD843" s="371"/>
      <c r="BE843" s="371"/>
      <c r="BF843" s="371"/>
      <c r="BG843" s="371"/>
      <c r="BH843" s="371"/>
      <c r="BI843" s="371"/>
      <c r="BJ843" s="371"/>
      <c r="BK843" s="371"/>
      <c r="BL843" s="371"/>
      <c r="BM843" s="371"/>
      <c r="BN843" s="371"/>
      <c r="BO843" s="371"/>
      <c r="BP843" s="371"/>
      <c r="BQ843" s="371"/>
      <c r="BR843" s="371"/>
      <c r="BS843" s="371"/>
      <c r="BT843" s="371"/>
      <c r="BU843" s="371"/>
      <c r="BV843" s="371"/>
      <c r="BW843" s="371"/>
      <c r="BX843" s="371"/>
      <c r="BY843" s="371"/>
      <c r="BZ843" s="371"/>
      <c r="CA843" s="371"/>
      <c r="CB843" s="371"/>
      <c r="CC843" s="371"/>
      <c r="CD843" s="371"/>
      <c r="CE843" s="371"/>
      <c r="CF843" s="371"/>
    </row>
    <row r="844" spans="1:84" s="22" customFormat="1" x14ac:dyDescent="0.2">
      <c r="A844" s="223"/>
      <c r="C844" s="224"/>
      <c r="Z844" s="225"/>
      <c r="AA844" s="220"/>
      <c r="AE844" s="371"/>
      <c r="AF844" s="371"/>
      <c r="AG844" s="371"/>
      <c r="AH844" s="371"/>
      <c r="AI844" s="371"/>
      <c r="AJ844" s="371"/>
      <c r="AK844" s="371"/>
      <c r="AL844" s="371"/>
      <c r="AM844" s="371"/>
      <c r="AN844" s="371"/>
      <c r="AO844" s="371"/>
      <c r="AP844" s="371"/>
      <c r="AQ844" s="371"/>
      <c r="AR844" s="371"/>
      <c r="AS844" s="371"/>
      <c r="AT844" s="371"/>
      <c r="AU844" s="371"/>
      <c r="AV844" s="371"/>
      <c r="AW844" s="371"/>
      <c r="AX844" s="371"/>
      <c r="AY844" s="371"/>
      <c r="AZ844" s="371"/>
      <c r="BA844" s="371"/>
      <c r="BB844" s="371"/>
      <c r="BC844" s="371"/>
      <c r="BD844" s="371"/>
      <c r="BE844" s="371"/>
      <c r="BF844" s="371"/>
      <c r="BG844" s="371"/>
      <c r="BH844" s="371"/>
      <c r="BI844" s="371"/>
      <c r="BJ844" s="371"/>
      <c r="BK844" s="371"/>
      <c r="BL844" s="371"/>
      <c r="BM844" s="371"/>
      <c r="BN844" s="371"/>
      <c r="BO844" s="371"/>
      <c r="BP844" s="371"/>
      <c r="BQ844" s="371"/>
      <c r="BR844" s="371"/>
      <c r="BS844" s="371"/>
      <c r="BT844" s="371"/>
      <c r="BU844" s="371"/>
      <c r="BV844" s="371"/>
      <c r="BW844" s="371"/>
      <c r="BX844" s="371"/>
      <c r="BY844" s="371"/>
      <c r="BZ844" s="371"/>
      <c r="CA844" s="371"/>
      <c r="CB844" s="371"/>
      <c r="CC844" s="371"/>
      <c r="CD844" s="371"/>
      <c r="CE844" s="371"/>
      <c r="CF844" s="371"/>
    </row>
    <row r="845" spans="1:84" s="22" customFormat="1" x14ac:dyDescent="0.2">
      <c r="A845" s="223"/>
      <c r="C845" s="224"/>
      <c r="Z845" s="225"/>
      <c r="AA845" s="220"/>
      <c r="AE845" s="371"/>
      <c r="AF845" s="371"/>
      <c r="AG845" s="371"/>
      <c r="AH845" s="371"/>
      <c r="AI845" s="371"/>
      <c r="AJ845" s="371"/>
      <c r="AK845" s="371"/>
      <c r="AL845" s="371"/>
      <c r="AM845" s="371"/>
      <c r="AN845" s="371"/>
      <c r="AO845" s="371"/>
      <c r="AP845" s="371"/>
      <c r="AQ845" s="371"/>
      <c r="AR845" s="371"/>
      <c r="AS845" s="371"/>
      <c r="AT845" s="371"/>
      <c r="AU845" s="371"/>
      <c r="AV845" s="371"/>
      <c r="AW845" s="371"/>
      <c r="AX845" s="371"/>
      <c r="AY845" s="371"/>
      <c r="AZ845" s="371"/>
      <c r="BA845" s="371"/>
      <c r="BB845" s="371"/>
      <c r="BC845" s="371"/>
      <c r="BD845" s="371"/>
      <c r="BE845" s="371"/>
      <c r="BF845" s="371"/>
      <c r="BG845" s="371"/>
      <c r="BH845" s="371"/>
      <c r="BI845" s="371"/>
      <c r="BJ845" s="371"/>
      <c r="BK845" s="371"/>
      <c r="BL845" s="371"/>
      <c r="BM845" s="371"/>
      <c r="BN845" s="371"/>
      <c r="BO845" s="371"/>
      <c r="BP845" s="371"/>
      <c r="BQ845" s="371"/>
      <c r="BR845" s="371"/>
      <c r="BS845" s="371"/>
      <c r="BT845" s="371"/>
      <c r="BU845" s="371"/>
      <c r="BV845" s="371"/>
      <c r="BW845" s="371"/>
      <c r="BX845" s="371"/>
      <c r="BY845" s="371"/>
      <c r="BZ845" s="371"/>
      <c r="CA845" s="371"/>
      <c r="CB845" s="371"/>
      <c r="CC845" s="371"/>
      <c r="CD845" s="371"/>
      <c r="CE845" s="371"/>
      <c r="CF845" s="371"/>
    </row>
    <row r="846" spans="1:84" s="22" customFormat="1" x14ac:dyDescent="0.2">
      <c r="A846" s="223"/>
      <c r="C846" s="224"/>
      <c r="Z846" s="225"/>
      <c r="AA846" s="220"/>
      <c r="AE846" s="371"/>
      <c r="AF846" s="371"/>
      <c r="AG846" s="371"/>
      <c r="AH846" s="371"/>
      <c r="AI846" s="371"/>
      <c r="AJ846" s="371"/>
      <c r="AK846" s="371"/>
      <c r="AL846" s="371"/>
      <c r="AM846" s="371"/>
      <c r="AN846" s="371"/>
      <c r="AO846" s="371"/>
      <c r="AP846" s="371"/>
      <c r="AQ846" s="371"/>
      <c r="AR846" s="371"/>
      <c r="AS846" s="371"/>
      <c r="AT846" s="371"/>
      <c r="AU846" s="371"/>
      <c r="AV846" s="371"/>
      <c r="AW846" s="371"/>
      <c r="AX846" s="371"/>
      <c r="AY846" s="371"/>
      <c r="AZ846" s="371"/>
      <c r="BA846" s="371"/>
      <c r="BB846" s="371"/>
      <c r="BC846" s="371"/>
      <c r="BD846" s="371"/>
      <c r="BE846" s="371"/>
      <c r="BF846" s="371"/>
      <c r="BG846" s="371"/>
      <c r="BH846" s="371"/>
      <c r="BI846" s="371"/>
      <c r="BJ846" s="371"/>
      <c r="BK846" s="371"/>
      <c r="BL846" s="371"/>
      <c r="BM846" s="371"/>
      <c r="BN846" s="371"/>
      <c r="BO846" s="371"/>
      <c r="BP846" s="371"/>
      <c r="BQ846" s="371"/>
      <c r="BR846" s="371"/>
      <c r="BS846" s="371"/>
      <c r="BT846" s="371"/>
      <c r="BU846" s="371"/>
      <c r="BV846" s="371"/>
      <c r="BW846" s="371"/>
      <c r="BX846" s="371"/>
      <c r="BY846" s="371"/>
      <c r="BZ846" s="371"/>
      <c r="CA846" s="371"/>
      <c r="CB846" s="371"/>
      <c r="CC846" s="371"/>
      <c r="CD846" s="371"/>
      <c r="CE846" s="371"/>
      <c r="CF846" s="371"/>
    </row>
    <row r="847" spans="1:84" s="22" customFormat="1" x14ac:dyDescent="0.2">
      <c r="A847" s="223"/>
      <c r="C847" s="224"/>
      <c r="Z847" s="225"/>
      <c r="AA847" s="220"/>
      <c r="AE847" s="371"/>
      <c r="AF847" s="371"/>
      <c r="AG847" s="371"/>
      <c r="AH847" s="371"/>
      <c r="AI847" s="371"/>
      <c r="AJ847" s="371"/>
      <c r="AK847" s="371"/>
      <c r="AL847" s="371"/>
      <c r="AM847" s="371"/>
      <c r="AN847" s="371"/>
      <c r="AO847" s="371"/>
      <c r="AP847" s="371"/>
      <c r="AQ847" s="371"/>
      <c r="AR847" s="371"/>
      <c r="AS847" s="371"/>
      <c r="AT847" s="371"/>
      <c r="AU847" s="371"/>
      <c r="AV847" s="371"/>
      <c r="AW847" s="371"/>
      <c r="AX847" s="371"/>
      <c r="AY847" s="371"/>
      <c r="AZ847" s="371"/>
      <c r="BA847" s="371"/>
      <c r="BB847" s="371"/>
      <c r="BC847" s="371"/>
      <c r="BD847" s="371"/>
      <c r="BE847" s="371"/>
      <c r="BF847" s="371"/>
      <c r="BG847" s="371"/>
      <c r="BH847" s="371"/>
      <c r="BI847" s="371"/>
      <c r="BJ847" s="371"/>
      <c r="BK847" s="371"/>
      <c r="BL847" s="371"/>
      <c r="BM847" s="371"/>
      <c r="BN847" s="371"/>
      <c r="BO847" s="371"/>
      <c r="BP847" s="371"/>
      <c r="BQ847" s="371"/>
      <c r="BR847" s="371"/>
      <c r="BS847" s="371"/>
      <c r="BT847" s="371"/>
      <c r="BU847" s="371"/>
      <c r="BV847" s="371"/>
      <c r="BW847" s="371"/>
      <c r="BX847" s="371"/>
      <c r="BY847" s="371"/>
      <c r="BZ847" s="371"/>
      <c r="CA847" s="371"/>
      <c r="CB847" s="371"/>
      <c r="CC847" s="371"/>
      <c r="CD847" s="371"/>
      <c r="CE847" s="371"/>
      <c r="CF847" s="371"/>
    </row>
    <row r="848" spans="1:84" s="22" customFormat="1" x14ac:dyDescent="0.2">
      <c r="A848" s="223"/>
      <c r="C848" s="224"/>
      <c r="Z848" s="225"/>
      <c r="AA848" s="220"/>
      <c r="AE848" s="371"/>
      <c r="AF848" s="371"/>
      <c r="AG848" s="371"/>
      <c r="AH848" s="371"/>
      <c r="AI848" s="371"/>
      <c r="AJ848" s="371"/>
      <c r="AK848" s="371"/>
      <c r="AL848" s="371"/>
      <c r="AM848" s="371"/>
      <c r="AN848" s="371"/>
      <c r="AO848" s="371"/>
      <c r="AP848" s="371"/>
      <c r="AQ848" s="371"/>
      <c r="AR848" s="371"/>
      <c r="AS848" s="371"/>
      <c r="AT848" s="371"/>
      <c r="AU848" s="371"/>
      <c r="AV848" s="371"/>
      <c r="AW848" s="371"/>
      <c r="AX848" s="371"/>
      <c r="AY848" s="371"/>
      <c r="AZ848" s="371"/>
      <c r="BA848" s="371"/>
      <c r="BB848" s="371"/>
      <c r="BC848" s="371"/>
      <c r="BD848" s="371"/>
      <c r="BE848" s="371"/>
      <c r="BF848" s="371"/>
      <c r="BG848" s="371"/>
      <c r="BH848" s="371"/>
      <c r="BI848" s="371"/>
      <c r="BJ848" s="371"/>
      <c r="BK848" s="371"/>
      <c r="BL848" s="371"/>
      <c r="BM848" s="371"/>
      <c r="BN848" s="371"/>
      <c r="BO848" s="371"/>
      <c r="BP848" s="371"/>
      <c r="BQ848" s="371"/>
      <c r="BR848" s="371"/>
      <c r="BS848" s="371"/>
      <c r="BT848" s="371"/>
      <c r="BU848" s="371"/>
      <c r="BV848" s="371"/>
      <c r="BW848" s="371"/>
      <c r="BX848" s="371"/>
      <c r="BY848" s="371"/>
      <c r="BZ848" s="371"/>
      <c r="CA848" s="371"/>
      <c r="CB848" s="371"/>
      <c r="CC848" s="371"/>
      <c r="CD848" s="371"/>
      <c r="CE848" s="371"/>
      <c r="CF848" s="371"/>
    </row>
    <row r="849" spans="1:84" s="22" customFormat="1" x14ac:dyDescent="0.2">
      <c r="A849" s="223"/>
      <c r="C849" s="224"/>
      <c r="Z849" s="225"/>
      <c r="AA849" s="220"/>
      <c r="AE849" s="371"/>
      <c r="AF849" s="371"/>
      <c r="AG849" s="371"/>
      <c r="AH849" s="371"/>
      <c r="AI849" s="371"/>
      <c r="AJ849" s="371"/>
      <c r="AK849" s="371"/>
      <c r="AL849" s="371"/>
      <c r="AM849" s="371"/>
      <c r="AN849" s="371"/>
      <c r="AO849" s="371"/>
      <c r="AP849" s="371"/>
      <c r="AQ849" s="371"/>
      <c r="AR849" s="371"/>
      <c r="AS849" s="371"/>
      <c r="AT849" s="371"/>
      <c r="AU849" s="371"/>
      <c r="AV849" s="371"/>
      <c r="AW849" s="371"/>
      <c r="AX849" s="371"/>
      <c r="AY849" s="371"/>
      <c r="AZ849" s="371"/>
      <c r="BA849" s="371"/>
      <c r="BB849" s="371"/>
      <c r="BC849" s="371"/>
      <c r="BD849" s="371"/>
      <c r="BE849" s="371"/>
      <c r="BF849" s="371"/>
      <c r="BG849" s="371"/>
      <c r="BH849" s="371"/>
      <c r="BI849" s="371"/>
      <c r="BJ849" s="371"/>
      <c r="BK849" s="371"/>
      <c r="BL849" s="371"/>
      <c r="BM849" s="371"/>
      <c r="BN849" s="371"/>
      <c r="BO849" s="371"/>
      <c r="BP849" s="371"/>
      <c r="BQ849" s="371"/>
      <c r="BR849" s="371"/>
      <c r="BS849" s="371"/>
      <c r="BT849" s="371"/>
      <c r="BU849" s="371"/>
      <c r="BV849" s="371"/>
      <c r="BW849" s="371"/>
      <c r="BX849" s="371"/>
      <c r="BY849" s="371"/>
      <c r="BZ849" s="371"/>
      <c r="CA849" s="371"/>
      <c r="CB849" s="371"/>
      <c r="CC849" s="371"/>
      <c r="CD849" s="371"/>
      <c r="CE849" s="371"/>
      <c r="CF849" s="371"/>
    </row>
    <row r="850" spans="1:84" s="22" customFormat="1" x14ac:dyDescent="0.2">
      <c r="A850" s="223"/>
      <c r="C850" s="224"/>
      <c r="Z850" s="225"/>
      <c r="AA850" s="220"/>
      <c r="AE850" s="371"/>
      <c r="AF850" s="371"/>
      <c r="AG850" s="371"/>
      <c r="AH850" s="371"/>
      <c r="AI850" s="371"/>
      <c r="AJ850" s="371"/>
      <c r="AK850" s="371"/>
      <c r="AL850" s="371"/>
      <c r="AM850" s="371"/>
      <c r="AN850" s="371"/>
      <c r="AO850" s="371"/>
      <c r="AP850" s="371"/>
      <c r="AQ850" s="371"/>
      <c r="AR850" s="371"/>
      <c r="AS850" s="371"/>
      <c r="AT850" s="371"/>
      <c r="AU850" s="371"/>
      <c r="AV850" s="371"/>
      <c r="AW850" s="371"/>
      <c r="AX850" s="371"/>
      <c r="AY850" s="371"/>
      <c r="AZ850" s="371"/>
      <c r="BA850" s="371"/>
      <c r="BB850" s="371"/>
      <c r="BC850" s="371"/>
      <c r="BD850" s="371"/>
      <c r="BE850" s="371"/>
      <c r="BF850" s="371"/>
      <c r="BG850" s="371"/>
      <c r="BH850" s="371"/>
      <c r="BI850" s="371"/>
      <c r="BJ850" s="371"/>
      <c r="BK850" s="371"/>
      <c r="BL850" s="371"/>
      <c r="BM850" s="371"/>
      <c r="BN850" s="371"/>
      <c r="BO850" s="371"/>
      <c r="BP850" s="371"/>
      <c r="BQ850" s="371"/>
      <c r="BR850" s="371"/>
      <c r="BS850" s="371"/>
      <c r="BT850" s="371"/>
      <c r="BU850" s="371"/>
      <c r="BV850" s="371"/>
      <c r="BW850" s="371"/>
      <c r="BX850" s="371"/>
      <c r="BY850" s="371"/>
      <c r="BZ850" s="371"/>
      <c r="CA850" s="371"/>
      <c r="CB850" s="371"/>
      <c r="CC850" s="371"/>
      <c r="CD850" s="371"/>
      <c r="CE850" s="371"/>
      <c r="CF850" s="371"/>
    </row>
    <row r="851" spans="1:84" s="22" customFormat="1" x14ac:dyDescent="0.2">
      <c r="A851" s="223"/>
      <c r="C851" s="224"/>
      <c r="Z851" s="225"/>
      <c r="AA851" s="220"/>
      <c r="AE851" s="371"/>
      <c r="AF851" s="371"/>
      <c r="AG851" s="371"/>
      <c r="AH851" s="371"/>
      <c r="AI851" s="371"/>
      <c r="AJ851" s="371"/>
      <c r="AK851" s="371"/>
      <c r="AL851" s="371"/>
      <c r="AM851" s="371"/>
      <c r="AN851" s="371"/>
      <c r="AO851" s="371"/>
      <c r="AP851" s="371"/>
      <c r="AQ851" s="371"/>
      <c r="AR851" s="371"/>
      <c r="AS851" s="371"/>
      <c r="AT851" s="371"/>
      <c r="AU851" s="371"/>
      <c r="AV851" s="371"/>
      <c r="AW851" s="371"/>
      <c r="AX851" s="371"/>
      <c r="AY851" s="371"/>
      <c r="AZ851" s="371"/>
      <c r="BA851" s="371"/>
      <c r="BB851" s="371"/>
      <c r="BC851" s="371"/>
      <c r="BD851" s="371"/>
      <c r="BE851" s="371"/>
      <c r="BF851" s="371"/>
      <c r="BG851" s="371"/>
      <c r="BH851" s="371"/>
      <c r="BI851" s="371"/>
      <c r="BJ851" s="371"/>
      <c r="BK851" s="371"/>
      <c r="BL851" s="371"/>
      <c r="BM851" s="371"/>
      <c r="BN851" s="371"/>
      <c r="BO851" s="371"/>
      <c r="BP851" s="371"/>
      <c r="BQ851" s="371"/>
      <c r="BR851" s="371"/>
      <c r="BS851" s="371"/>
      <c r="BT851" s="371"/>
      <c r="BU851" s="371"/>
      <c r="BV851" s="371"/>
      <c r="BW851" s="371"/>
      <c r="BX851" s="371"/>
      <c r="BY851" s="371"/>
      <c r="BZ851" s="371"/>
      <c r="CA851" s="371"/>
      <c r="CB851" s="371"/>
      <c r="CC851" s="371"/>
      <c r="CD851" s="371"/>
      <c r="CE851" s="371"/>
      <c r="CF851" s="371"/>
    </row>
    <row r="852" spans="1:84" s="22" customFormat="1" x14ac:dyDescent="0.2">
      <c r="A852" s="223"/>
      <c r="C852" s="224"/>
      <c r="Z852" s="225"/>
      <c r="AA852" s="220"/>
      <c r="AE852" s="371"/>
      <c r="AF852" s="371"/>
      <c r="AG852" s="371"/>
      <c r="AH852" s="371"/>
      <c r="AI852" s="371"/>
      <c r="AJ852" s="371"/>
      <c r="AK852" s="371"/>
      <c r="AL852" s="371"/>
      <c r="AM852" s="371"/>
      <c r="AN852" s="371"/>
      <c r="AO852" s="371"/>
      <c r="AP852" s="371"/>
      <c r="AQ852" s="371"/>
      <c r="AR852" s="371"/>
      <c r="AS852" s="371"/>
      <c r="AT852" s="371"/>
      <c r="AU852" s="371"/>
      <c r="AV852" s="371"/>
      <c r="AW852" s="371"/>
      <c r="AX852" s="371"/>
      <c r="AY852" s="371"/>
      <c r="AZ852" s="371"/>
      <c r="BA852" s="371"/>
      <c r="BB852" s="371"/>
      <c r="BC852" s="371"/>
      <c r="BD852" s="371"/>
      <c r="BE852" s="371"/>
      <c r="BF852" s="371"/>
      <c r="BG852" s="371"/>
      <c r="BH852" s="371"/>
      <c r="BI852" s="371"/>
      <c r="BJ852" s="371"/>
      <c r="BK852" s="371"/>
      <c r="BL852" s="371"/>
      <c r="BM852" s="371"/>
      <c r="BN852" s="371"/>
      <c r="BO852" s="371"/>
      <c r="BP852" s="371"/>
      <c r="BQ852" s="371"/>
      <c r="BR852" s="371"/>
      <c r="BS852" s="371"/>
      <c r="BT852" s="371"/>
      <c r="BU852" s="371"/>
      <c r="BV852" s="371"/>
      <c r="BW852" s="371"/>
      <c r="BX852" s="371"/>
      <c r="BY852" s="371"/>
      <c r="BZ852" s="371"/>
      <c r="CA852" s="371"/>
      <c r="CB852" s="371"/>
      <c r="CC852" s="371"/>
      <c r="CD852" s="371"/>
      <c r="CE852" s="371"/>
      <c r="CF852" s="371"/>
    </row>
    <row r="853" spans="1:84" s="22" customFormat="1" x14ac:dyDescent="0.2">
      <c r="A853" s="223"/>
      <c r="C853" s="224"/>
      <c r="Z853" s="225"/>
      <c r="AA853" s="220"/>
      <c r="AE853" s="371"/>
      <c r="AF853" s="371"/>
      <c r="AG853" s="371"/>
      <c r="AH853" s="371"/>
      <c r="AI853" s="371"/>
      <c r="AJ853" s="371"/>
      <c r="AK853" s="371"/>
      <c r="AL853" s="371"/>
      <c r="AM853" s="371"/>
      <c r="AN853" s="371"/>
      <c r="AO853" s="371"/>
      <c r="AP853" s="371"/>
      <c r="AQ853" s="371"/>
      <c r="AR853" s="371"/>
      <c r="AS853" s="371"/>
      <c r="AT853" s="371"/>
      <c r="AU853" s="371"/>
      <c r="AV853" s="371"/>
      <c r="AW853" s="371"/>
      <c r="AX853" s="371"/>
      <c r="AY853" s="371"/>
      <c r="AZ853" s="371"/>
      <c r="BA853" s="371"/>
      <c r="BB853" s="371"/>
      <c r="BC853" s="371"/>
      <c r="BD853" s="371"/>
      <c r="BE853" s="371"/>
      <c r="BF853" s="371"/>
      <c r="BG853" s="371"/>
      <c r="BH853" s="371"/>
      <c r="BI853" s="371"/>
      <c r="BJ853" s="371"/>
      <c r="BK853" s="371"/>
      <c r="BL853" s="371"/>
      <c r="BM853" s="371"/>
      <c r="BN853" s="371"/>
      <c r="BO853" s="371"/>
      <c r="BP853" s="371"/>
      <c r="BQ853" s="371"/>
      <c r="BR853" s="371"/>
      <c r="BS853" s="371"/>
      <c r="BT853" s="371"/>
      <c r="BU853" s="371"/>
      <c r="BV853" s="371"/>
      <c r="BW853" s="371"/>
      <c r="BX853" s="371"/>
      <c r="BY853" s="371"/>
      <c r="BZ853" s="371"/>
      <c r="CA853" s="371"/>
      <c r="CB853" s="371"/>
      <c r="CC853" s="371"/>
      <c r="CD853" s="371"/>
      <c r="CE853" s="371"/>
      <c r="CF853" s="371"/>
    </row>
    <row r="854" spans="1:84" s="22" customFormat="1" x14ac:dyDescent="0.2">
      <c r="A854" s="223"/>
      <c r="C854" s="224"/>
      <c r="Z854" s="225"/>
      <c r="AA854" s="220"/>
      <c r="AE854" s="371"/>
      <c r="AF854" s="371"/>
      <c r="AG854" s="371"/>
      <c r="AH854" s="371"/>
      <c r="AI854" s="371"/>
      <c r="AJ854" s="371"/>
      <c r="AK854" s="371"/>
      <c r="AL854" s="371"/>
      <c r="AM854" s="371"/>
      <c r="AN854" s="371"/>
      <c r="AO854" s="371"/>
      <c r="AP854" s="371"/>
      <c r="AQ854" s="371"/>
      <c r="AR854" s="371"/>
      <c r="AS854" s="371"/>
      <c r="AT854" s="371"/>
      <c r="AU854" s="371"/>
      <c r="AV854" s="371"/>
      <c r="AW854" s="371"/>
      <c r="AX854" s="371"/>
      <c r="AY854" s="371"/>
      <c r="AZ854" s="371"/>
      <c r="BA854" s="371"/>
      <c r="BB854" s="371"/>
      <c r="BC854" s="371"/>
      <c r="BD854" s="371"/>
      <c r="BE854" s="371"/>
      <c r="BF854" s="371"/>
      <c r="BG854" s="371"/>
      <c r="BH854" s="371"/>
      <c r="BI854" s="371"/>
      <c r="BJ854" s="371"/>
      <c r="BK854" s="371"/>
      <c r="BL854" s="371"/>
      <c r="BM854" s="371"/>
      <c r="BN854" s="371"/>
      <c r="BO854" s="371"/>
      <c r="BP854" s="371"/>
      <c r="BQ854" s="371"/>
      <c r="BR854" s="371"/>
      <c r="BS854" s="371"/>
      <c r="BT854" s="371"/>
      <c r="BU854" s="371"/>
      <c r="BV854" s="371"/>
      <c r="BW854" s="371"/>
      <c r="BX854" s="371"/>
      <c r="BY854" s="371"/>
      <c r="BZ854" s="371"/>
      <c r="CA854" s="371"/>
      <c r="CB854" s="371"/>
      <c r="CC854" s="371"/>
      <c r="CD854" s="371"/>
      <c r="CE854" s="371"/>
      <c r="CF854" s="371"/>
    </row>
    <row r="855" spans="1:84" s="22" customFormat="1" x14ac:dyDescent="0.2">
      <c r="A855" s="223"/>
      <c r="C855" s="224"/>
      <c r="Z855" s="225"/>
      <c r="AA855" s="220"/>
      <c r="AE855" s="371"/>
      <c r="AF855" s="371"/>
      <c r="AG855" s="371"/>
      <c r="AH855" s="371"/>
      <c r="AI855" s="371"/>
      <c r="AJ855" s="371"/>
      <c r="AK855" s="371"/>
      <c r="AL855" s="371"/>
      <c r="AM855" s="371"/>
      <c r="AN855" s="371"/>
      <c r="AO855" s="371"/>
      <c r="AP855" s="371"/>
      <c r="AQ855" s="371"/>
      <c r="AR855" s="371"/>
      <c r="AS855" s="371"/>
      <c r="AT855" s="371"/>
      <c r="AU855" s="371"/>
      <c r="AV855" s="371"/>
      <c r="AW855" s="371"/>
      <c r="AX855" s="371"/>
      <c r="AY855" s="371"/>
      <c r="AZ855" s="371"/>
      <c r="BA855" s="371"/>
      <c r="BB855" s="371"/>
      <c r="BC855" s="371"/>
      <c r="BD855" s="371"/>
      <c r="BE855" s="371"/>
      <c r="BF855" s="371"/>
      <c r="BG855" s="371"/>
      <c r="BH855" s="371"/>
      <c r="BI855" s="371"/>
      <c r="BJ855" s="371"/>
      <c r="BK855" s="371"/>
      <c r="BL855" s="371"/>
      <c r="BM855" s="371"/>
      <c r="BN855" s="371"/>
      <c r="BO855" s="371"/>
      <c r="BP855" s="371"/>
      <c r="BQ855" s="371"/>
      <c r="BR855" s="371"/>
      <c r="BS855" s="371"/>
      <c r="BT855" s="371"/>
      <c r="BU855" s="371"/>
      <c r="BV855" s="371"/>
      <c r="BW855" s="371"/>
      <c r="BX855" s="371"/>
      <c r="BY855" s="371"/>
      <c r="BZ855" s="371"/>
      <c r="CA855" s="371"/>
      <c r="CB855" s="371"/>
      <c r="CC855" s="371"/>
      <c r="CD855" s="371"/>
      <c r="CE855" s="371"/>
      <c r="CF855" s="371"/>
    </row>
    <row r="856" spans="1:84" s="22" customFormat="1" x14ac:dyDescent="0.2">
      <c r="A856" s="223"/>
      <c r="C856" s="224"/>
      <c r="Z856" s="225"/>
      <c r="AA856" s="220"/>
      <c r="AE856" s="371"/>
      <c r="AF856" s="371"/>
      <c r="AG856" s="371"/>
      <c r="AH856" s="371"/>
      <c r="AI856" s="371"/>
      <c r="AJ856" s="371"/>
      <c r="AK856" s="371"/>
      <c r="AL856" s="371"/>
      <c r="AM856" s="371"/>
      <c r="AN856" s="371"/>
      <c r="AO856" s="371"/>
      <c r="AP856" s="371"/>
      <c r="AQ856" s="371"/>
      <c r="AR856" s="371"/>
      <c r="AS856" s="371"/>
      <c r="AT856" s="371"/>
      <c r="AU856" s="371"/>
      <c r="AV856" s="371"/>
      <c r="AW856" s="371"/>
      <c r="AX856" s="371"/>
      <c r="AY856" s="371"/>
      <c r="AZ856" s="371"/>
      <c r="BA856" s="371"/>
      <c r="BB856" s="371"/>
      <c r="BC856" s="371"/>
      <c r="BD856" s="371"/>
      <c r="BE856" s="371"/>
      <c r="BF856" s="371"/>
      <c r="BG856" s="371"/>
      <c r="BH856" s="371"/>
      <c r="BI856" s="371"/>
      <c r="BJ856" s="371"/>
      <c r="BK856" s="371"/>
      <c r="BL856" s="371"/>
      <c r="BM856" s="371"/>
      <c r="BN856" s="371"/>
      <c r="BO856" s="371"/>
      <c r="BP856" s="371"/>
      <c r="BQ856" s="371"/>
      <c r="BR856" s="371"/>
      <c r="BS856" s="371"/>
      <c r="BT856" s="371"/>
      <c r="BU856" s="371"/>
      <c r="BV856" s="371"/>
      <c r="BW856" s="371"/>
      <c r="BX856" s="371"/>
      <c r="BY856" s="371"/>
      <c r="BZ856" s="371"/>
      <c r="CA856" s="371"/>
      <c r="CB856" s="371"/>
      <c r="CC856" s="371"/>
      <c r="CD856" s="371"/>
      <c r="CE856" s="371"/>
      <c r="CF856" s="371"/>
    </row>
    <row r="857" spans="1:84" s="22" customFormat="1" x14ac:dyDescent="0.2">
      <c r="A857" s="223"/>
      <c r="C857" s="224"/>
      <c r="Z857" s="225"/>
      <c r="AA857" s="220"/>
      <c r="AE857" s="371"/>
      <c r="AF857" s="371"/>
      <c r="AG857" s="371"/>
      <c r="AH857" s="371"/>
      <c r="AI857" s="371"/>
      <c r="AJ857" s="371"/>
      <c r="AK857" s="371"/>
      <c r="AL857" s="371"/>
      <c r="AM857" s="371"/>
      <c r="AN857" s="371"/>
      <c r="AO857" s="371"/>
      <c r="AP857" s="371"/>
      <c r="AQ857" s="371"/>
      <c r="AR857" s="371"/>
      <c r="AS857" s="371"/>
      <c r="AT857" s="371"/>
      <c r="AU857" s="371"/>
      <c r="AV857" s="371"/>
      <c r="AW857" s="371"/>
      <c r="AX857" s="371"/>
      <c r="AY857" s="371"/>
      <c r="AZ857" s="371"/>
      <c r="BA857" s="371"/>
      <c r="BB857" s="371"/>
      <c r="BC857" s="371"/>
      <c r="BD857" s="371"/>
      <c r="BE857" s="371"/>
      <c r="BF857" s="371"/>
      <c r="BG857" s="371"/>
      <c r="BH857" s="371"/>
      <c r="BI857" s="371"/>
      <c r="BJ857" s="371"/>
      <c r="BK857" s="371"/>
      <c r="BL857" s="371"/>
      <c r="BM857" s="371"/>
      <c r="BN857" s="371"/>
      <c r="BO857" s="371"/>
      <c r="BP857" s="371"/>
      <c r="BQ857" s="371"/>
      <c r="BR857" s="371"/>
      <c r="BS857" s="371"/>
      <c r="BT857" s="371"/>
      <c r="BU857" s="371"/>
      <c r="BV857" s="371"/>
      <c r="BW857" s="371"/>
      <c r="BX857" s="371"/>
      <c r="BY857" s="371"/>
      <c r="BZ857" s="371"/>
      <c r="CA857" s="371"/>
      <c r="CB857" s="371"/>
      <c r="CC857" s="371"/>
      <c r="CD857" s="371"/>
      <c r="CE857" s="371"/>
      <c r="CF857" s="371"/>
    </row>
    <row r="858" spans="1:84" s="22" customFormat="1" x14ac:dyDescent="0.2">
      <c r="A858" s="223"/>
      <c r="C858" s="224"/>
      <c r="Z858" s="225"/>
      <c r="AA858" s="220"/>
      <c r="AE858" s="371"/>
      <c r="AF858" s="371"/>
      <c r="AG858" s="371"/>
      <c r="AH858" s="371"/>
      <c r="AI858" s="371"/>
      <c r="AJ858" s="371"/>
      <c r="AK858" s="371"/>
      <c r="AL858" s="371"/>
      <c r="AM858" s="371"/>
      <c r="AN858" s="371"/>
      <c r="AO858" s="371"/>
      <c r="AP858" s="371"/>
      <c r="AQ858" s="371"/>
      <c r="AR858" s="371"/>
      <c r="AS858" s="371"/>
      <c r="AT858" s="371"/>
      <c r="AU858" s="371"/>
      <c r="AV858" s="371"/>
      <c r="AW858" s="371"/>
      <c r="AX858" s="371"/>
      <c r="AY858" s="371"/>
      <c r="AZ858" s="371"/>
      <c r="BA858" s="371"/>
      <c r="BB858" s="371"/>
      <c r="BC858" s="371"/>
      <c r="BD858" s="371"/>
      <c r="BE858" s="371"/>
      <c r="BF858" s="371"/>
      <c r="BG858" s="371"/>
      <c r="BH858" s="371"/>
      <c r="BI858" s="371"/>
      <c r="BJ858" s="371"/>
      <c r="BK858" s="371"/>
      <c r="BL858" s="371"/>
      <c r="BM858" s="371"/>
      <c r="BN858" s="371"/>
      <c r="BO858" s="371"/>
      <c r="BP858" s="371"/>
      <c r="BQ858" s="371"/>
      <c r="BR858" s="371"/>
      <c r="BS858" s="371"/>
      <c r="BT858" s="371"/>
      <c r="BU858" s="371"/>
      <c r="BV858" s="371"/>
      <c r="BW858" s="371"/>
      <c r="BX858" s="371"/>
      <c r="BY858" s="371"/>
      <c r="BZ858" s="371"/>
      <c r="CA858" s="371"/>
      <c r="CB858" s="371"/>
      <c r="CC858" s="371"/>
      <c r="CD858" s="371"/>
      <c r="CE858" s="371"/>
      <c r="CF858" s="371"/>
    </row>
    <row r="859" spans="1:84" s="22" customFormat="1" x14ac:dyDescent="0.2">
      <c r="A859" s="223"/>
      <c r="C859" s="224"/>
      <c r="Z859" s="225"/>
      <c r="AA859" s="220"/>
      <c r="AE859" s="371"/>
      <c r="AF859" s="371"/>
      <c r="AG859" s="371"/>
      <c r="AH859" s="371"/>
      <c r="AI859" s="371"/>
      <c r="AJ859" s="371"/>
      <c r="AK859" s="371"/>
      <c r="AL859" s="371"/>
      <c r="AM859" s="371"/>
      <c r="AN859" s="371"/>
      <c r="AO859" s="371"/>
      <c r="AP859" s="371"/>
      <c r="AQ859" s="371"/>
      <c r="AR859" s="371"/>
      <c r="AS859" s="371"/>
      <c r="AT859" s="371"/>
      <c r="AU859" s="371"/>
      <c r="AV859" s="371"/>
      <c r="AW859" s="371"/>
      <c r="AX859" s="371"/>
      <c r="AY859" s="371"/>
      <c r="AZ859" s="371"/>
      <c r="BA859" s="371"/>
      <c r="BB859" s="371"/>
      <c r="BC859" s="371"/>
      <c r="BD859" s="371"/>
      <c r="BE859" s="371"/>
      <c r="BF859" s="371"/>
      <c r="BG859" s="371"/>
      <c r="BH859" s="371"/>
      <c r="BI859" s="371"/>
      <c r="BJ859" s="371"/>
      <c r="BK859" s="371"/>
      <c r="BL859" s="371"/>
      <c r="BM859" s="371"/>
      <c r="BN859" s="371"/>
      <c r="BO859" s="371"/>
      <c r="BP859" s="371"/>
      <c r="BQ859" s="371"/>
      <c r="BR859" s="371"/>
      <c r="BS859" s="371"/>
      <c r="BT859" s="371"/>
      <c r="BU859" s="371"/>
      <c r="BV859" s="371"/>
      <c r="BW859" s="371"/>
      <c r="BX859" s="371"/>
      <c r="BY859" s="371"/>
      <c r="BZ859" s="371"/>
      <c r="CA859" s="371"/>
      <c r="CB859" s="371"/>
      <c r="CC859" s="371"/>
      <c r="CD859" s="371"/>
      <c r="CE859" s="371"/>
      <c r="CF859" s="371"/>
    </row>
    <row r="860" spans="1:84" s="22" customFormat="1" x14ac:dyDescent="0.2">
      <c r="A860" s="223"/>
      <c r="C860" s="224"/>
      <c r="Z860" s="225"/>
      <c r="AA860" s="220"/>
      <c r="AE860" s="371"/>
      <c r="AF860" s="371"/>
      <c r="AG860" s="371"/>
      <c r="AH860" s="371"/>
      <c r="AI860" s="371"/>
      <c r="AJ860" s="371"/>
      <c r="AK860" s="371"/>
      <c r="AL860" s="371"/>
      <c r="AM860" s="371"/>
      <c r="AN860" s="371"/>
      <c r="AO860" s="371"/>
      <c r="AP860" s="371"/>
      <c r="AQ860" s="371"/>
      <c r="AR860" s="371"/>
      <c r="AS860" s="371"/>
      <c r="AT860" s="371"/>
      <c r="AU860" s="371"/>
      <c r="AV860" s="371"/>
      <c r="AW860" s="371"/>
      <c r="AX860" s="371"/>
      <c r="AY860" s="371"/>
      <c r="AZ860" s="371"/>
      <c r="BA860" s="371"/>
      <c r="BB860" s="371"/>
      <c r="BC860" s="371"/>
      <c r="BD860" s="371"/>
      <c r="BE860" s="371"/>
      <c r="BF860" s="371"/>
      <c r="BG860" s="371"/>
      <c r="BH860" s="371"/>
      <c r="BI860" s="371"/>
      <c r="BJ860" s="371"/>
      <c r="BK860" s="371"/>
      <c r="BL860" s="371"/>
      <c r="BM860" s="371"/>
      <c r="BN860" s="371"/>
      <c r="BO860" s="371"/>
      <c r="BP860" s="371"/>
      <c r="BQ860" s="371"/>
      <c r="BR860" s="371"/>
      <c r="BS860" s="371"/>
      <c r="BT860" s="371"/>
      <c r="BU860" s="371"/>
      <c r="BV860" s="371"/>
      <c r="BW860" s="371"/>
      <c r="BX860" s="371"/>
      <c r="BY860" s="371"/>
      <c r="BZ860" s="371"/>
      <c r="CA860" s="371"/>
      <c r="CB860" s="371"/>
      <c r="CC860" s="371"/>
      <c r="CD860" s="371"/>
      <c r="CE860" s="371"/>
      <c r="CF860" s="371"/>
    </row>
    <row r="861" spans="1:84" s="22" customFormat="1" x14ac:dyDescent="0.2">
      <c r="A861" s="223"/>
      <c r="C861" s="224"/>
      <c r="Z861" s="225"/>
      <c r="AA861" s="220"/>
      <c r="AE861" s="371"/>
      <c r="AF861" s="371"/>
      <c r="AG861" s="371"/>
      <c r="AH861" s="371"/>
      <c r="AI861" s="371"/>
      <c r="AJ861" s="371"/>
      <c r="AK861" s="371"/>
      <c r="AL861" s="371"/>
      <c r="AM861" s="371"/>
      <c r="AN861" s="371"/>
      <c r="AO861" s="371"/>
      <c r="AP861" s="371"/>
      <c r="AQ861" s="371"/>
      <c r="AR861" s="371"/>
      <c r="AS861" s="371"/>
      <c r="AT861" s="371"/>
      <c r="AU861" s="371"/>
      <c r="AV861" s="371"/>
      <c r="AW861" s="371"/>
      <c r="AX861" s="371"/>
      <c r="AY861" s="371"/>
      <c r="AZ861" s="371"/>
      <c r="BA861" s="371"/>
      <c r="BB861" s="371"/>
      <c r="BC861" s="371"/>
      <c r="BD861" s="371"/>
      <c r="BE861" s="371"/>
      <c r="BF861" s="371"/>
      <c r="BG861" s="371"/>
      <c r="BH861" s="371"/>
      <c r="BI861" s="371"/>
      <c r="BJ861" s="371"/>
      <c r="BK861" s="371"/>
      <c r="BL861" s="371"/>
      <c r="BM861" s="371"/>
      <c r="BN861" s="371"/>
      <c r="BO861" s="371"/>
      <c r="BP861" s="371"/>
      <c r="BQ861" s="371"/>
      <c r="BR861" s="371"/>
      <c r="BS861" s="371"/>
      <c r="BT861" s="371"/>
      <c r="BU861" s="371"/>
      <c r="BV861" s="371"/>
      <c r="BW861" s="371"/>
      <c r="BX861" s="371"/>
      <c r="BY861" s="371"/>
      <c r="BZ861" s="371"/>
      <c r="CA861" s="371"/>
      <c r="CB861" s="371"/>
      <c r="CC861" s="371"/>
      <c r="CD861" s="371"/>
      <c r="CE861" s="371"/>
      <c r="CF861" s="371"/>
    </row>
    <row r="862" spans="1:84" s="22" customFormat="1" x14ac:dyDescent="0.2">
      <c r="A862" s="223"/>
      <c r="C862" s="224"/>
      <c r="Z862" s="225"/>
      <c r="AA862" s="220"/>
      <c r="AE862" s="371"/>
      <c r="AF862" s="371"/>
      <c r="AG862" s="371"/>
      <c r="AH862" s="371"/>
      <c r="AI862" s="371"/>
      <c r="AJ862" s="371"/>
      <c r="AK862" s="371"/>
      <c r="AL862" s="371"/>
      <c r="AM862" s="371"/>
      <c r="AN862" s="371"/>
      <c r="AO862" s="371"/>
      <c r="AP862" s="371"/>
      <c r="AQ862" s="371"/>
      <c r="AR862" s="371"/>
      <c r="AS862" s="371"/>
      <c r="AT862" s="371"/>
      <c r="AU862" s="371"/>
      <c r="AV862" s="371"/>
      <c r="AW862" s="371"/>
      <c r="AX862" s="371"/>
      <c r="AY862" s="371"/>
      <c r="AZ862" s="371"/>
      <c r="BA862" s="371"/>
      <c r="BB862" s="371"/>
      <c r="BC862" s="371"/>
      <c r="BD862" s="371"/>
      <c r="BE862" s="371"/>
      <c r="BF862" s="371"/>
      <c r="BG862" s="371"/>
      <c r="BH862" s="371"/>
      <c r="BI862" s="371"/>
      <c r="BJ862" s="371"/>
      <c r="BK862" s="371"/>
      <c r="BL862" s="371"/>
      <c r="BM862" s="371"/>
      <c r="BN862" s="371"/>
      <c r="BO862" s="371"/>
      <c r="BP862" s="371"/>
      <c r="BQ862" s="371"/>
      <c r="BR862" s="371"/>
      <c r="BS862" s="371"/>
      <c r="BT862" s="371"/>
      <c r="BU862" s="371"/>
      <c r="BV862" s="371"/>
      <c r="BW862" s="371"/>
      <c r="BX862" s="371"/>
      <c r="BY862" s="371"/>
      <c r="BZ862" s="371"/>
      <c r="CA862" s="371"/>
      <c r="CB862" s="371"/>
      <c r="CC862" s="371"/>
      <c r="CD862" s="371"/>
      <c r="CE862" s="371"/>
      <c r="CF862" s="371"/>
    </row>
    <row r="863" spans="1:84" s="22" customFormat="1" x14ac:dyDescent="0.2">
      <c r="A863" s="223"/>
      <c r="C863" s="224"/>
      <c r="Z863" s="225"/>
      <c r="AA863" s="220"/>
      <c r="AE863" s="371"/>
      <c r="AF863" s="371"/>
      <c r="AG863" s="371"/>
      <c r="AH863" s="371"/>
      <c r="AI863" s="371"/>
      <c r="AJ863" s="371"/>
      <c r="AK863" s="371"/>
      <c r="AL863" s="371"/>
      <c r="AM863" s="371"/>
      <c r="AN863" s="371"/>
      <c r="AO863" s="371"/>
      <c r="AP863" s="371"/>
      <c r="AQ863" s="371"/>
      <c r="AR863" s="371"/>
      <c r="AS863" s="371"/>
      <c r="AT863" s="371"/>
      <c r="AU863" s="371"/>
      <c r="AV863" s="371"/>
      <c r="AW863" s="371"/>
      <c r="AX863" s="371"/>
      <c r="AY863" s="371"/>
      <c r="AZ863" s="371"/>
      <c r="BA863" s="371"/>
      <c r="BB863" s="371"/>
      <c r="BC863" s="371"/>
      <c r="BD863" s="371"/>
      <c r="BE863" s="371"/>
      <c r="BF863" s="371"/>
      <c r="BG863" s="371"/>
      <c r="BH863" s="371"/>
      <c r="BI863" s="371"/>
      <c r="BJ863" s="371"/>
      <c r="BK863" s="371"/>
      <c r="BL863" s="371"/>
      <c r="BM863" s="371"/>
      <c r="BN863" s="371"/>
      <c r="BO863" s="371"/>
      <c r="BP863" s="371"/>
      <c r="BQ863" s="371"/>
      <c r="BR863" s="371"/>
      <c r="BS863" s="371"/>
      <c r="BT863" s="371"/>
      <c r="BU863" s="371"/>
      <c r="BV863" s="371"/>
      <c r="BW863" s="371"/>
      <c r="BX863" s="371"/>
      <c r="BY863" s="371"/>
      <c r="BZ863" s="371"/>
      <c r="CA863" s="371"/>
      <c r="CB863" s="371"/>
      <c r="CC863" s="371"/>
      <c r="CD863" s="371"/>
      <c r="CE863" s="371"/>
      <c r="CF863" s="371"/>
    </row>
    <row r="864" spans="1:84" s="22" customFormat="1" x14ac:dyDescent="0.2">
      <c r="A864" s="223"/>
      <c r="C864" s="224"/>
      <c r="Z864" s="225"/>
      <c r="AA864" s="220"/>
      <c r="AE864" s="371"/>
      <c r="AF864" s="371"/>
      <c r="AG864" s="371"/>
      <c r="AH864" s="371"/>
      <c r="AI864" s="371"/>
      <c r="AJ864" s="371"/>
      <c r="AK864" s="371"/>
      <c r="AL864" s="371"/>
      <c r="AM864" s="371"/>
      <c r="AN864" s="371"/>
      <c r="AO864" s="371"/>
      <c r="AP864" s="371"/>
      <c r="AQ864" s="371"/>
      <c r="AR864" s="371"/>
      <c r="AS864" s="371"/>
      <c r="AT864" s="371"/>
      <c r="AU864" s="371"/>
      <c r="AV864" s="371"/>
      <c r="AW864" s="371"/>
      <c r="AX864" s="371"/>
      <c r="AY864" s="371"/>
      <c r="AZ864" s="371"/>
      <c r="BA864" s="371"/>
      <c r="BB864" s="371"/>
      <c r="BC864" s="371"/>
      <c r="BD864" s="371"/>
      <c r="BE864" s="371"/>
      <c r="BF864" s="371"/>
      <c r="BG864" s="371"/>
      <c r="BH864" s="371"/>
      <c r="BI864" s="371"/>
      <c r="BJ864" s="371"/>
      <c r="BK864" s="371"/>
      <c r="BL864" s="371"/>
      <c r="BM864" s="371"/>
      <c r="BN864" s="371"/>
      <c r="BO864" s="371"/>
      <c r="BP864" s="371"/>
      <c r="BQ864" s="371"/>
      <c r="BR864" s="371"/>
      <c r="BS864" s="371"/>
      <c r="BT864" s="371"/>
      <c r="BU864" s="371"/>
      <c r="BV864" s="371"/>
      <c r="BW864" s="371"/>
      <c r="BX864" s="371"/>
      <c r="BY864" s="371"/>
      <c r="BZ864" s="371"/>
      <c r="CA864" s="371"/>
      <c r="CB864" s="371"/>
      <c r="CC864" s="371"/>
      <c r="CD864" s="371"/>
      <c r="CE864" s="371"/>
      <c r="CF864" s="371"/>
    </row>
    <row r="865" spans="1:84" s="22" customFormat="1" x14ac:dyDescent="0.2">
      <c r="A865" s="223"/>
      <c r="C865" s="224"/>
      <c r="Z865" s="225"/>
      <c r="AA865" s="220"/>
      <c r="AE865" s="371"/>
      <c r="AF865" s="371"/>
      <c r="AG865" s="371"/>
      <c r="AH865" s="371"/>
      <c r="AI865" s="371"/>
      <c r="AJ865" s="371"/>
      <c r="AK865" s="371"/>
      <c r="AL865" s="371"/>
      <c r="AM865" s="371"/>
      <c r="AN865" s="371"/>
      <c r="AO865" s="371"/>
      <c r="AP865" s="371"/>
      <c r="AQ865" s="371"/>
      <c r="AR865" s="371"/>
      <c r="AS865" s="371"/>
      <c r="AT865" s="371"/>
      <c r="AU865" s="371"/>
      <c r="AV865" s="371"/>
      <c r="AW865" s="371"/>
      <c r="AX865" s="371"/>
      <c r="AY865" s="371"/>
      <c r="AZ865" s="371"/>
      <c r="BA865" s="371"/>
      <c r="BB865" s="371"/>
      <c r="BC865" s="371"/>
      <c r="BD865" s="371"/>
      <c r="BE865" s="371"/>
      <c r="BF865" s="371"/>
      <c r="BG865" s="371"/>
      <c r="BH865" s="371"/>
      <c r="BI865" s="371"/>
      <c r="BJ865" s="371"/>
      <c r="BK865" s="371"/>
      <c r="BL865" s="371"/>
      <c r="BM865" s="371"/>
      <c r="BN865" s="371"/>
      <c r="BO865" s="371"/>
      <c r="BP865" s="371"/>
      <c r="BQ865" s="371"/>
      <c r="BR865" s="371"/>
      <c r="BS865" s="371"/>
      <c r="BT865" s="371"/>
      <c r="BU865" s="371"/>
      <c r="BV865" s="371"/>
      <c r="BW865" s="371"/>
      <c r="BX865" s="371"/>
      <c r="BY865" s="371"/>
      <c r="BZ865" s="371"/>
      <c r="CA865" s="371"/>
      <c r="CB865" s="371"/>
      <c r="CC865" s="371"/>
      <c r="CD865" s="371"/>
      <c r="CE865" s="371"/>
      <c r="CF865" s="371"/>
    </row>
    <row r="866" spans="1:84" s="22" customFormat="1" x14ac:dyDescent="0.2">
      <c r="A866" s="223"/>
      <c r="C866" s="224"/>
      <c r="Z866" s="225"/>
      <c r="AA866" s="220"/>
      <c r="AE866" s="371"/>
      <c r="AF866" s="371"/>
      <c r="AG866" s="371"/>
      <c r="AH866" s="371"/>
      <c r="AI866" s="371"/>
      <c r="AJ866" s="371"/>
      <c r="AK866" s="371"/>
      <c r="AL866" s="371"/>
      <c r="AM866" s="371"/>
      <c r="AN866" s="371"/>
      <c r="AO866" s="371"/>
      <c r="AP866" s="371"/>
      <c r="AQ866" s="371"/>
      <c r="AR866" s="371"/>
      <c r="AS866" s="371"/>
      <c r="AT866" s="371"/>
      <c r="AU866" s="371"/>
      <c r="AV866" s="371"/>
      <c r="AW866" s="371"/>
      <c r="AX866" s="371"/>
      <c r="AY866" s="371"/>
      <c r="AZ866" s="371"/>
      <c r="BA866" s="371"/>
      <c r="BB866" s="371"/>
      <c r="BC866" s="371"/>
      <c r="BD866" s="371"/>
      <c r="BE866" s="371"/>
      <c r="BF866" s="371"/>
      <c r="BG866" s="371"/>
      <c r="BH866" s="371"/>
      <c r="BI866" s="371"/>
      <c r="BJ866" s="371"/>
      <c r="BK866" s="371"/>
      <c r="BL866" s="371"/>
      <c r="BM866" s="371"/>
      <c r="BN866" s="371"/>
      <c r="BO866" s="371"/>
      <c r="BP866" s="371"/>
      <c r="BQ866" s="371"/>
      <c r="BR866" s="371"/>
      <c r="BS866" s="371"/>
      <c r="BT866" s="371"/>
      <c r="BU866" s="371"/>
      <c r="BV866" s="371"/>
      <c r="BW866" s="371"/>
      <c r="BX866" s="371"/>
      <c r="BY866" s="371"/>
      <c r="BZ866" s="371"/>
      <c r="CA866" s="371"/>
      <c r="CB866" s="371"/>
      <c r="CC866" s="371"/>
      <c r="CD866" s="371"/>
      <c r="CE866" s="371"/>
      <c r="CF866" s="371"/>
    </row>
    <row r="867" spans="1:84" s="22" customFormat="1" x14ac:dyDescent="0.2">
      <c r="A867" s="223"/>
      <c r="C867" s="224"/>
      <c r="Z867" s="225"/>
      <c r="AA867" s="220"/>
      <c r="AE867" s="371"/>
      <c r="AF867" s="371"/>
      <c r="AG867" s="371"/>
      <c r="AH867" s="371"/>
      <c r="AI867" s="371"/>
      <c r="AJ867" s="371"/>
      <c r="AK867" s="371"/>
      <c r="AL867" s="371"/>
      <c r="AM867" s="371"/>
      <c r="AN867" s="371"/>
      <c r="AO867" s="371"/>
      <c r="AP867" s="371"/>
      <c r="AQ867" s="371"/>
      <c r="AR867" s="371"/>
      <c r="AS867" s="371"/>
      <c r="AT867" s="371"/>
      <c r="AU867" s="371"/>
      <c r="AV867" s="371"/>
      <c r="AW867" s="371"/>
      <c r="AX867" s="371"/>
      <c r="AY867" s="371"/>
      <c r="AZ867" s="371"/>
      <c r="BA867" s="371"/>
      <c r="BB867" s="371"/>
      <c r="BC867" s="371"/>
      <c r="BD867" s="371"/>
      <c r="BE867" s="371"/>
      <c r="BF867" s="371"/>
      <c r="BG867" s="371"/>
      <c r="BH867" s="371"/>
      <c r="BI867" s="371"/>
      <c r="BJ867" s="371"/>
      <c r="BK867" s="371"/>
      <c r="BL867" s="371"/>
      <c r="BM867" s="371"/>
      <c r="BN867" s="371"/>
      <c r="BO867" s="371"/>
      <c r="BP867" s="371"/>
      <c r="BQ867" s="371"/>
      <c r="BR867" s="371"/>
      <c r="BS867" s="371"/>
      <c r="BT867" s="371"/>
      <c r="BU867" s="371"/>
      <c r="BV867" s="371"/>
      <c r="BW867" s="371"/>
      <c r="BX867" s="371"/>
      <c r="BY867" s="371"/>
      <c r="BZ867" s="371"/>
      <c r="CA867" s="371"/>
      <c r="CB867" s="371"/>
      <c r="CC867" s="371"/>
      <c r="CD867" s="371"/>
      <c r="CE867" s="371"/>
      <c r="CF867" s="371"/>
    </row>
    <row r="868" spans="1:84" s="22" customFormat="1" x14ac:dyDescent="0.2">
      <c r="A868" s="223"/>
      <c r="C868" s="224"/>
      <c r="Z868" s="225"/>
      <c r="AA868" s="220"/>
      <c r="AE868" s="371"/>
      <c r="AF868" s="371"/>
      <c r="AG868" s="371"/>
      <c r="AH868" s="371"/>
      <c r="AI868" s="371"/>
      <c r="AJ868" s="371"/>
      <c r="AK868" s="371"/>
      <c r="AL868" s="371"/>
      <c r="AM868" s="371"/>
      <c r="AN868" s="371"/>
      <c r="AO868" s="371"/>
      <c r="AP868" s="371"/>
      <c r="AQ868" s="371"/>
      <c r="AR868" s="371"/>
      <c r="AS868" s="371"/>
      <c r="AT868" s="371"/>
      <c r="AU868" s="371"/>
      <c r="AV868" s="371"/>
      <c r="AW868" s="371"/>
      <c r="AX868" s="371"/>
      <c r="AY868" s="371"/>
      <c r="AZ868" s="371"/>
      <c r="BA868" s="371"/>
      <c r="BB868" s="371"/>
      <c r="BC868" s="371"/>
      <c r="BD868" s="371"/>
      <c r="BE868" s="371"/>
      <c r="BF868" s="371"/>
      <c r="BG868" s="371"/>
      <c r="BH868" s="371"/>
      <c r="BI868" s="371"/>
      <c r="BJ868" s="371"/>
      <c r="BK868" s="371"/>
      <c r="BL868" s="371"/>
      <c r="BM868" s="371"/>
      <c r="BN868" s="371"/>
      <c r="BO868" s="371"/>
      <c r="BP868" s="371"/>
      <c r="BQ868" s="371"/>
      <c r="BR868" s="371"/>
      <c r="BS868" s="371"/>
      <c r="BT868" s="371"/>
      <c r="BU868" s="371"/>
      <c r="BV868" s="371"/>
      <c r="BW868" s="371"/>
      <c r="BX868" s="371"/>
      <c r="BY868" s="371"/>
      <c r="BZ868" s="371"/>
      <c r="CA868" s="371"/>
      <c r="CB868" s="371"/>
      <c r="CC868" s="371"/>
      <c r="CD868" s="371"/>
      <c r="CE868" s="371"/>
      <c r="CF868" s="371"/>
    </row>
    <row r="869" spans="1:84" s="22" customFormat="1" x14ac:dyDescent="0.2">
      <c r="A869" s="223"/>
      <c r="C869" s="224"/>
      <c r="Z869" s="225"/>
      <c r="AA869" s="220"/>
      <c r="AE869" s="371"/>
      <c r="AF869" s="371"/>
      <c r="AG869" s="371"/>
      <c r="AH869" s="371"/>
      <c r="AI869" s="371"/>
      <c r="AJ869" s="371"/>
      <c r="AK869" s="371"/>
      <c r="AL869" s="371"/>
      <c r="AM869" s="371"/>
      <c r="AN869" s="371"/>
      <c r="AO869" s="371"/>
      <c r="AP869" s="371"/>
      <c r="AQ869" s="371"/>
      <c r="AR869" s="371"/>
      <c r="AS869" s="371"/>
      <c r="AT869" s="371"/>
      <c r="AU869" s="371"/>
      <c r="AV869" s="371"/>
      <c r="AW869" s="371"/>
      <c r="AX869" s="371"/>
      <c r="AY869" s="371"/>
      <c r="AZ869" s="371"/>
      <c r="BA869" s="371"/>
      <c r="BB869" s="371"/>
      <c r="BC869" s="371"/>
      <c r="BD869" s="371"/>
      <c r="BE869" s="371"/>
      <c r="BF869" s="371"/>
      <c r="BG869" s="371"/>
      <c r="BH869" s="371"/>
      <c r="BI869" s="371"/>
      <c r="BJ869" s="371"/>
      <c r="BK869" s="371"/>
      <c r="BL869" s="371"/>
      <c r="BM869" s="371"/>
      <c r="BN869" s="371"/>
      <c r="BO869" s="371"/>
      <c r="BP869" s="371"/>
      <c r="BQ869" s="371"/>
      <c r="BR869" s="371"/>
      <c r="BS869" s="371"/>
      <c r="BT869" s="371"/>
      <c r="BU869" s="371"/>
      <c r="BV869" s="371"/>
      <c r="BW869" s="371"/>
      <c r="BX869" s="371"/>
      <c r="BY869" s="371"/>
      <c r="BZ869" s="371"/>
      <c r="CA869" s="371"/>
      <c r="CB869" s="371"/>
      <c r="CC869" s="371"/>
      <c r="CD869" s="371"/>
      <c r="CE869" s="371"/>
      <c r="CF869" s="371"/>
    </row>
    <row r="870" spans="1:84" s="22" customFormat="1" x14ac:dyDescent="0.2">
      <c r="A870" s="223"/>
      <c r="C870" s="224"/>
      <c r="Z870" s="225"/>
      <c r="AA870" s="220"/>
      <c r="AE870" s="371"/>
      <c r="AF870" s="371"/>
      <c r="AG870" s="371"/>
      <c r="AH870" s="371"/>
      <c r="AI870" s="371"/>
      <c r="AJ870" s="371"/>
      <c r="AK870" s="371"/>
      <c r="AL870" s="371"/>
      <c r="AM870" s="371"/>
      <c r="AN870" s="371"/>
      <c r="AO870" s="371"/>
      <c r="AP870" s="371"/>
      <c r="AQ870" s="371"/>
      <c r="AR870" s="371"/>
      <c r="AS870" s="371"/>
      <c r="AT870" s="371"/>
      <c r="AU870" s="371"/>
      <c r="AV870" s="371"/>
      <c r="AW870" s="371"/>
      <c r="AX870" s="371"/>
      <c r="AY870" s="371"/>
      <c r="AZ870" s="371"/>
      <c r="BA870" s="371"/>
      <c r="BB870" s="371"/>
      <c r="BC870" s="371"/>
      <c r="BD870" s="371"/>
      <c r="BE870" s="371"/>
      <c r="BF870" s="371"/>
      <c r="BG870" s="371"/>
      <c r="BH870" s="371"/>
      <c r="BI870" s="371"/>
      <c r="BJ870" s="371"/>
      <c r="BK870" s="371"/>
      <c r="BL870" s="371"/>
      <c r="BM870" s="371"/>
      <c r="BN870" s="371"/>
      <c r="BO870" s="371"/>
      <c r="BP870" s="371"/>
      <c r="BQ870" s="371"/>
      <c r="BR870" s="371"/>
      <c r="BS870" s="371"/>
      <c r="BT870" s="371"/>
      <c r="BU870" s="371"/>
      <c r="BV870" s="371"/>
      <c r="BW870" s="371"/>
      <c r="BX870" s="371"/>
      <c r="BY870" s="371"/>
      <c r="BZ870" s="371"/>
      <c r="CA870" s="371"/>
      <c r="CB870" s="371"/>
      <c r="CC870" s="371"/>
      <c r="CD870" s="371"/>
      <c r="CE870" s="371"/>
      <c r="CF870" s="371"/>
    </row>
    <row r="871" spans="1:84" s="22" customFormat="1" x14ac:dyDescent="0.2">
      <c r="A871" s="223"/>
      <c r="C871" s="224"/>
      <c r="Z871" s="225"/>
      <c r="AA871" s="220"/>
      <c r="AE871" s="371"/>
      <c r="AF871" s="371"/>
      <c r="AG871" s="371"/>
      <c r="AH871" s="371"/>
      <c r="AI871" s="371"/>
      <c r="AJ871" s="371"/>
      <c r="AK871" s="371"/>
      <c r="AL871" s="371"/>
      <c r="AM871" s="371"/>
      <c r="AN871" s="371"/>
      <c r="AO871" s="371"/>
      <c r="AP871" s="371"/>
      <c r="AQ871" s="371"/>
      <c r="AR871" s="371"/>
      <c r="AS871" s="371"/>
      <c r="AT871" s="371"/>
      <c r="AU871" s="371"/>
      <c r="AV871" s="371"/>
      <c r="AW871" s="371"/>
      <c r="AX871" s="371"/>
      <c r="AY871" s="371"/>
      <c r="AZ871" s="371"/>
      <c r="BA871" s="371"/>
      <c r="BB871" s="371"/>
      <c r="BC871" s="371"/>
      <c r="BD871" s="371"/>
      <c r="BE871" s="371"/>
      <c r="BF871" s="371"/>
      <c r="BG871" s="371"/>
      <c r="BH871" s="371"/>
      <c r="BI871" s="371"/>
      <c r="BJ871" s="371"/>
      <c r="BK871" s="371"/>
      <c r="BL871" s="371"/>
      <c r="BM871" s="371"/>
      <c r="BN871" s="371"/>
      <c r="BO871" s="371"/>
      <c r="BP871" s="371"/>
      <c r="BQ871" s="371"/>
      <c r="BR871" s="371"/>
      <c r="BS871" s="371"/>
      <c r="BT871" s="371"/>
      <c r="BU871" s="371"/>
      <c r="BV871" s="371"/>
      <c r="BW871" s="371"/>
      <c r="BX871" s="371"/>
      <c r="BY871" s="371"/>
      <c r="BZ871" s="371"/>
      <c r="CA871" s="371"/>
      <c r="CB871" s="371"/>
      <c r="CC871" s="371"/>
      <c r="CD871" s="371"/>
      <c r="CE871" s="371"/>
      <c r="CF871" s="371"/>
    </row>
    <row r="872" spans="1:84" s="22" customFormat="1" x14ac:dyDescent="0.2">
      <c r="A872" s="223"/>
      <c r="C872" s="224"/>
      <c r="Z872" s="225"/>
      <c r="AA872" s="220"/>
      <c r="AE872" s="371"/>
      <c r="AF872" s="371"/>
      <c r="AG872" s="371"/>
      <c r="AH872" s="371"/>
      <c r="AI872" s="371"/>
      <c r="AJ872" s="371"/>
      <c r="AK872" s="371"/>
      <c r="AL872" s="371"/>
      <c r="AM872" s="371"/>
      <c r="AN872" s="371"/>
      <c r="AO872" s="371"/>
      <c r="AP872" s="371"/>
      <c r="AQ872" s="371"/>
      <c r="AR872" s="371"/>
      <c r="AS872" s="371"/>
      <c r="AT872" s="371"/>
      <c r="AU872" s="371"/>
      <c r="AV872" s="371"/>
      <c r="AW872" s="371"/>
      <c r="AX872" s="371"/>
      <c r="AY872" s="371"/>
      <c r="AZ872" s="371"/>
      <c r="BA872" s="371"/>
      <c r="BB872" s="371"/>
      <c r="BC872" s="371"/>
      <c r="BD872" s="371"/>
      <c r="BE872" s="371"/>
      <c r="BF872" s="371"/>
      <c r="BG872" s="371"/>
      <c r="BH872" s="371"/>
      <c r="BI872" s="371"/>
      <c r="BJ872" s="371"/>
      <c r="BK872" s="371"/>
      <c r="BL872" s="371"/>
      <c r="BM872" s="371"/>
      <c r="BN872" s="371"/>
      <c r="BO872" s="371"/>
      <c r="BP872" s="371"/>
      <c r="BQ872" s="371"/>
      <c r="BR872" s="371"/>
      <c r="BS872" s="371"/>
      <c r="BT872" s="371"/>
      <c r="BU872" s="371"/>
      <c r="BV872" s="371"/>
      <c r="BW872" s="371"/>
      <c r="BX872" s="371"/>
      <c r="BY872" s="371"/>
      <c r="BZ872" s="371"/>
      <c r="CA872" s="371"/>
      <c r="CB872" s="371"/>
      <c r="CC872" s="371"/>
      <c r="CD872" s="371"/>
      <c r="CE872" s="371"/>
      <c r="CF872" s="371"/>
    </row>
    <row r="873" spans="1:84" s="22" customFormat="1" x14ac:dyDescent="0.2">
      <c r="A873" s="223"/>
      <c r="C873" s="224"/>
      <c r="Z873" s="225"/>
      <c r="AA873" s="220"/>
      <c r="AE873" s="371"/>
      <c r="AF873" s="371"/>
      <c r="AG873" s="371"/>
      <c r="AH873" s="371"/>
      <c r="AI873" s="371"/>
      <c r="AJ873" s="371"/>
      <c r="AK873" s="371"/>
      <c r="AL873" s="371"/>
      <c r="AM873" s="371"/>
      <c r="AN873" s="371"/>
      <c r="AO873" s="371"/>
      <c r="AP873" s="371"/>
      <c r="AQ873" s="371"/>
      <c r="AR873" s="371"/>
      <c r="AS873" s="371"/>
      <c r="AT873" s="371"/>
      <c r="AU873" s="371"/>
      <c r="AV873" s="371"/>
      <c r="AW873" s="371"/>
      <c r="AX873" s="371"/>
      <c r="AY873" s="371"/>
      <c r="AZ873" s="371"/>
      <c r="BA873" s="371"/>
      <c r="BB873" s="371"/>
      <c r="BC873" s="371"/>
      <c r="BD873" s="371"/>
      <c r="BE873" s="371"/>
      <c r="BF873" s="371"/>
      <c r="BG873" s="371"/>
      <c r="BH873" s="371"/>
      <c r="BI873" s="371"/>
      <c r="BJ873" s="371"/>
      <c r="BK873" s="371"/>
      <c r="BL873" s="371"/>
      <c r="BM873" s="371"/>
      <c r="BN873" s="371"/>
      <c r="BO873" s="371"/>
      <c r="BP873" s="371"/>
      <c r="BQ873" s="371"/>
      <c r="BR873" s="371"/>
      <c r="BS873" s="371"/>
      <c r="BT873" s="371"/>
      <c r="BU873" s="371"/>
      <c r="BV873" s="371"/>
      <c r="BW873" s="371"/>
      <c r="BX873" s="371"/>
      <c r="BY873" s="371"/>
      <c r="BZ873" s="371"/>
      <c r="CA873" s="371"/>
      <c r="CB873" s="371"/>
      <c r="CC873" s="371"/>
      <c r="CD873" s="371"/>
      <c r="CE873" s="371"/>
      <c r="CF873" s="371"/>
    </row>
    <row r="874" spans="1:84" s="22" customFormat="1" x14ac:dyDescent="0.2">
      <c r="A874" s="223"/>
      <c r="C874" s="224"/>
      <c r="Z874" s="225"/>
      <c r="AA874" s="220"/>
      <c r="AE874" s="371"/>
      <c r="AF874" s="371"/>
      <c r="AG874" s="371"/>
      <c r="AH874" s="371"/>
      <c r="AI874" s="371"/>
      <c r="AJ874" s="371"/>
      <c r="AK874" s="371"/>
      <c r="AL874" s="371"/>
      <c r="AM874" s="371"/>
      <c r="AN874" s="371"/>
      <c r="AO874" s="371"/>
      <c r="AP874" s="371"/>
      <c r="AQ874" s="371"/>
      <c r="AR874" s="371"/>
      <c r="AS874" s="371"/>
      <c r="AT874" s="371"/>
      <c r="AU874" s="371"/>
      <c r="AV874" s="371"/>
      <c r="AW874" s="371"/>
      <c r="AX874" s="371"/>
      <c r="AY874" s="371"/>
      <c r="AZ874" s="371"/>
      <c r="BA874" s="371"/>
      <c r="BB874" s="371"/>
      <c r="BC874" s="371"/>
      <c r="BD874" s="371"/>
      <c r="BE874" s="371"/>
      <c r="BF874" s="371"/>
      <c r="BG874" s="371"/>
      <c r="BH874" s="371"/>
      <c r="BI874" s="371"/>
      <c r="BJ874" s="371"/>
      <c r="BK874" s="371"/>
      <c r="BL874" s="371"/>
      <c r="BM874" s="371"/>
      <c r="BN874" s="371"/>
      <c r="BO874" s="371"/>
      <c r="BP874" s="371"/>
      <c r="BQ874" s="371"/>
      <c r="BR874" s="371"/>
      <c r="BS874" s="371"/>
      <c r="BT874" s="371"/>
      <c r="BU874" s="371"/>
      <c r="BV874" s="371"/>
      <c r="BW874" s="371"/>
      <c r="BX874" s="371"/>
      <c r="BY874" s="371"/>
      <c r="BZ874" s="371"/>
      <c r="CA874" s="371"/>
      <c r="CB874" s="371"/>
      <c r="CC874" s="371"/>
      <c r="CD874" s="371"/>
      <c r="CE874" s="371"/>
      <c r="CF874" s="371"/>
    </row>
    <row r="875" spans="1:84" s="22" customFormat="1" x14ac:dyDescent="0.2">
      <c r="A875" s="223"/>
      <c r="C875" s="224"/>
      <c r="Z875" s="225"/>
      <c r="AA875" s="220"/>
      <c r="AE875" s="371"/>
      <c r="AF875" s="371"/>
      <c r="AG875" s="371"/>
      <c r="AH875" s="371"/>
      <c r="AI875" s="371"/>
      <c r="AJ875" s="371"/>
      <c r="AK875" s="371"/>
      <c r="AL875" s="371"/>
      <c r="AM875" s="371"/>
      <c r="AN875" s="371"/>
      <c r="AO875" s="371"/>
      <c r="AP875" s="371"/>
      <c r="AQ875" s="371"/>
      <c r="AR875" s="371"/>
      <c r="AS875" s="371"/>
      <c r="AT875" s="371"/>
      <c r="AU875" s="371"/>
      <c r="AV875" s="371"/>
      <c r="AW875" s="371"/>
      <c r="AX875" s="371"/>
      <c r="AY875" s="371"/>
      <c r="AZ875" s="371"/>
      <c r="BA875" s="371"/>
      <c r="BB875" s="371"/>
      <c r="BC875" s="371"/>
      <c r="BD875" s="371"/>
      <c r="BE875" s="371"/>
      <c r="BF875" s="371"/>
      <c r="BG875" s="371"/>
      <c r="BH875" s="371"/>
      <c r="BI875" s="371"/>
      <c r="BJ875" s="371"/>
      <c r="BK875" s="371"/>
      <c r="BL875" s="371"/>
      <c r="BM875" s="371"/>
      <c r="BN875" s="371"/>
      <c r="BO875" s="371"/>
      <c r="BP875" s="371"/>
      <c r="BQ875" s="371"/>
      <c r="BR875" s="371"/>
      <c r="BS875" s="371"/>
      <c r="BT875" s="371"/>
      <c r="BU875" s="371"/>
      <c r="BV875" s="371"/>
      <c r="BW875" s="371"/>
      <c r="BX875" s="371"/>
      <c r="BY875" s="371"/>
      <c r="BZ875" s="371"/>
      <c r="CA875" s="371"/>
      <c r="CB875" s="371"/>
      <c r="CC875" s="371"/>
      <c r="CD875" s="371"/>
      <c r="CE875" s="371"/>
      <c r="CF875" s="371"/>
    </row>
    <row r="876" spans="1:84" s="22" customFormat="1" x14ac:dyDescent="0.2">
      <c r="A876" s="223"/>
      <c r="C876" s="224"/>
      <c r="Z876" s="225"/>
      <c r="AA876" s="220"/>
      <c r="AE876" s="371"/>
      <c r="AF876" s="371"/>
      <c r="AG876" s="371"/>
      <c r="AH876" s="371"/>
      <c r="AI876" s="371"/>
      <c r="AJ876" s="371"/>
      <c r="AK876" s="371"/>
      <c r="AL876" s="371"/>
      <c r="AM876" s="371"/>
      <c r="AN876" s="371"/>
      <c r="AO876" s="371"/>
      <c r="AP876" s="371"/>
      <c r="AQ876" s="371"/>
      <c r="AR876" s="371"/>
      <c r="AS876" s="371"/>
      <c r="AT876" s="371"/>
      <c r="AU876" s="371"/>
      <c r="AV876" s="371"/>
      <c r="AW876" s="371"/>
      <c r="AX876" s="371"/>
      <c r="AY876" s="371"/>
      <c r="AZ876" s="371"/>
      <c r="BA876" s="371"/>
      <c r="BB876" s="371"/>
      <c r="BC876" s="371"/>
      <c r="BD876" s="371"/>
      <c r="BE876" s="371"/>
      <c r="BF876" s="371"/>
      <c r="BG876" s="371"/>
      <c r="BH876" s="371"/>
      <c r="BI876" s="371"/>
      <c r="BJ876" s="371"/>
      <c r="BK876" s="371"/>
      <c r="BL876" s="371"/>
      <c r="BM876" s="371"/>
      <c r="BN876" s="371"/>
      <c r="BO876" s="371"/>
      <c r="BP876" s="371"/>
      <c r="BQ876" s="371"/>
      <c r="BR876" s="371"/>
      <c r="BS876" s="371"/>
      <c r="BT876" s="371"/>
      <c r="BU876" s="371"/>
      <c r="BV876" s="371"/>
      <c r="BW876" s="371"/>
      <c r="BX876" s="371"/>
      <c r="BY876" s="371"/>
      <c r="BZ876" s="371"/>
      <c r="CA876" s="371"/>
      <c r="CB876" s="371"/>
      <c r="CC876" s="371"/>
      <c r="CD876" s="371"/>
      <c r="CE876" s="371"/>
      <c r="CF876" s="371"/>
    </row>
    <row r="877" spans="1:84" s="22" customFormat="1" x14ac:dyDescent="0.2">
      <c r="A877" s="223"/>
      <c r="C877" s="224"/>
      <c r="Z877" s="225"/>
      <c r="AA877" s="220"/>
      <c r="AE877" s="371"/>
      <c r="AF877" s="371"/>
      <c r="AG877" s="371"/>
      <c r="AH877" s="371"/>
      <c r="AI877" s="371"/>
      <c r="AJ877" s="371"/>
      <c r="AK877" s="371"/>
      <c r="AL877" s="371"/>
      <c r="AM877" s="371"/>
      <c r="AN877" s="371"/>
      <c r="AO877" s="371"/>
      <c r="AP877" s="371"/>
      <c r="AQ877" s="371"/>
      <c r="AR877" s="371"/>
      <c r="AS877" s="371"/>
      <c r="AT877" s="371"/>
      <c r="AU877" s="371"/>
      <c r="AV877" s="371"/>
      <c r="AW877" s="371"/>
      <c r="AX877" s="371"/>
      <c r="AY877" s="371"/>
      <c r="AZ877" s="371"/>
      <c r="BA877" s="371"/>
      <c r="BB877" s="371"/>
      <c r="BC877" s="371"/>
      <c r="BD877" s="371"/>
      <c r="BE877" s="371"/>
      <c r="BF877" s="371"/>
      <c r="BG877" s="371"/>
      <c r="BH877" s="371"/>
      <c r="BI877" s="371"/>
      <c r="BJ877" s="371"/>
      <c r="BK877" s="371"/>
      <c r="BL877" s="371"/>
      <c r="BM877" s="371"/>
      <c r="BN877" s="371"/>
      <c r="BO877" s="371"/>
      <c r="BP877" s="371"/>
      <c r="BQ877" s="371"/>
      <c r="BR877" s="371"/>
      <c r="BS877" s="371"/>
      <c r="BT877" s="371"/>
      <c r="BU877" s="371"/>
      <c r="BV877" s="371"/>
      <c r="BW877" s="371"/>
      <c r="BX877" s="371"/>
      <c r="BY877" s="371"/>
      <c r="BZ877" s="371"/>
      <c r="CA877" s="371"/>
      <c r="CB877" s="371"/>
      <c r="CC877" s="371"/>
      <c r="CD877" s="371"/>
      <c r="CE877" s="371"/>
      <c r="CF877" s="371"/>
    </row>
    <row r="878" spans="1:84" s="22" customFormat="1" x14ac:dyDescent="0.2">
      <c r="A878" s="223"/>
      <c r="C878" s="224"/>
      <c r="Z878" s="225"/>
      <c r="AA878" s="220"/>
      <c r="AE878" s="371"/>
      <c r="AF878" s="371"/>
      <c r="AG878" s="371"/>
      <c r="AH878" s="371"/>
      <c r="AI878" s="371"/>
      <c r="AJ878" s="371"/>
      <c r="AK878" s="371"/>
      <c r="AL878" s="371"/>
      <c r="AM878" s="371"/>
      <c r="AN878" s="371"/>
      <c r="AO878" s="371"/>
      <c r="AP878" s="371"/>
      <c r="AQ878" s="371"/>
      <c r="AR878" s="371"/>
      <c r="AS878" s="371"/>
      <c r="AT878" s="371"/>
      <c r="AU878" s="371"/>
      <c r="AV878" s="371"/>
      <c r="AW878" s="371"/>
      <c r="AX878" s="371"/>
      <c r="AY878" s="371"/>
      <c r="AZ878" s="371"/>
      <c r="BA878" s="371"/>
      <c r="BB878" s="371"/>
      <c r="BC878" s="371"/>
      <c r="BD878" s="371"/>
      <c r="BE878" s="371"/>
      <c r="BF878" s="371"/>
      <c r="BG878" s="371"/>
      <c r="BH878" s="371"/>
      <c r="BI878" s="371"/>
      <c r="BJ878" s="371"/>
      <c r="BK878" s="371"/>
      <c r="BL878" s="371"/>
      <c r="BM878" s="371"/>
      <c r="BN878" s="371"/>
      <c r="BO878" s="371"/>
      <c r="BP878" s="371"/>
      <c r="BQ878" s="371"/>
      <c r="BR878" s="371"/>
      <c r="BS878" s="371"/>
      <c r="BT878" s="371"/>
      <c r="BU878" s="371"/>
      <c r="BV878" s="371"/>
      <c r="BW878" s="371"/>
      <c r="BX878" s="371"/>
      <c r="BY878" s="371"/>
      <c r="BZ878" s="371"/>
      <c r="CA878" s="371"/>
      <c r="CB878" s="371"/>
      <c r="CC878" s="371"/>
      <c r="CD878" s="371"/>
      <c r="CE878" s="371"/>
      <c r="CF878" s="371"/>
    </row>
    <row r="879" spans="1:84" s="22" customFormat="1" x14ac:dyDescent="0.2">
      <c r="A879" s="223"/>
      <c r="C879" s="224"/>
      <c r="Z879" s="225"/>
      <c r="AA879" s="220"/>
      <c r="AE879" s="371"/>
      <c r="AF879" s="371"/>
      <c r="AG879" s="371"/>
      <c r="AH879" s="371"/>
      <c r="AI879" s="371"/>
      <c r="AJ879" s="371"/>
      <c r="AK879" s="371"/>
      <c r="AL879" s="371"/>
      <c r="AM879" s="371"/>
      <c r="AN879" s="371"/>
      <c r="AO879" s="371"/>
      <c r="AP879" s="371"/>
      <c r="AQ879" s="371"/>
      <c r="AR879" s="371"/>
      <c r="AS879" s="371"/>
      <c r="AT879" s="371"/>
      <c r="AU879" s="371"/>
      <c r="AV879" s="371"/>
      <c r="AW879" s="371"/>
      <c r="AX879" s="371"/>
      <c r="AY879" s="371"/>
      <c r="AZ879" s="371"/>
      <c r="BA879" s="371"/>
      <c r="BB879" s="371"/>
      <c r="BC879" s="371"/>
      <c r="BD879" s="371"/>
      <c r="BE879" s="371"/>
      <c r="BF879" s="371"/>
      <c r="BG879" s="371"/>
      <c r="BH879" s="371"/>
      <c r="BI879" s="371"/>
      <c r="BJ879" s="371"/>
      <c r="BK879" s="371"/>
      <c r="BL879" s="371"/>
      <c r="BM879" s="371"/>
      <c r="BN879" s="371"/>
      <c r="BO879" s="371"/>
      <c r="BP879" s="371"/>
      <c r="BQ879" s="371"/>
      <c r="BR879" s="371"/>
      <c r="BS879" s="371"/>
      <c r="BT879" s="371"/>
      <c r="BU879" s="371"/>
      <c r="BV879" s="371"/>
      <c r="BW879" s="371"/>
      <c r="BX879" s="371"/>
      <c r="BY879" s="371"/>
      <c r="BZ879" s="371"/>
      <c r="CA879" s="371"/>
      <c r="CB879" s="371"/>
      <c r="CC879" s="371"/>
      <c r="CD879" s="371"/>
      <c r="CE879" s="371"/>
      <c r="CF879" s="371"/>
    </row>
    <row r="880" spans="1:84" s="22" customFormat="1" x14ac:dyDescent="0.2">
      <c r="A880" s="223"/>
      <c r="C880" s="224"/>
      <c r="Z880" s="225"/>
      <c r="AA880" s="220"/>
      <c r="AE880" s="371"/>
      <c r="AF880" s="371"/>
      <c r="AG880" s="371"/>
      <c r="AH880" s="371"/>
      <c r="AI880" s="371"/>
      <c r="AJ880" s="371"/>
      <c r="AK880" s="371"/>
      <c r="AL880" s="371"/>
      <c r="AM880" s="371"/>
      <c r="AN880" s="371"/>
      <c r="AO880" s="371"/>
      <c r="AP880" s="371"/>
      <c r="AQ880" s="371"/>
      <c r="AR880" s="371"/>
      <c r="AS880" s="371"/>
      <c r="AT880" s="371"/>
      <c r="AU880" s="371"/>
      <c r="AV880" s="371"/>
      <c r="AW880" s="371"/>
      <c r="AX880" s="371"/>
      <c r="AY880" s="371"/>
      <c r="AZ880" s="371"/>
      <c r="BA880" s="371"/>
      <c r="BB880" s="371"/>
      <c r="BC880" s="371"/>
      <c r="BD880" s="371"/>
      <c r="BE880" s="371"/>
      <c r="BF880" s="371"/>
      <c r="BG880" s="371"/>
      <c r="BH880" s="371"/>
      <c r="BI880" s="371"/>
      <c r="BJ880" s="371"/>
      <c r="BK880" s="371"/>
      <c r="BL880" s="371"/>
      <c r="BM880" s="371"/>
      <c r="BN880" s="371"/>
      <c r="BO880" s="371"/>
      <c r="BP880" s="371"/>
      <c r="BQ880" s="371"/>
      <c r="BR880" s="371"/>
      <c r="BS880" s="371"/>
      <c r="BT880" s="371"/>
      <c r="BU880" s="371"/>
      <c r="BV880" s="371"/>
      <c r="BW880" s="371"/>
      <c r="BX880" s="371"/>
      <c r="BY880" s="371"/>
      <c r="BZ880" s="371"/>
      <c r="CA880" s="371"/>
      <c r="CB880" s="371"/>
      <c r="CC880" s="371"/>
      <c r="CD880" s="371"/>
      <c r="CE880" s="371"/>
      <c r="CF880" s="371"/>
    </row>
    <row r="881" spans="1:84" s="22" customFormat="1" x14ac:dyDescent="0.2">
      <c r="A881" s="223"/>
      <c r="C881" s="224"/>
      <c r="Z881" s="225"/>
      <c r="AA881" s="220"/>
      <c r="AE881" s="371"/>
      <c r="AF881" s="371"/>
      <c r="AG881" s="371"/>
      <c r="AH881" s="371"/>
      <c r="AI881" s="371"/>
      <c r="AJ881" s="371"/>
      <c r="AK881" s="371"/>
      <c r="AL881" s="371"/>
      <c r="AM881" s="371"/>
      <c r="AN881" s="371"/>
      <c r="AO881" s="371"/>
      <c r="AP881" s="371"/>
      <c r="AQ881" s="371"/>
      <c r="AR881" s="371"/>
      <c r="AS881" s="371"/>
      <c r="AT881" s="371"/>
      <c r="AU881" s="371"/>
      <c r="AV881" s="371"/>
      <c r="AW881" s="371"/>
      <c r="AX881" s="371"/>
      <c r="AY881" s="371"/>
      <c r="AZ881" s="371"/>
      <c r="BA881" s="371"/>
      <c r="BB881" s="371"/>
      <c r="BC881" s="371"/>
      <c r="BD881" s="371"/>
      <c r="BE881" s="371"/>
      <c r="BF881" s="371"/>
      <c r="BG881" s="371"/>
      <c r="BH881" s="371"/>
      <c r="BI881" s="371"/>
      <c r="BJ881" s="371"/>
      <c r="BK881" s="371"/>
      <c r="BL881" s="371"/>
      <c r="BM881" s="371"/>
      <c r="BN881" s="371"/>
      <c r="BO881" s="371"/>
      <c r="BP881" s="371"/>
      <c r="BQ881" s="371"/>
      <c r="BR881" s="371"/>
      <c r="BS881" s="371"/>
      <c r="BT881" s="371"/>
      <c r="BU881" s="371"/>
      <c r="BV881" s="371"/>
      <c r="BW881" s="371"/>
      <c r="BX881" s="371"/>
      <c r="BY881" s="371"/>
      <c r="BZ881" s="371"/>
      <c r="CA881" s="371"/>
      <c r="CB881" s="371"/>
      <c r="CC881" s="371"/>
      <c r="CD881" s="371"/>
      <c r="CE881" s="371"/>
      <c r="CF881" s="371"/>
    </row>
    <row r="882" spans="1:84" s="22" customFormat="1" x14ac:dyDescent="0.2">
      <c r="A882" s="223"/>
      <c r="C882" s="224"/>
      <c r="Z882" s="225"/>
      <c r="AA882" s="220"/>
      <c r="AE882" s="371"/>
      <c r="AF882" s="371"/>
      <c r="AG882" s="371"/>
      <c r="AH882" s="371"/>
      <c r="AI882" s="371"/>
      <c r="AJ882" s="371"/>
      <c r="AK882" s="371"/>
      <c r="AL882" s="371"/>
      <c r="AM882" s="371"/>
      <c r="AN882" s="371"/>
      <c r="AO882" s="371"/>
      <c r="AP882" s="371"/>
      <c r="AQ882" s="371"/>
      <c r="AR882" s="371"/>
      <c r="AS882" s="371"/>
      <c r="AT882" s="371"/>
      <c r="AU882" s="371"/>
      <c r="AV882" s="371"/>
      <c r="AW882" s="371"/>
      <c r="AX882" s="371"/>
      <c r="AY882" s="371"/>
      <c r="AZ882" s="371"/>
      <c r="BA882" s="371"/>
      <c r="BB882" s="371"/>
      <c r="BC882" s="371"/>
      <c r="BD882" s="371"/>
      <c r="BE882" s="371"/>
      <c r="BF882" s="371"/>
      <c r="BG882" s="371"/>
      <c r="BH882" s="371"/>
      <c r="BI882" s="371"/>
      <c r="BJ882" s="371"/>
      <c r="BK882" s="371"/>
      <c r="BL882" s="371"/>
      <c r="BM882" s="371"/>
      <c r="BN882" s="371"/>
      <c r="BO882" s="371"/>
      <c r="BP882" s="371"/>
      <c r="BQ882" s="371"/>
      <c r="BR882" s="371"/>
      <c r="BS882" s="371"/>
      <c r="BT882" s="371"/>
      <c r="BU882" s="371"/>
      <c r="BV882" s="371"/>
      <c r="BW882" s="371"/>
      <c r="BX882" s="371"/>
      <c r="BY882" s="371"/>
      <c r="BZ882" s="371"/>
      <c r="CA882" s="371"/>
      <c r="CB882" s="371"/>
      <c r="CC882" s="371"/>
      <c r="CD882" s="371"/>
      <c r="CE882" s="371"/>
      <c r="CF882" s="371"/>
    </row>
    <row r="883" spans="1:84" s="22" customFormat="1" x14ac:dyDescent="0.2">
      <c r="A883" s="223"/>
      <c r="C883" s="224"/>
      <c r="Z883" s="225"/>
      <c r="AA883" s="220"/>
      <c r="AE883" s="371"/>
      <c r="AF883" s="371"/>
      <c r="AG883" s="371"/>
      <c r="AH883" s="371"/>
      <c r="AI883" s="371"/>
      <c r="AJ883" s="371"/>
      <c r="AK883" s="371"/>
      <c r="AL883" s="371"/>
      <c r="AM883" s="371"/>
      <c r="AN883" s="371"/>
      <c r="AO883" s="371"/>
      <c r="AP883" s="371"/>
      <c r="AQ883" s="371"/>
      <c r="AR883" s="371"/>
      <c r="AS883" s="371"/>
      <c r="AT883" s="371"/>
      <c r="AU883" s="371"/>
      <c r="AV883" s="371"/>
      <c r="AW883" s="371"/>
      <c r="AX883" s="371"/>
      <c r="AY883" s="371"/>
      <c r="AZ883" s="371"/>
      <c r="BA883" s="371"/>
      <c r="BB883" s="371"/>
      <c r="BC883" s="371"/>
      <c r="BD883" s="371"/>
      <c r="BE883" s="371"/>
      <c r="BF883" s="371"/>
      <c r="BG883" s="371"/>
      <c r="BH883" s="371"/>
      <c r="BI883" s="371"/>
      <c r="BJ883" s="371"/>
      <c r="BK883" s="371"/>
      <c r="BL883" s="371"/>
      <c r="BM883" s="371"/>
      <c r="BN883" s="371"/>
      <c r="BO883" s="371"/>
      <c r="BP883" s="371"/>
      <c r="BQ883" s="371"/>
      <c r="BR883" s="371"/>
      <c r="BS883" s="371"/>
      <c r="BT883" s="371"/>
      <c r="BU883" s="371"/>
      <c r="BV883" s="371"/>
      <c r="BW883" s="371"/>
      <c r="BX883" s="371"/>
      <c r="BY883" s="371"/>
      <c r="BZ883" s="371"/>
      <c r="CA883" s="371"/>
      <c r="CB883" s="371"/>
      <c r="CC883" s="371"/>
      <c r="CD883" s="371"/>
      <c r="CE883" s="371"/>
      <c r="CF883" s="371"/>
    </row>
    <row r="884" spans="1:84" s="22" customFormat="1" x14ac:dyDescent="0.2">
      <c r="A884" s="223"/>
      <c r="C884" s="224"/>
      <c r="Z884" s="225"/>
      <c r="AA884" s="220"/>
      <c r="AE884" s="371"/>
      <c r="AF884" s="371"/>
      <c r="AG884" s="371"/>
      <c r="AH884" s="371"/>
      <c r="AI884" s="371"/>
      <c r="AJ884" s="371"/>
      <c r="AK884" s="371"/>
      <c r="AL884" s="371"/>
      <c r="AM884" s="371"/>
      <c r="AN884" s="371"/>
      <c r="AO884" s="371"/>
      <c r="AP884" s="371"/>
      <c r="AQ884" s="371"/>
      <c r="AR884" s="371"/>
      <c r="AS884" s="371"/>
      <c r="AT884" s="371"/>
      <c r="AU884" s="371"/>
      <c r="AV884" s="371"/>
      <c r="AW884" s="371"/>
      <c r="AX884" s="371"/>
      <c r="AY884" s="371"/>
      <c r="AZ884" s="371"/>
      <c r="BA884" s="371"/>
      <c r="BB884" s="371"/>
      <c r="BC884" s="371"/>
      <c r="BD884" s="371"/>
      <c r="BE884" s="371"/>
      <c r="BF884" s="371"/>
      <c r="BG884" s="371"/>
      <c r="BH884" s="371"/>
      <c r="BI884" s="371"/>
      <c r="BJ884" s="371"/>
      <c r="BK884" s="371"/>
      <c r="BL884" s="371"/>
      <c r="BM884" s="371"/>
      <c r="BN884" s="371"/>
      <c r="BO884" s="371"/>
      <c r="BP884" s="371"/>
      <c r="BQ884" s="371"/>
      <c r="BR884" s="371"/>
      <c r="BS884" s="371"/>
      <c r="BT884" s="371"/>
      <c r="BU884" s="371"/>
      <c r="BV884" s="371"/>
      <c r="BW884" s="371"/>
      <c r="BX884" s="371"/>
      <c r="BY884" s="371"/>
      <c r="BZ884" s="371"/>
      <c r="CA884" s="371"/>
      <c r="CB884" s="371"/>
      <c r="CC884" s="371"/>
      <c r="CD884" s="371"/>
      <c r="CE884" s="371"/>
      <c r="CF884" s="371"/>
    </row>
    <row r="885" spans="1:84" s="22" customFormat="1" x14ac:dyDescent="0.2">
      <c r="A885" s="223"/>
      <c r="C885" s="224"/>
      <c r="Z885" s="225"/>
      <c r="AA885" s="220"/>
      <c r="AE885" s="371"/>
      <c r="AF885" s="371"/>
      <c r="AG885" s="371"/>
      <c r="AH885" s="371"/>
      <c r="AI885" s="371"/>
      <c r="AJ885" s="371"/>
      <c r="AK885" s="371"/>
      <c r="AL885" s="371"/>
      <c r="AM885" s="371"/>
      <c r="AN885" s="371"/>
      <c r="AO885" s="371"/>
      <c r="AP885" s="371"/>
      <c r="AQ885" s="371"/>
      <c r="AR885" s="371"/>
      <c r="AS885" s="371"/>
      <c r="AT885" s="371"/>
      <c r="AU885" s="371"/>
      <c r="AV885" s="371"/>
      <c r="AW885" s="371"/>
      <c r="AX885" s="371"/>
      <c r="AY885" s="371"/>
      <c r="AZ885" s="371"/>
      <c r="BA885" s="371"/>
      <c r="BB885" s="371"/>
      <c r="BC885" s="371"/>
      <c r="BD885" s="371"/>
      <c r="BE885" s="371"/>
      <c r="BF885" s="371"/>
      <c r="BG885" s="371"/>
      <c r="BH885" s="371"/>
      <c r="BI885" s="371"/>
      <c r="BJ885" s="371"/>
      <c r="BK885" s="371"/>
      <c r="BL885" s="371"/>
      <c r="BM885" s="371"/>
      <c r="BN885" s="371"/>
      <c r="BO885" s="371"/>
      <c r="BP885" s="371"/>
      <c r="BQ885" s="371"/>
      <c r="BR885" s="371"/>
      <c r="BS885" s="371"/>
      <c r="BT885" s="371"/>
      <c r="BU885" s="371"/>
      <c r="BV885" s="371"/>
      <c r="BW885" s="371"/>
      <c r="BX885" s="371"/>
      <c r="BY885" s="371"/>
      <c r="BZ885" s="371"/>
      <c r="CA885" s="371"/>
      <c r="CB885" s="371"/>
      <c r="CC885" s="371"/>
      <c r="CD885" s="371"/>
      <c r="CE885" s="371"/>
      <c r="CF885" s="371"/>
    </row>
    <row r="886" spans="1:84" s="22" customFormat="1" x14ac:dyDescent="0.2">
      <c r="A886" s="223"/>
      <c r="C886" s="224"/>
      <c r="Z886" s="225"/>
      <c r="AA886" s="220"/>
      <c r="AE886" s="371"/>
      <c r="AF886" s="371"/>
      <c r="AG886" s="371"/>
      <c r="AH886" s="371"/>
      <c r="AI886" s="371"/>
      <c r="AJ886" s="371"/>
      <c r="AK886" s="371"/>
      <c r="AL886" s="371"/>
      <c r="AM886" s="371"/>
      <c r="AN886" s="371"/>
      <c r="AO886" s="371"/>
      <c r="AP886" s="371"/>
      <c r="AQ886" s="371"/>
      <c r="AR886" s="371"/>
      <c r="AS886" s="371"/>
      <c r="AT886" s="371"/>
      <c r="AU886" s="371"/>
      <c r="AV886" s="371"/>
      <c r="AW886" s="371"/>
      <c r="AX886" s="371"/>
      <c r="AY886" s="371"/>
      <c r="AZ886" s="371"/>
      <c r="BA886" s="371"/>
      <c r="BB886" s="371"/>
      <c r="BC886" s="371"/>
      <c r="BD886" s="371"/>
      <c r="BE886" s="371"/>
      <c r="BF886" s="371"/>
      <c r="BG886" s="371"/>
      <c r="BH886" s="371"/>
      <c r="BI886" s="371"/>
      <c r="BJ886" s="371"/>
      <c r="BK886" s="371"/>
      <c r="BL886" s="371"/>
      <c r="BM886" s="371"/>
      <c r="BN886" s="371"/>
      <c r="BO886" s="371"/>
      <c r="BP886" s="371"/>
      <c r="BQ886" s="371"/>
      <c r="BR886" s="371"/>
      <c r="BS886" s="371"/>
      <c r="BT886" s="371"/>
      <c r="BU886" s="371"/>
      <c r="BV886" s="371"/>
      <c r="BW886" s="371"/>
      <c r="BX886" s="371"/>
      <c r="BY886" s="371"/>
      <c r="BZ886" s="371"/>
      <c r="CA886" s="371"/>
      <c r="CB886" s="371"/>
      <c r="CC886" s="371"/>
      <c r="CD886" s="371"/>
      <c r="CE886" s="371"/>
      <c r="CF886" s="371"/>
    </row>
    <row r="887" spans="1:84" s="22" customFormat="1" x14ac:dyDescent="0.2">
      <c r="A887" s="223"/>
      <c r="C887" s="224"/>
      <c r="Z887" s="225"/>
      <c r="AA887" s="220"/>
      <c r="AE887" s="371"/>
      <c r="AF887" s="371"/>
      <c r="AG887" s="371"/>
      <c r="AH887" s="371"/>
      <c r="AI887" s="371"/>
      <c r="AJ887" s="371"/>
      <c r="AK887" s="371"/>
      <c r="AL887" s="371"/>
      <c r="AM887" s="371"/>
      <c r="AN887" s="371"/>
      <c r="AO887" s="371"/>
      <c r="AP887" s="371"/>
      <c r="AQ887" s="371"/>
      <c r="AR887" s="371"/>
      <c r="AS887" s="371"/>
      <c r="AT887" s="371"/>
      <c r="AU887" s="371"/>
      <c r="AV887" s="371"/>
      <c r="AW887" s="371"/>
      <c r="AX887" s="371"/>
      <c r="AY887" s="371"/>
      <c r="AZ887" s="371"/>
      <c r="BA887" s="371"/>
      <c r="BB887" s="371"/>
      <c r="BC887" s="371"/>
      <c r="BD887" s="371"/>
      <c r="BE887" s="371"/>
      <c r="BF887" s="371"/>
      <c r="BG887" s="371"/>
      <c r="BH887" s="371"/>
      <c r="BI887" s="371"/>
      <c r="BJ887" s="371"/>
      <c r="BK887" s="371"/>
      <c r="BL887" s="371"/>
      <c r="BM887" s="371"/>
      <c r="BN887" s="371"/>
      <c r="BO887" s="371"/>
      <c r="BP887" s="371"/>
      <c r="BQ887" s="371"/>
      <c r="BR887" s="371"/>
      <c r="BS887" s="371"/>
      <c r="BT887" s="371"/>
      <c r="BU887" s="371"/>
      <c r="BV887" s="371"/>
      <c r="BW887" s="371"/>
      <c r="BX887" s="371"/>
      <c r="BY887" s="371"/>
      <c r="BZ887" s="371"/>
      <c r="CA887" s="371"/>
      <c r="CB887" s="371"/>
      <c r="CC887" s="371"/>
      <c r="CD887" s="371"/>
      <c r="CE887" s="371"/>
      <c r="CF887" s="371"/>
    </row>
    <row r="888" spans="1:84" s="22" customFormat="1" x14ac:dyDescent="0.2">
      <c r="A888" s="223"/>
      <c r="C888" s="224"/>
      <c r="Z888" s="225"/>
      <c r="AA888" s="220"/>
      <c r="AE888" s="371"/>
      <c r="AF888" s="371"/>
      <c r="AG888" s="371"/>
      <c r="AH888" s="371"/>
      <c r="AI888" s="371"/>
      <c r="AJ888" s="371"/>
      <c r="AK888" s="371"/>
      <c r="AL888" s="371"/>
      <c r="AM888" s="371"/>
      <c r="AN888" s="371"/>
      <c r="AO888" s="371"/>
      <c r="AP888" s="371"/>
      <c r="AQ888" s="371"/>
      <c r="AR888" s="371"/>
      <c r="AS888" s="371"/>
      <c r="AT888" s="371"/>
      <c r="AU888" s="371"/>
      <c r="AV888" s="371"/>
      <c r="AW888" s="371"/>
      <c r="AX888" s="371"/>
      <c r="AY888" s="371"/>
      <c r="AZ888" s="371"/>
      <c r="BA888" s="371"/>
      <c r="BB888" s="371"/>
      <c r="BC888" s="371"/>
      <c r="BD888" s="371"/>
      <c r="BE888" s="371"/>
      <c r="BF888" s="371"/>
      <c r="BG888" s="371"/>
      <c r="BH888" s="371"/>
      <c r="BI888" s="371"/>
      <c r="BJ888" s="371"/>
      <c r="BK888" s="371"/>
      <c r="BL888" s="371"/>
      <c r="BM888" s="371"/>
      <c r="BN888" s="371"/>
      <c r="BO888" s="371"/>
      <c r="BP888" s="371"/>
      <c r="BQ888" s="371"/>
      <c r="BR888" s="371"/>
      <c r="BS888" s="371"/>
      <c r="BT888" s="371"/>
      <c r="BU888" s="371"/>
      <c r="BV888" s="371"/>
      <c r="BW888" s="371"/>
      <c r="BX888" s="371"/>
      <c r="BY888" s="371"/>
      <c r="BZ888" s="371"/>
      <c r="CA888" s="371"/>
      <c r="CB888" s="371"/>
      <c r="CC888" s="371"/>
      <c r="CD888" s="371"/>
      <c r="CE888" s="371"/>
      <c r="CF888" s="371"/>
    </row>
    <row r="889" spans="1:84" s="22" customFormat="1" x14ac:dyDescent="0.2">
      <c r="A889" s="223"/>
      <c r="C889" s="224"/>
      <c r="Z889" s="225"/>
      <c r="AA889" s="220"/>
      <c r="AE889" s="371"/>
      <c r="AF889" s="371"/>
      <c r="AG889" s="371"/>
      <c r="AH889" s="371"/>
      <c r="AI889" s="371"/>
      <c r="AJ889" s="371"/>
      <c r="AK889" s="371"/>
      <c r="AL889" s="371"/>
      <c r="AM889" s="371"/>
      <c r="AN889" s="371"/>
      <c r="AO889" s="371"/>
      <c r="AP889" s="371"/>
      <c r="AQ889" s="371"/>
      <c r="AR889" s="371"/>
      <c r="AS889" s="371"/>
      <c r="AT889" s="371"/>
      <c r="AU889" s="371"/>
      <c r="AV889" s="371"/>
      <c r="AW889" s="371"/>
      <c r="AX889" s="371"/>
      <c r="AY889" s="371"/>
      <c r="AZ889" s="371"/>
      <c r="BA889" s="371"/>
      <c r="BB889" s="371"/>
      <c r="BC889" s="371"/>
      <c r="BD889" s="371"/>
      <c r="BE889" s="371"/>
      <c r="BF889" s="371"/>
      <c r="BG889" s="371"/>
      <c r="BH889" s="371"/>
      <c r="BI889" s="371"/>
      <c r="BJ889" s="371"/>
      <c r="BK889" s="371"/>
      <c r="BL889" s="371"/>
      <c r="BM889" s="371"/>
      <c r="BN889" s="371"/>
      <c r="BO889" s="371"/>
      <c r="BP889" s="371"/>
      <c r="BQ889" s="371"/>
      <c r="BR889" s="371"/>
      <c r="BS889" s="371"/>
      <c r="BT889" s="371"/>
      <c r="BU889" s="371"/>
      <c r="BV889" s="371"/>
      <c r="BW889" s="371"/>
      <c r="BX889" s="371"/>
      <c r="BY889" s="371"/>
      <c r="BZ889" s="371"/>
      <c r="CA889" s="371"/>
      <c r="CB889" s="371"/>
      <c r="CC889" s="371"/>
      <c r="CD889" s="371"/>
      <c r="CE889" s="371"/>
      <c r="CF889" s="371"/>
    </row>
    <row r="890" spans="1:84" s="22" customFormat="1" x14ac:dyDescent="0.2">
      <c r="A890" s="223"/>
      <c r="C890" s="224"/>
      <c r="Z890" s="225"/>
      <c r="AA890" s="220"/>
      <c r="AE890" s="371"/>
      <c r="AF890" s="371"/>
      <c r="AG890" s="371"/>
      <c r="AH890" s="371"/>
      <c r="AI890" s="371"/>
      <c r="AJ890" s="371"/>
      <c r="AK890" s="371"/>
      <c r="AL890" s="371"/>
      <c r="AM890" s="371"/>
      <c r="AN890" s="371"/>
      <c r="AO890" s="371"/>
      <c r="AP890" s="371"/>
      <c r="AQ890" s="371"/>
      <c r="AR890" s="371"/>
      <c r="AS890" s="371"/>
      <c r="AT890" s="371"/>
      <c r="AU890" s="371"/>
      <c r="AV890" s="371"/>
      <c r="AW890" s="371"/>
      <c r="AX890" s="371"/>
      <c r="AY890" s="371"/>
      <c r="AZ890" s="371"/>
      <c r="BA890" s="371"/>
      <c r="BB890" s="371"/>
      <c r="BC890" s="371"/>
      <c r="BD890" s="371"/>
      <c r="BE890" s="371"/>
      <c r="BF890" s="371"/>
      <c r="BG890" s="371"/>
      <c r="BH890" s="371"/>
      <c r="BI890" s="371"/>
      <c r="BJ890" s="371"/>
      <c r="BK890" s="371"/>
      <c r="BL890" s="371"/>
      <c r="BM890" s="371"/>
      <c r="BN890" s="371"/>
      <c r="BO890" s="371"/>
      <c r="BP890" s="371"/>
      <c r="BQ890" s="371"/>
      <c r="BR890" s="371"/>
      <c r="BS890" s="371"/>
      <c r="BT890" s="371"/>
      <c r="BU890" s="371"/>
      <c r="BV890" s="371"/>
      <c r="BW890" s="371"/>
      <c r="BX890" s="371"/>
      <c r="BY890" s="371"/>
      <c r="BZ890" s="371"/>
      <c r="CA890" s="371"/>
      <c r="CB890" s="371"/>
      <c r="CC890" s="371"/>
      <c r="CD890" s="371"/>
      <c r="CE890" s="371"/>
      <c r="CF890" s="371"/>
    </row>
    <row r="891" spans="1:84" s="22" customFormat="1" x14ac:dyDescent="0.2">
      <c r="A891" s="223"/>
      <c r="C891" s="224"/>
      <c r="Z891" s="225"/>
      <c r="AA891" s="220"/>
      <c r="AE891" s="371"/>
      <c r="AF891" s="371"/>
      <c r="AG891" s="371"/>
      <c r="AH891" s="371"/>
      <c r="AI891" s="371"/>
      <c r="AJ891" s="371"/>
      <c r="AK891" s="371"/>
      <c r="AL891" s="371"/>
      <c r="AM891" s="371"/>
      <c r="AN891" s="371"/>
      <c r="AO891" s="371"/>
      <c r="AP891" s="371"/>
      <c r="AQ891" s="371"/>
      <c r="AR891" s="371"/>
      <c r="AS891" s="371"/>
      <c r="AT891" s="371"/>
      <c r="AU891" s="371"/>
      <c r="AV891" s="371"/>
      <c r="AW891" s="371"/>
      <c r="AX891" s="371"/>
      <c r="AY891" s="371"/>
      <c r="AZ891" s="371"/>
      <c r="BA891" s="371"/>
      <c r="BB891" s="371"/>
      <c r="BC891" s="371"/>
      <c r="BD891" s="371"/>
      <c r="BE891" s="371"/>
      <c r="BF891" s="371"/>
      <c r="BG891" s="371"/>
      <c r="BH891" s="371"/>
      <c r="BI891" s="371"/>
      <c r="BJ891" s="371"/>
      <c r="BK891" s="371"/>
      <c r="BL891" s="371"/>
      <c r="BM891" s="371"/>
      <c r="BN891" s="371"/>
      <c r="BO891" s="371"/>
      <c r="BP891" s="371"/>
      <c r="BQ891" s="371"/>
      <c r="BR891" s="371"/>
      <c r="BS891" s="371"/>
      <c r="BT891" s="371"/>
      <c r="BU891" s="371"/>
      <c r="BV891" s="371"/>
      <c r="BW891" s="371"/>
      <c r="BX891" s="371"/>
      <c r="BY891" s="371"/>
      <c r="BZ891" s="371"/>
      <c r="CA891" s="371"/>
      <c r="CB891" s="371"/>
      <c r="CC891" s="371"/>
      <c r="CD891" s="371"/>
      <c r="CE891" s="371"/>
      <c r="CF891" s="371"/>
    </row>
    <row r="892" spans="1:84" s="22" customFormat="1" x14ac:dyDescent="0.2">
      <c r="A892" s="223"/>
      <c r="C892" s="224"/>
      <c r="Z892" s="225"/>
      <c r="AA892" s="220"/>
      <c r="AE892" s="371"/>
      <c r="AF892" s="371"/>
      <c r="AG892" s="371"/>
      <c r="AH892" s="371"/>
      <c r="AI892" s="371"/>
      <c r="AJ892" s="371"/>
      <c r="AK892" s="371"/>
      <c r="AL892" s="371"/>
      <c r="AM892" s="371"/>
      <c r="AN892" s="371"/>
      <c r="AO892" s="371"/>
      <c r="AP892" s="371"/>
      <c r="AQ892" s="371"/>
      <c r="AR892" s="371"/>
      <c r="AS892" s="371"/>
      <c r="AT892" s="371"/>
      <c r="AU892" s="371"/>
      <c r="AV892" s="371"/>
      <c r="AW892" s="371"/>
      <c r="AX892" s="371"/>
      <c r="AY892" s="371"/>
      <c r="AZ892" s="371"/>
      <c r="BA892" s="371"/>
      <c r="BB892" s="371"/>
      <c r="BC892" s="371"/>
      <c r="BD892" s="371"/>
      <c r="BE892" s="371"/>
      <c r="BF892" s="371"/>
      <c r="BG892" s="371"/>
      <c r="BH892" s="371"/>
      <c r="BI892" s="371"/>
      <c r="BJ892" s="371"/>
      <c r="BK892" s="371"/>
      <c r="BL892" s="371"/>
      <c r="BM892" s="371"/>
      <c r="BN892" s="371"/>
      <c r="BO892" s="371"/>
      <c r="BP892" s="371"/>
      <c r="BQ892" s="371"/>
      <c r="BR892" s="371"/>
      <c r="BS892" s="371"/>
      <c r="BT892" s="371"/>
      <c r="BU892" s="371"/>
      <c r="BV892" s="371"/>
      <c r="BW892" s="371"/>
      <c r="BX892" s="371"/>
      <c r="BY892" s="371"/>
      <c r="BZ892" s="371"/>
      <c r="CA892" s="371"/>
      <c r="CB892" s="371"/>
      <c r="CC892" s="371"/>
      <c r="CD892" s="371"/>
      <c r="CE892" s="371"/>
      <c r="CF892" s="371"/>
    </row>
    <row r="893" spans="1:84" s="22" customFormat="1" x14ac:dyDescent="0.2">
      <c r="A893" s="223"/>
      <c r="C893" s="224"/>
      <c r="Z893" s="225"/>
      <c r="AA893" s="220"/>
      <c r="AE893" s="371"/>
      <c r="AF893" s="371"/>
      <c r="AG893" s="371"/>
      <c r="AH893" s="371"/>
      <c r="AI893" s="371"/>
      <c r="AJ893" s="371"/>
      <c r="AK893" s="371"/>
      <c r="AL893" s="371"/>
      <c r="AM893" s="371"/>
      <c r="AN893" s="371"/>
      <c r="AO893" s="371"/>
      <c r="AP893" s="371"/>
      <c r="AQ893" s="371"/>
      <c r="AR893" s="371"/>
      <c r="AS893" s="371"/>
      <c r="AT893" s="371"/>
      <c r="AU893" s="371"/>
      <c r="AV893" s="371"/>
      <c r="AW893" s="371"/>
      <c r="AX893" s="371"/>
      <c r="AY893" s="371"/>
      <c r="AZ893" s="371"/>
      <c r="BA893" s="371"/>
      <c r="BB893" s="371"/>
      <c r="BC893" s="371"/>
      <c r="BD893" s="371"/>
      <c r="BE893" s="371"/>
      <c r="BF893" s="371"/>
      <c r="BG893" s="371"/>
      <c r="BH893" s="371"/>
      <c r="BI893" s="371"/>
      <c r="BJ893" s="371"/>
      <c r="BK893" s="371"/>
      <c r="BL893" s="371"/>
      <c r="BM893" s="371"/>
      <c r="BN893" s="371"/>
      <c r="BO893" s="371"/>
      <c r="BP893" s="371"/>
      <c r="BQ893" s="371"/>
      <c r="BR893" s="371"/>
      <c r="BS893" s="371"/>
      <c r="BT893" s="371"/>
      <c r="BU893" s="371"/>
      <c r="BV893" s="371"/>
      <c r="BW893" s="371"/>
      <c r="BX893" s="371"/>
      <c r="BY893" s="371"/>
      <c r="BZ893" s="371"/>
      <c r="CA893" s="371"/>
      <c r="CB893" s="371"/>
      <c r="CC893" s="371"/>
      <c r="CD893" s="371"/>
      <c r="CE893" s="371"/>
      <c r="CF893" s="371"/>
    </row>
    <row r="894" spans="1:84" s="22" customFormat="1" x14ac:dyDescent="0.2">
      <c r="A894" s="223"/>
      <c r="C894" s="224"/>
      <c r="Z894" s="225"/>
      <c r="AA894" s="220"/>
      <c r="AE894" s="371"/>
      <c r="AF894" s="371"/>
      <c r="AG894" s="371"/>
      <c r="AH894" s="371"/>
      <c r="AI894" s="371"/>
      <c r="AJ894" s="371"/>
      <c r="AK894" s="371"/>
      <c r="AL894" s="371"/>
      <c r="AM894" s="371"/>
      <c r="AN894" s="371"/>
      <c r="AO894" s="371"/>
      <c r="AP894" s="371"/>
      <c r="AQ894" s="371"/>
      <c r="AR894" s="371"/>
      <c r="AS894" s="371"/>
      <c r="AT894" s="371"/>
      <c r="AU894" s="371"/>
      <c r="AV894" s="371"/>
      <c r="AW894" s="371"/>
      <c r="AX894" s="371"/>
      <c r="AY894" s="371"/>
      <c r="AZ894" s="371"/>
      <c r="BA894" s="371"/>
      <c r="BB894" s="371"/>
      <c r="BC894" s="371"/>
      <c r="BD894" s="371"/>
      <c r="BE894" s="371"/>
      <c r="BF894" s="371"/>
      <c r="BG894" s="371"/>
      <c r="BH894" s="371"/>
      <c r="BI894" s="371"/>
      <c r="BJ894" s="371"/>
      <c r="BK894" s="371"/>
      <c r="BL894" s="371"/>
      <c r="BM894" s="371"/>
      <c r="BN894" s="371"/>
      <c r="BO894" s="371"/>
      <c r="BP894" s="371"/>
      <c r="BQ894" s="371"/>
      <c r="BR894" s="371"/>
      <c r="BS894" s="371"/>
      <c r="BT894" s="371"/>
      <c r="BU894" s="371"/>
      <c r="BV894" s="371"/>
      <c r="BW894" s="371"/>
      <c r="BX894" s="371"/>
      <c r="BY894" s="371"/>
      <c r="BZ894" s="371"/>
      <c r="CA894" s="371"/>
      <c r="CB894" s="371"/>
      <c r="CC894" s="371"/>
      <c r="CD894" s="371"/>
      <c r="CE894" s="371"/>
      <c r="CF894" s="371"/>
    </row>
    <row r="895" spans="1:84" s="22" customFormat="1" x14ac:dyDescent="0.2">
      <c r="A895" s="223"/>
      <c r="C895" s="224"/>
      <c r="Z895" s="225"/>
      <c r="AA895" s="220"/>
      <c r="AE895" s="371"/>
      <c r="AF895" s="371"/>
      <c r="AG895" s="371"/>
      <c r="AH895" s="371"/>
      <c r="AI895" s="371"/>
      <c r="AJ895" s="371"/>
      <c r="AK895" s="371"/>
      <c r="AL895" s="371"/>
      <c r="AM895" s="371"/>
      <c r="AN895" s="371"/>
      <c r="AO895" s="371"/>
      <c r="AP895" s="371"/>
      <c r="AQ895" s="371"/>
      <c r="AR895" s="371"/>
      <c r="AS895" s="371"/>
      <c r="AT895" s="371"/>
      <c r="AU895" s="371"/>
      <c r="AV895" s="371"/>
      <c r="AW895" s="371"/>
      <c r="AX895" s="371"/>
      <c r="AY895" s="371"/>
      <c r="AZ895" s="371"/>
      <c r="BA895" s="371"/>
      <c r="BB895" s="371"/>
      <c r="BC895" s="371"/>
      <c r="BD895" s="371"/>
      <c r="BE895" s="371"/>
      <c r="BF895" s="371"/>
      <c r="BG895" s="371"/>
      <c r="BH895" s="371"/>
      <c r="BI895" s="371"/>
      <c r="BJ895" s="371"/>
      <c r="BK895" s="371"/>
      <c r="BL895" s="371"/>
      <c r="BM895" s="371"/>
      <c r="BN895" s="371"/>
      <c r="BO895" s="371"/>
      <c r="BP895" s="371"/>
      <c r="BQ895" s="371"/>
      <c r="BR895" s="371"/>
      <c r="BS895" s="371"/>
      <c r="BT895" s="371"/>
      <c r="BU895" s="371"/>
      <c r="BV895" s="371"/>
      <c r="BW895" s="371"/>
      <c r="BX895" s="371"/>
      <c r="BY895" s="371"/>
      <c r="BZ895" s="371"/>
      <c r="CA895" s="371"/>
      <c r="CB895" s="371"/>
      <c r="CC895" s="371"/>
      <c r="CD895" s="371"/>
      <c r="CE895" s="371"/>
      <c r="CF895" s="371"/>
    </row>
    <row r="896" spans="1:84" s="22" customFormat="1" x14ac:dyDescent="0.2">
      <c r="A896" s="223"/>
      <c r="C896" s="224"/>
      <c r="Z896" s="225"/>
      <c r="AA896" s="220"/>
      <c r="AE896" s="371"/>
      <c r="AF896" s="371"/>
      <c r="AG896" s="371"/>
      <c r="AH896" s="371"/>
      <c r="AI896" s="371"/>
      <c r="AJ896" s="371"/>
      <c r="AK896" s="371"/>
      <c r="AL896" s="371"/>
      <c r="AM896" s="371"/>
      <c r="AN896" s="371"/>
      <c r="AO896" s="371"/>
      <c r="AP896" s="371"/>
      <c r="AQ896" s="371"/>
      <c r="AR896" s="371"/>
      <c r="AS896" s="371"/>
      <c r="AT896" s="371"/>
      <c r="AU896" s="371"/>
      <c r="AV896" s="371"/>
      <c r="AW896" s="371"/>
      <c r="AX896" s="371"/>
      <c r="AY896" s="371"/>
      <c r="AZ896" s="371"/>
      <c r="BA896" s="371"/>
      <c r="BB896" s="371"/>
      <c r="BC896" s="371"/>
      <c r="BD896" s="371"/>
      <c r="BE896" s="371"/>
      <c r="BF896" s="371"/>
      <c r="BG896" s="371"/>
      <c r="BH896" s="371"/>
      <c r="BI896" s="371"/>
      <c r="BJ896" s="371"/>
      <c r="BK896" s="371"/>
      <c r="BL896" s="371"/>
      <c r="BM896" s="371"/>
      <c r="BN896" s="371"/>
      <c r="BO896" s="371"/>
      <c r="BP896" s="371"/>
      <c r="BQ896" s="371"/>
      <c r="BR896" s="371"/>
      <c r="BS896" s="371"/>
      <c r="BT896" s="371"/>
      <c r="BU896" s="371"/>
      <c r="BV896" s="371"/>
      <c r="BW896" s="371"/>
      <c r="BX896" s="371"/>
      <c r="BY896" s="371"/>
      <c r="BZ896" s="371"/>
      <c r="CA896" s="371"/>
      <c r="CB896" s="371"/>
      <c r="CC896" s="371"/>
      <c r="CD896" s="371"/>
      <c r="CE896" s="371"/>
      <c r="CF896" s="371"/>
    </row>
    <row r="897" spans="1:84" s="22" customFormat="1" x14ac:dyDescent="0.2">
      <c r="A897" s="223"/>
      <c r="C897" s="224"/>
      <c r="Z897" s="225"/>
      <c r="AA897" s="220"/>
      <c r="AE897" s="371"/>
      <c r="AF897" s="371"/>
      <c r="AG897" s="371"/>
      <c r="AH897" s="371"/>
      <c r="AI897" s="371"/>
      <c r="AJ897" s="371"/>
      <c r="AK897" s="371"/>
      <c r="AL897" s="371"/>
      <c r="AM897" s="371"/>
      <c r="AN897" s="371"/>
      <c r="AO897" s="371"/>
      <c r="AP897" s="371"/>
      <c r="AQ897" s="371"/>
      <c r="AR897" s="371"/>
      <c r="AS897" s="371"/>
      <c r="AT897" s="371"/>
      <c r="AU897" s="371"/>
      <c r="AV897" s="371"/>
      <c r="AW897" s="371"/>
      <c r="AX897" s="371"/>
      <c r="AY897" s="371"/>
      <c r="AZ897" s="371"/>
      <c r="BA897" s="371"/>
      <c r="BB897" s="371"/>
      <c r="BC897" s="371"/>
      <c r="BD897" s="371"/>
      <c r="BE897" s="371"/>
      <c r="BF897" s="371"/>
      <c r="BG897" s="371"/>
      <c r="BH897" s="371"/>
      <c r="BI897" s="371"/>
      <c r="BJ897" s="371"/>
      <c r="BK897" s="371"/>
      <c r="BL897" s="371"/>
      <c r="BM897" s="371"/>
      <c r="BN897" s="371"/>
      <c r="BO897" s="371"/>
      <c r="BP897" s="371"/>
      <c r="BQ897" s="371"/>
      <c r="BR897" s="371"/>
      <c r="BS897" s="371"/>
      <c r="BT897" s="371"/>
      <c r="BU897" s="371"/>
      <c r="BV897" s="371"/>
      <c r="BW897" s="371"/>
      <c r="BX897" s="371"/>
      <c r="BY897" s="371"/>
      <c r="BZ897" s="371"/>
      <c r="CA897" s="371"/>
      <c r="CB897" s="371"/>
      <c r="CC897" s="371"/>
      <c r="CD897" s="371"/>
      <c r="CE897" s="371"/>
      <c r="CF897" s="371"/>
    </row>
    <row r="898" spans="1:84" s="22" customFormat="1" x14ac:dyDescent="0.2">
      <c r="A898" s="223"/>
      <c r="C898" s="224"/>
      <c r="Z898" s="225"/>
      <c r="AA898" s="220"/>
      <c r="AE898" s="371"/>
      <c r="AF898" s="371"/>
      <c r="AG898" s="371"/>
      <c r="AH898" s="371"/>
      <c r="AI898" s="371"/>
      <c r="AJ898" s="371"/>
      <c r="AK898" s="371"/>
      <c r="AL898" s="371"/>
      <c r="AM898" s="371"/>
      <c r="AN898" s="371"/>
      <c r="AO898" s="371"/>
      <c r="AP898" s="371"/>
      <c r="AQ898" s="371"/>
      <c r="AR898" s="371"/>
      <c r="AS898" s="371"/>
      <c r="AT898" s="371"/>
      <c r="AU898" s="371"/>
      <c r="AV898" s="371"/>
      <c r="AW898" s="371"/>
      <c r="AX898" s="371"/>
      <c r="AY898" s="371"/>
      <c r="AZ898" s="371"/>
      <c r="BA898" s="371"/>
      <c r="BB898" s="371"/>
      <c r="BC898" s="371"/>
      <c r="BD898" s="371"/>
      <c r="BE898" s="371"/>
      <c r="BF898" s="371"/>
      <c r="BG898" s="371"/>
      <c r="BH898" s="371"/>
      <c r="BI898" s="371"/>
      <c r="BJ898" s="371"/>
      <c r="BK898" s="371"/>
      <c r="BL898" s="371"/>
      <c r="BM898" s="371"/>
      <c r="BN898" s="371"/>
      <c r="BO898" s="371"/>
      <c r="BP898" s="371"/>
      <c r="BQ898" s="371"/>
      <c r="BR898" s="371"/>
      <c r="BS898" s="371"/>
      <c r="BT898" s="371"/>
      <c r="BU898" s="371"/>
      <c r="BV898" s="371"/>
      <c r="BW898" s="371"/>
      <c r="BX898" s="371"/>
      <c r="BY898" s="371"/>
      <c r="BZ898" s="371"/>
      <c r="CA898" s="371"/>
      <c r="CB898" s="371"/>
      <c r="CC898" s="371"/>
      <c r="CD898" s="371"/>
      <c r="CE898" s="371"/>
      <c r="CF898" s="371"/>
    </row>
    <row r="899" spans="1:84" s="22" customFormat="1" x14ac:dyDescent="0.2">
      <c r="A899" s="223"/>
      <c r="C899" s="224"/>
      <c r="Z899" s="225"/>
      <c r="AA899" s="220"/>
      <c r="AE899" s="371"/>
      <c r="AF899" s="371"/>
      <c r="AG899" s="371"/>
      <c r="AH899" s="371"/>
      <c r="AI899" s="371"/>
      <c r="AJ899" s="371"/>
      <c r="AK899" s="371"/>
      <c r="AL899" s="371"/>
      <c r="AM899" s="371"/>
      <c r="AN899" s="371"/>
      <c r="AO899" s="371"/>
      <c r="AP899" s="371"/>
      <c r="AQ899" s="371"/>
      <c r="AR899" s="371"/>
      <c r="AS899" s="371"/>
      <c r="AT899" s="371"/>
      <c r="AU899" s="371"/>
      <c r="AV899" s="371"/>
      <c r="AW899" s="371"/>
      <c r="AX899" s="371"/>
      <c r="AY899" s="371"/>
      <c r="AZ899" s="371"/>
      <c r="BA899" s="371"/>
      <c r="BB899" s="371"/>
      <c r="BC899" s="371"/>
      <c r="BD899" s="371"/>
      <c r="BE899" s="371"/>
      <c r="BF899" s="371"/>
      <c r="BG899" s="371"/>
      <c r="BH899" s="371"/>
      <c r="BI899" s="371"/>
      <c r="BJ899" s="371"/>
      <c r="BK899" s="371"/>
      <c r="BL899" s="371"/>
      <c r="BM899" s="371"/>
      <c r="BN899" s="371"/>
      <c r="BO899" s="371"/>
      <c r="BP899" s="371"/>
      <c r="BQ899" s="371"/>
      <c r="BR899" s="371"/>
      <c r="BS899" s="371"/>
      <c r="BT899" s="371"/>
      <c r="BU899" s="371"/>
      <c r="BV899" s="371"/>
      <c r="BW899" s="371"/>
      <c r="BX899" s="371"/>
      <c r="BY899" s="371"/>
      <c r="BZ899" s="371"/>
      <c r="CA899" s="371"/>
      <c r="CB899" s="371"/>
      <c r="CC899" s="371"/>
      <c r="CD899" s="371"/>
      <c r="CE899" s="371"/>
      <c r="CF899" s="371"/>
    </row>
    <row r="900" spans="1:84" s="22" customFormat="1" x14ac:dyDescent="0.2">
      <c r="A900" s="223"/>
      <c r="C900" s="224"/>
      <c r="Z900" s="225"/>
      <c r="AA900" s="220"/>
      <c r="AE900" s="371"/>
      <c r="AF900" s="371"/>
      <c r="AG900" s="371"/>
      <c r="AH900" s="371"/>
      <c r="AI900" s="371"/>
      <c r="AJ900" s="371"/>
      <c r="AK900" s="371"/>
      <c r="AL900" s="371"/>
      <c r="AM900" s="371"/>
      <c r="AN900" s="371"/>
      <c r="AO900" s="371"/>
      <c r="AP900" s="371"/>
      <c r="AQ900" s="371"/>
      <c r="AR900" s="371"/>
      <c r="AS900" s="371"/>
      <c r="AT900" s="371"/>
      <c r="AU900" s="371"/>
      <c r="AV900" s="371"/>
      <c r="AW900" s="371"/>
      <c r="AX900" s="371"/>
      <c r="AY900" s="371"/>
      <c r="AZ900" s="371"/>
      <c r="BA900" s="371"/>
      <c r="BB900" s="371"/>
      <c r="BC900" s="371"/>
      <c r="BD900" s="371"/>
      <c r="BE900" s="371"/>
      <c r="BF900" s="371"/>
      <c r="BG900" s="371"/>
      <c r="BH900" s="371"/>
      <c r="BI900" s="371"/>
      <c r="BJ900" s="371"/>
      <c r="BK900" s="371"/>
      <c r="BL900" s="371"/>
      <c r="BM900" s="371"/>
      <c r="BN900" s="371"/>
      <c r="BO900" s="371"/>
      <c r="BP900" s="371"/>
      <c r="BQ900" s="371"/>
      <c r="BR900" s="371"/>
      <c r="BS900" s="371"/>
      <c r="BT900" s="371"/>
      <c r="BU900" s="371"/>
      <c r="BV900" s="371"/>
      <c r="BW900" s="371"/>
      <c r="BX900" s="371"/>
      <c r="BY900" s="371"/>
      <c r="BZ900" s="371"/>
      <c r="CA900" s="371"/>
      <c r="CB900" s="371"/>
      <c r="CC900" s="371"/>
      <c r="CD900" s="371"/>
      <c r="CE900" s="371"/>
      <c r="CF900" s="371"/>
    </row>
    <row r="901" spans="1:84" s="22" customFormat="1" x14ac:dyDescent="0.2">
      <c r="A901" s="223"/>
      <c r="C901" s="224"/>
      <c r="Z901" s="225"/>
      <c r="AA901" s="220"/>
      <c r="AE901" s="371"/>
      <c r="AF901" s="371"/>
      <c r="AG901" s="371"/>
      <c r="AH901" s="371"/>
      <c r="AI901" s="371"/>
      <c r="AJ901" s="371"/>
      <c r="AK901" s="371"/>
      <c r="AL901" s="371"/>
      <c r="AM901" s="371"/>
      <c r="AN901" s="371"/>
      <c r="AO901" s="371"/>
      <c r="AP901" s="371"/>
      <c r="AQ901" s="371"/>
      <c r="AR901" s="371"/>
      <c r="AS901" s="371"/>
      <c r="AT901" s="371"/>
      <c r="AU901" s="371"/>
      <c r="AV901" s="371"/>
      <c r="AW901" s="371"/>
      <c r="AX901" s="371"/>
      <c r="AY901" s="371"/>
      <c r="AZ901" s="371"/>
      <c r="BA901" s="371"/>
      <c r="BB901" s="371"/>
      <c r="BC901" s="371"/>
      <c r="BD901" s="371"/>
      <c r="BE901" s="371"/>
      <c r="BF901" s="371"/>
      <c r="BG901" s="371"/>
      <c r="BH901" s="371"/>
      <c r="BI901" s="371"/>
      <c r="BJ901" s="371"/>
      <c r="BK901" s="371"/>
      <c r="BL901" s="371"/>
      <c r="BM901" s="371"/>
      <c r="BN901" s="371"/>
      <c r="BO901" s="371"/>
      <c r="BP901" s="371"/>
      <c r="BQ901" s="371"/>
      <c r="BR901" s="371"/>
      <c r="BS901" s="371"/>
      <c r="BT901" s="371"/>
      <c r="BU901" s="371"/>
      <c r="BV901" s="371"/>
      <c r="BW901" s="371"/>
      <c r="BX901" s="371"/>
      <c r="BY901" s="371"/>
      <c r="BZ901" s="371"/>
      <c r="CA901" s="371"/>
      <c r="CB901" s="371"/>
      <c r="CC901" s="371"/>
      <c r="CD901" s="371"/>
      <c r="CE901" s="371"/>
      <c r="CF901" s="371"/>
    </row>
    <row r="902" spans="1:84" s="22" customFormat="1" x14ac:dyDescent="0.2">
      <c r="A902" s="223"/>
      <c r="C902" s="224"/>
      <c r="Z902" s="225"/>
      <c r="AA902" s="220"/>
      <c r="AE902" s="371"/>
      <c r="AF902" s="371"/>
      <c r="AG902" s="371"/>
      <c r="AH902" s="371"/>
      <c r="AI902" s="371"/>
      <c r="AJ902" s="371"/>
      <c r="AK902" s="371"/>
      <c r="AL902" s="371"/>
      <c r="AM902" s="371"/>
      <c r="AN902" s="371"/>
      <c r="AO902" s="371"/>
      <c r="AP902" s="371"/>
      <c r="AQ902" s="371"/>
      <c r="AR902" s="371"/>
      <c r="AS902" s="371"/>
      <c r="AT902" s="371"/>
      <c r="AU902" s="371"/>
      <c r="AV902" s="371"/>
      <c r="AW902" s="371"/>
      <c r="AX902" s="371"/>
      <c r="AY902" s="371"/>
      <c r="AZ902" s="371"/>
      <c r="BA902" s="371"/>
      <c r="BB902" s="371"/>
      <c r="BC902" s="371"/>
      <c r="BD902" s="371"/>
      <c r="BE902" s="371"/>
      <c r="BF902" s="371"/>
      <c r="BG902" s="371"/>
      <c r="BH902" s="371"/>
      <c r="BI902" s="371"/>
      <c r="BJ902" s="371"/>
      <c r="BK902" s="371"/>
      <c r="BL902" s="371"/>
      <c r="BM902" s="371"/>
      <c r="BN902" s="371"/>
      <c r="BO902" s="371"/>
      <c r="BP902" s="371"/>
      <c r="BQ902" s="371"/>
      <c r="BR902" s="371"/>
      <c r="BS902" s="371"/>
      <c r="BT902" s="371"/>
      <c r="BU902" s="371"/>
      <c r="BV902" s="371"/>
      <c r="BW902" s="371"/>
      <c r="BX902" s="371"/>
      <c r="BY902" s="371"/>
      <c r="BZ902" s="371"/>
      <c r="CA902" s="371"/>
      <c r="CB902" s="371"/>
      <c r="CC902" s="371"/>
      <c r="CD902" s="371"/>
      <c r="CE902" s="371"/>
      <c r="CF902" s="371"/>
    </row>
    <row r="903" spans="1:84" s="22" customFormat="1" x14ac:dyDescent="0.2">
      <c r="A903" s="223"/>
      <c r="C903" s="224"/>
      <c r="Z903" s="225"/>
      <c r="AA903" s="220"/>
      <c r="AE903" s="371"/>
      <c r="AF903" s="371"/>
      <c r="AG903" s="371"/>
      <c r="AH903" s="371"/>
      <c r="AI903" s="371"/>
      <c r="AJ903" s="371"/>
      <c r="AK903" s="371"/>
      <c r="AL903" s="371"/>
      <c r="AM903" s="371"/>
      <c r="AN903" s="371"/>
      <c r="AO903" s="371"/>
      <c r="AP903" s="371"/>
      <c r="AQ903" s="371"/>
      <c r="AR903" s="371"/>
      <c r="AS903" s="371"/>
      <c r="AT903" s="371"/>
      <c r="AU903" s="371"/>
      <c r="AV903" s="371"/>
      <c r="AW903" s="371"/>
      <c r="AX903" s="371"/>
      <c r="AY903" s="371"/>
      <c r="AZ903" s="371"/>
      <c r="BA903" s="371"/>
      <c r="BB903" s="371"/>
      <c r="BC903" s="371"/>
      <c r="BD903" s="371"/>
      <c r="BE903" s="371"/>
      <c r="BF903" s="371"/>
      <c r="BG903" s="371"/>
      <c r="BH903" s="371"/>
      <c r="BI903" s="371"/>
      <c r="BJ903" s="371"/>
      <c r="BK903" s="371"/>
      <c r="BL903" s="371"/>
      <c r="BM903" s="371"/>
      <c r="BN903" s="371"/>
      <c r="BO903" s="371"/>
      <c r="BP903" s="371"/>
      <c r="BQ903" s="371"/>
      <c r="BR903" s="371"/>
      <c r="BS903" s="371"/>
      <c r="BT903" s="371"/>
      <c r="BU903" s="371"/>
      <c r="BV903" s="371"/>
      <c r="BW903" s="371"/>
      <c r="BX903" s="371"/>
      <c r="BY903" s="371"/>
      <c r="BZ903" s="371"/>
      <c r="CA903" s="371"/>
      <c r="CB903" s="371"/>
      <c r="CC903" s="371"/>
      <c r="CD903" s="371"/>
      <c r="CE903" s="371"/>
      <c r="CF903" s="371"/>
    </row>
    <row r="904" spans="1:84" s="22" customFormat="1" x14ac:dyDescent="0.2">
      <c r="A904" s="223"/>
      <c r="C904" s="224"/>
      <c r="Z904" s="225"/>
      <c r="AA904" s="220"/>
      <c r="AE904" s="371"/>
      <c r="AF904" s="371"/>
      <c r="AG904" s="371"/>
      <c r="AH904" s="371"/>
      <c r="AI904" s="371"/>
      <c r="AJ904" s="371"/>
      <c r="AK904" s="371"/>
      <c r="AL904" s="371"/>
      <c r="AM904" s="371"/>
      <c r="AN904" s="371"/>
      <c r="AO904" s="371"/>
      <c r="AP904" s="371"/>
      <c r="AQ904" s="371"/>
      <c r="AR904" s="371"/>
      <c r="AS904" s="371"/>
      <c r="AT904" s="371"/>
      <c r="AU904" s="371"/>
      <c r="AV904" s="371"/>
      <c r="AW904" s="371"/>
      <c r="AX904" s="371"/>
      <c r="AY904" s="371"/>
      <c r="AZ904" s="371"/>
      <c r="BA904" s="371"/>
      <c r="BB904" s="371"/>
      <c r="BC904" s="371"/>
      <c r="BD904" s="371"/>
      <c r="BE904" s="371"/>
      <c r="BF904" s="371"/>
      <c r="BG904" s="371"/>
      <c r="BH904" s="371"/>
      <c r="BI904" s="371"/>
      <c r="BJ904" s="371"/>
      <c r="BK904" s="371"/>
      <c r="BL904" s="371"/>
      <c r="BM904" s="371"/>
      <c r="BN904" s="371"/>
      <c r="BO904" s="371"/>
      <c r="BP904" s="371"/>
      <c r="BQ904" s="371"/>
      <c r="BR904" s="371"/>
      <c r="BS904" s="371"/>
      <c r="BT904" s="371"/>
      <c r="BU904" s="371"/>
      <c r="BV904" s="371"/>
      <c r="BW904" s="371"/>
      <c r="BX904" s="371"/>
      <c r="BY904" s="371"/>
      <c r="BZ904" s="371"/>
      <c r="CA904" s="371"/>
      <c r="CB904" s="371"/>
      <c r="CC904" s="371"/>
      <c r="CD904" s="371"/>
      <c r="CE904" s="371"/>
      <c r="CF904" s="371"/>
    </row>
    <row r="905" spans="1:84" s="22" customFormat="1" x14ac:dyDescent="0.2">
      <c r="A905" s="223"/>
      <c r="C905" s="224"/>
      <c r="Z905" s="225"/>
      <c r="AA905" s="220"/>
      <c r="AE905" s="371"/>
      <c r="AF905" s="371"/>
      <c r="AG905" s="371"/>
      <c r="AH905" s="371"/>
      <c r="AI905" s="371"/>
      <c r="AJ905" s="371"/>
      <c r="AK905" s="371"/>
      <c r="AL905" s="371"/>
      <c r="AM905" s="371"/>
      <c r="AN905" s="371"/>
      <c r="AO905" s="371"/>
      <c r="AP905" s="371"/>
      <c r="AQ905" s="371"/>
      <c r="AR905" s="371"/>
      <c r="AS905" s="371"/>
      <c r="AT905" s="371"/>
      <c r="AU905" s="371"/>
      <c r="AV905" s="371"/>
      <c r="AW905" s="371"/>
      <c r="AX905" s="371"/>
      <c r="AY905" s="371"/>
      <c r="AZ905" s="371"/>
      <c r="BA905" s="371"/>
      <c r="BB905" s="371"/>
      <c r="BC905" s="371"/>
      <c r="BD905" s="371"/>
      <c r="BE905" s="371"/>
      <c r="BF905" s="371"/>
      <c r="BG905" s="371"/>
      <c r="BH905" s="371"/>
      <c r="BI905" s="371"/>
      <c r="BJ905" s="371"/>
      <c r="BK905" s="371"/>
      <c r="BL905" s="371"/>
      <c r="BM905" s="371"/>
      <c r="BN905" s="371"/>
      <c r="BO905" s="371"/>
      <c r="BP905" s="371"/>
      <c r="BQ905" s="371"/>
      <c r="BR905" s="371"/>
      <c r="BS905" s="371"/>
      <c r="BT905" s="371"/>
      <c r="BU905" s="371"/>
      <c r="BV905" s="371"/>
      <c r="BW905" s="371"/>
      <c r="BX905" s="371"/>
      <c r="BY905" s="371"/>
      <c r="BZ905" s="371"/>
      <c r="CA905" s="371"/>
      <c r="CB905" s="371"/>
      <c r="CC905" s="371"/>
      <c r="CD905" s="371"/>
      <c r="CE905" s="371"/>
      <c r="CF905" s="371"/>
    </row>
    <row r="906" spans="1:84" s="22" customFormat="1" x14ac:dyDescent="0.2">
      <c r="A906" s="223"/>
      <c r="C906" s="224"/>
      <c r="Z906" s="225"/>
      <c r="AA906" s="220"/>
      <c r="AE906" s="371"/>
      <c r="AF906" s="371"/>
      <c r="AG906" s="371"/>
      <c r="AH906" s="371"/>
      <c r="AI906" s="371"/>
      <c r="AJ906" s="371"/>
      <c r="AK906" s="371"/>
      <c r="AL906" s="371"/>
      <c r="AM906" s="371"/>
      <c r="AN906" s="371"/>
      <c r="AO906" s="371"/>
      <c r="AP906" s="371"/>
      <c r="AQ906" s="371"/>
      <c r="AR906" s="371"/>
      <c r="AS906" s="371"/>
      <c r="AT906" s="371"/>
      <c r="AU906" s="371"/>
      <c r="AV906" s="371"/>
      <c r="AW906" s="371"/>
      <c r="AX906" s="371"/>
      <c r="AY906" s="371"/>
      <c r="AZ906" s="371"/>
      <c r="BA906" s="371"/>
      <c r="BB906" s="371"/>
      <c r="BC906" s="371"/>
      <c r="BD906" s="371"/>
      <c r="BE906" s="371"/>
      <c r="BF906" s="371"/>
      <c r="BG906" s="371"/>
      <c r="BH906" s="371"/>
      <c r="BI906" s="371"/>
      <c r="BJ906" s="371"/>
      <c r="BK906" s="371"/>
      <c r="BL906" s="371"/>
      <c r="BM906" s="371"/>
      <c r="BN906" s="371"/>
      <c r="BO906" s="371"/>
      <c r="BP906" s="371"/>
      <c r="BQ906" s="371"/>
      <c r="BR906" s="371"/>
      <c r="BS906" s="371"/>
      <c r="BT906" s="371"/>
      <c r="BU906" s="371"/>
      <c r="BV906" s="371"/>
      <c r="BW906" s="371"/>
      <c r="BX906" s="371"/>
      <c r="BY906" s="371"/>
      <c r="BZ906" s="371"/>
      <c r="CA906" s="371"/>
      <c r="CB906" s="371"/>
      <c r="CC906" s="371"/>
      <c r="CD906" s="371"/>
      <c r="CE906" s="371"/>
      <c r="CF906" s="371"/>
    </row>
    <row r="907" spans="1:84" s="22" customFormat="1" x14ac:dyDescent="0.2">
      <c r="A907" s="223"/>
      <c r="C907" s="224"/>
      <c r="Z907" s="225"/>
      <c r="AA907" s="220"/>
      <c r="AE907" s="371"/>
      <c r="AF907" s="371"/>
      <c r="AG907" s="371"/>
      <c r="AH907" s="371"/>
      <c r="AI907" s="371"/>
      <c r="AJ907" s="371"/>
      <c r="AK907" s="371"/>
      <c r="AL907" s="371"/>
      <c r="AM907" s="371"/>
      <c r="AN907" s="371"/>
      <c r="AO907" s="371"/>
      <c r="AP907" s="371"/>
      <c r="AQ907" s="371"/>
      <c r="AR907" s="371"/>
      <c r="AS907" s="371"/>
      <c r="AT907" s="371"/>
      <c r="AU907" s="371"/>
      <c r="AV907" s="371"/>
      <c r="AW907" s="371"/>
      <c r="AX907" s="371"/>
      <c r="AY907" s="371"/>
      <c r="AZ907" s="371"/>
      <c r="BA907" s="371"/>
      <c r="BB907" s="371"/>
      <c r="BC907" s="371"/>
      <c r="BD907" s="371"/>
      <c r="BE907" s="371"/>
      <c r="BF907" s="371"/>
      <c r="BG907" s="371"/>
      <c r="BH907" s="371"/>
      <c r="BI907" s="371"/>
      <c r="BJ907" s="371"/>
      <c r="BK907" s="371"/>
      <c r="BL907" s="371"/>
      <c r="BM907" s="371"/>
      <c r="BN907" s="371"/>
      <c r="BO907" s="371"/>
      <c r="BP907" s="371"/>
      <c r="BQ907" s="371"/>
      <c r="BR907" s="371"/>
      <c r="BS907" s="371"/>
      <c r="BT907" s="371"/>
      <c r="BU907" s="371"/>
      <c r="BV907" s="371"/>
      <c r="BW907" s="371"/>
      <c r="BX907" s="371"/>
      <c r="BY907" s="371"/>
      <c r="BZ907" s="371"/>
      <c r="CA907" s="371"/>
      <c r="CB907" s="371"/>
      <c r="CC907" s="371"/>
      <c r="CD907" s="371"/>
      <c r="CE907" s="371"/>
      <c r="CF907" s="371"/>
    </row>
    <row r="908" spans="1:84" s="22" customFormat="1" x14ac:dyDescent="0.2">
      <c r="A908" s="223"/>
      <c r="C908" s="224"/>
      <c r="Z908" s="225"/>
      <c r="AA908" s="220"/>
      <c r="AE908" s="371"/>
      <c r="AF908" s="371"/>
      <c r="AG908" s="371"/>
      <c r="AH908" s="371"/>
      <c r="AI908" s="371"/>
      <c r="AJ908" s="371"/>
      <c r="AK908" s="371"/>
      <c r="AL908" s="371"/>
      <c r="AM908" s="371"/>
      <c r="AN908" s="371"/>
      <c r="AO908" s="371"/>
      <c r="AP908" s="371"/>
      <c r="AQ908" s="371"/>
      <c r="AR908" s="371"/>
      <c r="AS908" s="371"/>
      <c r="AT908" s="371"/>
      <c r="AU908" s="371"/>
      <c r="AV908" s="371"/>
      <c r="AW908" s="371"/>
      <c r="AX908" s="371"/>
      <c r="AY908" s="371"/>
      <c r="AZ908" s="371"/>
      <c r="BA908" s="371"/>
      <c r="BB908" s="371"/>
      <c r="BC908" s="371"/>
      <c r="BD908" s="371"/>
      <c r="BE908" s="371"/>
      <c r="BF908" s="371"/>
      <c r="BG908" s="371"/>
      <c r="BH908" s="371"/>
      <c r="BI908" s="371"/>
      <c r="BJ908" s="371"/>
      <c r="BK908" s="371"/>
      <c r="BL908" s="371"/>
      <c r="BM908" s="371"/>
      <c r="BN908" s="371"/>
      <c r="BO908" s="371"/>
      <c r="BP908" s="371"/>
      <c r="BQ908" s="371"/>
      <c r="BR908" s="371"/>
      <c r="BS908" s="371"/>
      <c r="BT908" s="371"/>
      <c r="BU908" s="371"/>
      <c r="BV908" s="371"/>
      <c r="BW908" s="371"/>
      <c r="BX908" s="371"/>
      <c r="BY908" s="371"/>
      <c r="BZ908" s="371"/>
      <c r="CA908" s="371"/>
      <c r="CB908" s="371"/>
      <c r="CC908" s="371"/>
      <c r="CD908" s="371"/>
      <c r="CE908" s="371"/>
      <c r="CF908" s="371"/>
    </row>
    <row r="909" spans="1:84" s="22" customFormat="1" x14ac:dyDescent="0.2">
      <c r="A909" s="223"/>
      <c r="C909" s="224"/>
      <c r="Z909" s="225"/>
      <c r="AA909" s="220"/>
      <c r="AE909" s="371"/>
      <c r="AF909" s="371"/>
      <c r="AG909" s="371"/>
      <c r="AH909" s="371"/>
      <c r="AI909" s="371"/>
      <c r="AJ909" s="371"/>
      <c r="AK909" s="371"/>
      <c r="AL909" s="371"/>
      <c r="AM909" s="371"/>
      <c r="AN909" s="371"/>
      <c r="AO909" s="371"/>
      <c r="AP909" s="371"/>
      <c r="AQ909" s="371"/>
      <c r="AR909" s="371"/>
      <c r="AS909" s="371"/>
      <c r="AT909" s="371"/>
      <c r="AU909" s="371"/>
      <c r="AV909" s="371"/>
      <c r="AW909" s="371"/>
      <c r="AX909" s="371"/>
      <c r="AY909" s="371"/>
      <c r="AZ909" s="371"/>
      <c r="BA909" s="371"/>
      <c r="BB909" s="371"/>
      <c r="BC909" s="371"/>
      <c r="BD909" s="371"/>
      <c r="BE909" s="371"/>
      <c r="BF909" s="371"/>
      <c r="BG909" s="371"/>
      <c r="BH909" s="371"/>
      <c r="BI909" s="371"/>
      <c r="BJ909" s="371"/>
      <c r="BK909" s="371"/>
      <c r="BL909" s="371"/>
      <c r="BM909" s="371"/>
      <c r="BN909" s="371"/>
      <c r="BO909" s="371"/>
      <c r="BP909" s="371"/>
      <c r="BQ909" s="371"/>
      <c r="BR909" s="371"/>
      <c r="BS909" s="371"/>
      <c r="BT909" s="371"/>
      <c r="BU909" s="371"/>
      <c r="BV909" s="371"/>
      <c r="BW909" s="371"/>
      <c r="BX909" s="371"/>
      <c r="BY909" s="371"/>
      <c r="BZ909" s="371"/>
      <c r="CA909" s="371"/>
      <c r="CB909" s="371"/>
      <c r="CC909" s="371"/>
      <c r="CD909" s="371"/>
      <c r="CE909" s="371"/>
      <c r="CF909" s="371"/>
    </row>
    <row r="910" spans="1:84" s="22" customFormat="1" x14ac:dyDescent="0.2">
      <c r="A910" s="223"/>
      <c r="C910" s="224"/>
      <c r="Z910" s="225"/>
      <c r="AA910" s="220"/>
      <c r="AE910" s="371"/>
      <c r="AF910" s="371"/>
      <c r="AG910" s="371"/>
      <c r="AH910" s="371"/>
      <c r="AI910" s="371"/>
      <c r="AJ910" s="371"/>
      <c r="AK910" s="371"/>
      <c r="AL910" s="371"/>
      <c r="AM910" s="371"/>
      <c r="AN910" s="371"/>
      <c r="AO910" s="371"/>
      <c r="AP910" s="371"/>
      <c r="AQ910" s="371"/>
      <c r="AR910" s="371"/>
      <c r="AS910" s="371"/>
      <c r="AT910" s="371"/>
      <c r="AU910" s="371"/>
      <c r="AV910" s="371"/>
      <c r="AW910" s="371"/>
      <c r="AX910" s="371"/>
      <c r="AY910" s="371"/>
      <c r="AZ910" s="371"/>
      <c r="BA910" s="371"/>
      <c r="BB910" s="371"/>
      <c r="BC910" s="371"/>
      <c r="BD910" s="371"/>
      <c r="BE910" s="371"/>
      <c r="BF910" s="371"/>
      <c r="BG910" s="371"/>
      <c r="BH910" s="371"/>
      <c r="BI910" s="371"/>
      <c r="BJ910" s="371"/>
      <c r="BK910" s="371"/>
      <c r="BL910" s="371"/>
      <c r="BM910" s="371"/>
      <c r="BN910" s="371"/>
      <c r="BO910" s="371"/>
      <c r="BP910" s="371"/>
      <c r="BQ910" s="371"/>
      <c r="BR910" s="371"/>
      <c r="BS910" s="371"/>
      <c r="BT910" s="371"/>
      <c r="BU910" s="371"/>
      <c r="BV910" s="371"/>
      <c r="BW910" s="371"/>
      <c r="BX910" s="371"/>
      <c r="BY910" s="371"/>
      <c r="BZ910" s="371"/>
      <c r="CA910" s="371"/>
      <c r="CB910" s="371"/>
      <c r="CC910" s="371"/>
      <c r="CD910" s="371"/>
      <c r="CE910" s="371"/>
      <c r="CF910" s="371"/>
    </row>
    <row r="911" spans="1:84" s="22" customFormat="1" x14ac:dyDescent="0.2">
      <c r="A911" s="223"/>
      <c r="C911" s="224"/>
      <c r="Z911" s="225"/>
      <c r="AA911" s="220"/>
      <c r="AE911" s="371"/>
      <c r="AF911" s="371"/>
      <c r="AG911" s="371"/>
      <c r="AH911" s="371"/>
      <c r="AI911" s="371"/>
      <c r="AJ911" s="371"/>
      <c r="AK911" s="371"/>
      <c r="AL911" s="371"/>
      <c r="AM911" s="371"/>
      <c r="AN911" s="371"/>
      <c r="AO911" s="371"/>
      <c r="AP911" s="371"/>
      <c r="AQ911" s="371"/>
      <c r="AR911" s="371"/>
      <c r="AS911" s="371"/>
      <c r="AT911" s="371"/>
      <c r="AU911" s="371"/>
      <c r="AV911" s="371"/>
      <c r="AW911" s="371"/>
      <c r="AX911" s="371"/>
      <c r="AY911" s="371"/>
      <c r="AZ911" s="371"/>
      <c r="BA911" s="371"/>
      <c r="BB911" s="371"/>
      <c r="BC911" s="371"/>
      <c r="BD911" s="371"/>
      <c r="BE911" s="371"/>
      <c r="BF911" s="371"/>
      <c r="BG911" s="371"/>
      <c r="BH911" s="371"/>
      <c r="BI911" s="371"/>
      <c r="BJ911" s="371"/>
      <c r="BK911" s="371"/>
      <c r="BL911" s="371"/>
      <c r="BM911" s="371"/>
      <c r="BN911" s="371"/>
      <c r="BO911" s="371"/>
      <c r="BP911" s="371"/>
      <c r="BQ911" s="371"/>
      <c r="BR911" s="371"/>
      <c r="BS911" s="371"/>
      <c r="BT911" s="371"/>
      <c r="BU911" s="371"/>
      <c r="BV911" s="371"/>
      <c r="BW911" s="371"/>
      <c r="BX911" s="371"/>
      <c r="BY911" s="371"/>
      <c r="BZ911" s="371"/>
      <c r="CA911" s="371"/>
      <c r="CB911" s="371"/>
      <c r="CC911" s="371"/>
      <c r="CD911" s="371"/>
      <c r="CE911" s="371"/>
      <c r="CF911" s="371"/>
    </row>
    <row r="912" spans="1:84" s="22" customFormat="1" x14ac:dyDescent="0.2">
      <c r="A912" s="223"/>
      <c r="C912" s="224"/>
      <c r="Z912" s="225"/>
      <c r="AA912" s="220"/>
      <c r="AE912" s="371"/>
      <c r="AF912" s="371"/>
      <c r="AG912" s="371"/>
      <c r="AH912" s="371"/>
      <c r="AI912" s="371"/>
      <c r="AJ912" s="371"/>
      <c r="AK912" s="371"/>
      <c r="AL912" s="371"/>
      <c r="AM912" s="371"/>
      <c r="AN912" s="371"/>
      <c r="AO912" s="371"/>
      <c r="AP912" s="371"/>
      <c r="AQ912" s="371"/>
      <c r="AR912" s="371"/>
      <c r="AS912" s="371"/>
      <c r="AT912" s="371"/>
      <c r="AU912" s="371"/>
      <c r="AV912" s="371"/>
      <c r="AW912" s="371"/>
      <c r="AX912" s="371"/>
      <c r="AY912" s="371"/>
      <c r="AZ912" s="371"/>
      <c r="BA912" s="371"/>
      <c r="BB912" s="371"/>
      <c r="BC912" s="371"/>
      <c r="BD912" s="371"/>
      <c r="BE912" s="371"/>
      <c r="BF912" s="371"/>
      <c r="BG912" s="371"/>
      <c r="BH912" s="371"/>
      <c r="BI912" s="371"/>
      <c r="BJ912" s="371"/>
      <c r="BK912" s="371"/>
      <c r="BL912" s="371"/>
      <c r="BM912" s="371"/>
      <c r="BN912" s="371"/>
      <c r="BO912" s="371"/>
      <c r="BP912" s="371"/>
      <c r="BQ912" s="371"/>
      <c r="BR912" s="371"/>
      <c r="BS912" s="371"/>
      <c r="BT912" s="371"/>
      <c r="BU912" s="371"/>
      <c r="BV912" s="371"/>
      <c r="BW912" s="371"/>
      <c r="BX912" s="371"/>
      <c r="BY912" s="371"/>
      <c r="BZ912" s="371"/>
      <c r="CA912" s="371"/>
      <c r="CB912" s="371"/>
      <c r="CC912" s="371"/>
      <c r="CD912" s="371"/>
      <c r="CE912" s="371"/>
      <c r="CF912" s="371"/>
    </row>
    <row r="913" spans="1:84" s="22" customFormat="1" x14ac:dyDescent="0.2">
      <c r="A913" s="223"/>
      <c r="C913" s="224"/>
      <c r="Z913" s="225"/>
      <c r="AA913" s="220"/>
      <c r="AE913" s="371"/>
      <c r="AF913" s="371"/>
      <c r="AG913" s="371"/>
      <c r="AH913" s="371"/>
      <c r="AI913" s="371"/>
      <c r="AJ913" s="371"/>
      <c r="AK913" s="371"/>
      <c r="AL913" s="371"/>
      <c r="AM913" s="371"/>
      <c r="AN913" s="371"/>
      <c r="AO913" s="371"/>
      <c r="AP913" s="371"/>
      <c r="AQ913" s="371"/>
      <c r="AR913" s="371"/>
      <c r="AS913" s="371"/>
      <c r="AT913" s="371"/>
      <c r="AU913" s="371"/>
      <c r="AV913" s="371"/>
      <c r="AW913" s="371"/>
      <c r="AX913" s="371"/>
      <c r="AY913" s="371"/>
      <c r="AZ913" s="371"/>
      <c r="BA913" s="371"/>
      <c r="BB913" s="371"/>
      <c r="BC913" s="371"/>
      <c r="BD913" s="371"/>
      <c r="BE913" s="371"/>
      <c r="BF913" s="371"/>
      <c r="BG913" s="371"/>
      <c r="BH913" s="371"/>
      <c r="BI913" s="371"/>
      <c r="BJ913" s="371"/>
      <c r="BK913" s="371"/>
      <c r="BL913" s="371"/>
      <c r="BM913" s="371"/>
      <c r="BN913" s="371"/>
      <c r="BO913" s="371"/>
      <c r="BP913" s="371"/>
      <c r="BQ913" s="371"/>
      <c r="BR913" s="371"/>
      <c r="BS913" s="371"/>
      <c r="BT913" s="371"/>
      <c r="BU913" s="371"/>
      <c r="BV913" s="371"/>
      <c r="BW913" s="371"/>
      <c r="BX913" s="371"/>
      <c r="BY913" s="371"/>
      <c r="BZ913" s="371"/>
      <c r="CA913" s="371"/>
      <c r="CB913" s="371"/>
      <c r="CC913" s="371"/>
      <c r="CD913" s="371"/>
      <c r="CE913" s="371"/>
      <c r="CF913" s="371"/>
    </row>
    <row r="914" spans="1:84" s="22" customFormat="1" x14ac:dyDescent="0.2">
      <c r="A914" s="223"/>
      <c r="C914" s="224"/>
      <c r="Z914" s="225"/>
      <c r="AA914" s="220"/>
      <c r="AE914" s="371"/>
      <c r="AF914" s="371"/>
      <c r="AG914" s="371"/>
      <c r="AH914" s="371"/>
      <c r="AI914" s="371"/>
      <c r="AJ914" s="371"/>
      <c r="AK914" s="371"/>
      <c r="AL914" s="371"/>
      <c r="AM914" s="371"/>
      <c r="AN914" s="371"/>
      <c r="AO914" s="371"/>
      <c r="AP914" s="371"/>
      <c r="AQ914" s="371"/>
      <c r="AR914" s="371"/>
      <c r="AS914" s="371"/>
      <c r="AT914" s="371"/>
      <c r="AU914" s="371"/>
      <c r="AV914" s="371"/>
      <c r="AW914" s="371"/>
      <c r="AX914" s="371"/>
      <c r="AY914" s="371"/>
      <c r="AZ914" s="371"/>
      <c r="BA914" s="371"/>
      <c r="BB914" s="371"/>
      <c r="BC914" s="371"/>
      <c r="BD914" s="371"/>
      <c r="BE914" s="371"/>
      <c r="BF914" s="371"/>
      <c r="BG914" s="371"/>
      <c r="BH914" s="371"/>
      <c r="BI914" s="371"/>
      <c r="BJ914" s="371"/>
      <c r="BK914" s="371"/>
      <c r="BL914" s="371"/>
      <c r="BM914" s="371"/>
      <c r="BN914" s="371"/>
      <c r="BO914" s="371"/>
      <c r="BP914" s="371"/>
      <c r="BQ914" s="371"/>
      <c r="BR914" s="371"/>
      <c r="BS914" s="371"/>
      <c r="BT914" s="371"/>
      <c r="BU914" s="371"/>
      <c r="BV914" s="371"/>
      <c r="BW914" s="371"/>
      <c r="BX914" s="371"/>
      <c r="BY914" s="371"/>
      <c r="BZ914" s="371"/>
      <c r="CA914" s="371"/>
      <c r="CB914" s="371"/>
      <c r="CC914" s="371"/>
      <c r="CD914" s="371"/>
      <c r="CE914" s="371"/>
      <c r="CF914" s="371"/>
    </row>
    <row r="915" spans="1:84" s="22" customFormat="1" x14ac:dyDescent="0.2">
      <c r="A915" s="223"/>
      <c r="C915" s="224"/>
      <c r="Z915" s="225"/>
      <c r="AA915" s="220"/>
      <c r="AE915" s="371"/>
      <c r="AF915" s="371"/>
      <c r="AG915" s="371"/>
      <c r="AH915" s="371"/>
      <c r="AI915" s="371"/>
      <c r="AJ915" s="371"/>
      <c r="AK915" s="371"/>
      <c r="AL915" s="371"/>
      <c r="AM915" s="371"/>
      <c r="AN915" s="371"/>
      <c r="AO915" s="371"/>
      <c r="AP915" s="371"/>
      <c r="AQ915" s="371"/>
      <c r="AR915" s="371"/>
      <c r="AS915" s="371"/>
      <c r="AT915" s="371"/>
      <c r="AU915" s="371"/>
      <c r="AV915" s="371"/>
      <c r="AW915" s="371"/>
      <c r="AX915" s="371"/>
      <c r="AY915" s="371"/>
      <c r="AZ915" s="371"/>
      <c r="BA915" s="371"/>
      <c r="BB915" s="371"/>
      <c r="BC915" s="371"/>
      <c r="BD915" s="371"/>
      <c r="BE915" s="371"/>
      <c r="BF915" s="371"/>
      <c r="BG915" s="371"/>
      <c r="BH915" s="371"/>
      <c r="BI915" s="371"/>
      <c r="BJ915" s="371"/>
      <c r="BK915" s="371"/>
      <c r="BL915" s="371"/>
      <c r="BM915" s="371"/>
      <c r="BN915" s="371"/>
      <c r="BO915" s="371"/>
      <c r="BP915" s="371"/>
      <c r="BQ915" s="371"/>
      <c r="BR915" s="371"/>
      <c r="BS915" s="371"/>
      <c r="BT915" s="371"/>
      <c r="BU915" s="371"/>
      <c r="BV915" s="371"/>
      <c r="BW915" s="371"/>
      <c r="BX915" s="371"/>
      <c r="BY915" s="371"/>
      <c r="BZ915" s="371"/>
      <c r="CA915" s="371"/>
      <c r="CB915" s="371"/>
      <c r="CC915" s="371"/>
      <c r="CD915" s="371"/>
      <c r="CE915" s="371"/>
      <c r="CF915" s="371"/>
    </row>
    <row r="916" spans="1:84" s="22" customFormat="1" x14ac:dyDescent="0.2">
      <c r="A916" s="223"/>
      <c r="C916" s="224"/>
      <c r="Z916" s="225"/>
      <c r="AA916" s="220"/>
      <c r="AE916" s="371"/>
      <c r="AF916" s="371"/>
      <c r="AG916" s="371"/>
      <c r="AH916" s="371"/>
      <c r="AI916" s="371"/>
      <c r="AJ916" s="371"/>
      <c r="AK916" s="371"/>
      <c r="AL916" s="371"/>
      <c r="AM916" s="371"/>
      <c r="AN916" s="371"/>
      <c r="AO916" s="371"/>
      <c r="AP916" s="371"/>
      <c r="AQ916" s="371"/>
      <c r="AR916" s="371"/>
      <c r="AS916" s="371"/>
      <c r="AT916" s="371"/>
      <c r="AU916" s="371"/>
      <c r="AV916" s="371"/>
      <c r="AW916" s="371"/>
      <c r="AX916" s="371"/>
      <c r="AY916" s="371"/>
      <c r="AZ916" s="371"/>
      <c r="BA916" s="371"/>
      <c r="BB916" s="371"/>
      <c r="BC916" s="371"/>
      <c r="BD916" s="371"/>
      <c r="BE916" s="371"/>
      <c r="BF916" s="371"/>
      <c r="BG916" s="371"/>
      <c r="BH916" s="371"/>
      <c r="BI916" s="371"/>
      <c r="BJ916" s="371"/>
      <c r="BK916" s="371"/>
      <c r="BL916" s="371"/>
      <c r="BM916" s="371"/>
      <c r="BN916" s="371"/>
      <c r="BO916" s="371"/>
      <c r="BP916" s="371"/>
      <c r="BQ916" s="371"/>
      <c r="BR916" s="371"/>
      <c r="BS916" s="371"/>
      <c r="BT916" s="371"/>
      <c r="BU916" s="371"/>
      <c r="BV916" s="371"/>
      <c r="BW916" s="371"/>
      <c r="BX916" s="371"/>
      <c r="BY916" s="371"/>
      <c r="BZ916" s="371"/>
      <c r="CA916" s="371"/>
      <c r="CB916" s="371"/>
      <c r="CC916" s="371"/>
      <c r="CD916" s="371"/>
      <c r="CE916" s="371"/>
      <c r="CF916" s="371"/>
    </row>
    <row r="917" spans="1:84" s="22" customFormat="1" x14ac:dyDescent="0.2">
      <c r="A917" s="223"/>
      <c r="C917" s="224"/>
      <c r="Z917" s="225"/>
      <c r="AA917" s="220"/>
      <c r="AE917" s="371"/>
      <c r="AF917" s="371"/>
      <c r="AG917" s="371"/>
      <c r="AH917" s="371"/>
      <c r="AI917" s="371"/>
      <c r="AJ917" s="371"/>
      <c r="AK917" s="371"/>
      <c r="AL917" s="371"/>
      <c r="AM917" s="371"/>
      <c r="AN917" s="371"/>
      <c r="AO917" s="371"/>
      <c r="AP917" s="371"/>
      <c r="AQ917" s="371"/>
      <c r="AR917" s="371"/>
      <c r="AS917" s="371"/>
      <c r="AT917" s="371"/>
      <c r="AU917" s="371"/>
      <c r="AV917" s="371"/>
      <c r="AW917" s="371"/>
      <c r="AX917" s="371"/>
      <c r="AY917" s="371"/>
      <c r="AZ917" s="371"/>
      <c r="BA917" s="371"/>
      <c r="BB917" s="371"/>
      <c r="BC917" s="371"/>
      <c r="BD917" s="371"/>
      <c r="BE917" s="371"/>
      <c r="BF917" s="371"/>
      <c r="BG917" s="371"/>
      <c r="BH917" s="371"/>
      <c r="BI917" s="371"/>
      <c r="BJ917" s="371"/>
      <c r="BK917" s="371"/>
      <c r="BL917" s="371"/>
      <c r="BM917" s="371"/>
      <c r="BN917" s="371"/>
      <c r="BO917" s="371"/>
      <c r="BP917" s="371"/>
      <c r="BQ917" s="371"/>
      <c r="BR917" s="371"/>
      <c r="BS917" s="371"/>
      <c r="BT917" s="371"/>
      <c r="BU917" s="371"/>
      <c r="BV917" s="371"/>
      <c r="BW917" s="371"/>
      <c r="BX917" s="371"/>
      <c r="BY917" s="371"/>
      <c r="BZ917" s="371"/>
      <c r="CA917" s="371"/>
      <c r="CB917" s="371"/>
      <c r="CC917" s="371"/>
      <c r="CD917" s="371"/>
      <c r="CE917" s="371"/>
      <c r="CF917" s="371"/>
    </row>
    <row r="918" spans="1:84" s="22" customFormat="1" x14ac:dyDescent="0.2">
      <c r="A918" s="223"/>
      <c r="C918" s="224"/>
      <c r="Z918" s="225"/>
      <c r="AA918" s="220"/>
      <c r="AE918" s="371"/>
      <c r="AF918" s="371"/>
      <c r="AG918" s="371"/>
      <c r="AH918" s="371"/>
      <c r="AI918" s="371"/>
      <c r="AJ918" s="371"/>
      <c r="AK918" s="371"/>
      <c r="AL918" s="371"/>
      <c r="AM918" s="371"/>
      <c r="AN918" s="371"/>
      <c r="AO918" s="371"/>
      <c r="AP918" s="371"/>
      <c r="AQ918" s="371"/>
      <c r="AR918" s="371"/>
      <c r="AS918" s="371"/>
      <c r="AT918" s="371"/>
      <c r="AU918" s="371"/>
      <c r="AV918" s="371"/>
      <c r="AW918" s="371"/>
      <c r="AX918" s="371"/>
      <c r="AY918" s="371"/>
      <c r="AZ918" s="371"/>
      <c r="BA918" s="371"/>
      <c r="BB918" s="371"/>
      <c r="BC918" s="371"/>
      <c r="BD918" s="371"/>
      <c r="BE918" s="371"/>
      <c r="BF918" s="371"/>
      <c r="BG918" s="371"/>
      <c r="BH918" s="371"/>
      <c r="BI918" s="371"/>
      <c r="BJ918" s="371"/>
      <c r="BK918" s="371"/>
      <c r="BL918" s="371"/>
      <c r="BM918" s="371"/>
      <c r="BN918" s="371"/>
      <c r="BO918" s="371"/>
      <c r="BP918" s="371"/>
      <c r="BQ918" s="371"/>
      <c r="BR918" s="371"/>
      <c r="BS918" s="371"/>
      <c r="BT918" s="371"/>
      <c r="BU918" s="371"/>
      <c r="BV918" s="371"/>
      <c r="BW918" s="371"/>
      <c r="BX918" s="371"/>
      <c r="BY918" s="371"/>
      <c r="BZ918" s="371"/>
      <c r="CA918" s="371"/>
      <c r="CB918" s="371"/>
      <c r="CC918" s="371"/>
      <c r="CD918" s="371"/>
      <c r="CE918" s="371"/>
      <c r="CF918" s="371"/>
    </row>
    <row r="919" spans="1:84" s="22" customFormat="1" x14ac:dyDescent="0.2">
      <c r="A919" s="223"/>
      <c r="C919" s="224"/>
      <c r="Z919" s="225"/>
      <c r="AA919" s="220"/>
      <c r="AE919" s="371"/>
      <c r="AF919" s="371"/>
      <c r="AG919" s="371"/>
      <c r="AH919" s="371"/>
      <c r="AI919" s="371"/>
      <c r="AJ919" s="371"/>
      <c r="AK919" s="371"/>
      <c r="AL919" s="371"/>
      <c r="AM919" s="371"/>
      <c r="AN919" s="371"/>
      <c r="AO919" s="371"/>
      <c r="AP919" s="371"/>
      <c r="AQ919" s="371"/>
      <c r="AR919" s="371"/>
      <c r="AS919" s="371"/>
      <c r="AT919" s="371"/>
      <c r="AU919" s="371"/>
      <c r="AV919" s="371"/>
      <c r="AW919" s="371"/>
      <c r="AX919" s="371"/>
      <c r="AY919" s="371"/>
      <c r="AZ919" s="371"/>
      <c r="BA919" s="371"/>
      <c r="BB919" s="371"/>
      <c r="BC919" s="371"/>
      <c r="BD919" s="371"/>
      <c r="BE919" s="371"/>
      <c r="BF919" s="371"/>
      <c r="BG919" s="371"/>
      <c r="BH919" s="371"/>
      <c r="BI919" s="371"/>
      <c r="BJ919" s="371"/>
      <c r="BK919" s="371"/>
      <c r="BL919" s="371"/>
      <c r="BM919" s="371"/>
      <c r="BN919" s="371"/>
      <c r="BO919" s="371"/>
      <c r="BP919" s="371"/>
      <c r="BQ919" s="371"/>
      <c r="BR919" s="371"/>
      <c r="BS919" s="371"/>
      <c r="BT919" s="371"/>
      <c r="BU919" s="371"/>
      <c r="BV919" s="371"/>
      <c r="BW919" s="371"/>
      <c r="BX919" s="371"/>
      <c r="BY919" s="371"/>
      <c r="BZ919" s="371"/>
      <c r="CA919" s="371"/>
      <c r="CB919" s="371"/>
      <c r="CC919" s="371"/>
      <c r="CD919" s="371"/>
      <c r="CE919" s="371"/>
      <c r="CF919" s="371"/>
    </row>
    <row r="920" spans="1:84" s="22" customFormat="1" x14ac:dyDescent="0.2">
      <c r="A920" s="223"/>
      <c r="C920" s="224"/>
      <c r="Z920" s="225"/>
      <c r="AA920" s="220"/>
      <c r="AE920" s="371"/>
      <c r="AF920" s="371"/>
      <c r="AG920" s="371"/>
      <c r="AH920" s="371"/>
      <c r="AI920" s="371"/>
      <c r="AJ920" s="371"/>
      <c r="AK920" s="371"/>
      <c r="AL920" s="371"/>
      <c r="AM920" s="371"/>
      <c r="AN920" s="371"/>
      <c r="AO920" s="371"/>
      <c r="AP920" s="371"/>
      <c r="AQ920" s="371"/>
      <c r="AR920" s="371"/>
      <c r="AS920" s="371"/>
      <c r="AT920" s="371"/>
      <c r="AU920" s="371"/>
      <c r="AV920" s="371"/>
      <c r="AW920" s="371"/>
      <c r="AX920" s="371"/>
      <c r="AY920" s="371"/>
      <c r="AZ920" s="371"/>
      <c r="BA920" s="371"/>
      <c r="BB920" s="371"/>
      <c r="BC920" s="371"/>
      <c r="BD920" s="371"/>
      <c r="BE920" s="371"/>
      <c r="BF920" s="371"/>
      <c r="BG920" s="371"/>
      <c r="BH920" s="371"/>
      <c r="BI920" s="371"/>
      <c r="BJ920" s="371"/>
      <c r="BK920" s="371"/>
      <c r="BL920" s="371"/>
      <c r="BM920" s="371"/>
      <c r="BN920" s="371"/>
      <c r="BO920" s="371"/>
      <c r="BP920" s="371"/>
      <c r="BQ920" s="371"/>
      <c r="BR920" s="371"/>
      <c r="BS920" s="371"/>
      <c r="BT920" s="371"/>
      <c r="BU920" s="371"/>
      <c r="BV920" s="371"/>
      <c r="BW920" s="371"/>
      <c r="BX920" s="371"/>
      <c r="BY920" s="371"/>
      <c r="BZ920" s="371"/>
      <c r="CA920" s="371"/>
      <c r="CB920" s="371"/>
      <c r="CC920" s="371"/>
      <c r="CD920" s="371"/>
      <c r="CE920" s="371"/>
      <c r="CF920" s="371"/>
    </row>
    <row r="921" spans="1:84" s="22" customFormat="1" x14ac:dyDescent="0.2">
      <c r="A921" s="223"/>
      <c r="C921" s="224"/>
      <c r="Z921" s="225"/>
      <c r="AA921" s="220"/>
      <c r="AE921" s="371"/>
      <c r="AF921" s="371"/>
      <c r="AG921" s="371"/>
      <c r="AH921" s="371"/>
      <c r="AI921" s="371"/>
      <c r="AJ921" s="371"/>
      <c r="AK921" s="371"/>
      <c r="AL921" s="371"/>
      <c r="AM921" s="371"/>
      <c r="AN921" s="371"/>
      <c r="AO921" s="371"/>
      <c r="AP921" s="371"/>
      <c r="AQ921" s="371"/>
      <c r="AR921" s="371"/>
      <c r="AS921" s="371"/>
      <c r="AT921" s="371"/>
      <c r="AU921" s="371"/>
      <c r="AV921" s="371"/>
      <c r="AW921" s="371"/>
      <c r="AX921" s="371"/>
      <c r="AY921" s="371"/>
      <c r="AZ921" s="371"/>
      <c r="BA921" s="371"/>
      <c r="BB921" s="371"/>
      <c r="BC921" s="371"/>
      <c r="BD921" s="371"/>
      <c r="BE921" s="371"/>
      <c r="BF921" s="371"/>
      <c r="BG921" s="371"/>
      <c r="BH921" s="371"/>
      <c r="BI921" s="371"/>
      <c r="BJ921" s="371"/>
      <c r="BK921" s="371"/>
      <c r="BL921" s="371"/>
      <c r="BM921" s="371"/>
      <c r="BN921" s="371"/>
      <c r="BO921" s="371"/>
      <c r="BP921" s="371"/>
      <c r="BQ921" s="371"/>
      <c r="BR921" s="371"/>
      <c r="BS921" s="371"/>
      <c r="BT921" s="371"/>
      <c r="BU921" s="371"/>
      <c r="BV921" s="371"/>
      <c r="BW921" s="371"/>
      <c r="BX921" s="371"/>
      <c r="BY921" s="371"/>
      <c r="BZ921" s="371"/>
      <c r="CA921" s="371"/>
      <c r="CB921" s="371"/>
      <c r="CC921" s="371"/>
      <c r="CD921" s="371"/>
      <c r="CE921" s="371"/>
      <c r="CF921" s="371"/>
    </row>
    <row r="922" spans="1:84" s="22" customFormat="1" x14ac:dyDescent="0.2">
      <c r="A922" s="223"/>
      <c r="C922" s="224"/>
      <c r="Z922" s="225"/>
      <c r="AA922" s="220"/>
      <c r="AE922" s="371"/>
      <c r="AF922" s="371"/>
      <c r="AG922" s="371"/>
      <c r="AH922" s="371"/>
      <c r="AI922" s="371"/>
      <c r="AJ922" s="371"/>
      <c r="AK922" s="371"/>
      <c r="AL922" s="371"/>
      <c r="AM922" s="371"/>
      <c r="AN922" s="371"/>
      <c r="AO922" s="371"/>
      <c r="AP922" s="371"/>
      <c r="AQ922" s="371"/>
      <c r="AR922" s="371"/>
      <c r="AS922" s="371"/>
      <c r="AT922" s="371"/>
      <c r="AU922" s="371"/>
      <c r="AV922" s="371"/>
      <c r="AW922" s="371"/>
      <c r="AX922" s="371"/>
      <c r="AY922" s="371"/>
      <c r="AZ922" s="371"/>
      <c r="BA922" s="371"/>
      <c r="BB922" s="371"/>
      <c r="BC922" s="371"/>
      <c r="BD922" s="371"/>
      <c r="BE922" s="371"/>
      <c r="BF922" s="371"/>
      <c r="BG922" s="371"/>
      <c r="BH922" s="371"/>
      <c r="BI922" s="371"/>
      <c r="BJ922" s="371"/>
      <c r="BK922" s="371"/>
      <c r="BL922" s="371"/>
      <c r="BM922" s="371"/>
      <c r="BN922" s="371"/>
      <c r="BO922" s="371"/>
      <c r="BP922" s="371"/>
      <c r="BQ922" s="371"/>
      <c r="BR922" s="371"/>
      <c r="BS922" s="371"/>
      <c r="BT922" s="371"/>
      <c r="BU922" s="371"/>
      <c r="BV922" s="371"/>
      <c r="BW922" s="371"/>
      <c r="BX922" s="371"/>
      <c r="BY922" s="371"/>
      <c r="BZ922" s="371"/>
      <c r="CA922" s="371"/>
      <c r="CB922" s="371"/>
      <c r="CC922" s="371"/>
      <c r="CD922" s="371"/>
      <c r="CE922" s="371"/>
      <c r="CF922" s="371"/>
    </row>
    <row r="923" spans="1:84" s="22" customFormat="1" x14ac:dyDescent="0.2">
      <c r="A923" s="223"/>
      <c r="C923" s="224"/>
      <c r="Z923" s="225"/>
      <c r="AA923" s="220"/>
      <c r="AE923" s="371"/>
      <c r="AF923" s="371"/>
      <c r="AG923" s="371"/>
      <c r="AH923" s="371"/>
      <c r="AI923" s="371"/>
      <c r="AJ923" s="371"/>
      <c r="AK923" s="371"/>
      <c r="AL923" s="371"/>
      <c r="AM923" s="371"/>
      <c r="AN923" s="371"/>
      <c r="AO923" s="371"/>
      <c r="AP923" s="371"/>
      <c r="AQ923" s="371"/>
      <c r="AR923" s="371"/>
      <c r="AS923" s="371"/>
      <c r="AT923" s="371"/>
      <c r="AU923" s="371"/>
      <c r="AV923" s="371"/>
      <c r="AW923" s="371"/>
      <c r="AX923" s="371"/>
      <c r="AY923" s="371"/>
      <c r="AZ923" s="371"/>
      <c r="BA923" s="371"/>
      <c r="BB923" s="371"/>
      <c r="BC923" s="371"/>
      <c r="BD923" s="371"/>
      <c r="BE923" s="371"/>
      <c r="BF923" s="371"/>
      <c r="BG923" s="371"/>
      <c r="BH923" s="371"/>
      <c r="BI923" s="371"/>
      <c r="BJ923" s="371"/>
      <c r="BK923" s="371"/>
      <c r="BL923" s="371"/>
      <c r="BM923" s="371"/>
      <c r="BN923" s="371"/>
      <c r="BO923" s="371"/>
      <c r="BP923" s="371"/>
      <c r="BQ923" s="371"/>
      <c r="BR923" s="371"/>
      <c r="BS923" s="371"/>
      <c r="BT923" s="371"/>
      <c r="BU923" s="371"/>
      <c r="BV923" s="371"/>
      <c r="BW923" s="371"/>
      <c r="BX923" s="371"/>
      <c r="BY923" s="371"/>
      <c r="BZ923" s="371"/>
      <c r="CA923" s="371"/>
      <c r="CB923" s="371"/>
      <c r="CC923" s="371"/>
      <c r="CD923" s="371"/>
      <c r="CE923" s="371"/>
      <c r="CF923" s="371"/>
    </row>
    <row r="924" spans="1:84" s="22" customFormat="1" x14ac:dyDescent="0.2">
      <c r="A924" s="223"/>
      <c r="C924" s="224"/>
      <c r="Z924" s="225"/>
      <c r="AA924" s="220"/>
      <c r="AE924" s="371"/>
      <c r="AF924" s="371"/>
      <c r="AG924" s="371"/>
      <c r="AH924" s="371"/>
      <c r="AI924" s="371"/>
      <c r="AJ924" s="371"/>
      <c r="AK924" s="371"/>
      <c r="AL924" s="371"/>
      <c r="AM924" s="371"/>
      <c r="AN924" s="371"/>
      <c r="AO924" s="371"/>
      <c r="AP924" s="371"/>
      <c r="AQ924" s="371"/>
      <c r="AR924" s="371"/>
      <c r="AS924" s="371"/>
      <c r="AT924" s="371"/>
      <c r="AU924" s="371"/>
      <c r="AV924" s="371"/>
      <c r="AW924" s="371"/>
      <c r="AX924" s="371"/>
      <c r="AY924" s="371"/>
      <c r="AZ924" s="371"/>
      <c r="BA924" s="371"/>
      <c r="BB924" s="371"/>
      <c r="BC924" s="371"/>
      <c r="BD924" s="371"/>
      <c r="BE924" s="371"/>
      <c r="BF924" s="371"/>
      <c r="BG924" s="371"/>
      <c r="BH924" s="371"/>
      <c r="BI924" s="371"/>
      <c r="BJ924" s="371"/>
      <c r="BK924" s="371"/>
      <c r="BL924" s="371"/>
      <c r="BM924" s="371"/>
      <c r="BN924" s="371"/>
      <c r="BO924" s="371"/>
      <c r="BP924" s="371"/>
      <c r="BQ924" s="371"/>
      <c r="BR924" s="371"/>
      <c r="BS924" s="371"/>
      <c r="BT924" s="371"/>
      <c r="BU924" s="371"/>
      <c r="BV924" s="371"/>
      <c r="BW924" s="371"/>
      <c r="BX924" s="371"/>
      <c r="BY924" s="371"/>
      <c r="BZ924" s="371"/>
      <c r="CA924" s="371"/>
      <c r="CB924" s="371"/>
      <c r="CC924" s="371"/>
      <c r="CD924" s="371"/>
      <c r="CE924" s="371"/>
      <c r="CF924" s="371"/>
    </row>
    <row r="925" spans="1:84" s="22" customFormat="1" x14ac:dyDescent="0.2">
      <c r="A925" s="223"/>
      <c r="C925" s="224"/>
      <c r="Z925" s="225"/>
      <c r="AA925" s="220"/>
      <c r="AE925" s="371"/>
      <c r="AF925" s="371"/>
      <c r="AG925" s="371"/>
      <c r="AH925" s="371"/>
      <c r="AI925" s="371"/>
      <c r="AJ925" s="371"/>
      <c r="AK925" s="371"/>
      <c r="AL925" s="371"/>
      <c r="AM925" s="371"/>
      <c r="AN925" s="371"/>
      <c r="AO925" s="371"/>
      <c r="AP925" s="371"/>
      <c r="AQ925" s="371"/>
      <c r="AR925" s="371"/>
      <c r="AS925" s="371"/>
      <c r="AT925" s="371"/>
      <c r="AU925" s="371"/>
      <c r="AV925" s="371"/>
      <c r="AW925" s="371"/>
      <c r="AX925" s="371"/>
      <c r="AY925" s="371"/>
      <c r="AZ925" s="371"/>
      <c r="BA925" s="371"/>
      <c r="BB925" s="371"/>
      <c r="BC925" s="371"/>
      <c r="BD925" s="371"/>
      <c r="BE925" s="371"/>
      <c r="BF925" s="371"/>
      <c r="BG925" s="371"/>
      <c r="BH925" s="371"/>
      <c r="BI925" s="371"/>
      <c r="BJ925" s="371"/>
      <c r="BK925" s="371"/>
      <c r="BL925" s="371"/>
      <c r="BM925" s="371"/>
      <c r="BN925" s="371"/>
      <c r="BO925" s="371"/>
      <c r="BP925" s="371"/>
      <c r="BQ925" s="371"/>
      <c r="BR925" s="371"/>
      <c r="BS925" s="371"/>
      <c r="BT925" s="371"/>
      <c r="BU925" s="371"/>
      <c r="BV925" s="371"/>
      <c r="BW925" s="371"/>
      <c r="BX925" s="371"/>
      <c r="BY925" s="371"/>
      <c r="BZ925" s="371"/>
      <c r="CA925" s="371"/>
      <c r="CB925" s="371"/>
      <c r="CC925" s="371"/>
      <c r="CD925" s="371"/>
      <c r="CE925" s="371"/>
      <c r="CF925" s="371"/>
    </row>
    <row r="926" spans="1:84" s="22" customFormat="1" x14ac:dyDescent="0.2">
      <c r="A926" s="223"/>
      <c r="C926" s="224"/>
      <c r="Z926" s="225"/>
      <c r="AA926" s="220"/>
      <c r="AE926" s="371"/>
      <c r="AF926" s="371"/>
      <c r="AG926" s="371"/>
      <c r="AH926" s="371"/>
      <c r="AI926" s="371"/>
      <c r="AJ926" s="371"/>
      <c r="AK926" s="371"/>
      <c r="AL926" s="371"/>
      <c r="AM926" s="371"/>
      <c r="AN926" s="371"/>
      <c r="AO926" s="371"/>
      <c r="AP926" s="371"/>
      <c r="AQ926" s="371"/>
      <c r="AR926" s="371"/>
      <c r="AS926" s="371"/>
      <c r="AT926" s="371"/>
      <c r="AU926" s="371"/>
      <c r="AV926" s="371"/>
      <c r="AW926" s="371"/>
      <c r="AX926" s="371"/>
      <c r="AY926" s="371"/>
      <c r="AZ926" s="371"/>
      <c r="BA926" s="371"/>
      <c r="BB926" s="371"/>
      <c r="BC926" s="371"/>
      <c r="BD926" s="371"/>
      <c r="BE926" s="371"/>
      <c r="BF926" s="371"/>
      <c r="BG926" s="371"/>
      <c r="BH926" s="371"/>
      <c r="BI926" s="371"/>
      <c r="BJ926" s="371"/>
      <c r="BK926" s="371"/>
      <c r="BL926" s="371"/>
      <c r="BM926" s="371"/>
      <c r="BN926" s="371"/>
      <c r="BO926" s="371"/>
      <c r="BP926" s="371"/>
      <c r="BQ926" s="371"/>
      <c r="BR926" s="371"/>
      <c r="BS926" s="371"/>
      <c r="BT926" s="371"/>
      <c r="BU926" s="371"/>
      <c r="BV926" s="371"/>
      <c r="BW926" s="371"/>
      <c r="BX926" s="371"/>
      <c r="BY926" s="371"/>
      <c r="BZ926" s="371"/>
      <c r="CA926" s="371"/>
      <c r="CB926" s="371"/>
      <c r="CC926" s="371"/>
      <c r="CD926" s="371"/>
      <c r="CE926" s="371"/>
      <c r="CF926" s="371"/>
    </row>
    <row r="927" spans="1:84" s="22" customFormat="1" x14ac:dyDescent="0.2">
      <c r="A927" s="223"/>
      <c r="C927" s="224"/>
      <c r="Z927" s="225"/>
      <c r="AA927" s="220"/>
      <c r="AE927" s="371"/>
      <c r="AF927" s="371"/>
      <c r="AG927" s="371"/>
      <c r="AH927" s="371"/>
      <c r="AI927" s="371"/>
      <c r="AJ927" s="371"/>
      <c r="AK927" s="371"/>
      <c r="AL927" s="371"/>
      <c r="AM927" s="371"/>
      <c r="AN927" s="371"/>
      <c r="AO927" s="371"/>
      <c r="AP927" s="371"/>
      <c r="AQ927" s="371"/>
      <c r="AR927" s="371"/>
      <c r="AS927" s="371"/>
      <c r="AT927" s="371"/>
      <c r="AU927" s="371"/>
      <c r="AV927" s="371"/>
      <c r="AW927" s="371"/>
      <c r="AX927" s="371"/>
      <c r="AY927" s="371"/>
      <c r="AZ927" s="371"/>
      <c r="BA927" s="371"/>
      <c r="BB927" s="371"/>
      <c r="BC927" s="371"/>
      <c r="BD927" s="371"/>
      <c r="BE927" s="371"/>
      <c r="BF927" s="371"/>
      <c r="BG927" s="371"/>
      <c r="BH927" s="371"/>
      <c r="BI927" s="371"/>
      <c r="BJ927" s="371"/>
      <c r="BK927" s="371"/>
      <c r="BL927" s="371"/>
      <c r="BM927" s="371"/>
      <c r="BN927" s="371"/>
      <c r="BO927" s="371"/>
      <c r="BP927" s="371"/>
      <c r="BQ927" s="371"/>
      <c r="BR927" s="371"/>
      <c r="BS927" s="371"/>
      <c r="BT927" s="371"/>
      <c r="BU927" s="371"/>
      <c r="BV927" s="371"/>
      <c r="BW927" s="371"/>
      <c r="BX927" s="371"/>
      <c r="BY927" s="371"/>
      <c r="BZ927" s="371"/>
      <c r="CA927" s="371"/>
      <c r="CB927" s="371"/>
      <c r="CC927" s="371"/>
      <c r="CD927" s="371"/>
      <c r="CE927" s="371"/>
      <c r="CF927" s="371"/>
    </row>
    <row r="928" spans="1:84" s="22" customFormat="1" x14ac:dyDescent="0.2">
      <c r="A928" s="223"/>
      <c r="C928" s="224"/>
      <c r="Z928" s="225"/>
      <c r="AA928" s="220"/>
      <c r="AE928" s="371"/>
      <c r="AF928" s="371"/>
      <c r="AG928" s="371"/>
      <c r="AH928" s="371"/>
      <c r="AI928" s="371"/>
      <c r="AJ928" s="371"/>
      <c r="AK928" s="371"/>
      <c r="AL928" s="371"/>
      <c r="AM928" s="371"/>
      <c r="AN928" s="371"/>
      <c r="AO928" s="371"/>
      <c r="AP928" s="371"/>
      <c r="AQ928" s="371"/>
      <c r="AR928" s="371"/>
      <c r="AS928" s="371"/>
      <c r="AT928" s="371"/>
      <c r="AU928" s="371"/>
      <c r="AV928" s="371"/>
      <c r="AW928" s="371"/>
      <c r="AX928" s="371"/>
      <c r="AY928" s="371"/>
      <c r="AZ928" s="371"/>
      <c r="BA928" s="371"/>
      <c r="BB928" s="371"/>
      <c r="BC928" s="371"/>
      <c r="BD928" s="371"/>
      <c r="BE928" s="371"/>
      <c r="BF928" s="371"/>
      <c r="BG928" s="371"/>
      <c r="BH928" s="371"/>
      <c r="BI928" s="371"/>
      <c r="BJ928" s="371"/>
      <c r="BK928" s="371"/>
      <c r="BL928" s="371"/>
      <c r="BM928" s="371"/>
      <c r="BN928" s="371"/>
      <c r="BO928" s="371"/>
      <c r="BP928" s="371"/>
      <c r="BQ928" s="371"/>
      <c r="BR928" s="371"/>
      <c r="BS928" s="371"/>
      <c r="BT928" s="371"/>
      <c r="BU928" s="371"/>
      <c r="BV928" s="371"/>
      <c r="BW928" s="371"/>
      <c r="BX928" s="371"/>
      <c r="BY928" s="371"/>
      <c r="BZ928" s="371"/>
      <c r="CA928" s="371"/>
      <c r="CB928" s="371"/>
      <c r="CC928" s="371"/>
      <c r="CD928" s="371"/>
      <c r="CE928" s="371"/>
      <c r="CF928" s="371"/>
    </row>
    <row r="929" spans="1:84" s="22" customFormat="1" x14ac:dyDescent="0.2">
      <c r="A929" s="223"/>
      <c r="C929" s="224"/>
      <c r="Z929" s="225"/>
      <c r="AA929" s="220"/>
      <c r="AE929" s="371"/>
      <c r="AF929" s="371"/>
      <c r="AG929" s="371"/>
      <c r="AH929" s="371"/>
      <c r="AI929" s="371"/>
      <c r="AJ929" s="371"/>
      <c r="AK929" s="371"/>
      <c r="AL929" s="371"/>
      <c r="AM929" s="371"/>
      <c r="AN929" s="371"/>
      <c r="AO929" s="371"/>
      <c r="AP929" s="371"/>
      <c r="AQ929" s="371"/>
      <c r="AR929" s="371"/>
      <c r="AS929" s="371"/>
      <c r="AT929" s="371"/>
      <c r="AU929" s="371"/>
      <c r="AV929" s="371"/>
      <c r="AW929" s="371"/>
      <c r="AX929" s="371"/>
      <c r="AY929" s="371"/>
      <c r="AZ929" s="371"/>
      <c r="BA929" s="371"/>
      <c r="BB929" s="371"/>
      <c r="BC929" s="371"/>
      <c r="BD929" s="371"/>
      <c r="BE929" s="371"/>
      <c r="BF929" s="371"/>
      <c r="BG929" s="371"/>
      <c r="BH929" s="371"/>
      <c r="BI929" s="371"/>
      <c r="BJ929" s="371"/>
      <c r="BK929" s="371"/>
      <c r="BL929" s="371"/>
      <c r="BM929" s="371"/>
      <c r="BN929" s="371"/>
      <c r="BO929" s="371"/>
      <c r="BP929" s="371"/>
      <c r="BQ929" s="371"/>
      <c r="BR929" s="371"/>
      <c r="BS929" s="371"/>
      <c r="BT929" s="371"/>
      <c r="BU929" s="371"/>
      <c r="BV929" s="371"/>
      <c r="BW929" s="371"/>
      <c r="BX929" s="371"/>
      <c r="BY929" s="371"/>
      <c r="BZ929" s="371"/>
      <c r="CA929" s="371"/>
      <c r="CB929" s="371"/>
      <c r="CC929" s="371"/>
      <c r="CD929" s="371"/>
      <c r="CE929" s="371"/>
      <c r="CF929" s="371"/>
    </row>
    <row r="930" spans="1:84" s="22" customFormat="1" x14ac:dyDescent="0.2">
      <c r="A930" s="223"/>
      <c r="C930" s="224"/>
      <c r="Z930" s="225"/>
      <c r="AA930" s="220"/>
      <c r="AE930" s="371"/>
      <c r="AF930" s="371"/>
      <c r="AG930" s="371"/>
      <c r="AH930" s="371"/>
      <c r="AI930" s="371"/>
      <c r="AJ930" s="371"/>
      <c r="AK930" s="371"/>
      <c r="AL930" s="371"/>
      <c r="AM930" s="371"/>
      <c r="AN930" s="371"/>
      <c r="AO930" s="371"/>
      <c r="AP930" s="371"/>
      <c r="AQ930" s="371"/>
      <c r="AR930" s="371"/>
      <c r="AS930" s="371"/>
      <c r="AT930" s="371"/>
      <c r="AU930" s="371"/>
      <c r="AV930" s="371"/>
      <c r="AW930" s="371"/>
      <c r="AX930" s="371"/>
      <c r="AY930" s="371"/>
      <c r="AZ930" s="371"/>
      <c r="BA930" s="371"/>
      <c r="BB930" s="371"/>
      <c r="BC930" s="371"/>
      <c r="BD930" s="371"/>
      <c r="BE930" s="371"/>
      <c r="BF930" s="371"/>
      <c r="BG930" s="371"/>
      <c r="BH930" s="371"/>
      <c r="BI930" s="371"/>
      <c r="BJ930" s="371"/>
      <c r="BK930" s="371"/>
      <c r="BL930" s="371"/>
      <c r="BM930" s="371"/>
      <c r="BN930" s="371"/>
      <c r="BO930" s="371"/>
      <c r="BP930" s="371"/>
      <c r="BQ930" s="371"/>
      <c r="BR930" s="371"/>
      <c r="BS930" s="371"/>
      <c r="BT930" s="371"/>
      <c r="BU930" s="371"/>
      <c r="BV930" s="371"/>
      <c r="BW930" s="371"/>
      <c r="BX930" s="371"/>
      <c r="BY930" s="371"/>
      <c r="BZ930" s="371"/>
      <c r="CA930" s="371"/>
      <c r="CB930" s="371"/>
      <c r="CC930" s="371"/>
      <c r="CD930" s="371"/>
      <c r="CE930" s="371"/>
      <c r="CF930" s="371"/>
    </row>
    <row r="931" spans="1:84" s="22" customFormat="1" x14ac:dyDescent="0.2">
      <c r="A931" s="223"/>
      <c r="C931" s="224"/>
      <c r="Z931" s="225"/>
      <c r="AA931" s="220"/>
      <c r="AE931" s="371"/>
      <c r="AF931" s="371"/>
      <c r="AG931" s="371"/>
      <c r="AH931" s="371"/>
      <c r="AI931" s="371"/>
      <c r="AJ931" s="371"/>
      <c r="AK931" s="371"/>
      <c r="AL931" s="371"/>
      <c r="AM931" s="371"/>
      <c r="AN931" s="371"/>
      <c r="AO931" s="371"/>
      <c r="AP931" s="371"/>
      <c r="AQ931" s="371"/>
      <c r="AR931" s="371"/>
      <c r="AS931" s="371"/>
      <c r="AT931" s="371"/>
      <c r="AU931" s="371"/>
      <c r="AV931" s="371"/>
      <c r="AW931" s="371"/>
      <c r="AX931" s="371"/>
      <c r="AY931" s="371"/>
      <c r="AZ931" s="371"/>
      <c r="BA931" s="371"/>
      <c r="BB931" s="371"/>
      <c r="BC931" s="371"/>
      <c r="BD931" s="371"/>
      <c r="BE931" s="371"/>
      <c r="BF931" s="371"/>
      <c r="BG931" s="371"/>
      <c r="BH931" s="371"/>
      <c r="BI931" s="371"/>
      <c r="BJ931" s="371"/>
      <c r="BK931" s="371"/>
      <c r="BL931" s="371"/>
      <c r="BM931" s="371"/>
      <c r="BN931" s="371"/>
      <c r="BO931" s="371"/>
      <c r="BP931" s="371"/>
      <c r="BQ931" s="371"/>
      <c r="BR931" s="371"/>
      <c r="BS931" s="371"/>
      <c r="BT931" s="371"/>
      <c r="BU931" s="371"/>
      <c r="BV931" s="371"/>
      <c r="BW931" s="371"/>
      <c r="BX931" s="371"/>
      <c r="BY931" s="371"/>
      <c r="BZ931" s="371"/>
      <c r="CA931" s="371"/>
      <c r="CB931" s="371"/>
      <c r="CC931" s="371"/>
      <c r="CD931" s="371"/>
      <c r="CE931" s="371"/>
      <c r="CF931" s="371"/>
    </row>
    <row r="932" spans="1:84" s="22" customFormat="1" x14ac:dyDescent="0.2">
      <c r="A932" s="223"/>
      <c r="C932" s="224"/>
      <c r="Z932" s="225"/>
      <c r="AA932" s="220"/>
      <c r="AE932" s="371"/>
      <c r="AF932" s="371"/>
      <c r="AG932" s="371"/>
      <c r="AH932" s="371"/>
      <c r="AI932" s="371"/>
      <c r="AJ932" s="371"/>
      <c r="AK932" s="371"/>
      <c r="AL932" s="371"/>
      <c r="AM932" s="371"/>
      <c r="AN932" s="371"/>
      <c r="AO932" s="371"/>
      <c r="AP932" s="371"/>
      <c r="AQ932" s="371"/>
      <c r="AR932" s="371"/>
      <c r="AS932" s="371"/>
      <c r="AT932" s="371"/>
      <c r="AU932" s="371"/>
      <c r="AV932" s="371"/>
      <c r="AW932" s="371"/>
      <c r="AX932" s="371"/>
      <c r="AY932" s="371"/>
      <c r="AZ932" s="371"/>
      <c r="BA932" s="371"/>
      <c r="BB932" s="371"/>
      <c r="BC932" s="371"/>
      <c r="BD932" s="371"/>
      <c r="BE932" s="371"/>
      <c r="BF932" s="371"/>
      <c r="BG932" s="371"/>
      <c r="BH932" s="371"/>
      <c r="BI932" s="371"/>
      <c r="BJ932" s="371"/>
      <c r="BK932" s="371"/>
      <c r="BL932" s="371"/>
      <c r="BM932" s="371"/>
      <c r="BN932" s="371"/>
      <c r="BO932" s="371"/>
      <c r="BP932" s="371"/>
      <c r="BQ932" s="371"/>
      <c r="BR932" s="371"/>
      <c r="BS932" s="371"/>
      <c r="BT932" s="371"/>
      <c r="BU932" s="371"/>
      <c r="BV932" s="371"/>
      <c r="BW932" s="371"/>
      <c r="BX932" s="371"/>
      <c r="BY932" s="371"/>
      <c r="BZ932" s="371"/>
      <c r="CA932" s="371"/>
      <c r="CB932" s="371"/>
      <c r="CC932" s="371"/>
      <c r="CD932" s="371"/>
      <c r="CE932" s="371"/>
      <c r="CF932" s="371"/>
    </row>
    <row r="933" spans="1:84" s="22" customFormat="1" x14ac:dyDescent="0.2">
      <c r="A933" s="223"/>
      <c r="C933" s="224"/>
      <c r="Z933" s="225"/>
      <c r="AA933" s="220"/>
      <c r="AE933" s="371"/>
      <c r="AF933" s="371"/>
      <c r="AG933" s="371"/>
      <c r="AH933" s="371"/>
      <c r="AI933" s="371"/>
      <c r="AJ933" s="371"/>
      <c r="AK933" s="371"/>
      <c r="AL933" s="371"/>
      <c r="AM933" s="371"/>
      <c r="AN933" s="371"/>
      <c r="AO933" s="371"/>
      <c r="AP933" s="371"/>
      <c r="AQ933" s="371"/>
      <c r="AR933" s="371"/>
      <c r="AS933" s="371"/>
      <c r="AT933" s="371"/>
      <c r="AU933" s="371"/>
      <c r="AV933" s="371"/>
      <c r="AW933" s="371"/>
      <c r="AX933" s="371"/>
      <c r="AY933" s="371"/>
      <c r="AZ933" s="371"/>
      <c r="BA933" s="371"/>
      <c r="BB933" s="371"/>
      <c r="BC933" s="371"/>
      <c r="BD933" s="371"/>
      <c r="BE933" s="371"/>
      <c r="BF933" s="371"/>
      <c r="BG933" s="371"/>
      <c r="BH933" s="371"/>
      <c r="BI933" s="371"/>
      <c r="BJ933" s="371"/>
      <c r="BK933" s="371"/>
      <c r="BL933" s="371"/>
      <c r="BM933" s="371"/>
      <c r="BN933" s="371"/>
      <c r="BO933" s="371"/>
      <c r="BP933" s="371"/>
      <c r="BQ933" s="371"/>
      <c r="BR933" s="371"/>
      <c r="BS933" s="371"/>
      <c r="BT933" s="371"/>
      <c r="BU933" s="371"/>
      <c r="BV933" s="371"/>
      <c r="BW933" s="371"/>
      <c r="BX933" s="371"/>
      <c r="BY933" s="371"/>
      <c r="BZ933" s="371"/>
      <c r="CA933" s="371"/>
      <c r="CB933" s="371"/>
      <c r="CC933" s="371"/>
      <c r="CD933" s="371"/>
      <c r="CE933" s="371"/>
      <c r="CF933" s="371"/>
    </row>
    <row r="934" spans="1:84" s="22" customFormat="1" x14ac:dyDescent="0.2">
      <c r="A934" s="223"/>
      <c r="C934" s="224"/>
      <c r="Z934" s="225"/>
      <c r="AA934" s="220"/>
      <c r="AE934" s="371"/>
      <c r="AF934" s="371"/>
      <c r="AG934" s="371"/>
      <c r="AH934" s="371"/>
      <c r="AI934" s="371"/>
      <c r="AJ934" s="371"/>
      <c r="AK934" s="371"/>
      <c r="AL934" s="371"/>
      <c r="AM934" s="371"/>
      <c r="AN934" s="371"/>
      <c r="AO934" s="371"/>
      <c r="AP934" s="371"/>
      <c r="AQ934" s="371"/>
      <c r="AR934" s="371"/>
      <c r="AS934" s="371"/>
      <c r="AT934" s="371"/>
      <c r="AU934" s="371"/>
      <c r="AV934" s="371"/>
      <c r="AW934" s="371"/>
      <c r="AX934" s="371"/>
      <c r="AY934" s="371"/>
      <c r="AZ934" s="371"/>
      <c r="BA934" s="371"/>
      <c r="BB934" s="371"/>
      <c r="BC934" s="371"/>
      <c r="BD934" s="371"/>
      <c r="BE934" s="371"/>
      <c r="BF934" s="371"/>
      <c r="BG934" s="371"/>
      <c r="BH934" s="371"/>
      <c r="BI934" s="371"/>
      <c r="BJ934" s="371"/>
      <c r="BK934" s="371"/>
      <c r="BL934" s="371"/>
      <c r="BM934" s="371"/>
      <c r="BN934" s="371"/>
      <c r="BO934" s="371"/>
      <c r="BP934" s="371"/>
      <c r="BQ934" s="371"/>
      <c r="BR934" s="371"/>
      <c r="BS934" s="371"/>
      <c r="BT934" s="371"/>
      <c r="BU934" s="371"/>
      <c r="BV934" s="371"/>
      <c r="BW934" s="371"/>
      <c r="BX934" s="371"/>
      <c r="BY934" s="371"/>
      <c r="BZ934" s="371"/>
      <c r="CA934" s="371"/>
      <c r="CB934" s="371"/>
      <c r="CC934" s="371"/>
      <c r="CD934" s="371"/>
      <c r="CE934" s="371"/>
      <c r="CF934" s="371"/>
    </row>
    <row r="935" spans="1:84" s="22" customFormat="1" x14ac:dyDescent="0.2">
      <c r="A935" s="223"/>
      <c r="C935" s="224"/>
      <c r="Z935" s="225"/>
      <c r="AA935" s="220"/>
      <c r="AE935" s="371"/>
      <c r="AF935" s="371"/>
      <c r="AG935" s="371"/>
      <c r="AH935" s="371"/>
      <c r="AI935" s="371"/>
      <c r="AJ935" s="371"/>
      <c r="AK935" s="371"/>
      <c r="AL935" s="371"/>
      <c r="AM935" s="371"/>
      <c r="AN935" s="371"/>
      <c r="AO935" s="371"/>
      <c r="AP935" s="371"/>
      <c r="AQ935" s="371"/>
      <c r="AR935" s="371"/>
      <c r="AS935" s="371"/>
      <c r="AT935" s="371"/>
      <c r="AU935" s="371"/>
      <c r="AV935" s="371"/>
      <c r="AW935" s="371"/>
      <c r="AX935" s="371"/>
      <c r="AY935" s="371"/>
      <c r="AZ935" s="371"/>
      <c r="BA935" s="371"/>
      <c r="BB935" s="371"/>
      <c r="BC935" s="371"/>
      <c r="BD935" s="371"/>
      <c r="BE935" s="371"/>
      <c r="BF935" s="371"/>
      <c r="BG935" s="371"/>
      <c r="BH935" s="371"/>
      <c r="BI935" s="371"/>
      <c r="BJ935" s="371"/>
      <c r="BK935" s="371"/>
      <c r="BL935" s="371"/>
      <c r="BM935" s="371"/>
      <c r="BN935" s="371"/>
      <c r="BO935" s="371"/>
      <c r="BP935" s="371"/>
      <c r="BQ935" s="371"/>
      <c r="BR935" s="371"/>
      <c r="BS935" s="371"/>
      <c r="BT935" s="371"/>
      <c r="BU935" s="371"/>
      <c r="BV935" s="371"/>
      <c r="BW935" s="371"/>
      <c r="BX935" s="371"/>
      <c r="BY935" s="371"/>
      <c r="BZ935" s="371"/>
      <c r="CA935" s="371"/>
      <c r="CB935" s="371"/>
      <c r="CC935" s="371"/>
      <c r="CD935" s="371"/>
      <c r="CE935" s="371"/>
      <c r="CF935" s="371"/>
    </row>
    <row r="936" spans="1:84" s="22" customFormat="1" x14ac:dyDescent="0.2">
      <c r="A936" s="223"/>
      <c r="C936" s="224"/>
      <c r="Z936" s="225"/>
      <c r="AA936" s="220"/>
      <c r="AE936" s="371"/>
      <c r="AF936" s="371"/>
      <c r="AG936" s="371"/>
      <c r="AH936" s="371"/>
      <c r="AI936" s="371"/>
      <c r="AJ936" s="371"/>
      <c r="AK936" s="371"/>
      <c r="AL936" s="371"/>
      <c r="AM936" s="371"/>
      <c r="AN936" s="371"/>
      <c r="AO936" s="371"/>
      <c r="AP936" s="371"/>
      <c r="AQ936" s="371"/>
      <c r="AR936" s="371"/>
      <c r="AS936" s="371"/>
      <c r="AT936" s="371"/>
      <c r="AU936" s="371"/>
      <c r="AV936" s="371"/>
      <c r="AW936" s="371"/>
      <c r="AX936" s="371"/>
      <c r="AY936" s="371"/>
      <c r="AZ936" s="371"/>
      <c r="BA936" s="371"/>
      <c r="BB936" s="371"/>
      <c r="BC936" s="371"/>
      <c r="BD936" s="371"/>
      <c r="BE936" s="371"/>
      <c r="BF936" s="371"/>
      <c r="BG936" s="371"/>
      <c r="BH936" s="371"/>
      <c r="BI936" s="371"/>
      <c r="BJ936" s="371"/>
      <c r="BK936" s="371"/>
      <c r="BL936" s="371"/>
      <c r="BM936" s="371"/>
      <c r="BN936" s="371"/>
      <c r="BO936" s="371"/>
      <c r="BP936" s="371"/>
      <c r="BQ936" s="371"/>
      <c r="BR936" s="371"/>
      <c r="BS936" s="371"/>
      <c r="BT936" s="371"/>
      <c r="BU936" s="371"/>
      <c r="BV936" s="371"/>
      <c r="BW936" s="371"/>
      <c r="BX936" s="371"/>
      <c r="BY936" s="371"/>
      <c r="BZ936" s="371"/>
      <c r="CA936" s="371"/>
      <c r="CB936" s="371"/>
      <c r="CC936" s="371"/>
      <c r="CD936" s="371"/>
      <c r="CE936" s="371"/>
      <c r="CF936" s="371"/>
    </row>
    <row r="937" spans="1:84" s="22" customFormat="1" x14ac:dyDescent="0.2">
      <c r="A937" s="223"/>
      <c r="C937" s="224"/>
      <c r="Z937" s="225"/>
      <c r="AA937" s="220"/>
      <c r="AE937" s="371"/>
      <c r="AF937" s="371"/>
      <c r="AG937" s="371"/>
      <c r="AH937" s="371"/>
      <c r="AI937" s="371"/>
      <c r="AJ937" s="371"/>
      <c r="AK937" s="371"/>
      <c r="AL937" s="371"/>
      <c r="AM937" s="371"/>
      <c r="AN937" s="371"/>
      <c r="AO937" s="371"/>
      <c r="AP937" s="371"/>
      <c r="AQ937" s="371"/>
      <c r="AR937" s="371"/>
      <c r="AS937" s="371"/>
      <c r="AT937" s="371"/>
      <c r="AU937" s="371"/>
      <c r="AV937" s="371"/>
      <c r="AW937" s="371"/>
      <c r="AX937" s="371"/>
      <c r="AY937" s="371"/>
      <c r="AZ937" s="371"/>
      <c r="BA937" s="371"/>
      <c r="BB937" s="371"/>
      <c r="BC937" s="371"/>
      <c r="BD937" s="371"/>
      <c r="BE937" s="371"/>
      <c r="BF937" s="371"/>
      <c r="BG937" s="371"/>
      <c r="BH937" s="371"/>
      <c r="BI937" s="371"/>
      <c r="BJ937" s="371"/>
      <c r="BK937" s="371"/>
      <c r="BL937" s="371"/>
      <c r="BM937" s="371"/>
      <c r="BN937" s="371"/>
      <c r="BO937" s="371"/>
      <c r="BP937" s="371"/>
      <c r="BQ937" s="371"/>
      <c r="BR937" s="371"/>
      <c r="BS937" s="371"/>
      <c r="BT937" s="371"/>
      <c r="BU937" s="371"/>
      <c r="BV937" s="371"/>
      <c r="BW937" s="371"/>
      <c r="BX937" s="371"/>
      <c r="BY937" s="371"/>
      <c r="BZ937" s="371"/>
      <c r="CA937" s="371"/>
      <c r="CB937" s="371"/>
      <c r="CC937" s="371"/>
      <c r="CD937" s="371"/>
      <c r="CE937" s="371"/>
      <c r="CF937" s="371"/>
    </row>
    <row r="938" spans="1:84" s="22" customFormat="1" x14ac:dyDescent="0.2">
      <c r="A938" s="223"/>
      <c r="C938" s="224"/>
      <c r="Z938" s="225"/>
      <c r="AA938" s="220"/>
      <c r="AE938" s="371"/>
      <c r="AF938" s="371"/>
      <c r="AG938" s="371"/>
      <c r="AH938" s="371"/>
      <c r="AI938" s="371"/>
      <c r="AJ938" s="371"/>
      <c r="AK938" s="371"/>
      <c r="AL938" s="371"/>
      <c r="AM938" s="371"/>
      <c r="AN938" s="371"/>
      <c r="AO938" s="371"/>
      <c r="AP938" s="371"/>
      <c r="AQ938" s="371"/>
      <c r="AR938" s="371"/>
      <c r="AS938" s="371"/>
      <c r="AT938" s="371"/>
      <c r="AU938" s="371"/>
      <c r="AV938" s="371"/>
      <c r="AW938" s="371"/>
      <c r="AX938" s="371"/>
      <c r="AY938" s="371"/>
      <c r="AZ938" s="371"/>
      <c r="BA938" s="371"/>
      <c r="BB938" s="371"/>
      <c r="BC938" s="371"/>
      <c r="BD938" s="371"/>
      <c r="BE938" s="371"/>
      <c r="BF938" s="371"/>
      <c r="BG938" s="371"/>
      <c r="BH938" s="371"/>
      <c r="BI938" s="371"/>
      <c r="BJ938" s="371"/>
      <c r="BK938" s="371"/>
      <c r="BL938" s="371"/>
      <c r="BM938" s="371"/>
      <c r="BN938" s="371"/>
      <c r="BO938" s="371"/>
      <c r="BP938" s="371"/>
      <c r="BQ938" s="371"/>
      <c r="BR938" s="371"/>
      <c r="BS938" s="371"/>
      <c r="BT938" s="371"/>
      <c r="BU938" s="371"/>
      <c r="BV938" s="371"/>
      <c r="BW938" s="371"/>
      <c r="BX938" s="371"/>
      <c r="BY938" s="371"/>
      <c r="BZ938" s="371"/>
      <c r="CA938" s="371"/>
      <c r="CB938" s="371"/>
      <c r="CC938" s="371"/>
      <c r="CD938" s="371"/>
      <c r="CE938" s="371"/>
      <c r="CF938" s="371"/>
    </row>
    <row r="939" spans="1:84" s="22" customFormat="1" x14ac:dyDescent="0.2">
      <c r="A939" s="223"/>
      <c r="C939" s="224"/>
      <c r="Z939" s="225"/>
      <c r="AA939" s="220"/>
      <c r="AE939" s="371"/>
      <c r="AF939" s="371"/>
      <c r="AG939" s="371"/>
      <c r="AH939" s="371"/>
      <c r="AI939" s="371"/>
      <c r="AJ939" s="371"/>
      <c r="AK939" s="371"/>
      <c r="AL939" s="371"/>
      <c r="AM939" s="371"/>
      <c r="AN939" s="371"/>
      <c r="AO939" s="371"/>
      <c r="AP939" s="371"/>
      <c r="AQ939" s="371"/>
      <c r="AR939" s="371"/>
      <c r="AS939" s="371"/>
      <c r="AT939" s="371"/>
      <c r="AU939" s="371"/>
      <c r="AV939" s="371"/>
      <c r="AW939" s="371"/>
      <c r="AX939" s="371"/>
      <c r="AY939" s="371"/>
      <c r="AZ939" s="371"/>
      <c r="BA939" s="371"/>
      <c r="BB939" s="371"/>
      <c r="BC939" s="371"/>
      <c r="BD939" s="371"/>
      <c r="BE939" s="371"/>
      <c r="BF939" s="371"/>
      <c r="BG939" s="371"/>
      <c r="BH939" s="371"/>
      <c r="BI939" s="371"/>
      <c r="BJ939" s="371"/>
      <c r="BK939" s="371"/>
      <c r="BL939" s="371"/>
      <c r="BM939" s="371"/>
      <c r="BN939" s="371"/>
      <c r="BO939" s="371"/>
      <c r="BP939" s="371"/>
      <c r="BQ939" s="371"/>
      <c r="BR939" s="371"/>
      <c r="BS939" s="371"/>
      <c r="BT939" s="371"/>
      <c r="BU939" s="371"/>
      <c r="BV939" s="371"/>
      <c r="BW939" s="371"/>
      <c r="BX939" s="371"/>
      <c r="BY939" s="371"/>
      <c r="BZ939" s="371"/>
      <c r="CA939" s="371"/>
      <c r="CB939" s="371"/>
      <c r="CC939" s="371"/>
      <c r="CD939" s="371"/>
      <c r="CE939" s="371"/>
      <c r="CF939" s="371"/>
    </row>
    <row r="940" spans="1:84" s="22" customFormat="1" x14ac:dyDescent="0.2">
      <c r="A940" s="223"/>
      <c r="C940" s="224"/>
      <c r="Z940" s="225"/>
      <c r="AA940" s="220"/>
      <c r="AE940" s="371"/>
      <c r="AF940" s="371"/>
      <c r="AG940" s="371"/>
      <c r="AH940" s="371"/>
      <c r="AI940" s="371"/>
      <c r="AJ940" s="371"/>
      <c r="AK940" s="371"/>
      <c r="AL940" s="371"/>
      <c r="AM940" s="371"/>
      <c r="AN940" s="371"/>
      <c r="AO940" s="371"/>
      <c r="AP940" s="371"/>
      <c r="AQ940" s="371"/>
      <c r="AR940" s="371"/>
      <c r="AS940" s="371"/>
      <c r="AT940" s="371"/>
      <c r="AU940" s="371"/>
      <c r="AV940" s="371"/>
      <c r="AW940" s="371"/>
      <c r="AX940" s="371"/>
      <c r="AY940" s="371"/>
      <c r="AZ940" s="371"/>
      <c r="BA940" s="371"/>
      <c r="BB940" s="371"/>
      <c r="BC940" s="371"/>
      <c r="BD940" s="371"/>
      <c r="BE940" s="371"/>
      <c r="BF940" s="371"/>
      <c r="BG940" s="371"/>
      <c r="BH940" s="371"/>
      <c r="BI940" s="371"/>
      <c r="BJ940" s="371"/>
      <c r="BK940" s="371"/>
      <c r="BL940" s="371"/>
      <c r="BM940" s="371"/>
      <c r="BN940" s="371"/>
      <c r="BO940" s="371"/>
      <c r="BP940" s="371"/>
      <c r="BQ940" s="371"/>
      <c r="BR940" s="371"/>
      <c r="BS940" s="371"/>
      <c r="BT940" s="371"/>
      <c r="BU940" s="371"/>
      <c r="BV940" s="371"/>
      <c r="BW940" s="371"/>
      <c r="BX940" s="371"/>
      <c r="BY940" s="371"/>
      <c r="BZ940" s="371"/>
      <c r="CA940" s="371"/>
      <c r="CB940" s="371"/>
      <c r="CC940" s="371"/>
      <c r="CD940" s="371"/>
      <c r="CE940" s="371"/>
      <c r="CF940" s="371"/>
    </row>
    <row r="941" spans="1:84" s="22" customFormat="1" x14ac:dyDescent="0.2">
      <c r="A941" s="223"/>
      <c r="C941" s="224"/>
      <c r="Z941" s="225"/>
      <c r="AA941" s="220"/>
      <c r="AE941" s="371"/>
      <c r="AF941" s="371"/>
      <c r="AG941" s="371"/>
      <c r="AH941" s="371"/>
      <c r="AI941" s="371"/>
      <c r="AJ941" s="371"/>
      <c r="AK941" s="371"/>
      <c r="AL941" s="371"/>
      <c r="AM941" s="371"/>
      <c r="AN941" s="371"/>
      <c r="AO941" s="371"/>
      <c r="AP941" s="371"/>
      <c r="AQ941" s="371"/>
      <c r="AR941" s="371"/>
      <c r="AS941" s="371"/>
      <c r="AT941" s="371"/>
      <c r="AU941" s="371"/>
      <c r="AV941" s="371"/>
      <c r="AW941" s="371"/>
      <c r="AX941" s="371"/>
      <c r="AY941" s="371"/>
      <c r="AZ941" s="371"/>
      <c r="BA941" s="371"/>
      <c r="BB941" s="371"/>
      <c r="BC941" s="371"/>
      <c r="BD941" s="371"/>
      <c r="BE941" s="371"/>
      <c r="BF941" s="371"/>
      <c r="BG941" s="371"/>
      <c r="BH941" s="371"/>
      <c r="BI941" s="371"/>
      <c r="BJ941" s="371"/>
      <c r="BK941" s="371"/>
      <c r="BL941" s="371"/>
      <c r="BM941" s="371"/>
      <c r="BN941" s="371"/>
      <c r="BO941" s="371"/>
      <c r="BP941" s="371"/>
      <c r="BQ941" s="371"/>
      <c r="BR941" s="371"/>
      <c r="BS941" s="371"/>
      <c r="BT941" s="371"/>
      <c r="BU941" s="371"/>
      <c r="BV941" s="371"/>
      <c r="BW941" s="371"/>
      <c r="BX941" s="371"/>
      <c r="BY941" s="371"/>
      <c r="BZ941" s="371"/>
      <c r="CA941" s="371"/>
      <c r="CB941" s="371"/>
      <c r="CC941" s="371"/>
      <c r="CD941" s="371"/>
      <c r="CE941" s="371"/>
      <c r="CF941" s="371"/>
    </row>
    <row r="942" spans="1:84" s="22" customFormat="1" x14ac:dyDescent="0.2">
      <c r="A942" s="223"/>
      <c r="C942" s="224"/>
      <c r="Z942" s="225"/>
      <c r="AA942" s="220"/>
      <c r="AE942" s="371"/>
      <c r="AF942" s="371"/>
      <c r="AG942" s="371"/>
      <c r="AH942" s="371"/>
      <c r="AI942" s="371"/>
      <c r="AJ942" s="371"/>
      <c r="AK942" s="371"/>
      <c r="AL942" s="371"/>
      <c r="AM942" s="371"/>
      <c r="AN942" s="371"/>
      <c r="AO942" s="371"/>
      <c r="AP942" s="371"/>
      <c r="AQ942" s="371"/>
      <c r="AR942" s="371"/>
      <c r="AS942" s="371"/>
      <c r="AT942" s="371"/>
      <c r="AU942" s="371"/>
      <c r="AV942" s="371"/>
      <c r="AW942" s="371"/>
      <c r="AX942" s="371"/>
      <c r="AY942" s="371"/>
      <c r="AZ942" s="371"/>
      <c r="BA942" s="371"/>
      <c r="BB942" s="371"/>
      <c r="BC942" s="371"/>
      <c r="BD942" s="371"/>
      <c r="BE942" s="371"/>
      <c r="BF942" s="371"/>
      <c r="BG942" s="371"/>
      <c r="BH942" s="371"/>
      <c r="BI942" s="371"/>
      <c r="BJ942" s="371"/>
      <c r="BK942" s="371"/>
      <c r="BL942" s="371"/>
      <c r="BM942" s="371"/>
      <c r="BN942" s="371"/>
      <c r="BO942" s="371"/>
      <c r="BP942" s="371"/>
      <c r="BQ942" s="371"/>
      <c r="BR942" s="371"/>
      <c r="BS942" s="371"/>
      <c r="BT942" s="371"/>
      <c r="BU942" s="371"/>
      <c r="BV942" s="371"/>
      <c r="BW942" s="371"/>
      <c r="BX942" s="371"/>
      <c r="BY942" s="371"/>
      <c r="BZ942" s="371"/>
      <c r="CA942" s="371"/>
      <c r="CB942" s="371"/>
      <c r="CC942" s="371"/>
      <c r="CD942" s="371"/>
      <c r="CE942" s="371"/>
      <c r="CF942" s="371"/>
    </row>
    <row r="943" spans="1:84" s="22" customFormat="1" x14ac:dyDescent="0.2">
      <c r="A943" s="223"/>
      <c r="C943" s="224"/>
      <c r="Z943" s="225"/>
      <c r="AA943" s="220"/>
      <c r="AE943" s="371"/>
      <c r="AF943" s="371"/>
      <c r="AG943" s="371"/>
      <c r="AH943" s="371"/>
      <c r="AI943" s="371"/>
      <c r="AJ943" s="371"/>
      <c r="AK943" s="371"/>
      <c r="AL943" s="371"/>
      <c r="AM943" s="371"/>
      <c r="AN943" s="371"/>
      <c r="AO943" s="371"/>
      <c r="AP943" s="371"/>
      <c r="AQ943" s="371"/>
      <c r="AR943" s="371"/>
      <c r="AS943" s="371"/>
      <c r="AT943" s="371"/>
      <c r="AU943" s="371"/>
      <c r="AV943" s="371"/>
      <c r="AW943" s="371"/>
      <c r="AX943" s="371"/>
      <c r="AY943" s="371"/>
      <c r="AZ943" s="371"/>
      <c r="BA943" s="371"/>
      <c r="BB943" s="371"/>
      <c r="BC943" s="371"/>
      <c r="BD943" s="371"/>
      <c r="BE943" s="371"/>
      <c r="BF943" s="371"/>
      <c r="BG943" s="371"/>
      <c r="BH943" s="371"/>
      <c r="BI943" s="371"/>
      <c r="BJ943" s="371"/>
      <c r="BK943" s="371"/>
      <c r="BL943" s="371"/>
      <c r="BM943" s="371"/>
      <c r="BN943" s="371"/>
      <c r="BO943" s="371"/>
      <c r="BP943" s="371"/>
      <c r="BQ943" s="371"/>
      <c r="BR943" s="371"/>
      <c r="BS943" s="371"/>
      <c r="BT943" s="371"/>
      <c r="BU943" s="371"/>
      <c r="BV943" s="371"/>
      <c r="BW943" s="371"/>
      <c r="BX943" s="371"/>
      <c r="BY943" s="371"/>
      <c r="BZ943" s="371"/>
      <c r="CA943" s="371"/>
      <c r="CB943" s="371"/>
      <c r="CC943" s="371"/>
      <c r="CD943" s="371"/>
      <c r="CE943" s="371"/>
      <c r="CF943" s="371"/>
    </row>
    <row r="944" spans="1:84" s="22" customFormat="1" x14ac:dyDescent="0.2">
      <c r="A944" s="223"/>
      <c r="C944" s="224"/>
      <c r="Z944" s="225"/>
      <c r="AA944" s="220"/>
      <c r="AE944" s="371"/>
      <c r="AF944" s="371"/>
      <c r="AG944" s="371"/>
      <c r="AH944" s="371"/>
      <c r="AI944" s="371"/>
      <c r="AJ944" s="371"/>
      <c r="AK944" s="371"/>
      <c r="AL944" s="371"/>
      <c r="AM944" s="371"/>
      <c r="AN944" s="371"/>
      <c r="AO944" s="371"/>
      <c r="AP944" s="371"/>
      <c r="AQ944" s="371"/>
      <c r="AR944" s="371"/>
      <c r="AS944" s="371"/>
      <c r="AT944" s="371"/>
      <c r="AU944" s="371"/>
      <c r="AV944" s="371"/>
      <c r="AW944" s="371"/>
      <c r="AX944" s="371"/>
      <c r="AY944" s="371"/>
      <c r="AZ944" s="371"/>
      <c r="BA944" s="371"/>
      <c r="BB944" s="371"/>
      <c r="BC944" s="371"/>
      <c r="BD944" s="371"/>
      <c r="BE944" s="371"/>
      <c r="BF944" s="371"/>
      <c r="BG944" s="371"/>
      <c r="BH944" s="371"/>
      <c r="BI944" s="371"/>
      <c r="BJ944" s="371"/>
      <c r="BK944" s="371"/>
      <c r="BL944" s="371"/>
      <c r="BM944" s="371"/>
      <c r="BN944" s="371"/>
      <c r="BO944" s="371"/>
      <c r="BP944" s="371"/>
      <c r="BQ944" s="371"/>
      <c r="BR944" s="371"/>
      <c r="BS944" s="371"/>
      <c r="BT944" s="371"/>
      <c r="BU944" s="371"/>
      <c r="BV944" s="371"/>
      <c r="BW944" s="371"/>
      <c r="BX944" s="371"/>
      <c r="BY944" s="371"/>
      <c r="BZ944" s="371"/>
      <c r="CA944" s="371"/>
      <c r="CB944" s="371"/>
      <c r="CC944" s="371"/>
      <c r="CD944" s="371"/>
      <c r="CE944" s="371"/>
      <c r="CF944" s="371"/>
    </row>
    <row r="945" spans="1:84" s="22" customFormat="1" x14ac:dyDescent="0.2">
      <c r="A945" s="223"/>
      <c r="C945" s="224"/>
      <c r="Z945" s="225"/>
      <c r="AA945" s="220"/>
      <c r="AE945" s="371"/>
      <c r="AF945" s="371"/>
      <c r="AG945" s="371"/>
      <c r="AH945" s="371"/>
      <c r="AI945" s="371"/>
      <c r="AJ945" s="371"/>
      <c r="AK945" s="371"/>
      <c r="AL945" s="371"/>
      <c r="AM945" s="371"/>
      <c r="AN945" s="371"/>
      <c r="AO945" s="371"/>
      <c r="AP945" s="371"/>
      <c r="AQ945" s="371"/>
      <c r="AR945" s="371"/>
      <c r="AS945" s="371"/>
      <c r="AT945" s="371"/>
      <c r="AU945" s="371"/>
      <c r="AV945" s="371"/>
      <c r="AW945" s="371"/>
      <c r="AX945" s="371"/>
      <c r="AY945" s="371"/>
      <c r="AZ945" s="371"/>
      <c r="BA945" s="371"/>
      <c r="BB945" s="371"/>
      <c r="BC945" s="371"/>
      <c r="BD945" s="371"/>
      <c r="BE945" s="371"/>
      <c r="BF945" s="371"/>
      <c r="BG945" s="371"/>
      <c r="BH945" s="371"/>
      <c r="BI945" s="371"/>
      <c r="BJ945" s="371"/>
      <c r="BK945" s="371"/>
      <c r="BL945" s="371"/>
      <c r="BM945" s="371"/>
      <c r="BN945" s="371"/>
      <c r="BO945" s="371"/>
      <c r="BP945" s="371"/>
      <c r="BQ945" s="371"/>
      <c r="BR945" s="371"/>
      <c r="BS945" s="371"/>
      <c r="BT945" s="371"/>
      <c r="BU945" s="371"/>
      <c r="BV945" s="371"/>
      <c r="BW945" s="371"/>
      <c r="BX945" s="371"/>
      <c r="BY945" s="371"/>
      <c r="BZ945" s="371"/>
      <c r="CA945" s="371"/>
      <c r="CB945" s="371"/>
      <c r="CC945" s="371"/>
      <c r="CD945" s="371"/>
      <c r="CE945" s="371"/>
      <c r="CF945" s="371"/>
    </row>
    <row r="946" spans="1:84" s="22" customFormat="1" x14ac:dyDescent="0.2">
      <c r="A946" s="223"/>
      <c r="C946" s="224"/>
      <c r="Z946" s="225"/>
      <c r="AA946" s="220"/>
      <c r="AE946" s="371"/>
      <c r="AF946" s="371"/>
      <c r="AG946" s="371"/>
      <c r="AH946" s="371"/>
      <c r="AI946" s="371"/>
      <c r="AJ946" s="371"/>
      <c r="AK946" s="371"/>
      <c r="AL946" s="371"/>
      <c r="AM946" s="371"/>
      <c r="AN946" s="371"/>
      <c r="AO946" s="371"/>
      <c r="AP946" s="371"/>
      <c r="AQ946" s="371"/>
      <c r="AR946" s="371"/>
      <c r="AS946" s="371"/>
      <c r="AT946" s="371"/>
      <c r="AU946" s="371"/>
      <c r="AV946" s="371"/>
      <c r="AW946" s="371"/>
      <c r="AX946" s="371"/>
      <c r="AY946" s="371"/>
      <c r="AZ946" s="371"/>
      <c r="BA946" s="371"/>
      <c r="BB946" s="371"/>
      <c r="BC946" s="371"/>
      <c r="BD946" s="371"/>
      <c r="BE946" s="371"/>
      <c r="BF946" s="371"/>
      <c r="BG946" s="371"/>
      <c r="BH946" s="371"/>
      <c r="BI946" s="371"/>
      <c r="BJ946" s="371"/>
      <c r="BK946" s="371"/>
      <c r="BL946" s="371"/>
      <c r="BM946" s="371"/>
      <c r="BN946" s="371"/>
      <c r="BO946" s="371"/>
      <c r="BP946" s="371"/>
      <c r="BQ946" s="371"/>
      <c r="BR946" s="371"/>
      <c r="BS946" s="371"/>
      <c r="BT946" s="371"/>
      <c r="BU946" s="371"/>
      <c r="BV946" s="371"/>
      <c r="BW946" s="371"/>
      <c r="BX946" s="371"/>
      <c r="BY946" s="371"/>
      <c r="BZ946" s="371"/>
      <c r="CA946" s="371"/>
      <c r="CB946" s="371"/>
      <c r="CC946" s="371"/>
      <c r="CD946" s="371"/>
      <c r="CE946" s="371"/>
      <c r="CF946" s="371"/>
    </row>
    <row r="947" spans="1:84" s="22" customFormat="1" x14ac:dyDescent="0.2">
      <c r="A947" s="223"/>
      <c r="C947" s="224"/>
      <c r="Z947" s="225"/>
      <c r="AA947" s="220"/>
      <c r="AE947" s="371"/>
      <c r="AF947" s="371"/>
      <c r="AG947" s="371"/>
      <c r="AH947" s="371"/>
      <c r="AI947" s="371"/>
      <c r="AJ947" s="371"/>
      <c r="AK947" s="371"/>
      <c r="AL947" s="371"/>
      <c r="AM947" s="371"/>
      <c r="AN947" s="371"/>
      <c r="AO947" s="371"/>
      <c r="AP947" s="371"/>
      <c r="AQ947" s="371"/>
      <c r="AR947" s="371"/>
      <c r="AS947" s="371"/>
      <c r="AT947" s="371"/>
      <c r="AU947" s="371"/>
      <c r="AV947" s="371"/>
      <c r="AW947" s="371"/>
      <c r="AX947" s="371"/>
      <c r="AY947" s="371"/>
      <c r="AZ947" s="371"/>
      <c r="BA947" s="371"/>
      <c r="BB947" s="371"/>
      <c r="BC947" s="371"/>
      <c r="BD947" s="371"/>
      <c r="BE947" s="371"/>
      <c r="BF947" s="371"/>
      <c r="BG947" s="371"/>
      <c r="BH947" s="371"/>
      <c r="BI947" s="371"/>
      <c r="BJ947" s="371"/>
      <c r="BK947" s="371"/>
      <c r="BL947" s="371"/>
      <c r="BM947" s="371"/>
      <c r="BN947" s="371"/>
      <c r="BO947" s="371"/>
      <c r="BP947" s="371"/>
      <c r="BQ947" s="371"/>
      <c r="BR947" s="371"/>
      <c r="BS947" s="371"/>
      <c r="BT947" s="371"/>
      <c r="BU947" s="371"/>
      <c r="BV947" s="371"/>
      <c r="BW947" s="371"/>
      <c r="BX947" s="371"/>
      <c r="BY947" s="371"/>
      <c r="BZ947" s="371"/>
      <c r="CA947" s="371"/>
      <c r="CB947" s="371"/>
      <c r="CC947" s="371"/>
      <c r="CD947" s="371"/>
      <c r="CE947" s="371"/>
      <c r="CF947" s="371"/>
    </row>
    <row r="948" spans="1:84" s="22" customFormat="1" x14ac:dyDescent="0.2">
      <c r="A948" s="223"/>
      <c r="C948" s="224"/>
      <c r="Z948" s="225"/>
      <c r="AA948" s="220"/>
      <c r="AE948" s="371"/>
      <c r="AF948" s="371"/>
      <c r="AG948" s="371"/>
      <c r="AH948" s="371"/>
      <c r="AI948" s="371"/>
      <c r="AJ948" s="371"/>
      <c r="AK948" s="371"/>
      <c r="AL948" s="371"/>
      <c r="AM948" s="371"/>
      <c r="AN948" s="371"/>
      <c r="AO948" s="371"/>
      <c r="AP948" s="371"/>
      <c r="AQ948" s="371"/>
      <c r="AR948" s="371"/>
      <c r="AS948" s="371"/>
      <c r="AT948" s="371"/>
      <c r="AU948" s="371"/>
      <c r="AV948" s="371"/>
      <c r="AW948" s="371"/>
      <c r="AX948" s="371"/>
      <c r="AY948" s="371"/>
      <c r="AZ948" s="371"/>
      <c r="BA948" s="371"/>
      <c r="BB948" s="371"/>
      <c r="BC948" s="371"/>
      <c r="BD948" s="371"/>
      <c r="BE948" s="371"/>
      <c r="BF948" s="371"/>
      <c r="BG948" s="371"/>
      <c r="BH948" s="371"/>
      <c r="BI948" s="371"/>
      <c r="BJ948" s="371"/>
      <c r="BK948" s="371"/>
      <c r="BL948" s="371"/>
      <c r="BM948" s="371"/>
      <c r="BN948" s="371"/>
      <c r="BO948" s="371"/>
      <c r="BP948" s="371"/>
      <c r="BQ948" s="371"/>
      <c r="BR948" s="371"/>
      <c r="BS948" s="371"/>
      <c r="BT948" s="371"/>
      <c r="BU948" s="371"/>
      <c r="BV948" s="371"/>
      <c r="BW948" s="371"/>
      <c r="BX948" s="371"/>
      <c r="BY948" s="371"/>
      <c r="BZ948" s="371"/>
      <c r="CA948" s="371"/>
      <c r="CB948" s="371"/>
      <c r="CC948" s="371"/>
      <c r="CD948" s="371"/>
      <c r="CE948" s="371"/>
      <c r="CF948" s="371"/>
    </row>
    <row r="949" spans="1:84" s="22" customFormat="1" x14ac:dyDescent="0.2">
      <c r="A949" s="223"/>
      <c r="C949" s="224"/>
      <c r="Z949" s="225"/>
      <c r="AA949" s="220"/>
      <c r="AE949" s="371"/>
      <c r="AF949" s="371"/>
      <c r="AG949" s="371"/>
      <c r="AH949" s="371"/>
      <c r="AI949" s="371"/>
      <c r="AJ949" s="371"/>
      <c r="AK949" s="371"/>
      <c r="AL949" s="371"/>
      <c r="AM949" s="371"/>
      <c r="AN949" s="371"/>
      <c r="AO949" s="371"/>
      <c r="AP949" s="371"/>
      <c r="AQ949" s="371"/>
      <c r="AR949" s="371"/>
      <c r="AS949" s="371"/>
      <c r="AT949" s="371"/>
      <c r="AU949" s="371"/>
      <c r="AV949" s="371"/>
      <c r="AW949" s="371"/>
      <c r="AX949" s="371"/>
      <c r="AY949" s="371"/>
      <c r="AZ949" s="371"/>
      <c r="BA949" s="371"/>
      <c r="BB949" s="371"/>
      <c r="BC949" s="371"/>
      <c r="BD949" s="371"/>
      <c r="BE949" s="371"/>
      <c r="BF949" s="371"/>
      <c r="BG949" s="371"/>
      <c r="BH949" s="371"/>
      <c r="BI949" s="371"/>
      <c r="BJ949" s="371"/>
      <c r="BK949" s="371"/>
      <c r="BL949" s="371"/>
      <c r="BM949" s="371"/>
      <c r="BN949" s="371"/>
      <c r="BO949" s="371"/>
      <c r="BP949" s="371"/>
      <c r="BQ949" s="371"/>
      <c r="BR949" s="371"/>
      <c r="BS949" s="371"/>
      <c r="BT949" s="371"/>
      <c r="BU949" s="371"/>
      <c r="BV949" s="371"/>
      <c r="BW949" s="371"/>
      <c r="BX949" s="371"/>
      <c r="BY949" s="371"/>
      <c r="BZ949" s="371"/>
      <c r="CA949" s="371"/>
      <c r="CB949" s="371"/>
      <c r="CC949" s="371"/>
      <c r="CD949" s="371"/>
      <c r="CE949" s="371"/>
      <c r="CF949" s="371"/>
    </row>
    <row r="950" spans="1:84" s="22" customFormat="1" x14ac:dyDescent="0.2">
      <c r="A950" s="223"/>
      <c r="C950" s="224"/>
      <c r="Z950" s="225"/>
      <c r="AA950" s="220"/>
      <c r="AE950" s="371"/>
      <c r="AF950" s="371"/>
      <c r="AG950" s="371"/>
      <c r="AH950" s="371"/>
      <c r="AI950" s="371"/>
      <c r="AJ950" s="371"/>
      <c r="AK950" s="371"/>
      <c r="AL950" s="371"/>
      <c r="AM950" s="371"/>
      <c r="AN950" s="371"/>
      <c r="AO950" s="371"/>
      <c r="AP950" s="371"/>
      <c r="AQ950" s="371"/>
      <c r="AR950" s="371"/>
      <c r="AS950" s="371"/>
      <c r="AT950" s="371"/>
      <c r="AU950" s="371"/>
      <c r="AV950" s="371"/>
      <c r="AW950" s="371"/>
      <c r="AX950" s="371"/>
      <c r="AY950" s="371"/>
      <c r="AZ950" s="371"/>
      <c r="BA950" s="371"/>
      <c r="BB950" s="371"/>
      <c r="BC950" s="371"/>
      <c r="BD950" s="371"/>
      <c r="BE950" s="371"/>
      <c r="BF950" s="371"/>
      <c r="BG950" s="371"/>
      <c r="BH950" s="371"/>
      <c r="BI950" s="371"/>
      <c r="BJ950" s="371"/>
      <c r="BK950" s="371"/>
      <c r="BL950" s="371"/>
      <c r="BM950" s="371"/>
      <c r="BN950" s="371"/>
      <c r="BO950" s="371"/>
      <c r="BP950" s="371"/>
      <c r="BQ950" s="371"/>
      <c r="BR950" s="371"/>
      <c r="BS950" s="371"/>
      <c r="BT950" s="371"/>
      <c r="BU950" s="371"/>
      <c r="BV950" s="371"/>
      <c r="BW950" s="371"/>
      <c r="BX950" s="371"/>
      <c r="BY950" s="371"/>
      <c r="BZ950" s="371"/>
      <c r="CA950" s="371"/>
      <c r="CB950" s="371"/>
      <c r="CC950" s="371"/>
      <c r="CD950" s="371"/>
      <c r="CE950" s="371"/>
      <c r="CF950" s="371"/>
    </row>
    <row r="951" spans="1:84" s="22" customFormat="1" x14ac:dyDescent="0.2">
      <c r="A951" s="223"/>
      <c r="C951" s="224"/>
      <c r="Z951" s="225"/>
      <c r="AA951" s="220"/>
      <c r="AE951" s="371"/>
      <c r="AF951" s="371"/>
      <c r="AG951" s="371"/>
      <c r="AH951" s="371"/>
      <c r="AI951" s="371"/>
      <c r="AJ951" s="371"/>
      <c r="AK951" s="371"/>
      <c r="AL951" s="371"/>
      <c r="AM951" s="371"/>
      <c r="AN951" s="371"/>
      <c r="AO951" s="371"/>
      <c r="AP951" s="371"/>
      <c r="AQ951" s="371"/>
      <c r="AR951" s="371"/>
      <c r="AS951" s="371"/>
      <c r="AT951" s="371"/>
      <c r="AU951" s="371"/>
      <c r="AV951" s="371"/>
      <c r="AW951" s="371"/>
      <c r="AX951" s="371"/>
      <c r="AY951" s="371"/>
      <c r="AZ951" s="371"/>
      <c r="BA951" s="371"/>
      <c r="BB951" s="371"/>
      <c r="BC951" s="371"/>
      <c r="BD951" s="371"/>
      <c r="BE951" s="371"/>
      <c r="BF951" s="371"/>
      <c r="BG951" s="371"/>
      <c r="BH951" s="371"/>
      <c r="BI951" s="371"/>
      <c r="BJ951" s="371"/>
      <c r="BK951" s="371"/>
      <c r="BL951" s="371"/>
      <c r="BM951" s="371"/>
      <c r="BN951" s="371"/>
      <c r="BO951" s="371"/>
      <c r="BP951" s="371"/>
      <c r="BQ951" s="371"/>
      <c r="BR951" s="371"/>
      <c r="BS951" s="371"/>
      <c r="BT951" s="371"/>
      <c r="BU951" s="371"/>
      <c r="BV951" s="371"/>
      <c r="BW951" s="371"/>
      <c r="BX951" s="371"/>
      <c r="BY951" s="371"/>
      <c r="BZ951" s="371"/>
      <c r="CA951" s="371"/>
      <c r="CB951" s="371"/>
      <c r="CC951" s="371"/>
      <c r="CD951" s="371"/>
      <c r="CE951" s="371"/>
      <c r="CF951" s="371"/>
    </row>
    <row r="952" spans="1:84" s="22" customFormat="1" x14ac:dyDescent="0.2">
      <c r="A952" s="223"/>
      <c r="C952" s="224"/>
      <c r="Z952" s="225"/>
      <c r="AA952" s="220"/>
      <c r="AE952" s="371"/>
      <c r="AF952" s="371"/>
      <c r="AG952" s="371"/>
      <c r="AH952" s="371"/>
      <c r="AI952" s="371"/>
      <c r="AJ952" s="371"/>
      <c r="AK952" s="371"/>
      <c r="AL952" s="371"/>
      <c r="AM952" s="371"/>
      <c r="AN952" s="371"/>
      <c r="AO952" s="371"/>
      <c r="AP952" s="371"/>
      <c r="AQ952" s="371"/>
      <c r="AR952" s="371"/>
      <c r="AS952" s="371"/>
      <c r="AT952" s="371"/>
      <c r="AU952" s="371"/>
      <c r="AV952" s="371"/>
      <c r="AW952" s="371"/>
      <c r="AX952" s="371"/>
      <c r="AY952" s="371"/>
      <c r="AZ952" s="371"/>
      <c r="BA952" s="371"/>
      <c r="BB952" s="371"/>
      <c r="BC952" s="371"/>
      <c r="BD952" s="371"/>
      <c r="BE952" s="371"/>
      <c r="BF952" s="371"/>
      <c r="BG952" s="371"/>
      <c r="BH952" s="371"/>
      <c r="BI952" s="371"/>
      <c r="BJ952" s="371"/>
      <c r="BK952" s="371"/>
      <c r="BL952" s="371"/>
      <c r="BM952" s="371"/>
      <c r="BN952" s="371"/>
      <c r="BO952" s="371"/>
      <c r="BP952" s="371"/>
      <c r="BQ952" s="371"/>
      <c r="BR952" s="371"/>
      <c r="BS952" s="371"/>
      <c r="BT952" s="371"/>
      <c r="BU952" s="371"/>
      <c r="BV952" s="371"/>
      <c r="BW952" s="371"/>
      <c r="BX952" s="371"/>
      <c r="BY952" s="371"/>
      <c r="BZ952" s="371"/>
      <c r="CA952" s="371"/>
      <c r="CB952" s="371"/>
      <c r="CC952" s="371"/>
      <c r="CD952" s="371"/>
      <c r="CE952" s="371"/>
      <c r="CF952" s="371"/>
    </row>
    <row r="953" spans="1:84" s="22" customFormat="1" x14ac:dyDescent="0.2">
      <c r="A953" s="223"/>
      <c r="C953" s="224"/>
      <c r="Z953" s="225"/>
      <c r="AA953" s="220"/>
      <c r="AE953" s="371"/>
      <c r="AF953" s="371"/>
      <c r="AG953" s="371"/>
      <c r="AH953" s="371"/>
      <c r="AI953" s="371"/>
      <c r="AJ953" s="371"/>
      <c r="AK953" s="371"/>
      <c r="AL953" s="371"/>
      <c r="AM953" s="371"/>
      <c r="AN953" s="371"/>
      <c r="AO953" s="371"/>
      <c r="AP953" s="371"/>
      <c r="AQ953" s="371"/>
      <c r="AR953" s="371"/>
      <c r="AS953" s="371"/>
      <c r="AT953" s="371"/>
      <c r="AU953" s="371"/>
      <c r="AV953" s="371"/>
      <c r="AW953" s="371"/>
      <c r="AX953" s="371"/>
      <c r="AY953" s="371"/>
      <c r="AZ953" s="371"/>
      <c r="BA953" s="371"/>
      <c r="BB953" s="371"/>
      <c r="BC953" s="371"/>
      <c r="BD953" s="371"/>
      <c r="BE953" s="371"/>
      <c r="BF953" s="371"/>
      <c r="BG953" s="371"/>
      <c r="BH953" s="371"/>
      <c r="BI953" s="371"/>
      <c r="BJ953" s="371"/>
      <c r="BK953" s="371"/>
      <c r="BL953" s="371"/>
      <c r="BM953" s="371"/>
      <c r="BN953" s="371"/>
      <c r="BO953" s="371"/>
      <c r="BP953" s="371"/>
      <c r="BQ953" s="371"/>
      <c r="BR953" s="371"/>
      <c r="BS953" s="371"/>
      <c r="BT953" s="371"/>
      <c r="BU953" s="371"/>
      <c r="BV953" s="371"/>
      <c r="BW953" s="371"/>
      <c r="BX953" s="371"/>
      <c r="BY953" s="371"/>
      <c r="BZ953" s="371"/>
      <c r="CA953" s="371"/>
      <c r="CB953" s="371"/>
      <c r="CC953" s="371"/>
      <c r="CD953" s="371"/>
      <c r="CE953" s="371"/>
      <c r="CF953" s="371"/>
    </row>
    <row r="954" spans="1:84" s="22" customFormat="1" x14ac:dyDescent="0.2">
      <c r="A954" s="223"/>
      <c r="C954" s="224"/>
      <c r="Z954" s="225"/>
      <c r="AA954" s="220"/>
      <c r="AE954" s="371"/>
      <c r="AF954" s="371"/>
      <c r="AG954" s="371"/>
      <c r="AH954" s="371"/>
      <c r="AI954" s="371"/>
      <c r="AJ954" s="371"/>
      <c r="AK954" s="371"/>
      <c r="AL954" s="371"/>
      <c r="AM954" s="371"/>
      <c r="AN954" s="371"/>
      <c r="AO954" s="371"/>
      <c r="AP954" s="371"/>
      <c r="AQ954" s="371"/>
      <c r="AR954" s="371"/>
      <c r="AS954" s="371"/>
      <c r="AT954" s="371"/>
      <c r="AU954" s="371"/>
      <c r="AV954" s="371"/>
      <c r="AW954" s="371"/>
      <c r="AX954" s="371"/>
      <c r="AY954" s="371"/>
      <c r="AZ954" s="371"/>
      <c r="BA954" s="371"/>
      <c r="BB954" s="371"/>
      <c r="BC954" s="371"/>
      <c r="BD954" s="371"/>
      <c r="BE954" s="371"/>
      <c r="BF954" s="371"/>
      <c r="BG954" s="371"/>
      <c r="BH954" s="371"/>
      <c r="BI954" s="371"/>
      <c r="BJ954" s="371"/>
      <c r="BK954" s="371"/>
      <c r="BL954" s="371"/>
      <c r="BM954" s="371"/>
      <c r="BN954" s="371"/>
      <c r="BO954" s="371"/>
      <c r="BP954" s="371"/>
      <c r="BQ954" s="371"/>
      <c r="BR954" s="371"/>
      <c r="BS954" s="371"/>
      <c r="BT954" s="371"/>
      <c r="BU954" s="371"/>
      <c r="BV954" s="371"/>
      <c r="BW954" s="371"/>
      <c r="BX954" s="371"/>
      <c r="BY954" s="371"/>
      <c r="BZ954" s="371"/>
      <c r="CA954" s="371"/>
      <c r="CB954" s="371"/>
      <c r="CC954" s="371"/>
      <c r="CD954" s="371"/>
      <c r="CE954" s="371"/>
      <c r="CF954" s="371"/>
    </row>
    <row r="955" spans="1:84" s="22" customFormat="1" x14ac:dyDescent="0.2">
      <c r="A955" s="223"/>
      <c r="C955" s="224"/>
      <c r="Z955" s="225"/>
      <c r="AA955" s="220"/>
      <c r="AE955" s="371"/>
      <c r="AF955" s="371"/>
      <c r="AG955" s="371"/>
      <c r="AH955" s="371"/>
      <c r="AI955" s="371"/>
      <c r="AJ955" s="371"/>
      <c r="AK955" s="371"/>
      <c r="AL955" s="371"/>
      <c r="AM955" s="371"/>
      <c r="AN955" s="371"/>
      <c r="AO955" s="371"/>
      <c r="AP955" s="371"/>
      <c r="AQ955" s="371"/>
      <c r="AR955" s="371"/>
      <c r="AS955" s="371"/>
      <c r="AT955" s="371"/>
      <c r="AU955" s="371"/>
      <c r="AV955" s="371"/>
      <c r="AW955" s="371"/>
      <c r="AX955" s="371"/>
      <c r="AY955" s="371"/>
      <c r="AZ955" s="371"/>
      <c r="BA955" s="371"/>
      <c r="BB955" s="371"/>
      <c r="BC955" s="371"/>
      <c r="BD955" s="371"/>
      <c r="BE955" s="371"/>
      <c r="BF955" s="371"/>
      <c r="BG955" s="371"/>
      <c r="BH955" s="371"/>
      <c r="BI955" s="371"/>
      <c r="BJ955" s="371"/>
      <c r="BK955" s="371"/>
      <c r="BL955" s="371"/>
      <c r="BM955" s="371"/>
      <c r="BN955" s="371"/>
      <c r="BO955" s="371"/>
      <c r="BP955" s="371"/>
      <c r="BQ955" s="371"/>
      <c r="BR955" s="371"/>
      <c r="BS955" s="371"/>
      <c r="BT955" s="371"/>
      <c r="BU955" s="371"/>
      <c r="BV955" s="371"/>
      <c r="BW955" s="371"/>
      <c r="BX955" s="371"/>
      <c r="BY955" s="371"/>
      <c r="BZ955" s="371"/>
      <c r="CA955" s="371"/>
      <c r="CB955" s="371"/>
      <c r="CC955" s="371"/>
      <c r="CD955" s="371"/>
      <c r="CE955" s="371"/>
      <c r="CF955" s="371"/>
    </row>
    <row r="956" spans="1:84" s="22" customFormat="1" x14ac:dyDescent="0.2">
      <c r="A956" s="223"/>
      <c r="C956" s="224"/>
      <c r="Z956" s="225"/>
      <c r="AA956" s="220"/>
      <c r="AE956" s="371"/>
      <c r="AF956" s="371"/>
      <c r="AG956" s="371"/>
      <c r="AH956" s="371"/>
      <c r="AI956" s="371"/>
      <c r="AJ956" s="371"/>
      <c r="AK956" s="371"/>
      <c r="AL956" s="371"/>
      <c r="AM956" s="371"/>
      <c r="AN956" s="371"/>
      <c r="AO956" s="371"/>
      <c r="AP956" s="371"/>
      <c r="AQ956" s="371"/>
      <c r="AR956" s="371"/>
      <c r="AS956" s="371"/>
      <c r="AT956" s="371"/>
      <c r="AU956" s="371"/>
      <c r="AV956" s="371"/>
      <c r="AW956" s="371"/>
      <c r="AX956" s="371"/>
      <c r="AY956" s="371"/>
      <c r="AZ956" s="371"/>
      <c r="BA956" s="371"/>
      <c r="BB956" s="371"/>
      <c r="BC956" s="371"/>
      <c r="BD956" s="371"/>
      <c r="BE956" s="371"/>
      <c r="BF956" s="371"/>
      <c r="BG956" s="371"/>
      <c r="BH956" s="371"/>
      <c r="BI956" s="371"/>
      <c r="BJ956" s="371"/>
      <c r="BK956" s="371"/>
      <c r="BL956" s="371"/>
      <c r="BM956" s="371"/>
      <c r="BN956" s="371"/>
      <c r="BO956" s="371"/>
      <c r="BP956" s="371"/>
      <c r="BQ956" s="371"/>
      <c r="BR956" s="371"/>
      <c r="BS956" s="371"/>
      <c r="BT956" s="371"/>
      <c r="BU956" s="371"/>
      <c r="BV956" s="371"/>
      <c r="BW956" s="371"/>
      <c r="BX956" s="371"/>
      <c r="BY956" s="371"/>
      <c r="BZ956" s="371"/>
      <c r="CA956" s="371"/>
      <c r="CB956" s="371"/>
      <c r="CC956" s="371"/>
      <c r="CD956" s="371"/>
      <c r="CE956" s="371"/>
      <c r="CF956" s="371"/>
    </row>
    <row r="957" spans="1:84" s="22" customFormat="1" x14ac:dyDescent="0.2">
      <c r="A957" s="223"/>
      <c r="C957" s="224"/>
      <c r="Z957" s="225"/>
      <c r="AA957" s="220"/>
      <c r="AE957" s="371"/>
      <c r="AF957" s="371"/>
      <c r="AG957" s="371"/>
      <c r="AH957" s="371"/>
      <c r="AI957" s="371"/>
      <c r="AJ957" s="371"/>
      <c r="AK957" s="371"/>
      <c r="AL957" s="371"/>
      <c r="AM957" s="371"/>
      <c r="AN957" s="371"/>
      <c r="AO957" s="371"/>
      <c r="AP957" s="371"/>
      <c r="AQ957" s="371"/>
      <c r="AR957" s="371"/>
      <c r="AS957" s="371"/>
      <c r="AT957" s="371"/>
      <c r="AU957" s="371"/>
      <c r="AV957" s="371"/>
      <c r="AW957" s="371"/>
      <c r="AX957" s="371"/>
      <c r="AY957" s="371"/>
      <c r="AZ957" s="371"/>
      <c r="BA957" s="371"/>
      <c r="BB957" s="371"/>
      <c r="BC957" s="371"/>
      <c r="BD957" s="371"/>
      <c r="BE957" s="371"/>
      <c r="BF957" s="371"/>
      <c r="BG957" s="371"/>
      <c r="BH957" s="371"/>
      <c r="BI957" s="371"/>
      <c r="BJ957" s="371"/>
      <c r="BK957" s="371"/>
      <c r="BL957" s="371"/>
      <c r="BM957" s="371"/>
      <c r="BN957" s="371"/>
      <c r="BO957" s="371"/>
      <c r="BP957" s="371"/>
      <c r="BQ957" s="371"/>
      <c r="BR957" s="371"/>
      <c r="BS957" s="371"/>
      <c r="BT957" s="371"/>
      <c r="BU957" s="371"/>
      <c r="BV957" s="371"/>
      <c r="BW957" s="371"/>
      <c r="BX957" s="371"/>
      <c r="BY957" s="371"/>
      <c r="BZ957" s="371"/>
      <c r="CA957" s="371"/>
      <c r="CB957" s="371"/>
      <c r="CC957" s="371"/>
      <c r="CD957" s="371"/>
      <c r="CE957" s="371"/>
      <c r="CF957" s="371"/>
    </row>
    <row r="958" spans="1:84" s="22" customFormat="1" x14ac:dyDescent="0.2">
      <c r="A958" s="223"/>
      <c r="C958" s="224"/>
      <c r="Z958" s="225"/>
      <c r="AA958" s="220"/>
      <c r="AE958" s="371"/>
      <c r="AF958" s="371"/>
      <c r="AG958" s="371"/>
      <c r="AH958" s="371"/>
      <c r="AI958" s="371"/>
      <c r="AJ958" s="371"/>
      <c r="AK958" s="371"/>
      <c r="AL958" s="371"/>
      <c r="AM958" s="371"/>
      <c r="AN958" s="371"/>
      <c r="AO958" s="371"/>
      <c r="AP958" s="371"/>
      <c r="AQ958" s="371"/>
      <c r="AR958" s="371"/>
      <c r="AS958" s="371"/>
      <c r="AT958" s="371"/>
      <c r="AU958" s="371"/>
      <c r="AV958" s="371"/>
      <c r="AW958" s="371"/>
      <c r="AX958" s="371"/>
      <c r="AY958" s="371"/>
      <c r="AZ958" s="371"/>
      <c r="BA958" s="371"/>
      <c r="BB958" s="371"/>
      <c r="BC958" s="371"/>
      <c r="BD958" s="371"/>
      <c r="BE958" s="371"/>
      <c r="BF958" s="371"/>
      <c r="BG958" s="371"/>
      <c r="BH958" s="371"/>
      <c r="BI958" s="371"/>
      <c r="BJ958" s="371"/>
      <c r="BK958" s="371"/>
      <c r="BL958" s="371"/>
      <c r="BM958" s="371"/>
      <c r="BN958" s="371"/>
      <c r="BO958" s="371"/>
      <c r="BP958" s="371"/>
      <c r="BQ958" s="371"/>
      <c r="BR958" s="371"/>
      <c r="BS958" s="371"/>
      <c r="BT958" s="371"/>
      <c r="BU958" s="371"/>
      <c r="BV958" s="371"/>
      <c r="BW958" s="371"/>
      <c r="BX958" s="371"/>
      <c r="BY958" s="371"/>
      <c r="BZ958" s="371"/>
      <c r="CA958" s="371"/>
      <c r="CB958" s="371"/>
      <c r="CC958" s="371"/>
      <c r="CD958" s="371"/>
      <c r="CE958" s="371"/>
      <c r="CF958" s="371"/>
    </row>
    <row r="959" spans="1:84" s="22" customFormat="1" x14ac:dyDescent="0.2">
      <c r="A959" s="223"/>
      <c r="C959" s="224"/>
      <c r="Z959" s="225"/>
      <c r="AA959" s="220"/>
      <c r="AE959" s="371"/>
      <c r="AF959" s="371"/>
      <c r="AG959" s="371"/>
      <c r="AH959" s="371"/>
      <c r="AI959" s="371"/>
      <c r="AJ959" s="371"/>
      <c r="AK959" s="371"/>
      <c r="AL959" s="371"/>
      <c r="AM959" s="371"/>
      <c r="AN959" s="371"/>
      <c r="AO959" s="371"/>
      <c r="AP959" s="371"/>
      <c r="AQ959" s="371"/>
      <c r="AR959" s="371"/>
      <c r="AS959" s="371"/>
      <c r="AT959" s="371"/>
      <c r="AU959" s="371"/>
      <c r="AV959" s="371"/>
      <c r="AW959" s="371"/>
      <c r="AX959" s="371"/>
      <c r="AY959" s="371"/>
      <c r="AZ959" s="371"/>
      <c r="BA959" s="371"/>
      <c r="BB959" s="371"/>
      <c r="BC959" s="371"/>
      <c r="BD959" s="371"/>
      <c r="BE959" s="371"/>
      <c r="BF959" s="371"/>
      <c r="BG959" s="371"/>
      <c r="BH959" s="371"/>
      <c r="BI959" s="371"/>
      <c r="BJ959" s="371"/>
      <c r="BK959" s="371"/>
      <c r="BL959" s="371"/>
      <c r="BM959" s="371"/>
      <c r="BN959" s="371"/>
      <c r="BO959" s="371"/>
      <c r="BP959" s="371"/>
      <c r="BQ959" s="371"/>
      <c r="BR959" s="371"/>
      <c r="BS959" s="371"/>
      <c r="BT959" s="371"/>
      <c r="BU959" s="371"/>
      <c r="BV959" s="371"/>
      <c r="BW959" s="371"/>
      <c r="BX959" s="371"/>
      <c r="BY959" s="371"/>
      <c r="BZ959" s="371"/>
      <c r="CA959" s="371"/>
      <c r="CB959" s="371"/>
      <c r="CC959" s="371"/>
      <c r="CD959" s="371"/>
      <c r="CE959" s="371"/>
      <c r="CF959" s="371"/>
    </row>
    <row r="960" spans="1:84" s="22" customFormat="1" x14ac:dyDescent="0.2">
      <c r="A960" s="223"/>
      <c r="C960" s="224"/>
      <c r="Z960" s="225"/>
      <c r="AA960" s="220"/>
      <c r="AE960" s="371"/>
      <c r="AF960" s="371"/>
      <c r="AG960" s="371"/>
      <c r="AH960" s="371"/>
      <c r="AI960" s="371"/>
      <c r="AJ960" s="371"/>
      <c r="AK960" s="371"/>
      <c r="AL960" s="371"/>
      <c r="AM960" s="371"/>
      <c r="AN960" s="371"/>
      <c r="AO960" s="371"/>
      <c r="AP960" s="371"/>
      <c r="AQ960" s="371"/>
      <c r="AR960" s="371"/>
      <c r="AS960" s="371"/>
      <c r="AT960" s="371"/>
      <c r="AU960" s="371"/>
      <c r="AV960" s="371"/>
      <c r="AW960" s="371"/>
      <c r="AX960" s="371"/>
      <c r="AY960" s="371"/>
      <c r="AZ960" s="371"/>
      <c r="BA960" s="371"/>
      <c r="BB960" s="371"/>
      <c r="BC960" s="371"/>
      <c r="BD960" s="371"/>
      <c r="BE960" s="371"/>
      <c r="BF960" s="371"/>
      <c r="BG960" s="371"/>
      <c r="BH960" s="371"/>
      <c r="BI960" s="371"/>
      <c r="BJ960" s="371"/>
      <c r="BK960" s="371"/>
      <c r="BL960" s="371"/>
      <c r="BM960" s="371"/>
      <c r="BN960" s="371"/>
      <c r="BO960" s="371"/>
      <c r="BP960" s="371"/>
      <c r="BQ960" s="371"/>
      <c r="BR960" s="371"/>
      <c r="BS960" s="371"/>
      <c r="BT960" s="371"/>
      <c r="BU960" s="371"/>
      <c r="BV960" s="371"/>
      <c r="BW960" s="371"/>
      <c r="BX960" s="371"/>
      <c r="BY960" s="371"/>
      <c r="BZ960" s="371"/>
      <c r="CA960" s="371"/>
      <c r="CB960" s="371"/>
      <c r="CC960" s="371"/>
      <c r="CD960" s="371"/>
      <c r="CE960" s="371"/>
      <c r="CF960" s="371"/>
    </row>
    <row r="961" spans="1:84" s="22" customFormat="1" x14ac:dyDescent="0.2">
      <c r="A961" s="223"/>
      <c r="C961" s="224"/>
      <c r="Z961" s="225"/>
      <c r="AA961" s="220"/>
      <c r="AE961" s="371"/>
      <c r="AF961" s="371"/>
      <c r="AG961" s="371"/>
      <c r="AH961" s="371"/>
      <c r="AI961" s="371"/>
      <c r="AJ961" s="371"/>
      <c r="AK961" s="371"/>
      <c r="AL961" s="371"/>
      <c r="AM961" s="371"/>
      <c r="AN961" s="371"/>
      <c r="AO961" s="371"/>
      <c r="AP961" s="371"/>
      <c r="AQ961" s="371"/>
      <c r="AR961" s="371"/>
      <c r="AS961" s="371"/>
      <c r="AT961" s="371"/>
      <c r="AU961" s="371"/>
      <c r="AV961" s="371"/>
      <c r="AW961" s="371"/>
      <c r="AX961" s="371"/>
      <c r="AY961" s="371"/>
      <c r="AZ961" s="371"/>
      <c r="BA961" s="371"/>
      <c r="BB961" s="371"/>
      <c r="BC961" s="371"/>
      <c r="BD961" s="371"/>
      <c r="BE961" s="371"/>
      <c r="BF961" s="371"/>
      <c r="BG961" s="371"/>
      <c r="BH961" s="371"/>
      <c r="BI961" s="371"/>
      <c r="BJ961" s="371"/>
      <c r="BK961" s="371"/>
      <c r="BL961" s="371"/>
      <c r="BM961" s="371"/>
      <c r="BN961" s="371"/>
      <c r="BO961" s="371"/>
      <c r="BP961" s="371"/>
      <c r="BQ961" s="371"/>
      <c r="BR961" s="371"/>
      <c r="BS961" s="371"/>
      <c r="BT961" s="371"/>
      <c r="BU961" s="371"/>
      <c r="BV961" s="371"/>
      <c r="BW961" s="371"/>
      <c r="BX961" s="371"/>
      <c r="BY961" s="371"/>
      <c r="BZ961" s="371"/>
      <c r="CA961" s="371"/>
      <c r="CB961" s="371"/>
      <c r="CC961" s="371"/>
      <c r="CD961" s="371"/>
      <c r="CE961" s="371"/>
      <c r="CF961" s="371"/>
    </row>
    <row r="962" spans="1:84" s="22" customFormat="1" x14ac:dyDescent="0.2">
      <c r="A962" s="223"/>
      <c r="C962" s="224"/>
      <c r="Z962" s="225"/>
      <c r="AA962" s="220"/>
      <c r="AE962" s="371"/>
      <c r="AF962" s="371"/>
      <c r="AG962" s="371"/>
      <c r="AH962" s="371"/>
      <c r="AI962" s="371"/>
      <c r="AJ962" s="371"/>
      <c r="AK962" s="371"/>
      <c r="AL962" s="371"/>
      <c r="AM962" s="371"/>
      <c r="AN962" s="371"/>
      <c r="AO962" s="371"/>
      <c r="AP962" s="371"/>
      <c r="AQ962" s="371"/>
      <c r="AR962" s="371"/>
      <c r="AS962" s="371"/>
      <c r="AT962" s="371"/>
      <c r="AU962" s="371"/>
      <c r="AV962" s="371"/>
      <c r="AW962" s="371"/>
      <c r="AX962" s="371"/>
      <c r="AY962" s="371"/>
      <c r="AZ962" s="371"/>
      <c r="BA962" s="371"/>
      <c r="BB962" s="371"/>
      <c r="BC962" s="371"/>
      <c r="BD962" s="371"/>
      <c r="BE962" s="371"/>
      <c r="BF962" s="371"/>
      <c r="BG962" s="371"/>
      <c r="BH962" s="371"/>
      <c r="BI962" s="371"/>
      <c r="BJ962" s="371"/>
      <c r="BK962" s="371"/>
      <c r="BL962" s="371"/>
      <c r="BM962" s="371"/>
      <c r="BN962" s="371"/>
      <c r="BO962" s="371"/>
      <c r="BP962" s="371"/>
      <c r="BQ962" s="371"/>
      <c r="BR962" s="371"/>
      <c r="BS962" s="371"/>
      <c r="BT962" s="371"/>
      <c r="BU962" s="371"/>
      <c r="BV962" s="371"/>
      <c r="BW962" s="371"/>
      <c r="BX962" s="371"/>
      <c r="BY962" s="371"/>
      <c r="BZ962" s="371"/>
      <c r="CA962" s="371"/>
      <c r="CB962" s="371"/>
      <c r="CC962" s="371"/>
      <c r="CD962" s="371"/>
      <c r="CE962" s="371"/>
      <c r="CF962" s="371"/>
    </row>
    <row r="963" spans="1:84" s="22" customFormat="1" x14ac:dyDescent="0.2">
      <c r="A963" s="223"/>
      <c r="C963" s="224"/>
      <c r="Z963" s="225"/>
      <c r="AA963" s="220"/>
      <c r="AE963" s="371"/>
      <c r="AF963" s="371"/>
      <c r="AG963" s="371"/>
      <c r="AH963" s="371"/>
      <c r="AI963" s="371"/>
      <c r="AJ963" s="371"/>
      <c r="AK963" s="371"/>
      <c r="AL963" s="371"/>
      <c r="AM963" s="371"/>
      <c r="AN963" s="371"/>
      <c r="AO963" s="371"/>
      <c r="AP963" s="371"/>
      <c r="AQ963" s="371"/>
      <c r="AR963" s="371"/>
      <c r="AS963" s="371"/>
      <c r="AT963" s="371"/>
      <c r="AU963" s="371"/>
      <c r="AV963" s="371"/>
      <c r="AW963" s="371"/>
      <c r="AX963" s="371"/>
      <c r="AY963" s="371"/>
      <c r="AZ963" s="371"/>
      <c r="BA963" s="371"/>
      <c r="BB963" s="371"/>
      <c r="BC963" s="371"/>
      <c r="BD963" s="371"/>
      <c r="BE963" s="371"/>
      <c r="BF963" s="371"/>
      <c r="BG963" s="371"/>
      <c r="BH963" s="371"/>
      <c r="BI963" s="371"/>
      <c r="BJ963" s="371"/>
      <c r="BK963" s="371"/>
      <c r="BL963" s="371"/>
      <c r="BM963" s="371"/>
      <c r="BN963" s="371"/>
      <c r="BO963" s="371"/>
      <c r="BP963" s="371"/>
      <c r="BQ963" s="371"/>
      <c r="BR963" s="371"/>
      <c r="BS963" s="371"/>
      <c r="BT963" s="371"/>
      <c r="BU963" s="371"/>
      <c r="BV963" s="371"/>
      <c r="BW963" s="371"/>
      <c r="BX963" s="371"/>
      <c r="BY963" s="371"/>
      <c r="BZ963" s="371"/>
      <c r="CA963" s="371"/>
      <c r="CB963" s="371"/>
      <c r="CC963" s="371"/>
      <c r="CD963" s="371"/>
      <c r="CE963" s="371"/>
      <c r="CF963" s="371"/>
    </row>
    <row r="964" spans="1:84" s="22" customFormat="1" x14ac:dyDescent="0.2">
      <c r="A964" s="223"/>
      <c r="C964" s="224"/>
      <c r="Z964" s="225"/>
      <c r="AA964" s="220"/>
      <c r="AE964" s="371"/>
      <c r="AF964" s="371"/>
      <c r="AG964" s="371"/>
      <c r="AH964" s="371"/>
      <c r="AI964" s="371"/>
      <c r="AJ964" s="371"/>
      <c r="AK964" s="371"/>
      <c r="AL964" s="371"/>
      <c r="AM964" s="371"/>
      <c r="AN964" s="371"/>
      <c r="AO964" s="371"/>
      <c r="AP964" s="371"/>
      <c r="AQ964" s="371"/>
      <c r="AR964" s="371"/>
      <c r="AS964" s="371"/>
      <c r="AT964" s="371"/>
      <c r="AU964" s="371"/>
      <c r="AV964" s="371"/>
      <c r="AW964" s="371"/>
      <c r="AX964" s="371"/>
      <c r="AY964" s="371"/>
      <c r="AZ964" s="371"/>
      <c r="BA964" s="371"/>
      <c r="BB964" s="371"/>
      <c r="BC964" s="371"/>
      <c r="BD964" s="371"/>
      <c r="BE964" s="371"/>
      <c r="BF964" s="371"/>
      <c r="BG964" s="371"/>
      <c r="BH964" s="371"/>
      <c r="BI964" s="371"/>
      <c r="BJ964" s="371"/>
      <c r="BK964" s="371"/>
      <c r="BL964" s="371"/>
      <c r="BM964" s="371"/>
      <c r="BN964" s="371"/>
      <c r="BO964" s="371"/>
      <c r="BP964" s="371"/>
      <c r="BQ964" s="371"/>
      <c r="BR964" s="371"/>
      <c r="BS964" s="371"/>
      <c r="BT964" s="371"/>
      <c r="BU964" s="371"/>
      <c r="BV964" s="371"/>
      <c r="BW964" s="371"/>
      <c r="BX964" s="371"/>
      <c r="BY964" s="371"/>
      <c r="BZ964" s="371"/>
      <c r="CA964" s="371"/>
      <c r="CB964" s="371"/>
      <c r="CC964" s="371"/>
      <c r="CD964" s="371"/>
      <c r="CE964" s="371"/>
      <c r="CF964" s="371"/>
    </row>
    <row r="965" spans="1:84" s="22" customFormat="1" x14ac:dyDescent="0.2">
      <c r="A965" s="223"/>
      <c r="C965" s="224"/>
      <c r="Z965" s="225"/>
      <c r="AA965" s="220"/>
      <c r="AE965" s="371"/>
      <c r="AF965" s="371"/>
      <c r="AG965" s="371"/>
      <c r="AH965" s="371"/>
      <c r="AI965" s="371"/>
      <c r="AJ965" s="371"/>
      <c r="AK965" s="371"/>
      <c r="AL965" s="371"/>
      <c r="AM965" s="371"/>
      <c r="AN965" s="371"/>
      <c r="AO965" s="371"/>
      <c r="AP965" s="371"/>
      <c r="AQ965" s="371"/>
      <c r="AR965" s="371"/>
      <c r="AS965" s="371"/>
      <c r="AT965" s="371"/>
      <c r="AU965" s="371"/>
      <c r="AV965" s="371"/>
      <c r="AW965" s="371"/>
      <c r="AX965" s="371"/>
      <c r="AY965" s="371"/>
      <c r="AZ965" s="371"/>
      <c r="BA965" s="371"/>
      <c r="BB965" s="371"/>
      <c r="BC965" s="371"/>
      <c r="BD965" s="371"/>
      <c r="BE965" s="371"/>
      <c r="BF965" s="371"/>
      <c r="BG965" s="371"/>
      <c r="BH965" s="371"/>
      <c r="BI965" s="371"/>
      <c r="BJ965" s="371"/>
      <c r="BK965" s="371"/>
      <c r="BL965" s="371"/>
      <c r="BM965" s="371"/>
      <c r="BN965" s="371"/>
      <c r="BO965" s="371"/>
      <c r="BP965" s="371"/>
      <c r="BQ965" s="371"/>
      <c r="BR965" s="371"/>
      <c r="BS965" s="371"/>
      <c r="BT965" s="371"/>
      <c r="BU965" s="371"/>
      <c r="BV965" s="371"/>
      <c r="BW965" s="371"/>
      <c r="BX965" s="371"/>
      <c r="BY965" s="371"/>
      <c r="BZ965" s="371"/>
      <c r="CA965" s="371"/>
      <c r="CB965" s="371"/>
      <c r="CC965" s="371"/>
      <c r="CD965" s="371"/>
      <c r="CE965" s="371"/>
      <c r="CF965" s="371"/>
    </row>
    <row r="966" spans="1:84" s="22" customFormat="1" x14ac:dyDescent="0.2">
      <c r="A966" s="223"/>
      <c r="C966" s="224"/>
      <c r="Z966" s="225"/>
      <c r="AA966" s="220"/>
      <c r="AE966" s="371"/>
      <c r="AF966" s="371"/>
      <c r="AG966" s="371"/>
      <c r="AH966" s="371"/>
      <c r="AI966" s="371"/>
      <c r="AJ966" s="371"/>
      <c r="AK966" s="371"/>
      <c r="AL966" s="371"/>
      <c r="AM966" s="371"/>
      <c r="AN966" s="371"/>
      <c r="AO966" s="371"/>
      <c r="AP966" s="371"/>
      <c r="AQ966" s="371"/>
      <c r="AR966" s="371"/>
      <c r="AS966" s="371"/>
      <c r="AT966" s="371"/>
      <c r="AU966" s="371"/>
      <c r="AV966" s="371"/>
      <c r="AW966" s="371"/>
      <c r="AX966" s="371"/>
      <c r="AY966" s="371"/>
      <c r="AZ966" s="371"/>
      <c r="BA966" s="371"/>
      <c r="BB966" s="371"/>
      <c r="BC966" s="371"/>
      <c r="BD966" s="371"/>
      <c r="BE966" s="371"/>
      <c r="BF966" s="371"/>
      <c r="BG966" s="371"/>
      <c r="BH966" s="371"/>
      <c r="BI966" s="371"/>
      <c r="BJ966" s="371"/>
      <c r="BK966" s="371"/>
      <c r="BL966" s="371"/>
      <c r="BM966" s="371"/>
      <c r="BN966" s="371"/>
      <c r="BO966" s="371"/>
      <c r="BP966" s="371"/>
      <c r="BQ966" s="371"/>
      <c r="BR966" s="371"/>
      <c r="BS966" s="371"/>
      <c r="BT966" s="371"/>
      <c r="BU966" s="371"/>
      <c r="BV966" s="371"/>
      <c r="BW966" s="371"/>
      <c r="BX966" s="371"/>
      <c r="BY966" s="371"/>
      <c r="BZ966" s="371"/>
      <c r="CA966" s="371"/>
      <c r="CB966" s="371"/>
      <c r="CC966" s="371"/>
      <c r="CD966" s="371"/>
      <c r="CE966" s="371"/>
      <c r="CF966" s="371"/>
    </row>
    <row r="967" spans="1:84" s="22" customFormat="1" x14ac:dyDescent="0.2">
      <c r="A967" s="223"/>
      <c r="C967" s="224"/>
      <c r="Z967" s="225"/>
      <c r="AA967" s="220"/>
      <c r="AE967" s="371"/>
      <c r="AF967" s="371"/>
      <c r="AG967" s="371"/>
      <c r="AH967" s="371"/>
      <c r="AI967" s="371"/>
      <c r="AJ967" s="371"/>
      <c r="AK967" s="371"/>
      <c r="AL967" s="371"/>
      <c r="AM967" s="371"/>
      <c r="AN967" s="371"/>
      <c r="AO967" s="371"/>
      <c r="AP967" s="371"/>
      <c r="AQ967" s="371"/>
      <c r="AR967" s="371"/>
      <c r="AS967" s="371"/>
      <c r="AT967" s="371"/>
      <c r="AU967" s="371"/>
      <c r="AV967" s="371"/>
      <c r="AW967" s="371"/>
      <c r="AX967" s="371"/>
      <c r="AY967" s="371"/>
      <c r="AZ967" s="371"/>
      <c r="BA967" s="371"/>
      <c r="BB967" s="371"/>
      <c r="BC967" s="371"/>
      <c r="BD967" s="371"/>
      <c r="BE967" s="371"/>
      <c r="BF967" s="371"/>
      <c r="BG967" s="371"/>
      <c r="BH967" s="371"/>
      <c r="BI967" s="371"/>
      <c r="BJ967" s="371"/>
      <c r="BK967" s="371"/>
      <c r="BL967" s="371"/>
      <c r="BM967" s="371"/>
      <c r="BN967" s="371"/>
      <c r="BO967" s="371"/>
      <c r="BP967" s="371"/>
      <c r="BQ967" s="371"/>
      <c r="BR967" s="371"/>
      <c r="BS967" s="371"/>
      <c r="BT967" s="371"/>
      <c r="BU967" s="371"/>
      <c r="BV967" s="371"/>
      <c r="BW967" s="371"/>
      <c r="BX967" s="371"/>
      <c r="BY967" s="371"/>
      <c r="BZ967" s="371"/>
      <c r="CA967" s="371"/>
      <c r="CB967" s="371"/>
      <c r="CC967" s="371"/>
      <c r="CD967" s="371"/>
      <c r="CE967" s="371"/>
      <c r="CF967" s="371"/>
    </row>
    <row r="968" spans="1:84" s="22" customFormat="1" x14ac:dyDescent="0.2">
      <c r="A968" s="223"/>
      <c r="C968" s="224"/>
      <c r="Z968" s="225"/>
      <c r="AA968" s="220"/>
      <c r="AE968" s="371"/>
      <c r="AF968" s="371"/>
      <c r="AG968" s="371"/>
      <c r="AH968" s="371"/>
      <c r="AI968" s="371"/>
      <c r="AJ968" s="371"/>
      <c r="AK968" s="371"/>
      <c r="AL968" s="371"/>
      <c r="AM968" s="371"/>
      <c r="AN968" s="371"/>
      <c r="AO968" s="371"/>
      <c r="AP968" s="371"/>
      <c r="AQ968" s="371"/>
      <c r="AR968" s="371"/>
      <c r="AS968" s="371"/>
      <c r="AT968" s="371"/>
      <c r="AU968" s="371"/>
      <c r="AV968" s="371"/>
      <c r="AW968" s="371"/>
      <c r="AX968" s="371"/>
      <c r="AY968" s="371"/>
      <c r="AZ968" s="371"/>
      <c r="BA968" s="371"/>
      <c r="BB968" s="371"/>
      <c r="BC968" s="371"/>
      <c r="BD968" s="371"/>
      <c r="BE968" s="371"/>
      <c r="BF968" s="371"/>
      <c r="BG968" s="371"/>
      <c r="BH968" s="371"/>
      <c r="BI968" s="371"/>
      <c r="BJ968" s="371"/>
      <c r="BK968" s="371"/>
      <c r="BL968" s="371"/>
      <c r="BM968" s="371"/>
      <c r="BN968" s="371"/>
      <c r="BO968" s="371"/>
      <c r="BP968" s="371"/>
      <c r="BQ968" s="371"/>
      <c r="BR968" s="371"/>
      <c r="BS968" s="371"/>
      <c r="BT968" s="371"/>
      <c r="BU968" s="371"/>
      <c r="BV968" s="371"/>
      <c r="BW968" s="371"/>
      <c r="BX968" s="371"/>
      <c r="BY968" s="371"/>
      <c r="BZ968" s="371"/>
      <c r="CA968" s="371"/>
      <c r="CB968" s="371"/>
      <c r="CC968" s="371"/>
      <c r="CD968" s="371"/>
      <c r="CE968" s="371"/>
      <c r="CF968" s="371"/>
    </row>
    <row r="969" spans="1:84" s="22" customFormat="1" x14ac:dyDescent="0.2">
      <c r="A969" s="223"/>
      <c r="C969" s="224"/>
      <c r="Z969" s="225"/>
      <c r="AA969" s="220"/>
      <c r="AE969" s="371"/>
      <c r="AF969" s="371"/>
      <c r="AG969" s="371"/>
      <c r="AH969" s="371"/>
      <c r="AI969" s="371"/>
      <c r="AJ969" s="371"/>
      <c r="AK969" s="371"/>
      <c r="AL969" s="371"/>
      <c r="AM969" s="371"/>
      <c r="AN969" s="371"/>
      <c r="AO969" s="371"/>
      <c r="AP969" s="371"/>
      <c r="AQ969" s="371"/>
      <c r="AR969" s="371"/>
      <c r="AS969" s="371"/>
      <c r="AT969" s="371"/>
      <c r="AU969" s="371"/>
      <c r="AV969" s="371"/>
      <c r="AW969" s="371"/>
      <c r="AX969" s="371"/>
      <c r="AY969" s="371"/>
      <c r="AZ969" s="371"/>
      <c r="BA969" s="371"/>
      <c r="BB969" s="371"/>
      <c r="BC969" s="371"/>
      <c r="BD969" s="371"/>
      <c r="BE969" s="371"/>
      <c r="BF969" s="371"/>
      <c r="BG969" s="371"/>
      <c r="BH969" s="371"/>
      <c r="BI969" s="371"/>
      <c r="BJ969" s="371"/>
      <c r="BK969" s="371"/>
      <c r="BL969" s="371"/>
      <c r="BM969" s="371"/>
      <c r="BN969" s="371"/>
      <c r="BO969" s="371"/>
      <c r="BP969" s="371"/>
      <c r="BQ969" s="371"/>
      <c r="BR969" s="371"/>
      <c r="BS969" s="371"/>
      <c r="BT969" s="371"/>
      <c r="BU969" s="371"/>
      <c r="BV969" s="371"/>
      <c r="BW969" s="371"/>
      <c r="BX969" s="371"/>
      <c r="BY969" s="371"/>
      <c r="BZ969" s="371"/>
      <c r="CA969" s="371"/>
      <c r="CB969" s="371"/>
      <c r="CC969" s="371"/>
      <c r="CD969" s="371"/>
      <c r="CE969" s="371"/>
      <c r="CF969" s="371"/>
    </row>
    <row r="970" spans="1:84" s="22" customFormat="1" x14ac:dyDescent="0.2">
      <c r="A970" s="223"/>
      <c r="C970" s="224"/>
      <c r="Z970" s="225"/>
      <c r="AA970" s="220"/>
      <c r="AE970" s="371"/>
      <c r="AF970" s="371"/>
      <c r="AG970" s="371"/>
      <c r="AH970" s="371"/>
      <c r="AI970" s="371"/>
      <c r="AJ970" s="371"/>
      <c r="AK970" s="371"/>
      <c r="AL970" s="371"/>
      <c r="AM970" s="371"/>
      <c r="AN970" s="371"/>
      <c r="AO970" s="371"/>
      <c r="AP970" s="371"/>
      <c r="AQ970" s="371"/>
      <c r="AR970" s="371"/>
      <c r="AS970" s="371"/>
      <c r="AT970" s="371"/>
      <c r="AU970" s="371"/>
      <c r="AV970" s="371"/>
      <c r="AW970" s="371"/>
      <c r="AX970" s="371"/>
      <c r="AY970" s="371"/>
      <c r="AZ970" s="371"/>
      <c r="BA970" s="371"/>
      <c r="BB970" s="371"/>
      <c r="BC970" s="371"/>
      <c r="BD970" s="371"/>
      <c r="BE970" s="371"/>
      <c r="BF970" s="371"/>
      <c r="BG970" s="371"/>
      <c r="BH970" s="371"/>
      <c r="BI970" s="371"/>
      <c r="BJ970" s="371"/>
      <c r="BK970" s="371"/>
      <c r="BL970" s="371"/>
      <c r="BM970" s="371"/>
      <c r="BN970" s="371"/>
      <c r="BO970" s="371"/>
      <c r="BP970" s="371"/>
      <c r="BQ970" s="371"/>
      <c r="BR970" s="371"/>
      <c r="BS970" s="371"/>
      <c r="BT970" s="371"/>
      <c r="BU970" s="371"/>
      <c r="BV970" s="371"/>
      <c r="BW970" s="371"/>
      <c r="BX970" s="371"/>
      <c r="BY970" s="371"/>
      <c r="BZ970" s="371"/>
      <c r="CA970" s="371"/>
      <c r="CB970" s="371"/>
      <c r="CC970" s="371"/>
      <c r="CD970" s="371"/>
      <c r="CE970" s="371"/>
      <c r="CF970" s="371"/>
    </row>
    <row r="971" spans="1:84" s="22" customFormat="1" x14ac:dyDescent="0.2">
      <c r="A971" s="223"/>
      <c r="C971" s="224"/>
      <c r="Z971" s="225"/>
      <c r="AA971" s="220"/>
      <c r="AE971" s="371"/>
      <c r="AF971" s="371"/>
      <c r="AG971" s="371"/>
      <c r="AH971" s="371"/>
      <c r="AI971" s="371"/>
      <c r="AJ971" s="371"/>
      <c r="AK971" s="371"/>
      <c r="AL971" s="371"/>
      <c r="AM971" s="371"/>
      <c r="AN971" s="371"/>
      <c r="AO971" s="371"/>
      <c r="AP971" s="371"/>
      <c r="AQ971" s="371"/>
      <c r="AR971" s="371"/>
      <c r="AS971" s="371"/>
      <c r="AT971" s="371"/>
      <c r="AU971" s="371"/>
      <c r="AV971" s="371"/>
      <c r="AW971" s="371"/>
      <c r="AX971" s="371"/>
      <c r="AY971" s="371"/>
      <c r="AZ971" s="371"/>
      <c r="BA971" s="371"/>
      <c r="BB971" s="371"/>
      <c r="BC971" s="371"/>
      <c r="BD971" s="371"/>
      <c r="BE971" s="371"/>
      <c r="BF971" s="371"/>
      <c r="BG971" s="371"/>
      <c r="BH971" s="371"/>
      <c r="BI971" s="371"/>
      <c r="BJ971" s="371"/>
      <c r="BK971" s="371"/>
      <c r="BL971" s="371"/>
      <c r="BM971" s="371"/>
      <c r="BN971" s="371"/>
      <c r="BO971" s="371"/>
      <c r="BP971" s="371"/>
      <c r="BQ971" s="371"/>
      <c r="BR971" s="371"/>
      <c r="BS971" s="371"/>
      <c r="BT971" s="371"/>
      <c r="BU971" s="371"/>
      <c r="BV971" s="371"/>
      <c r="BW971" s="371"/>
      <c r="BX971" s="371"/>
      <c r="BY971" s="371"/>
      <c r="BZ971" s="371"/>
      <c r="CA971" s="371"/>
      <c r="CB971" s="371"/>
      <c r="CC971" s="371"/>
      <c r="CD971" s="371"/>
      <c r="CE971" s="371"/>
      <c r="CF971" s="371"/>
    </row>
    <row r="972" spans="1:84" s="22" customFormat="1" x14ac:dyDescent="0.2">
      <c r="A972" s="223"/>
      <c r="C972" s="224"/>
      <c r="Z972" s="225"/>
      <c r="AA972" s="220"/>
      <c r="AE972" s="371"/>
      <c r="AF972" s="371"/>
      <c r="AG972" s="371"/>
      <c r="AH972" s="371"/>
      <c r="AI972" s="371"/>
      <c r="AJ972" s="371"/>
      <c r="AK972" s="371"/>
      <c r="AL972" s="371"/>
      <c r="AM972" s="371"/>
      <c r="AN972" s="371"/>
      <c r="AO972" s="371"/>
      <c r="AP972" s="371"/>
      <c r="AQ972" s="371"/>
      <c r="AR972" s="371"/>
      <c r="AS972" s="371"/>
      <c r="AT972" s="371"/>
      <c r="AU972" s="371"/>
      <c r="AV972" s="371"/>
      <c r="AW972" s="371"/>
      <c r="AX972" s="371"/>
      <c r="AY972" s="371"/>
      <c r="AZ972" s="371"/>
      <c r="BA972" s="371"/>
      <c r="BB972" s="371"/>
      <c r="BC972" s="371"/>
      <c r="BD972" s="371"/>
      <c r="BE972" s="371"/>
      <c r="BF972" s="371"/>
      <c r="BG972" s="371"/>
      <c r="BH972" s="371"/>
      <c r="BI972" s="371"/>
      <c r="BJ972" s="371"/>
      <c r="BK972" s="371"/>
      <c r="BL972" s="371"/>
      <c r="BM972" s="371"/>
      <c r="BN972" s="371"/>
      <c r="BO972" s="371"/>
      <c r="BP972" s="371"/>
      <c r="BQ972" s="371"/>
      <c r="BR972" s="371"/>
      <c r="BS972" s="371"/>
      <c r="BT972" s="371"/>
      <c r="BU972" s="371"/>
      <c r="BV972" s="371"/>
      <c r="BW972" s="371"/>
      <c r="BX972" s="371"/>
      <c r="BY972" s="371"/>
      <c r="BZ972" s="371"/>
      <c r="CA972" s="371"/>
      <c r="CB972" s="371"/>
      <c r="CC972" s="371"/>
      <c r="CD972" s="371"/>
      <c r="CE972" s="371"/>
      <c r="CF972" s="371"/>
    </row>
    <row r="973" spans="1:84" s="22" customFormat="1" x14ac:dyDescent="0.2">
      <c r="A973" s="223"/>
      <c r="C973" s="224"/>
      <c r="Z973" s="225"/>
      <c r="AA973" s="220"/>
      <c r="AE973" s="371"/>
      <c r="AF973" s="371"/>
      <c r="AG973" s="371"/>
      <c r="AH973" s="371"/>
      <c r="AI973" s="371"/>
      <c r="AJ973" s="371"/>
      <c r="AK973" s="371"/>
      <c r="AL973" s="371"/>
      <c r="AM973" s="371"/>
      <c r="AN973" s="371"/>
      <c r="AO973" s="371"/>
      <c r="AP973" s="371"/>
      <c r="AQ973" s="371"/>
      <c r="AR973" s="371"/>
      <c r="AS973" s="371"/>
      <c r="AT973" s="371"/>
      <c r="AU973" s="371"/>
      <c r="AV973" s="371"/>
      <c r="AW973" s="371"/>
      <c r="AX973" s="371"/>
      <c r="AY973" s="371"/>
      <c r="AZ973" s="371"/>
      <c r="BA973" s="371"/>
      <c r="BB973" s="371"/>
      <c r="BC973" s="371"/>
      <c r="BD973" s="371"/>
      <c r="BE973" s="371"/>
      <c r="BF973" s="371"/>
      <c r="BG973" s="371"/>
      <c r="BH973" s="371"/>
      <c r="BI973" s="371"/>
      <c r="BJ973" s="371"/>
      <c r="BK973" s="371"/>
      <c r="BL973" s="371"/>
      <c r="BM973" s="371"/>
      <c r="BN973" s="371"/>
      <c r="BO973" s="371"/>
      <c r="BP973" s="371"/>
      <c r="BQ973" s="371"/>
      <c r="BR973" s="371"/>
      <c r="BS973" s="371"/>
      <c r="BT973" s="371"/>
      <c r="BU973" s="371"/>
      <c r="BV973" s="371"/>
      <c r="BW973" s="371"/>
      <c r="BX973" s="371"/>
      <c r="BY973" s="371"/>
      <c r="BZ973" s="371"/>
      <c r="CA973" s="371"/>
      <c r="CB973" s="371"/>
      <c r="CC973" s="371"/>
      <c r="CD973" s="371"/>
      <c r="CE973" s="371"/>
      <c r="CF973" s="371"/>
    </row>
    <row r="974" spans="1:84" s="22" customFormat="1" x14ac:dyDescent="0.2">
      <c r="A974" s="223"/>
      <c r="C974" s="224"/>
      <c r="Z974" s="225"/>
      <c r="AA974" s="220"/>
      <c r="AE974" s="371"/>
      <c r="AF974" s="371"/>
      <c r="AG974" s="371"/>
      <c r="AH974" s="371"/>
      <c r="AI974" s="371"/>
      <c r="AJ974" s="371"/>
      <c r="AK974" s="371"/>
      <c r="AL974" s="371"/>
      <c r="AM974" s="371"/>
      <c r="AN974" s="371"/>
      <c r="AO974" s="371"/>
      <c r="AP974" s="371"/>
      <c r="AQ974" s="371"/>
      <c r="AR974" s="371"/>
      <c r="AS974" s="371"/>
      <c r="AT974" s="371"/>
      <c r="AU974" s="371"/>
      <c r="AV974" s="371"/>
      <c r="AW974" s="371"/>
      <c r="AX974" s="371"/>
      <c r="AY974" s="371"/>
      <c r="AZ974" s="371"/>
      <c r="BA974" s="371"/>
      <c r="BB974" s="371"/>
      <c r="BC974" s="371"/>
      <c r="BD974" s="371"/>
      <c r="BE974" s="371"/>
      <c r="BF974" s="371"/>
      <c r="BG974" s="371"/>
      <c r="BH974" s="371"/>
      <c r="BI974" s="371"/>
      <c r="BJ974" s="371"/>
      <c r="BK974" s="371"/>
      <c r="BL974" s="371"/>
      <c r="BM974" s="371"/>
      <c r="BN974" s="371"/>
      <c r="BO974" s="371"/>
      <c r="BP974" s="371"/>
      <c r="BQ974" s="371"/>
      <c r="BR974" s="371"/>
      <c r="BS974" s="371"/>
      <c r="BT974" s="371"/>
      <c r="BU974" s="371"/>
      <c r="BV974" s="371"/>
      <c r="BW974" s="371"/>
      <c r="BX974" s="371"/>
      <c r="BY974" s="371"/>
      <c r="BZ974" s="371"/>
      <c r="CA974" s="371"/>
      <c r="CB974" s="371"/>
      <c r="CC974" s="371"/>
      <c r="CD974" s="371"/>
      <c r="CE974" s="371"/>
      <c r="CF974" s="371"/>
    </row>
    <row r="975" spans="1:84" s="22" customFormat="1" x14ac:dyDescent="0.2">
      <c r="A975" s="223"/>
      <c r="C975" s="224"/>
      <c r="Z975" s="225"/>
      <c r="AA975" s="220"/>
      <c r="AE975" s="371"/>
      <c r="AF975" s="371"/>
      <c r="AG975" s="371"/>
      <c r="AH975" s="371"/>
      <c r="AI975" s="371"/>
      <c r="AJ975" s="371"/>
      <c r="AK975" s="371"/>
      <c r="AL975" s="371"/>
      <c r="AM975" s="371"/>
      <c r="AN975" s="371"/>
      <c r="AO975" s="371"/>
      <c r="AP975" s="371"/>
      <c r="AQ975" s="371"/>
      <c r="AR975" s="371"/>
      <c r="AS975" s="371"/>
      <c r="AT975" s="371"/>
      <c r="AU975" s="371"/>
      <c r="AV975" s="371"/>
      <c r="AW975" s="371"/>
      <c r="AX975" s="371"/>
      <c r="AY975" s="371"/>
      <c r="AZ975" s="371"/>
      <c r="BA975" s="371"/>
      <c r="BB975" s="371"/>
      <c r="BC975" s="371"/>
      <c r="BD975" s="371"/>
      <c r="BE975" s="371"/>
      <c r="BF975" s="371"/>
      <c r="BG975" s="371"/>
      <c r="BH975" s="371"/>
      <c r="BI975" s="371"/>
      <c r="BJ975" s="371"/>
      <c r="BK975" s="371"/>
      <c r="BL975" s="371"/>
      <c r="BM975" s="371"/>
      <c r="BN975" s="371"/>
      <c r="BO975" s="371"/>
      <c r="BP975" s="371"/>
      <c r="BQ975" s="371"/>
      <c r="BR975" s="371"/>
      <c r="BS975" s="371"/>
      <c r="BT975" s="371"/>
      <c r="BU975" s="371"/>
      <c r="BV975" s="371"/>
      <c r="BW975" s="371"/>
      <c r="BX975" s="371"/>
      <c r="BY975" s="371"/>
      <c r="BZ975" s="371"/>
      <c r="CA975" s="371"/>
      <c r="CB975" s="371"/>
      <c r="CC975" s="371"/>
      <c r="CD975" s="371"/>
      <c r="CE975" s="371"/>
      <c r="CF975" s="371"/>
    </row>
    <row r="976" spans="1:84" s="22" customFormat="1" x14ac:dyDescent="0.2">
      <c r="A976" s="223"/>
      <c r="C976" s="224"/>
      <c r="Z976" s="225"/>
      <c r="AA976" s="220"/>
      <c r="AE976" s="371"/>
      <c r="AF976" s="371"/>
      <c r="AG976" s="371"/>
      <c r="AH976" s="371"/>
      <c r="AI976" s="371"/>
      <c r="AJ976" s="371"/>
      <c r="AK976" s="371"/>
      <c r="AL976" s="371"/>
      <c r="AM976" s="371"/>
      <c r="AN976" s="371"/>
      <c r="AO976" s="371"/>
      <c r="AP976" s="371"/>
      <c r="AQ976" s="371"/>
      <c r="AR976" s="371"/>
      <c r="AS976" s="371"/>
      <c r="AT976" s="371"/>
      <c r="AU976" s="371"/>
      <c r="AV976" s="371"/>
      <c r="AW976" s="371"/>
      <c r="AX976" s="371"/>
      <c r="AY976" s="371"/>
      <c r="AZ976" s="371"/>
      <c r="BA976" s="371"/>
      <c r="BB976" s="371"/>
      <c r="BC976" s="371"/>
      <c r="BD976" s="371"/>
      <c r="BE976" s="371"/>
      <c r="BF976" s="371"/>
      <c r="BG976" s="371"/>
      <c r="BH976" s="371"/>
      <c r="BI976" s="371"/>
      <c r="BJ976" s="371"/>
      <c r="BK976" s="371"/>
      <c r="BL976" s="371"/>
      <c r="BM976" s="371"/>
      <c r="BN976" s="371"/>
      <c r="BO976" s="371"/>
      <c r="BP976" s="371"/>
      <c r="BQ976" s="371"/>
      <c r="BR976" s="371"/>
      <c r="BS976" s="371"/>
      <c r="BT976" s="371"/>
      <c r="BU976" s="371"/>
      <c r="BV976" s="371"/>
      <c r="BW976" s="371"/>
      <c r="BX976" s="371"/>
      <c r="BY976" s="371"/>
      <c r="BZ976" s="371"/>
      <c r="CA976" s="371"/>
      <c r="CB976" s="371"/>
      <c r="CC976" s="371"/>
      <c r="CD976" s="371"/>
      <c r="CE976" s="371"/>
      <c r="CF976" s="371"/>
    </row>
    <row r="977" spans="1:84" s="22" customFormat="1" x14ac:dyDescent="0.2">
      <c r="A977" s="223"/>
      <c r="C977" s="224"/>
      <c r="Z977" s="225"/>
      <c r="AA977" s="220"/>
      <c r="AE977" s="371"/>
      <c r="AF977" s="371"/>
      <c r="AG977" s="371"/>
      <c r="AH977" s="371"/>
      <c r="AI977" s="371"/>
      <c r="AJ977" s="371"/>
      <c r="AK977" s="371"/>
      <c r="AL977" s="371"/>
      <c r="AM977" s="371"/>
      <c r="AN977" s="371"/>
      <c r="AO977" s="371"/>
      <c r="AP977" s="371"/>
      <c r="AQ977" s="371"/>
      <c r="AR977" s="371"/>
      <c r="AS977" s="371"/>
      <c r="AT977" s="371"/>
      <c r="AU977" s="371"/>
      <c r="AV977" s="371"/>
      <c r="AW977" s="371"/>
      <c r="AX977" s="371"/>
      <c r="AY977" s="371"/>
      <c r="AZ977" s="371"/>
      <c r="BA977" s="371"/>
      <c r="BB977" s="371"/>
      <c r="BC977" s="371"/>
      <c r="BD977" s="371"/>
      <c r="BE977" s="371"/>
      <c r="BF977" s="371"/>
      <c r="BG977" s="371"/>
      <c r="BH977" s="371"/>
      <c r="BI977" s="371"/>
      <c r="BJ977" s="371"/>
      <c r="BK977" s="371"/>
      <c r="BL977" s="371"/>
      <c r="BM977" s="371"/>
      <c r="BN977" s="371"/>
      <c r="BO977" s="371"/>
      <c r="BP977" s="371"/>
      <c r="BQ977" s="371"/>
      <c r="BR977" s="371"/>
      <c r="BS977" s="371"/>
      <c r="BT977" s="371"/>
      <c r="BU977" s="371"/>
      <c r="BV977" s="371"/>
      <c r="BW977" s="371"/>
      <c r="BX977" s="371"/>
      <c r="BY977" s="371"/>
      <c r="BZ977" s="371"/>
      <c r="CA977" s="371"/>
      <c r="CB977" s="371"/>
      <c r="CC977" s="371"/>
      <c r="CD977" s="371"/>
      <c r="CE977" s="371"/>
      <c r="CF977" s="371"/>
    </row>
    <row r="978" spans="1:84" s="22" customFormat="1" x14ac:dyDescent="0.2">
      <c r="A978" s="223"/>
      <c r="C978" s="224"/>
      <c r="Z978" s="225"/>
      <c r="AA978" s="220"/>
      <c r="AE978" s="371"/>
      <c r="AF978" s="371"/>
      <c r="AG978" s="371"/>
      <c r="AH978" s="371"/>
      <c r="AI978" s="371"/>
      <c r="AJ978" s="371"/>
      <c r="AK978" s="371"/>
      <c r="AL978" s="371"/>
      <c r="AM978" s="371"/>
      <c r="AN978" s="371"/>
      <c r="AO978" s="371"/>
      <c r="AP978" s="371"/>
      <c r="AQ978" s="371"/>
      <c r="AR978" s="371"/>
      <c r="AS978" s="371"/>
      <c r="AT978" s="371"/>
      <c r="AU978" s="371"/>
      <c r="AV978" s="371"/>
      <c r="AW978" s="371"/>
      <c r="AX978" s="371"/>
      <c r="AY978" s="371"/>
      <c r="AZ978" s="371"/>
      <c r="BA978" s="371"/>
      <c r="BB978" s="371"/>
      <c r="BC978" s="371"/>
      <c r="BD978" s="371"/>
      <c r="BE978" s="371"/>
      <c r="BF978" s="371"/>
      <c r="BG978" s="371"/>
      <c r="BH978" s="371"/>
      <c r="BI978" s="371"/>
      <c r="BJ978" s="371"/>
      <c r="BK978" s="371"/>
      <c r="BL978" s="371"/>
      <c r="BM978" s="371"/>
      <c r="BN978" s="371"/>
      <c r="BO978" s="371"/>
      <c r="BP978" s="371"/>
      <c r="BQ978" s="371"/>
      <c r="BR978" s="371"/>
      <c r="BS978" s="371"/>
      <c r="BT978" s="371"/>
      <c r="BU978" s="371"/>
      <c r="BV978" s="371"/>
      <c r="BW978" s="371"/>
      <c r="BX978" s="371"/>
      <c r="BY978" s="371"/>
      <c r="BZ978" s="371"/>
      <c r="CA978" s="371"/>
      <c r="CB978" s="371"/>
      <c r="CC978" s="371"/>
      <c r="CD978" s="371"/>
      <c r="CE978" s="371"/>
      <c r="CF978" s="371"/>
    </row>
    <row r="979" spans="1:84" s="22" customFormat="1" x14ac:dyDescent="0.2">
      <c r="A979" s="223"/>
      <c r="C979" s="224"/>
      <c r="Z979" s="225"/>
      <c r="AA979" s="220"/>
      <c r="AE979" s="371"/>
      <c r="AF979" s="371"/>
      <c r="AG979" s="371"/>
      <c r="AH979" s="371"/>
      <c r="AI979" s="371"/>
      <c r="AJ979" s="371"/>
      <c r="AK979" s="371"/>
      <c r="AL979" s="371"/>
      <c r="AM979" s="371"/>
      <c r="AN979" s="371"/>
      <c r="AO979" s="371"/>
      <c r="AP979" s="371"/>
      <c r="AQ979" s="371"/>
      <c r="AR979" s="371"/>
      <c r="AS979" s="371"/>
      <c r="AT979" s="371"/>
      <c r="AU979" s="371"/>
      <c r="AV979" s="371"/>
      <c r="AW979" s="371"/>
      <c r="AX979" s="371"/>
      <c r="AY979" s="371"/>
      <c r="AZ979" s="371"/>
      <c r="BA979" s="371"/>
      <c r="BB979" s="371"/>
      <c r="BC979" s="371"/>
      <c r="BD979" s="371"/>
      <c r="BE979" s="371"/>
      <c r="BF979" s="371"/>
      <c r="BG979" s="371"/>
      <c r="BH979" s="371"/>
      <c r="BI979" s="371"/>
      <c r="BJ979" s="371"/>
      <c r="BK979" s="371"/>
      <c r="BL979" s="371"/>
      <c r="BM979" s="371"/>
      <c r="BN979" s="371"/>
      <c r="BO979" s="371"/>
      <c r="BP979" s="371"/>
      <c r="BQ979" s="371"/>
      <c r="BR979" s="371"/>
      <c r="BS979" s="371"/>
      <c r="BT979" s="371"/>
      <c r="BU979" s="371"/>
      <c r="BV979" s="371"/>
      <c r="BW979" s="371"/>
      <c r="BX979" s="371"/>
      <c r="BY979" s="371"/>
      <c r="BZ979" s="371"/>
      <c r="CA979" s="371"/>
      <c r="CB979" s="371"/>
      <c r="CC979" s="371"/>
      <c r="CD979" s="371"/>
      <c r="CE979" s="371"/>
      <c r="CF979" s="371"/>
    </row>
    <row r="980" spans="1:84" s="22" customFormat="1" x14ac:dyDescent="0.2">
      <c r="A980" s="223"/>
      <c r="C980" s="224"/>
      <c r="Z980" s="225"/>
      <c r="AA980" s="220"/>
      <c r="AE980" s="371"/>
      <c r="AF980" s="371"/>
      <c r="AG980" s="371"/>
      <c r="AH980" s="371"/>
      <c r="AI980" s="371"/>
      <c r="AJ980" s="371"/>
      <c r="AK980" s="371"/>
      <c r="AL980" s="371"/>
      <c r="AM980" s="371"/>
      <c r="AN980" s="371"/>
      <c r="AO980" s="371"/>
      <c r="AP980" s="371"/>
      <c r="AQ980" s="371"/>
      <c r="AR980" s="371"/>
      <c r="AS980" s="371"/>
      <c r="AT980" s="371"/>
      <c r="AU980" s="371"/>
      <c r="AV980" s="371"/>
      <c r="AW980" s="371"/>
      <c r="AX980" s="371"/>
      <c r="AY980" s="371"/>
      <c r="AZ980" s="371"/>
      <c r="BA980" s="371"/>
      <c r="BB980" s="371"/>
      <c r="BC980" s="371"/>
      <c r="BD980" s="371"/>
      <c r="BE980" s="371"/>
      <c r="BF980" s="371"/>
      <c r="BG980" s="371"/>
      <c r="BH980" s="371"/>
      <c r="BI980" s="371"/>
      <c r="BJ980" s="371"/>
      <c r="BK980" s="371"/>
      <c r="BL980" s="371"/>
      <c r="BM980" s="371"/>
      <c r="BN980" s="371"/>
      <c r="BO980" s="371"/>
      <c r="BP980" s="371"/>
      <c r="BQ980" s="371"/>
      <c r="BR980" s="371"/>
      <c r="BS980" s="371"/>
      <c r="BT980" s="371"/>
      <c r="BU980" s="371"/>
      <c r="BV980" s="371"/>
      <c r="BW980" s="371"/>
      <c r="BX980" s="371"/>
      <c r="BY980" s="371"/>
      <c r="BZ980" s="371"/>
      <c r="CA980" s="371"/>
      <c r="CB980" s="371"/>
      <c r="CC980" s="371"/>
      <c r="CD980" s="371"/>
      <c r="CE980" s="371"/>
      <c r="CF980" s="371"/>
    </row>
    <row r="981" spans="1:84" s="22" customFormat="1" x14ac:dyDescent="0.2">
      <c r="A981" s="223"/>
      <c r="C981" s="224"/>
      <c r="Z981" s="225"/>
      <c r="AA981" s="220"/>
      <c r="AE981" s="371"/>
      <c r="AF981" s="371"/>
      <c r="AG981" s="371"/>
      <c r="AH981" s="371"/>
      <c r="AI981" s="371"/>
      <c r="AJ981" s="371"/>
      <c r="AK981" s="371"/>
      <c r="AL981" s="371"/>
      <c r="AM981" s="371"/>
      <c r="AN981" s="371"/>
      <c r="AO981" s="371"/>
      <c r="AP981" s="371"/>
      <c r="AQ981" s="371"/>
      <c r="AR981" s="371"/>
      <c r="AS981" s="371"/>
      <c r="AT981" s="371"/>
      <c r="AU981" s="371"/>
      <c r="AV981" s="371"/>
      <c r="AW981" s="371"/>
      <c r="AX981" s="371"/>
      <c r="AY981" s="371"/>
      <c r="AZ981" s="371"/>
      <c r="BA981" s="371"/>
      <c r="BB981" s="371"/>
      <c r="BC981" s="371"/>
      <c r="BD981" s="371"/>
      <c r="BE981" s="371"/>
      <c r="BF981" s="371"/>
      <c r="BG981" s="371"/>
      <c r="BH981" s="371"/>
      <c r="BI981" s="371"/>
      <c r="BJ981" s="371"/>
      <c r="BK981" s="371"/>
      <c r="BL981" s="371"/>
      <c r="BM981" s="371"/>
      <c r="BN981" s="371"/>
      <c r="BO981" s="371"/>
      <c r="BP981" s="371"/>
      <c r="BQ981" s="371"/>
      <c r="BR981" s="371"/>
      <c r="BS981" s="371"/>
      <c r="BT981" s="371"/>
      <c r="BU981" s="371"/>
      <c r="BV981" s="371"/>
      <c r="BW981" s="371"/>
      <c r="BX981" s="371"/>
      <c r="BY981" s="371"/>
      <c r="BZ981" s="371"/>
      <c r="CA981" s="371"/>
      <c r="CB981" s="371"/>
      <c r="CC981" s="371"/>
      <c r="CD981" s="371"/>
      <c r="CE981" s="371"/>
      <c r="CF981" s="371"/>
    </row>
    <row r="982" spans="1:84" s="22" customFormat="1" x14ac:dyDescent="0.2">
      <c r="A982" s="223"/>
      <c r="C982" s="224"/>
      <c r="Z982" s="225"/>
      <c r="AA982" s="220"/>
      <c r="AE982" s="371"/>
      <c r="AF982" s="371"/>
      <c r="AG982" s="371"/>
      <c r="AH982" s="371"/>
      <c r="AI982" s="371"/>
      <c r="AJ982" s="371"/>
      <c r="AK982" s="371"/>
      <c r="AL982" s="371"/>
      <c r="AM982" s="371"/>
      <c r="AN982" s="371"/>
      <c r="AO982" s="371"/>
      <c r="AP982" s="371"/>
      <c r="AQ982" s="371"/>
      <c r="AR982" s="371"/>
      <c r="AS982" s="371"/>
      <c r="AT982" s="371"/>
      <c r="AU982" s="371"/>
      <c r="AV982" s="371"/>
      <c r="AW982" s="371"/>
      <c r="AX982" s="371"/>
      <c r="AY982" s="371"/>
      <c r="AZ982" s="371"/>
      <c r="BA982" s="371"/>
      <c r="BB982" s="371"/>
      <c r="BC982" s="371"/>
      <c r="BD982" s="371"/>
      <c r="BE982" s="371"/>
      <c r="BF982" s="371"/>
      <c r="BG982" s="371"/>
      <c r="BH982" s="371"/>
      <c r="BI982" s="371"/>
      <c r="BJ982" s="371"/>
      <c r="BK982" s="371"/>
      <c r="BL982" s="371"/>
      <c r="BM982" s="371"/>
      <c r="BN982" s="371"/>
      <c r="BO982" s="371"/>
      <c r="BP982" s="371"/>
      <c r="BQ982" s="371"/>
      <c r="BR982" s="371"/>
      <c r="BS982" s="371"/>
      <c r="BT982" s="371"/>
      <c r="BU982" s="371"/>
      <c r="BV982" s="371"/>
      <c r="BW982" s="371"/>
      <c r="BX982" s="371"/>
      <c r="BY982" s="371"/>
      <c r="BZ982" s="371"/>
      <c r="CA982" s="371"/>
      <c r="CB982" s="371"/>
      <c r="CC982" s="371"/>
      <c r="CD982" s="371"/>
      <c r="CE982" s="371"/>
      <c r="CF982" s="371"/>
    </row>
    <row r="983" spans="1:84" s="22" customFormat="1" x14ac:dyDescent="0.2">
      <c r="A983" s="223"/>
      <c r="C983" s="224"/>
      <c r="Z983" s="225"/>
      <c r="AA983" s="220"/>
      <c r="AE983" s="371"/>
      <c r="AF983" s="371"/>
      <c r="AG983" s="371"/>
      <c r="AH983" s="371"/>
      <c r="AI983" s="371"/>
      <c r="AJ983" s="371"/>
      <c r="AK983" s="371"/>
      <c r="AL983" s="371"/>
      <c r="AM983" s="371"/>
      <c r="AN983" s="371"/>
      <c r="AO983" s="371"/>
      <c r="AP983" s="371"/>
      <c r="AQ983" s="371"/>
      <c r="AR983" s="371"/>
      <c r="AS983" s="371"/>
      <c r="AT983" s="371"/>
      <c r="AU983" s="371"/>
      <c r="AV983" s="371"/>
      <c r="AW983" s="371"/>
      <c r="AX983" s="371"/>
      <c r="AY983" s="371"/>
      <c r="AZ983" s="371"/>
      <c r="BA983" s="371"/>
      <c r="BB983" s="371"/>
      <c r="BC983" s="371"/>
      <c r="BD983" s="371"/>
      <c r="BE983" s="371"/>
      <c r="BF983" s="371"/>
      <c r="BG983" s="371"/>
      <c r="BH983" s="371"/>
      <c r="BI983" s="371"/>
      <c r="BJ983" s="371"/>
      <c r="BK983" s="371"/>
      <c r="BL983" s="371"/>
      <c r="BM983" s="371"/>
      <c r="BN983" s="371"/>
      <c r="BO983" s="371"/>
      <c r="BP983" s="371"/>
      <c r="BQ983" s="371"/>
      <c r="BR983" s="371"/>
      <c r="BS983" s="371"/>
      <c r="BT983" s="371"/>
      <c r="BU983" s="371"/>
      <c r="BV983" s="371"/>
      <c r="BW983" s="371"/>
      <c r="BX983" s="371"/>
      <c r="BY983" s="371"/>
      <c r="BZ983" s="371"/>
      <c r="CA983" s="371"/>
      <c r="CB983" s="371"/>
      <c r="CC983" s="371"/>
      <c r="CD983" s="371"/>
      <c r="CE983" s="371"/>
      <c r="CF983" s="371"/>
    </row>
    <row r="984" spans="1:84" s="22" customFormat="1" x14ac:dyDescent="0.2">
      <c r="A984" s="223"/>
      <c r="C984" s="224"/>
      <c r="Z984" s="225"/>
      <c r="AA984" s="220"/>
      <c r="AE984" s="371"/>
      <c r="AF984" s="371"/>
      <c r="AG984" s="371"/>
      <c r="AH984" s="371"/>
      <c r="AI984" s="371"/>
      <c r="AJ984" s="371"/>
      <c r="AK984" s="371"/>
      <c r="AL984" s="371"/>
      <c r="AM984" s="371"/>
      <c r="AN984" s="371"/>
      <c r="AO984" s="371"/>
      <c r="AP984" s="371"/>
      <c r="AQ984" s="371"/>
      <c r="AR984" s="371"/>
      <c r="AS984" s="371"/>
      <c r="AT984" s="371"/>
      <c r="AU984" s="371"/>
      <c r="AV984" s="371"/>
      <c r="AW984" s="371"/>
      <c r="AX984" s="371"/>
      <c r="AY984" s="371"/>
      <c r="AZ984" s="371"/>
      <c r="BA984" s="371"/>
      <c r="BB984" s="371"/>
      <c r="BC984" s="371"/>
      <c r="BD984" s="371"/>
      <c r="BE984" s="371"/>
      <c r="BF984" s="371"/>
      <c r="BG984" s="371"/>
      <c r="BH984" s="371"/>
      <c r="BI984" s="371"/>
      <c r="BJ984" s="371"/>
      <c r="BK984" s="371"/>
      <c r="BL984" s="371"/>
      <c r="BM984" s="371"/>
      <c r="BN984" s="371"/>
      <c r="BO984" s="371"/>
      <c r="BP984" s="371"/>
      <c r="BQ984" s="371"/>
      <c r="BR984" s="371"/>
      <c r="BS984" s="371"/>
      <c r="BT984" s="371"/>
      <c r="BU984" s="371"/>
      <c r="BV984" s="371"/>
      <c r="BW984" s="371"/>
      <c r="BX984" s="371"/>
      <c r="BY984" s="371"/>
      <c r="BZ984" s="371"/>
      <c r="CA984" s="371"/>
      <c r="CB984" s="371"/>
      <c r="CC984" s="371"/>
      <c r="CD984" s="371"/>
      <c r="CE984" s="371"/>
      <c r="CF984" s="371"/>
    </row>
    <row r="985" spans="1:84" s="22" customFormat="1" x14ac:dyDescent="0.2">
      <c r="A985" s="223"/>
      <c r="C985" s="224"/>
      <c r="Z985" s="225"/>
      <c r="AA985" s="220"/>
      <c r="AE985" s="371"/>
      <c r="AF985" s="371"/>
      <c r="AG985" s="371"/>
      <c r="AH985" s="371"/>
      <c r="AI985" s="371"/>
      <c r="AJ985" s="371"/>
      <c r="AK985" s="371"/>
      <c r="AL985" s="371"/>
      <c r="AM985" s="371"/>
      <c r="AN985" s="371"/>
      <c r="AO985" s="371"/>
      <c r="AP985" s="371"/>
      <c r="AQ985" s="371"/>
      <c r="AR985" s="371"/>
      <c r="AS985" s="371"/>
      <c r="AT985" s="371"/>
      <c r="AU985" s="371"/>
      <c r="AV985" s="371"/>
      <c r="AW985" s="371"/>
      <c r="AX985" s="371"/>
      <c r="AY985" s="371"/>
      <c r="AZ985" s="371"/>
      <c r="BA985" s="371"/>
      <c r="BB985" s="371"/>
      <c r="BC985" s="371"/>
      <c r="BD985" s="371"/>
      <c r="BE985" s="371"/>
      <c r="BF985" s="371"/>
      <c r="BG985" s="371"/>
      <c r="BH985" s="371"/>
      <c r="BI985" s="371"/>
      <c r="BJ985" s="371"/>
      <c r="BK985" s="371"/>
      <c r="BL985" s="371"/>
      <c r="BM985" s="371"/>
      <c r="BN985" s="371"/>
      <c r="BO985" s="371"/>
      <c r="BP985" s="371"/>
      <c r="BQ985" s="371"/>
      <c r="BR985" s="371"/>
      <c r="BS985" s="371"/>
      <c r="BT985" s="371"/>
      <c r="BU985" s="371"/>
      <c r="BV985" s="371"/>
      <c r="BW985" s="371"/>
      <c r="BX985" s="371"/>
      <c r="BY985" s="371"/>
      <c r="BZ985" s="371"/>
      <c r="CA985" s="371"/>
      <c r="CB985" s="371"/>
      <c r="CC985" s="371"/>
      <c r="CD985" s="371"/>
      <c r="CE985" s="371"/>
      <c r="CF985" s="371"/>
    </row>
    <row r="986" spans="1:84" s="22" customFormat="1" x14ac:dyDescent="0.2">
      <c r="A986" s="223"/>
      <c r="C986" s="224"/>
      <c r="Z986" s="225"/>
      <c r="AA986" s="220"/>
      <c r="AE986" s="371"/>
      <c r="AF986" s="371"/>
      <c r="AG986" s="371"/>
      <c r="AH986" s="371"/>
      <c r="AI986" s="371"/>
      <c r="AJ986" s="371"/>
      <c r="AK986" s="371"/>
      <c r="AL986" s="371"/>
      <c r="AM986" s="371"/>
      <c r="AN986" s="371"/>
      <c r="AO986" s="371"/>
      <c r="AP986" s="371"/>
      <c r="AQ986" s="371"/>
      <c r="AR986" s="371"/>
      <c r="AS986" s="371"/>
      <c r="AT986" s="371"/>
      <c r="AU986" s="371"/>
      <c r="AV986" s="371"/>
      <c r="AW986" s="371"/>
      <c r="AX986" s="371"/>
      <c r="AY986" s="371"/>
      <c r="AZ986" s="371"/>
      <c r="BA986" s="371"/>
      <c r="BB986" s="371"/>
      <c r="BC986" s="371"/>
      <c r="BD986" s="371"/>
      <c r="BE986" s="371"/>
      <c r="BF986" s="371"/>
      <c r="BG986" s="371"/>
      <c r="BH986" s="371"/>
      <c r="BI986" s="371"/>
      <c r="BJ986" s="371"/>
      <c r="BK986" s="371"/>
      <c r="BL986" s="371"/>
      <c r="BM986" s="371"/>
      <c r="BN986" s="371"/>
      <c r="BO986" s="371"/>
      <c r="BP986" s="371"/>
      <c r="BQ986" s="371"/>
      <c r="BR986" s="371"/>
      <c r="BS986" s="371"/>
      <c r="BT986" s="371"/>
      <c r="BU986" s="371"/>
      <c r="BV986" s="371"/>
      <c r="BW986" s="371"/>
      <c r="BX986" s="371"/>
      <c r="BY986" s="371"/>
      <c r="BZ986" s="371"/>
      <c r="CA986" s="371"/>
      <c r="CB986" s="371"/>
      <c r="CC986" s="371"/>
      <c r="CD986" s="371"/>
      <c r="CE986" s="371"/>
      <c r="CF986" s="371"/>
    </row>
    <row r="987" spans="1:84" s="22" customFormat="1" x14ac:dyDescent="0.2">
      <c r="A987" s="223"/>
      <c r="C987" s="224"/>
      <c r="Z987" s="225"/>
      <c r="AA987" s="220"/>
      <c r="AE987" s="371"/>
      <c r="AF987" s="371"/>
      <c r="AG987" s="371"/>
      <c r="AH987" s="371"/>
      <c r="AI987" s="371"/>
      <c r="AJ987" s="371"/>
      <c r="AK987" s="371"/>
      <c r="AL987" s="371"/>
      <c r="AM987" s="371"/>
      <c r="AN987" s="371"/>
      <c r="AO987" s="371"/>
      <c r="AP987" s="371"/>
      <c r="AQ987" s="371"/>
      <c r="AR987" s="371"/>
      <c r="AS987" s="371"/>
      <c r="AT987" s="371"/>
      <c r="AU987" s="371"/>
      <c r="AV987" s="371"/>
      <c r="AW987" s="371"/>
      <c r="AX987" s="371"/>
      <c r="AY987" s="371"/>
      <c r="AZ987" s="371"/>
      <c r="BA987" s="371"/>
      <c r="BB987" s="371"/>
      <c r="BC987" s="371"/>
      <c r="BD987" s="371"/>
      <c r="BE987" s="371"/>
      <c r="BF987" s="371"/>
      <c r="BG987" s="371"/>
      <c r="BH987" s="371"/>
      <c r="BI987" s="371"/>
      <c r="BJ987" s="371"/>
      <c r="BK987" s="371"/>
      <c r="BL987" s="371"/>
      <c r="BM987" s="371"/>
      <c r="BN987" s="371"/>
      <c r="BO987" s="371"/>
      <c r="BP987" s="371"/>
      <c r="BQ987" s="371"/>
      <c r="BR987" s="371"/>
      <c r="BS987" s="371"/>
      <c r="BT987" s="371"/>
      <c r="BU987" s="371"/>
      <c r="BV987" s="371"/>
      <c r="BW987" s="371"/>
      <c r="BX987" s="371"/>
      <c r="BY987" s="371"/>
      <c r="BZ987" s="371"/>
      <c r="CA987" s="371"/>
      <c r="CB987" s="371"/>
      <c r="CC987" s="371"/>
      <c r="CD987" s="371"/>
      <c r="CE987" s="371"/>
      <c r="CF987" s="371"/>
    </row>
    <row r="988" spans="1:84" s="22" customFormat="1" x14ac:dyDescent="0.2">
      <c r="A988" s="223"/>
      <c r="C988" s="224"/>
      <c r="Z988" s="225"/>
      <c r="AA988" s="220"/>
      <c r="AE988" s="371"/>
      <c r="AF988" s="371"/>
      <c r="AG988" s="371"/>
      <c r="AH988" s="371"/>
      <c r="AI988" s="371"/>
      <c r="AJ988" s="371"/>
      <c r="AK988" s="371"/>
      <c r="AL988" s="371"/>
      <c r="AM988" s="371"/>
      <c r="AN988" s="371"/>
      <c r="AO988" s="371"/>
      <c r="AP988" s="371"/>
      <c r="AQ988" s="371"/>
      <c r="AR988" s="371"/>
      <c r="AS988" s="371"/>
      <c r="AT988" s="371"/>
      <c r="AU988" s="371"/>
      <c r="AV988" s="371"/>
      <c r="AW988" s="371"/>
      <c r="AX988" s="371"/>
      <c r="AY988" s="371"/>
      <c r="AZ988" s="371"/>
      <c r="BA988" s="371"/>
      <c r="BB988" s="371"/>
      <c r="BC988" s="371"/>
      <c r="BD988" s="371"/>
      <c r="BE988" s="371"/>
      <c r="BF988" s="371"/>
      <c r="BG988" s="371"/>
      <c r="BH988" s="371"/>
      <c r="BI988" s="371"/>
      <c r="BJ988" s="371"/>
      <c r="BK988" s="371"/>
      <c r="BL988" s="371"/>
      <c r="BM988" s="371"/>
      <c r="BN988" s="371"/>
      <c r="BO988" s="371"/>
      <c r="BP988" s="371"/>
      <c r="BQ988" s="371"/>
      <c r="BR988" s="371"/>
      <c r="BS988" s="371"/>
      <c r="BT988" s="371"/>
      <c r="BU988" s="371"/>
      <c r="BV988" s="371"/>
      <c r="BW988" s="371"/>
      <c r="BX988" s="371"/>
      <c r="BY988" s="371"/>
      <c r="BZ988" s="371"/>
      <c r="CA988" s="371"/>
      <c r="CB988" s="371"/>
      <c r="CC988" s="371"/>
      <c r="CD988" s="371"/>
      <c r="CE988" s="371"/>
      <c r="CF988" s="371"/>
    </row>
    <row r="989" spans="1:84" s="22" customFormat="1" x14ac:dyDescent="0.2">
      <c r="A989" s="223"/>
      <c r="C989" s="224"/>
      <c r="Z989" s="225"/>
      <c r="AA989" s="220"/>
      <c r="AE989" s="371"/>
      <c r="AF989" s="371"/>
      <c r="AG989" s="371"/>
      <c r="AH989" s="371"/>
      <c r="AI989" s="371"/>
      <c r="AJ989" s="371"/>
      <c r="AK989" s="371"/>
      <c r="AL989" s="371"/>
      <c r="AM989" s="371"/>
      <c r="AN989" s="371"/>
      <c r="AO989" s="371"/>
      <c r="AP989" s="371"/>
      <c r="AQ989" s="371"/>
      <c r="AR989" s="371"/>
      <c r="AS989" s="371"/>
      <c r="AT989" s="371"/>
      <c r="AU989" s="371"/>
      <c r="AV989" s="371"/>
      <c r="AW989" s="371"/>
      <c r="AX989" s="371"/>
      <c r="AY989" s="371"/>
      <c r="AZ989" s="371"/>
      <c r="BA989" s="371"/>
      <c r="BB989" s="371"/>
      <c r="BC989" s="371"/>
      <c r="BD989" s="371"/>
      <c r="BE989" s="371"/>
      <c r="BF989" s="371"/>
      <c r="BG989" s="371"/>
      <c r="BH989" s="371"/>
      <c r="BI989" s="371"/>
      <c r="BJ989" s="371"/>
      <c r="BK989" s="371"/>
      <c r="BL989" s="371"/>
      <c r="BM989" s="371"/>
      <c r="BN989" s="371"/>
      <c r="BO989" s="371"/>
      <c r="BP989" s="371"/>
      <c r="BQ989" s="371"/>
      <c r="BR989" s="371"/>
      <c r="BS989" s="371"/>
      <c r="BT989" s="371"/>
      <c r="BU989" s="371"/>
      <c r="BV989" s="371"/>
      <c r="BW989" s="371"/>
      <c r="BX989" s="371"/>
      <c r="BY989" s="371"/>
      <c r="BZ989" s="371"/>
      <c r="CA989" s="371"/>
      <c r="CB989" s="371"/>
      <c r="CC989" s="371"/>
      <c r="CD989" s="371"/>
      <c r="CE989" s="371"/>
      <c r="CF989" s="371"/>
    </row>
    <row r="990" spans="1:84" s="22" customFormat="1" x14ac:dyDescent="0.2">
      <c r="A990" s="223"/>
      <c r="C990" s="224"/>
      <c r="Z990" s="225"/>
      <c r="AA990" s="220"/>
      <c r="AE990" s="371"/>
      <c r="AF990" s="371"/>
      <c r="AG990" s="371"/>
      <c r="AH990" s="371"/>
      <c r="AI990" s="371"/>
      <c r="AJ990" s="371"/>
      <c r="AK990" s="371"/>
      <c r="AL990" s="371"/>
      <c r="AM990" s="371"/>
      <c r="AN990" s="371"/>
      <c r="AO990" s="371"/>
      <c r="AP990" s="371"/>
      <c r="AQ990" s="371"/>
      <c r="AR990" s="371"/>
      <c r="AS990" s="371"/>
      <c r="AT990" s="371"/>
      <c r="AU990" s="371"/>
      <c r="AV990" s="371"/>
      <c r="AW990" s="371"/>
      <c r="AX990" s="371"/>
      <c r="AY990" s="371"/>
      <c r="AZ990" s="371"/>
      <c r="BA990" s="371"/>
      <c r="BB990" s="371"/>
      <c r="BC990" s="371"/>
      <c r="BD990" s="371"/>
      <c r="BE990" s="371"/>
      <c r="BF990" s="371"/>
      <c r="BG990" s="371"/>
      <c r="BH990" s="371"/>
      <c r="BI990" s="371"/>
      <c r="BJ990" s="371"/>
      <c r="BK990" s="371"/>
      <c r="BL990" s="371"/>
      <c r="BM990" s="371"/>
      <c r="BN990" s="371"/>
      <c r="BO990" s="371"/>
      <c r="BP990" s="371"/>
      <c r="BQ990" s="371"/>
      <c r="BR990" s="371"/>
      <c r="BS990" s="371"/>
      <c r="BT990" s="371"/>
      <c r="BU990" s="371"/>
      <c r="BV990" s="371"/>
      <c r="BW990" s="371"/>
      <c r="BX990" s="371"/>
      <c r="BY990" s="371"/>
      <c r="BZ990" s="371"/>
      <c r="CA990" s="371"/>
      <c r="CB990" s="371"/>
      <c r="CC990" s="371"/>
      <c r="CD990" s="371"/>
      <c r="CE990" s="371"/>
      <c r="CF990" s="371"/>
    </row>
    <row r="991" spans="1:84" s="22" customFormat="1" x14ac:dyDescent="0.2">
      <c r="A991" s="223"/>
      <c r="C991" s="224"/>
      <c r="Z991" s="225"/>
      <c r="AA991" s="220"/>
      <c r="AE991" s="371"/>
      <c r="AF991" s="371"/>
      <c r="AG991" s="371"/>
      <c r="AH991" s="371"/>
      <c r="AI991" s="371"/>
      <c r="AJ991" s="371"/>
      <c r="AK991" s="371"/>
      <c r="AL991" s="371"/>
      <c r="AM991" s="371"/>
      <c r="AN991" s="371"/>
      <c r="AO991" s="371"/>
      <c r="AP991" s="371"/>
      <c r="AQ991" s="371"/>
      <c r="AR991" s="371"/>
      <c r="AS991" s="371"/>
      <c r="AT991" s="371"/>
      <c r="AU991" s="371"/>
      <c r="AV991" s="371"/>
      <c r="AW991" s="371"/>
      <c r="AX991" s="371"/>
      <c r="AY991" s="371"/>
      <c r="AZ991" s="371"/>
      <c r="BA991" s="371"/>
      <c r="BB991" s="371"/>
      <c r="BC991" s="371"/>
      <c r="BD991" s="371"/>
      <c r="BE991" s="371"/>
      <c r="BF991" s="371"/>
      <c r="BG991" s="371"/>
      <c r="BH991" s="371"/>
      <c r="BI991" s="371"/>
      <c r="BJ991" s="371"/>
      <c r="BK991" s="371"/>
      <c r="BL991" s="371"/>
      <c r="BM991" s="371"/>
      <c r="BN991" s="371"/>
      <c r="BO991" s="371"/>
      <c r="BP991" s="371"/>
      <c r="BQ991" s="371"/>
      <c r="BR991" s="371"/>
      <c r="BS991" s="371"/>
      <c r="BT991" s="371"/>
      <c r="BU991" s="371"/>
      <c r="BV991" s="371"/>
      <c r="BW991" s="371"/>
      <c r="BX991" s="371"/>
      <c r="BY991" s="371"/>
      <c r="BZ991" s="371"/>
      <c r="CA991" s="371"/>
      <c r="CB991" s="371"/>
      <c r="CC991" s="371"/>
      <c r="CD991" s="371"/>
      <c r="CE991" s="371"/>
      <c r="CF991" s="371"/>
    </row>
    <row r="992" spans="1:84" s="22" customFormat="1" x14ac:dyDescent="0.2">
      <c r="A992" s="223"/>
      <c r="C992" s="224"/>
      <c r="Z992" s="225"/>
      <c r="AA992" s="220"/>
      <c r="AE992" s="371"/>
      <c r="AF992" s="371"/>
      <c r="AG992" s="371"/>
      <c r="AH992" s="371"/>
      <c r="AI992" s="371"/>
      <c r="AJ992" s="371"/>
      <c r="AK992" s="371"/>
      <c r="AL992" s="371"/>
      <c r="AM992" s="371"/>
      <c r="AN992" s="371"/>
      <c r="AO992" s="371"/>
      <c r="AP992" s="371"/>
      <c r="AQ992" s="371"/>
      <c r="AR992" s="371"/>
      <c r="AS992" s="371"/>
      <c r="AT992" s="371"/>
      <c r="AU992" s="371"/>
      <c r="AV992" s="371"/>
      <c r="AW992" s="371"/>
      <c r="AX992" s="371"/>
      <c r="AY992" s="371"/>
      <c r="AZ992" s="371"/>
      <c r="BA992" s="371"/>
      <c r="BB992" s="371"/>
      <c r="BC992" s="371"/>
      <c r="BD992" s="371"/>
      <c r="BE992" s="371"/>
      <c r="BF992" s="371"/>
      <c r="BG992" s="371"/>
      <c r="BH992" s="371"/>
      <c r="BI992" s="371"/>
      <c r="BJ992" s="371"/>
      <c r="BK992" s="371"/>
      <c r="BL992" s="371"/>
      <c r="BM992" s="371"/>
      <c r="BN992" s="371"/>
      <c r="BO992" s="371"/>
      <c r="BP992" s="371"/>
      <c r="BQ992" s="371"/>
      <c r="BR992" s="371"/>
      <c r="BS992" s="371"/>
      <c r="BT992" s="371"/>
      <c r="BU992" s="371"/>
      <c r="BV992" s="371"/>
      <c r="BW992" s="371"/>
      <c r="BX992" s="371"/>
      <c r="BY992" s="371"/>
      <c r="BZ992" s="371"/>
      <c r="CA992" s="371"/>
      <c r="CB992" s="371"/>
      <c r="CC992" s="371"/>
      <c r="CD992" s="371"/>
      <c r="CE992" s="371"/>
      <c r="CF992" s="371"/>
    </row>
    <row r="993" spans="1:84" s="22" customFormat="1" x14ac:dyDescent="0.2">
      <c r="A993" s="223"/>
      <c r="C993" s="224"/>
      <c r="Z993" s="225"/>
      <c r="AA993" s="220"/>
      <c r="AE993" s="371"/>
      <c r="AF993" s="371"/>
      <c r="AG993" s="371"/>
      <c r="AH993" s="371"/>
      <c r="AI993" s="371"/>
      <c r="AJ993" s="371"/>
      <c r="AK993" s="371"/>
      <c r="AL993" s="371"/>
      <c r="AM993" s="371"/>
      <c r="AN993" s="371"/>
      <c r="AO993" s="371"/>
      <c r="AP993" s="371"/>
      <c r="AQ993" s="371"/>
      <c r="AR993" s="371"/>
      <c r="AS993" s="371"/>
      <c r="AT993" s="371"/>
      <c r="AU993" s="371"/>
      <c r="AV993" s="371"/>
      <c r="AW993" s="371"/>
      <c r="AX993" s="371"/>
      <c r="AY993" s="371"/>
      <c r="AZ993" s="371"/>
      <c r="BA993" s="371"/>
      <c r="BB993" s="371"/>
      <c r="BC993" s="371"/>
      <c r="BD993" s="371"/>
      <c r="BE993" s="371"/>
      <c r="BF993" s="371"/>
      <c r="BG993" s="371"/>
      <c r="BH993" s="371"/>
      <c r="BI993" s="371"/>
      <c r="BJ993" s="371"/>
      <c r="BK993" s="371"/>
      <c r="BL993" s="371"/>
      <c r="BM993" s="371"/>
      <c r="BN993" s="371"/>
      <c r="BO993" s="371"/>
      <c r="BP993" s="371"/>
      <c r="BQ993" s="371"/>
      <c r="BR993" s="371"/>
      <c r="BS993" s="371"/>
      <c r="BT993" s="371"/>
      <c r="BU993" s="371"/>
      <c r="BV993" s="371"/>
      <c r="BW993" s="371"/>
      <c r="BX993" s="371"/>
      <c r="BY993" s="371"/>
      <c r="BZ993" s="371"/>
      <c r="CA993" s="371"/>
      <c r="CB993" s="371"/>
      <c r="CC993" s="371"/>
      <c r="CD993" s="371"/>
      <c r="CE993" s="371"/>
      <c r="CF993" s="371"/>
    </row>
    <row r="994" spans="1:84" s="22" customFormat="1" x14ac:dyDescent="0.2">
      <c r="A994" s="223"/>
      <c r="C994" s="224"/>
      <c r="Z994" s="225"/>
      <c r="AA994" s="220"/>
      <c r="AE994" s="371"/>
      <c r="AF994" s="371"/>
      <c r="AG994" s="371"/>
      <c r="AH994" s="371"/>
      <c r="AI994" s="371"/>
      <c r="AJ994" s="371"/>
      <c r="AK994" s="371"/>
      <c r="AL994" s="371"/>
      <c r="AM994" s="371"/>
      <c r="AN994" s="371"/>
      <c r="AO994" s="371"/>
      <c r="AP994" s="371"/>
      <c r="AQ994" s="371"/>
      <c r="AR994" s="371"/>
      <c r="AS994" s="371"/>
      <c r="AT994" s="371"/>
      <c r="AU994" s="371"/>
      <c r="AV994" s="371"/>
      <c r="AW994" s="371"/>
      <c r="AX994" s="371"/>
      <c r="AY994" s="371"/>
      <c r="AZ994" s="371"/>
      <c r="BA994" s="371"/>
      <c r="BB994" s="371"/>
      <c r="BC994" s="371"/>
      <c r="BD994" s="371"/>
      <c r="BE994" s="371"/>
      <c r="BF994" s="371"/>
      <c r="BG994" s="371"/>
      <c r="BH994" s="371"/>
      <c r="BI994" s="371"/>
      <c r="BJ994" s="371"/>
      <c r="BK994" s="371"/>
      <c r="BL994" s="371"/>
      <c r="BM994" s="371"/>
      <c r="BN994" s="371"/>
      <c r="BO994" s="371"/>
      <c r="BP994" s="371"/>
      <c r="BQ994" s="371"/>
      <c r="BR994" s="371"/>
      <c r="BS994" s="371"/>
      <c r="BT994" s="371"/>
      <c r="BU994" s="371"/>
      <c r="BV994" s="371"/>
      <c r="BW994" s="371"/>
      <c r="BX994" s="371"/>
      <c r="BY994" s="371"/>
      <c r="BZ994" s="371"/>
      <c r="CA994" s="371"/>
      <c r="CB994" s="371"/>
      <c r="CC994" s="371"/>
      <c r="CD994" s="371"/>
      <c r="CE994" s="371"/>
      <c r="CF994" s="371"/>
    </row>
    <row r="995" spans="1:84" s="22" customFormat="1" x14ac:dyDescent="0.2">
      <c r="A995" s="223"/>
      <c r="C995" s="224"/>
      <c r="Z995" s="225"/>
      <c r="AA995" s="220"/>
      <c r="AE995" s="371"/>
      <c r="AF995" s="371"/>
      <c r="AG995" s="371"/>
      <c r="AH995" s="371"/>
      <c r="AI995" s="371"/>
      <c r="AJ995" s="371"/>
      <c r="AK995" s="371"/>
      <c r="AL995" s="371"/>
      <c r="AM995" s="371"/>
      <c r="AN995" s="371"/>
      <c r="AO995" s="371"/>
      <c r="AP995" s="371"/>
      <c r="AQ995" s="371"/>
      <c r="AR995" s="371"/>
      <c r="AS995" s="371"/>
      <c r="AT995" s="371"/>
      <c r="AU995" s="371"/>
      <c r="AV995" s="371"/>
      <c r="AW995" s="371"/>
      <c r="AX995" s="371"/>
      <c r="AY995" s="371"/>
      <c r="AZ995" s="371"/>
      <c r="BA995" s="371"/>
      <c r="BB995" s="371"/>
      <c r="BC995" s="371"/>
      <c r="BD995" s="371"/>
      <c r="BE995" s="371"/>
      <c r="BF995" s="371"/>
      <c r="BG995" s="371"/>
      <c r="BH995" s="371"/>
      <c r="BI995" s="371"/>
      <c r="BJ995" s="371"/>
      <c r="BK995" s="371"/>
      <c r="BL995" s="371"/>
      <c r="BM995" s="371"/>
      <c r="BN995" s="371"/>
      <c r="BO995" s="371"/>
      <c r="BP995" s="371"/>
      <c r="BQ995" s="371"/>
      <c r="BR995" s="371"/>
      <c r="BS995" s="371"/>
      <c r="BT995" s="371"/>
      <c r="BU995" s="371"/>
      <c r="BV995" s="371"/>
      <c r="BW995" s="371"/>
      <c r="BX995" s="371"/>
      <c r="BY995" s="371"/>
      <c r="BZ995" s="371"/>
      <c r="CA995" s="371"/>
      <c r="CB995" s="371"/>
      <c r="CC995" s="371"/>
      <c r="CD995" s="371"/>
      <c r="CE995" s="371"/>
      <c r="CF995" s="371"/>
    </row>
    <row r="996" spans="1:84" s="22" customFormat="1" x14ac:dyDescent="0.2">
      <c r="A996" s="223"/>
      <c r="C996" s="224"/>
      <c r="Z996" s="225"/>
      <c r="AA996" s="220"/>
      <c r="AE996" s="371"/>
      <c r="AF996" s="371"/>
      <c r="AG996" s="371"/>
      <c r="AH996" s="371"/>
      <c r="AI996" s="371"/>
      <c r="AJ996" s="371"/>
      <c r="AK996" s="371"/>
      <c r="AL996" s="371"/>
      <c r="AM996" s="371"/>
      <c r="AN996" s="371"/>
      <c r="AO996" s="371"/>
      <c r="AP996" s="371"/>
      <c r="AQ996" s="371"/>
      <c r="AR996" s="371"/>
      <c r="AS996" s="371"/>
      <c r="AT996" s="371"/>
      <c r="AU996" s="371"/>
      <c r="AV996" s="371"/>
      <c r="AW996" s="371"/>
      <c r="AX996" s="371"/>
      <c r="AY996" s="371"/>
      <c r="AZ996" s="371"/>
      <c r="BA996" s="371"/>
      <c r="BB996" s="371"/>
      <c r="BC996" s="371"/>
      <c r="BD996" s="371"/>
      <c r="BE996" s="371"/>
      <c r="BF996" s="371"/>
      <c r="BG996" s="371"/>
      <c r="BH996" s="371"/>
      <c r="BI996" s="371"/>
      <c r="BJ996" s="371"/>
      <c r="BK996" s="371"/>
      <c r="BL996" s="371"/>
      <c r="BM996" s="371"/>
      <c r="BN996" s="371"/>
      <c r="BO996" s="371"/>
      <c r="BP996" s="371"/>
      <c r="BQ996" s="371"/>
      <c r="BR996" s="371"/>
      <c r="BS996" s="371"/>
      <c r="BT996" s="371"/>
      <c r="BU996" s="371"/>
      <c r="BV996" s="371"/>
      <c r="BW996" s="371"/>
      <c r="BX996" s="371"/>
      <c r="BY996" s="371"/>
      <c r="BZ996" s="371"/>
      <c r="CA996" s="371"/>
      <c r="CB996" s="371"/>
      <c r="CC996" s="371"/>
      <c r="CD996" s="371"/>
      <c r="CE996" s="371"/>
      <c r="CF996" s="371"/>
    </row>
    <row r="997" spans="1:84" s="22" customFormat="1" x14ac:dyDescent="0.2">
      <c r="A997" s="223"/>
      <c r="C997" s="224"/>
      <c r="Z997" s="225"/>
      <c r="AA997" s="220"/>
      <c r="AE997" s="371"/>
      <c r="AF997" s="371"/>
      <c r="AG997" s="371"/>
      <c r="AH997" s="371"/>
      <c r="AI997" s="371"/>
      <c r="AJ997" s="371"/>
      <c r="AK997" s="371"/>
      <c r="AL997" s="371"/>
      <c r="AM997" s="371"/>
      <c r="AN997" s="371"/>
      <c r="AO997" s="371"/>
      <c r="AP997" s="371"/>
      <c r="AQ997" s="371"/>
      <c r="AR997" s="371"/>
      <c r="AS997" s="371"/>
      <c r="AT997" s="371"/>
      <c r="AU997" s="371"/>
      <c r="AV997" s="371"/>
      <c r="AW997" s="371"/>
      <c r="AX997" s="371"/>
      <c r="AY997" s="371"/>
      <c r="AZ997" s="371"/>
      <c r="BA997" s="371"/>
      <c r="BB997" s="371"/>
      <c r="BC997" s="371"/>
      <c r="BD997" s="371"/>
      <c r="BE997" s="371"/>
      <c r="BF997" s="371"/>
      <c r="BG997" s="371"/>
      <c r="BH997" s="371"/>
      <c r="BI997" s="371"/>
      <c r="BJ997" s="371"/>
      <c r="BK997" s="371"/>
      <c r="BL997" s="371"/>
      <c r="BM997" s="371"/>
      <c r="BN997" s="371"/>
      <c r="BO997" s="371"/>
      <c r="BP997" s="371"/>
      <c r="BQ997" s="371"/>
      <c r="BR997" s="371"/>
      <c r="BS997" s="371"/>
      <c r="BT997" s="371"/>
      <c r="BU997" s="371"/>
      <c r="BV997" s="371"/>
      <c r="BW997" s="371"/>
      <c r="BX997" s="371"/>
      <c r="BY997" s="371"/>
      <c r="BZ997" s="371"/>
      <c r="CA997" s="371"/>
      <c r="CB997" s="371"/>
      <c r="CC997" s="371"/>
      <c r="CD997" s="371"/>
      <c r="CE997" s="371"/>
      <c r="CF997" s="371"/>
    </row>
    <row r="998" spans="1:84" s="22" customFormat="1" x14ac:dyDescent="0.2">
      <c r="A998" s="223"/>
      <c r="C998" s="224"/>
      <c r="Z998" s="225"/>
      <c r="AA998" s="220"/>
      <c r="AE998" s="371"/>
      <c r="AF998" s="371"/>
      <c r="AG998" s="371"/>
      <c r="AH998" s="371"/>
      <c r="AI998" s="371"/>
      <c r="AJ998" s="371"/>
      <c r="AK998" s="371"/>
      <c r="AL998" s="371"/>
      <c r="AM998" s="371"/>
      <c r="AN998" s="371"/>
      <c r="AO998" s="371"/>
      <c r="AP998" s="371"/>
      <c r="AQ998" s="371"/>
      <c r="AR998" s="371"/>
      <c r="AS998" s="371"/>
      <c r="AT998" s="371"/>
      <c r="AU998" s="371"/>
      <c r="AV998" s="371"/>
      <c r="AW998" s="371"/>
      <c r="AX998" s="371"/>
      <c r="AY998" s="371"/>
      <c r="AZ998" s="371"/>
      <c r="BA998" s="371"/>
      <c r="BB998" s="371"/>
      <c r="BC998" s="371"/>
      <c r="BD998" s="371"/>
      <c r="BE998" s="371"/>
      <c r="BF998" s="371"/>
      <c r="BG998" s="371"/>
      <c r="BH998" s="371"/>
      <c r="BI998" s="371"/>
      <c r="BJ998" s="371"/>
      <c r="BK998" s="371"/>
      <c r="BL998" s="371"/>
      <c r="BM998" s="371"/>
      <c r="BN998" s="371"/>
      <c r="BO998" s="371"/>
      <c r="BP998" s="371"/>
      <c r="BQ998" s="371"/>
      <c r="BR998" s="371"/>
      <c r="BS998" s="371"/>
      <c r="BT998" s="371"/>
      <c r="BU998" s="371"/>
      <c r="BV998" s="371"/>
      <c r="BW998" s="371"/>
      <c r="BX998" s="371"/>
      <c r="BY998" s="371"/>
      <c r="BZ998" s="371"/>
      <c r="CA998" s="371"/>
      <c r="CB998" s="371"/>
      <c r="CC998" s="371"/>
      <c r="CD998" s="371"/>
      <c r="CE998" s="371"/>
      <c r="CF998" s="371"/>
    </row>
    <row r="999" spans="1:84" s="22" customFormat="1" x14ac:dyDescent="0.2">
      <c r="A999" s="223"/>
      <c r="C999" s="224"/>
      <c r="Z999" s="225"/>
      <c r="AA999" s="220"/>
      <c r="AE999" s="371"/>
      <c r="AF999" s="371"/>
      <c r="AG999" s="371"/>
      <c r="AH999" s="371"/>
      <c r="AI999" s="371"/>
      <c r="AJ999" s="371"/>
      <c r="AK999" s="371"/>
      <c r="AL999" s="371"/>
      <c r="AM999" s="371"/>
      <c r="AN999" s="371"/>
      <c r="AO999" s="371"/>
      <c r="AP999" s="371"/>
      <c r="AQ999" s="371"/>
      <c r="AR999" s="371"/>
      <c r="AS999" s="371"/>
      <c r="AT999" s="371"/>
      <c r="AU999" s="371"/>
      <c r="AV999" s="371"/>
      <c r="AW999" s="371"/>
      <c r="AX999" s="371"/>
      <c r="AY999" s="371"/>
      <c r="AZ999" s="371"/>
      <c r="BA999" s="371"/>
      <c r="BB999" s="371"/>
      <c r="BC999" s="371"/>
      <c r="BD999" s="371"/>
      <c r="BE999" s="371"/>
      <c r="BF999" s="371"/>
      <c r="BG999" s="371"/>
      <c r="BH999" s="371"/>
      <c r="BI999" s="371"/>
      <c r="BJ999" s="371"/>
      <c r="BK999" s="371"/>
      <c r="BL999" s="371"/>
      <c r="BM999" s="371"/>
      <c r="BN999" s="371"/>
      <c r="BO999" s="371"/>
      <c r="BP999" s="371"/>
      <c r="BQ999" s="371"/>
      <c r="BR999" s="371"/>
      <c r="BS999" s="371"/>
      <c r="BT999" s="371"/>
      <c r="BU999" s="371"/>
      <c r="BV999" s="371"/>
      <c r="BW999" s="371"/>
      <c r="BX999" s="371"/>
      <c r="BY999" s="371"/>
      <c r="BZ999" s="371"/>
      <c r="CA999" s="371"/>
      <c r="CB999" s="371"/>
      <c r="CC999" s="371"/>
      <c r="CD999" s="371"/>
      <c r="CE999" s="371"/>
      <c r="CF999" s="371"/>
    </row>
    <row r="1000" spans="1:84" s="22" customFormat="1" x14ac:dyDescent="0.2">
      <c r="A1000" s="223"/>
      <c r="C1000" s="224"/>
      <c r="Z1000" s="225"/>
      <c r="AA1000" s="220"/>
      <c r="AE1000" s="371"/>
      <c r="AF1000" s="371"/>
      <c r="AG1000" s="371"/>
      <c r="AH1000" s="371"/>
      <c r="AI1000" s="371"/>
      <c r="AJ1000" s="371"/>
      <c r="AK1000" s="371"/>
      <c r="AL1000" s="371"/>
      <c r="AM1000" s="371"/>
      <c r="AN1000" s="371"/>
      <c r="AO1000" s="371"/>
      <c r="AP1000" s="371"/>
      <c r="AQ1000" s="371"/>
      <c r="AR1000" s="371"/>
      <c r="AS1000" s="371"/>
      <c r="AT1000" s="371"/>
      <c r="AU1000" s="371"/>
      <c r="AV1000" s="371"/>
      <c r="AW1000" s="371"/>
      <c r="AX1000" s="371"/>
      <c r="AY1000" s="371"/>
      <c r="AZ1000" s="371"/>
      <c r="BA1000" s="371"/>
      <c r="BB1000" s="371"/>
      <c r="BC1000" s="371"/>
      <c r="BD1000" s="371"/>
      <c r="BE1000" s="371"/>
      <c r="BF1000" s="371"/>
      <c r="BG1000" s="371"/>
      <c r="BH1000" s="371"/>
      <c r="BI1000" s="371"/>
      <c r="BJ1000" s="371"/>
      <c r="BK1000" s="371"/>
      <c r="BL1000" s="371"/>
      <c r="BM1000" s="371"/>
      <c r="BN1000" s="371"/>
      <c r="BO1000" s="371"/>
      <c r="BP1000" s="371"/>
      <c r="BQ1000" s="371"/>
      <c r="BR1000" s="371"/>
      <c r="BS1000" s="371"/>
      <c r="BT1000" s="371"/>
      <c r="BU1000" s="371"/>
      <c r="BV1000" s="371"/>
      <c r="BW1000" s="371"/>
      <c r="BX1000" s="371"/>
      <c r="BY1000" s="371"/>
      <c r="BZ1000" s="371"/>
      <c r="CA1000" s="371"/>
      <c r="CB1000" s="371"/>
      <c r="CC1000" s="371"/>
      <c r="CD1000" s="371"/>
      <c r="CE1000" s="371"/>
      <c r="CF1000" s="371"/>
    </row>
    <row r="1001" spans="1:84" s="22" customFormat="1" x14ac:dyDescent="0.2">
      <c r="A1001" s="223"/>
      <c r="C1001" s="224"/>
      <c r="Z1001" s="225"/>
      <c r="AA1001" s="220"/>
      <c r="AE1001" s="371"/>
      <c r="AF1001" s="371"/>
      <c r="AG1001" s="371"/>
      <c r="AH1001" s="371"/>
      <c r="AI1001" s="371"/>
      <c r="AJ1001" s="371"/>
      <c r="AK1001" s="371"/>
      <c r="AL1001" s="371"/>
      <c r="AM1001" s="371"/>
      <c r="AN1001" s="371"/>
      <c r="AO1001" s="371"/>
      <c r="AP1001" s="371"/>
      <c r="AQ1001" s="371"/>
      <c r="AR1001" s="371"/>
      <c r="AS1001" s="371"/>
      <c r="AT1001" s="371"/>
      <c r="AU1001" s="371"/>
      <c r="AV1001" s="371"/>
      <c r="AW1001" s="371"/>
      <c r="AX1001" s="371"/>
      <c r="AY1001" s="371"/>
      <c r="AZ1001" s="371"/>
      <c r="BA1001" s="371"/>
      <c r="BB1001" s="371"/>
      <c r="BC1001" s="371"/>
      <c r="BD1001" s="371"/>
      <c r="BE1001" s="371"/>
      <c r="BF1001" s="371"/>
      <c r="BG1001" s="371"/>
      <c r="BH1001" s="371"/>
      <c r="BI1001" s="371"/>
      <c r="BJ1001" s="371"/>
      <c r="BK1001" s="371"/>
      <c r="BL1001" s="371"/>
      <c r="BM1001" s="371"/>
      <c r="BN1001" s="371"/>
      <c r="BO1001" s="371"/>
      <c r="BP1001" s="371"/>
      <c r="BQ1001" s="371"/>
      <c r="BR1001" s="371"/>
      <c r="BS1001" s="371"/>
      <c r="BT1001" s="371"/>
      <c r="BU1001" s="371"/>
      <c r="BV1001" s="371"/>
      <c r="BW1001" s="371"/>
      <c r="BX1001" s="371"/>
      <c r="BY1001" s="371"/>
      <c r="BZ1001" s="371"/>
      <c r="CA1001" s="371"/>
      <c r="CB1001" s="371"/>
      <c r="CC1001" s="371"/>
      <c r="CD1001" s="371"/>
      <c r="CE1001" s="371"/>
      <c r="CF1001" s="371"/>
    </row>
    <row r="1002" spans="1:84" s="22" customFormat="1" x14ac:dyDescent="0.2">
      <c r="A1002" s="223"/>
      <c r="C1002" s="224"/>
      <c r="Z1002" s="225"/>
      <c r="AA1002" s="220"/>
      <c r="AE1002" s="371"/>
      <c r="AF1002" s="371"/>
      <c r="AG1002" s="371"/>
      <c r="AH1002" s="371"/>
      <c r="AI1002" s="371"/>
      <c r="AJ1002" s="371"/>
      <c r="AK1002" s="371"/>
      <c r="AL1002" s="371"/>
      <c r="AM1002" s="371"/>
      <c r="AN1002" s="371"/>
      <c r="AO1002" s="371"/>
      <c r="AP1002" s="371"/>
      <c r="AQ1002" s="371"/>
      <c r="AR1002" s="371"/>
      <c r="AS1002" s="371"/>
      <c r="AT1002" s="371"/>
      <c r="AU1002" s="371"/>
      <c r="AV1002" s="371"/>
      <c r="AW1002" s="371"/>
      <c r="AX1002" s="371"/>
      <c r="AY1002" s="371"/>
      <c r="AZ1002" s="371"/>
      <c r="BA1002" s="371"/>
      <c r="BB1002" s="371"/>
      <c r="BC1002" s="371"/>
      <c r="BD1002" s="371"/>
      <c r="BE1002" s="371"/>
      <c r="BF1002" s="371"/>
      <c r="BG1002" s="371"/>
      <c r="BH1002" s="371"/>
      <c r="BI1002" s="371"/>
      <c r="BJ1002" s="371"/>
      <c r="BK1002" s="371"/>
      <c r="BL1002" s="371"/>
      <c r="BM1002" s="371"/>
      <c r="BN1002" s="371"/>
      <c r="BO1002" s="371"/>
      <c r="BP1002" s="371"/>
      <c r="BQ1002" s="371"/>
      <c r="BR1002" s="371"/>
      <c r="BS1002" s="371"/>
      <c r="BT1002" s="371"/>
      <c r="BU1002" s="371"/>
      <c r="BV1002" s="371"/>
      <c r="BW1002" s="371"/>
      <c r="BX1002" s="371"/>
      <c r="BY1002" s="371"/>
      <c r="BZ1002" s="371"/>
      <c r="CA1002" s="371"/>
      <c r="CB1002" s="371"/>
      <c r="CC1002" s="371"/>
      <c r="CD1002" s="371"/>
      <c r="CE1002" s="371"/>
      <c r="CF1002" s="371"/>
    </row>
    <row r="1003" spans="1:84" s="22" customFormat="1" x14ac:dyDescent="0.2">
      <c r="A1003" s="223"/>
      <c r="C1003" s="224"/>
      <c r="Z1003" s="225"/>
      <c r="AA1003" s="220"/>
      <c r="AE1003" s="371"/>
      <c r="AF1003" s="371"/>
      <c r="AG1003" s="371"/>
      <c r="AH1003" s="371"/>
      <c r="AI1003" s="371"/>
      <c r="AJ1003" s="371"/>
      <c r="AK1003" s="371"/>
      <c r="AL1003" s="371"/>
      <c r="AM1003" s="371"/>
      <c r="AN1003" s="371"/>
      <c r="AO1003" s="371"/>
      <c r="AP1003" s="371"/>
      <c r="AQ1003" s="371"/>
      <c r="AR1003" s="371"/>
      <c r="AS1003" s="371"/>
      <c r="AT1003" s="371"/>
      <c r="AU1003" s="371"/>
      <c r="AV1003" s="371"/>
      <c r="AW1003" s="371"/>
      <c r="AX1003" s="371"/>
      <c r="AY1003" s="371"/>
      <c r="AZ1003" s="371"/>
      <c r="BA1003" s="371"/>
      <c r="BB1003" s="371"/>
      <c r="BC1003" s="371"/>
      <c r="BD1003" s="371"/>
      <c r="BE1003" s="371"/>
      <c r="BF1003" s="371"/>
      <c r="BG1003" s="371"/>
      <c r="BH1003" s="371"/>
      <c r="BI1003" s="371"/>
      <c r="BJ1003" s="371"/>
      <c r="BK1003" s="371"/>
      <c r="BL1003" s="371"/>
      <c r="BM1003" s="371"/>
      <c r="BN1003" s="371"/>
      <c r="BO1003" s="371"/>
      <c r="BP1003" s="371"/>
      <c r="BQ1003" s="371"/>
      <c r="BR1003" s="371"/>
      <c r="BS1003" s="371"/>
      <c r="BT1003" s="371"/>
      <c r="BU1003" s="371"/>
      <c r="BV1003" s="371"/>
      <c r="BW1003" s="371"/>
      <c r="BX1003" s="371"/>
      <c r="BY1003" s="371"/>
      <c r="BZ1003" s="371"/>
      <c r="CA1003" s="371"/>
      <c r="CB1003" s="371"/>
      <c r="CC1003" s="371"/>
      <c r="CD1003" s="371"/>
      <c r="CE1003" s="371"/>
      <c r="CF1003" s="371"/>
    </row>
    <row r="1004" spans="1:84" s="22" customFormat="1" x14ac:dyDescent="0.2">
      <c r="A1004" s="223"/>
      <c r="C1004" s="224"/>
      <c r="Z1004" s="225"/>
      <c r="AA1004" s="220"/>
      <c r="AE1004" s="371"/>
      <c r="AF1004" s="371"/>
      <c r="AG1004" s="371"/>
      <c r="AH1004" s="371"/>
      <c r="AI1004" s="371"/>
      <c r="AJ1004" s="371"/>
      <c r="AK1004" s="371"/>
      <c r="AL1004" s="371"/>
      <c r="AM1004" s="371"/>
      <c r="AN1004" s="371"/>
      <c r="AO1004" s="371"/>
      <c r="AP1004" s="371"/>
      <c r="AQ1004" s="371"/>
      <c r="AR1004" s="371"/>
      <c r="AS1004" s="371"/>
      <c r="AT1004" s="371"/>
      <c r="AU1004" s="371"/>
      <c r="AV1004" s="371"/>
      <c r="AW1004" s="371"/>
      <c r="AX1004" s="371"/>
      <c r="AY1004" s="371"/>
      <c r="AZ1004" s="371"/>
      <c r="BA1004" s="371"/>
      <c r="BB1004" s="371"/>
      <c r="BC1004" s="371"/>
      <c r="BD1004" s="371"/>
      <c r="BE1004" s="371"/>
      <c r="BF1004" s="371"/>
      <c r="BG1004" s="371"/>
      <c r="BH1004" s="371"/>
      <c r="BI1004" s="371"/>
      <c r="BJ1004" s="371"/>
      <c r="BK1004" s="371"/>
      <c r="BL1004" s="371"/>
      <c r="BM1004" s="371"/>
      <c r="BN1004" s="371"/>
      <c r="BO1004" s="371"/>
      <c r="BP1004" s="371"/>
      <c r="BQ1004" s="371"/>
      <c r="BR1004" s="371"/>
      <c r="BS1004" s="371"/>
      <c r="BT1004" s="371"/>
      <c r="BU1004" s="371"/>
      <c r="BV1004" s="371"/>
      <c r="BW1004" s="371"/>
      <c r="BX1004" s="371"/>
      <c r="BY1004" s="371"/>
      <c r="BZ1004" s="371"/>
      <c r="CA1004" s="371"/>
      <c r="CB1004" s="371"/>
      <c r="CC1004" s="371"/>
      <c r="CD1004" s="371"/>
      <c r="CE1004" s="371"/>
      <c r="CF1004" s="371"/>
    </row>
    <row r="1005" spans="1:84" s="22" customFormat="1" x14ac:dyDescent="0.2">
      <c r="A1005" s="223"/>
      <c r="C1005" s="224"/>
      <c r="Z1005" s="225"/>
      <c r="AA1005" s="220"/>
      <c r="AE1005" s="371"/>
      <c r="AF1005" s="371"/>
      <c r="AG1005" s="371"/>
      <c r="AH1005" s="371"/>
      <c r="AI1005" s="371"/>
      <c r="AJ1005" s="371"/>
      <c r="AK1005" s="371"/>
      <c r="AL1005" s="371"/>
      <c r="AM1005" s="371"/>
      <c r="AN1005" s="371"/>
      <c r="AO1005" s="371"/>
      <c r="AP1005" s="371"/>
      <c r="AQ1005" s="371"/>
      <c r="AR1005" s="371"/>
      <c r="AS1005" s="371"/>
      <c r="AT1005" s="371"/>
      <c r="AU1005" s="371"/>
      <c r="AV1005" s="371"/>
      <c r="AW1005" s="371"/>
      <c r="AX1005" s="371"/>
      <c r="AY1005" s="371"/>
      <c r="AZ1005" s="371"/>
      <c r="BA1005" s="371"/>
      <c r="BB1005" s="371"/>
      <c r="BC1005" s="371"/>
      <c r="BD1005" s="371"/>
      <c r="BE1005" s="371"/>
      <c r="BF1005" s="371"/>
      <c r="BG1005" s="371"/>
      <c r="BH1005" s="371"/>
      <c r="BI1005" s="371"/>
      <c r="BJ1005" s="371"/>
      <c r="BK1005" s="371"/>
      <c r="BL1005" s="371"/>
      <c r="BM1005" s="371"/>
      <c r="BN1005" s="371"/>
      <c r="BO1005" s="371"/>
      <c r="BP1005" s="371"/>
      <c r="BQ1005" s="371"/>
      <c r="BR1005" s="371"/>
      <c r="BS1005" s="371"/>
      <c r="BT1005" s="371"/>
      <c r="BU1005" s="371"/>
      <c r="BV1005" s="371"/>
      <c r="BW1005" s="371"/>
      <c r="BX1005" s="371"/>
      <c r="BY1005" s="371"/>
      <c r="BZ1005" s="371"/>
      <c r="CA1005" s="371"/>
      <c r="CB1005" s="371"/>
      <c r="CC1005" s="371"/>
      <c r="CD1005" s="371"/>
      <c r="CE1005" s="371"/>
      <c r="CF1005" s="371"/>
    </row>
    <row r="1006" spans="1:84" s="22" customFormat="1" x14ac:dyDescent="0.2">
      <c r="A1006" s="223"/>
      <c r="C1006" s="224"/>
      <c r="Z1006" s="225"/>
      <c r="AA1006" s="220"/>
      <c r="AE1006" s="371"/>
      <c r="AF1006" s="371"/>
      <c r="AG1006" s="371"/>
      <c r="AH1006" s="371"/>
      <c r="AI1006" s="371"/>
      <c r="AJ1006" s="371"/>
      <c r="AK1006" s="371"/>
      <c r="AL1006" s="371"/>
      <c r="AM1006" s="371"/>
      <c r="AN1006" s="371"/>
      <c r="AO1006" s="371"/>
      <c r="AP1006" s="371"/>
      <c r="AQ1006" s="371"/>
      <c r="AR1006" s="371"/>
      <c r="AS1006" s="371"/>
      <c r="AT1006" s="371"/>
      <c r="AU1006" s="371"/>
      <c r="AV1006" s="371"/>
      <c r="AW1006" s="371"/>
      <c r="AX1006" s="371"/>
      <c r="AY1006" s="371"/>
      <c r="AZ1006" s="371"/>
      <c r="BA1006" s="371"/>
      <c r="BB1006" s="371"/>
      <c r="BC1006" s="371"/>
      <c r="BD1006" s="371"/>
      <c r="BE1006" s="371"/>
      <c r="BF1006" s="371"/>
      <c r="BG1006" s="371"/>
      <c r="BH1006" s="371"/>
      <c r="BI1006" s="371"/>
      <c r="BJ1006" s="371"/>
      <c r="BK1006" s="371"/>
      <c r="BL1006" s="371"/>
      <c r="BM1006" s="371"/>
      <c r="BN1006" s="371"/>
      <c r="BO1006" s="371"/>
      <c r="BP1006" s="371"/>
      <c r="BQ1006" s="371"/>
      <c r="BR1006" s="371"/>
      <c r="BS1006" s="371"/>
      <c r="BT1006" s="371"/>
      <c r="BU1006" s="371"/>
      <c r="BV1006" s="371"/>
      <c r="BW1006" s="371"/>
      <c r="BX1006" s="371"/>
      <c r="BY1006" s="371"/>
      <c r="BZ1006" s="371"/>
      <c r="CA1006" s="371"/>
      <c r="CB1006" s="371"/>
      <c r="CC1006" s="371"/>
      <c r="CD1006" s="371"/>
      <c r="CE1006" s="371"/>
      <c r="CF1006" s="371"/>
    </row>
    <row r="1007" spans="1:84" s="22" customFormat="1" x14ac:dyDescent="0.2">
      <c r="A1007" s="223"/>
      <c r="C1007" s="224"/>
      <c r="Z1007" s="225"/>
      <c r="AA1007" s="220"/>
      <c r="AE1007" s="371"/>
      <c r="AF1007" s="371"/>
      <c r="AG1007" s="371"/>
      <c r="AH1007" s="371"/>
      <c r="AI1007" s="371"/>
      <c r="AJ1007" s="371"/>
      <c r="AK1007" s="371"/>
      <c r="AL1007" s="371"/>
      <c r="AM1007" s="371"/>
      <c r="AN1007" s="371"/>
      <c r="AO1007" s="371"/>
      <c r="AP1007" s="371"/>
      <c r="AQ1007" s="371"/>
      <c r="AR1007" s="371"/>
      <c r="AS1007" s="371"/>
      <c r="AT1007" s="371"/>
      <c r="AU1007" s="371"/>
      <c r="AV1007" s="371"/>
      <c r="AW1007" s="371"/>
      <c r="AX1007" s="371"/>
      <c r="AY1007" s="371"/>
      <c r="AZ1007" s="371"/>
      <c r="BA1007" s="371"/>
      <c r="BB1007" s="371"/>
      <c r="BC1007" s="371"/>
      <c r="BD1007" s="371"/>
      <c r="BE1007" s="371"/>
      <c r="BF1007" s="371"/>
      <c r="BG1007" s="371"/>
      <c r="BH1007" s="371"/>
      <c r="BI1007" s="371"/>
      <c r="BJ1007" s="371"/>
      <c r="BK1007" s="371"/>
      <c r="BL1007" s="371"/>
      <c r="BM1007" s="371"/>
      <c r="BN1007" s="371"/>
      <c r="BO1007" s="371"/>
      <c r="BP1007" s="371"/>
      <c r="BQ1007" s="371"/>
      <c r="BR1007" s="371"/>
      <c r="BS1007" s="371"/>
      <c r="BT1007" s="371"/>
      <c r="BU1007" s="371"/>
      <c r="BV1007" s="371"/>
      <c r="BW1007" s="371"/>
      <c r="BX1007" s="371"/>
      <c r="BY1007" s="371"/>
      <c r="BZ1007" s="371"/>
      <c r="CA1007" s="371"/>
      <c r="CB1007" s="371"/>
      <c r="CC1007" s="371"/>
      <c r="CD1007" s="371"/>
      <c r="CE1007" s="371"/>
      <c r="CF1007" s="371"/>
    </row>
    <row r="1008" spans="1:84" s="22" customFormat="1" x14ac:dyDescent="0.2">
      <c r="A1008" s="223"/>
      <c r="C1008" s="224"/>
      <c r="Z1008" s="225"/>
      <c r="AA1008" s="220"/>
      <c r="AE1008" s="371"/>
      <c r="AF1008" s="371"/>
      <c r="AG1008" s="371"/>
      <c r="AH1008" s="371"/>
      <c r="AI1008" s="371"/>
      <c r="AJ1008" s="371"/>
      <c r="AK1008" s="371"/>
      <c r="AL1008" s="371"/>
      <c r="AM1008" s="371"/>
      <c r="AN1008" s="371"/>
      <c r="AO1008" s="371"/>
      <c r="AP1008" s="371"/>
      <c r="AQ1008" s="371"/>
      <c r="AR1008" s="371"/>
      <c r="AS1008" s="371"/>
      <c r="AT1008" s="371"/>
      <c r="AU1008" s="371"/>
      <c r="AV1008" s="371"/>
      <c r="AW1008" s="371"/>
      <c r="AX1008" s="371"/>
      <c r="AY1008" s="371"/>
      <c r="AZ1008" s="371"/>
      <c r="BA1008" s="371"/>
      <c r="BB1008" s="371"/>
      <c r="BC1008" s="371"/>
      <c r="BD1008" s="371"/>
      <c r="BE1008" s="371"/>
      <c r="BF1008" s="371"/>
      <c r="BG1008" s="371"/>
      <c r="BH1008" s="371"/>
      <c r="BI1008" s="371"/>
      <c r="BJ1008" s="371"/>
      <c r="BK1008" s="371"/>
      <c r="BL1008" s="371"/>
      <c r="BM1008" s="371"/>
      <c r="BN1008" s="371"/>
      <c r="BO1008" s="371"/>
      <c r="BP1008" s="371"/>
      <c r="BQ1008" s="371"/>
      <c r="BR1008" s="371"/>
      <c r="BS1008" s="371"/>
      <c r="BT1008" s="371"/>
      <c r="BU1008" s="371"/>
      <c r="BV1008" s="371"/>
      <c r="BW1008" s="371"/>
      <c r="BX1008" s="371"/>
      <c r="BY1008" s="371"/>
      <c r="BZ1008" s="371"/>
      <c r="CA1008" s="371"/>
      <c r="CB1008" s="371"/>
      <c r="CC1008" s="371"/>
      <c r="CD1008" s="371"/>
      <c r="CE1008" s="371"/>
      <c r="CF1008" s="371"/>
    </row>
    <row r="1009" spans="1:84" s="22" customFormat="1" x14ac:dyDescent="0.2">
      <c r="A1009" s="223"/>
      <c r="C1009" s="224"/>
      <c r="Z1009" s="225"/>
      <c r="AA1009" s="220"/>
      <c r="AE1009" s="371"/>
      <c r="AF1009" s="371"/>
      <c r="AG1009" s="371"/>
      <c r="AH1009" s="371"/>
      <c r="AI1009" s="371"/>
      <c r="AJ1009" s="371"/>
      <c r="AK1009" s="371"/>
      <c r="AL1009" s="371"/>
      <c r="AM1009" s="371"/>
      <c r="AN1009" s="371"/>
      <c r="AO1009" s="371"/>
      <c r="AP1009" s="371"/>
      <c r="AQ1009" s="371"/>
      <c r="AR1009" s="371"/>
      <c r="AS1009" s="371"/>
      <c r="AT1009" s="371"/>
      <c r="AU1009" s="371"/>
      <c r="AV1009" s="371"/>
      <c r="AW1009" s="371"/>
      <c r="AX1009" s="371"/>
      <c r="AY1009" s="371"/>
      <c r="AZ1009" s="371"/>
      <c r="BA1009" s="371"/>
      <c r="BB1009" s="371"/>
      <c r="BC1009" s="371"/>
      <c r="BD1009" s="371"/>
      <c r="BE1009" s="371"/>
      <c r="BF1009" s="371"/>
      <c r="BG1009" s="371"/>
      <c r="BH1009" s="371"/>
      <c r="BI1009" s="371"/>
      <c r="BJ1009" s="371"/>
      <c r="BK1009" s="371"/>
      <c r="BL1009" s="371"/>
      <c r="BM1009" s="371"/>
      <c r="BN1009" s="371"/>
      <c r="BO1009" s="371"/>
      <c r="BP1009" s="371"/>
      <c r="BQ1009" s="371"/>
      <c r="BR1009" s="371"/>
      <c r="BS1009" s="371"/>
      <c r="BT1009" s="371"/>
      <c r="BU1009" s="371"/>
      <c r="BV1009" s="371"/>
      <c r="BW1009" s="371"/>
      <c r="BX1009" s="371"/>
      <c r="BY1009" s="371"/>
      <c r="BZ1009" s="371"/>
      <c r="CA1009" s="371"/>
      <c r="CB1009" s="371"/>
      <c r="CC1009" s="371"/>
      <c r="CD1009" s="371"/>
      <c r="CE1009" s="371"/>
      <c r="CF1009" s="371"/>
    </row>
    <row r="1010" spans="1:84" s="22" customFormat="1" x14ac:dyDescent="0.2">
      <c r="A1010" s="223"/>
      <c r="C1010" s="224"/>
      <c r="Z1010" s="225"/>
      <c r="AA1010" s="220"/>
      <c r="AE1010" s="371"/>
      <c r="AF1010" s="371"/>
      <c r="AG1010" s="371"/>
      <c r="AH1010" s="371"/>
      <c r="AI1010" s="371"/>
      <c r="AJ1010" s="371"/>
      <c r="AK1010" s="371"/>
      <c r="AL1010" s="371"/>
      <c r="AM1010" s="371"/>
      <c r="AN1010" s="371"/>
      <c r="AO1010" s="371"/>
      <c r="AP1010" s="371"/>
      <c r="AQ1010" s="371"/>
      <c r="AR1010" s="371"/>
      <c r="AS1010" s="371"/>
      <c r="AT1010" s="371"/>
      <c r="AU1010" s="371"/>
      <c r="AV1010" s="371"/>
      <c r="AW1010" s="371"/>
      <c r="AX1010" s="371"/>
      <c r="AY1010" s="371"/>
      <c r="AZ1010" s="371"/>
      <c r="BA1010" s="371"/>
      <c r="BB1010" s="371"/>
      <c r="BC1010" s="371"/>
      <c r="BD1010" s="371"/>
      <c r="BE1010" s="371"/>
      <c r="BF1010" s="371"/>
      <c r="BG1010" s="371"/>
      <c r="BH1010" s="371"/>
      <c r="BI1010" s="371"/>
      <c r="BJ1010" s="371"/>
      <c r="BK1010" s="371"/>
      <c r="BL1010" s="371"/>
      <c r="BM1010" s="371"/>
      <c r="BN1010" s="371"/>
      <c r="BO1010" s="371"/>
      <c r="BP1010" s="371"/>
      <c r="BQ1010" s="371"/>
      <c r="BR1010" s="371"/>
      <c r="BS1010" s="371"/>
      <c r="BT1010" s="371"/>
      <c r="BU1010" s="371"/>
      <c r="BV1010" s="371"/>
      <c r="BW1010" s="371"/>
      <c r="BX1010" s="371"/>
      <c r="BY1010" s="371"/>
      <c r="BZ1010" s="371"/>
      <c r="CA1010" s="371"/>
      <c r="CB1010" s="371"/>
      <c r="CC1010" s="371"/>
      <c r="CD1010" s="371"/>
      <c r="CE1010" s="371"/>
      <c r="CF1010" s="371"/>
    </row>
    <row r="1011" spans="1:84" s="22" customFormat="1" x14ac:dyDescent="0.2">
      <c r="A1011" s="223"/>
      <c r="C1011" s="224"/>
      <c r="Z1011" s="225"/>
      <c r="AA1011" s="220"/>
      <c r="AE1011" s="371"/>
      <c r="AF1011" s="371"/>
      <c r="AG1011" s="371"/>
      <c r="AH1011" s="371"/>
      <c r="AI1011" s="371"/>
      <c r="AJ1011" s="371"/>
      <c r="AK1011" s="371"/>
      <c r="AL1011" s="371"/>
      <c r="AM1011" s="371"/>
      <c r="AN1011" s="371"/>
      <c r="AO1011" s="371"/>
      <c r="AP1011" s="371"/>
      <c r="AQ1011" s="371"/>
      <c r="AR1011" s="371"/>
      <c r="AS1011" s="371"/>
      <c r="AT1011" s="371"/>
      <c r="AU1011" s="371"/>
      <c r="AV1011" s="371"/>
      <c r="AW1011" s="371"/>
      <c r="AX1011" s="371"/>
      <c r="AY1011" s="371"/>
      <c r="AZ1011" s="371"/>
      <c r="BA1011" s="371"/>
      <c r="BB1011" s="371"/>
      <c r="BC1011" s="371"/>
      <c r="BD1011" s="371"/>
      <c r="BE1011" s="371"/>
      <c r="BF1011" s="371"/>
      <c r="BG1011" s="371"/>
      <c r="BH1011" s="371"/>
      <c r="BI1011" s="371"/>
      <c r="BJ1011" s="371"/>
      <c r="BK1011" s="371"/>
      <c r="BL1011" s="371"/>
      <c r="BM1011" s="371"/>
      <c r="BN1011" s="371"/>
      <c r="BO1011" s="371"/>
      <c r="BP1011" s="371"/>
      <c r="BQ1011" s="371"/>
      <c r="BR1011" s="371"/>
      <c r="BS1011" s="371"/>
      <c r="BT1011" s="371"/>
      <c r="BU1011" s="371"/>
      <c r="BV1011" s="371"/>
      <c r="BW1011" s="371"/>
      <c r="BX1011" s="371"/>
      <c r="BY1011" s="371"/>
      <c r="BZ1011" s="371"/>
      <c r="CA1011" s="371"/>
      <c r="CB1011" s="371"/>
      <c r="CC1011" s="371"/>
      <c r="CD1011" s="371"/>
      <c r="CE1011" s="371"/>
      <c r="CF1011" s="371"/>
    </row>
    <row r="1012" spans="1:84" s="22" customFormat="1" x14ac:dyDescent="0.2">
      <c r="A1012" s="223"/>
      <c r="C1012" s="224"/>
      <c r="Z1012" s="225"/>
      <c r="AA1012" s="220"/>
      <c r="AE1012" s="371"/>
      <c r="AF1012" s="371"/>
      <c r="AG1012" s="371"/>
      <c r="AH1012" s="371"/>
      <c r="AI1012" s="371"/>
      <c r="AJ1012" s="371"/>
      <c r="AK1012" s="371"/>
      <c r="AL1012" s="371"/>
      <c r="AM1012" s="371"/>
      <c r="AN1012" s="371"/>
      <c r="AO1012" s="371"/>
      <c r="AP1012" s="371"/>
      <c r="AQ1012" s="371"/>
      <c r="AR1012" s="371"/>
      <c r="AS1012" s="371"/>
      <c r="AT1012" s="371"/>
      <c r="AU1012" s="371"/>
      <c r="AV1012" s="371"/>
      <c r="AW1012" s="371"/>
      <c r="AX1012" s="371"/>
      <c r="AY1012" s="371"/>
      <c r="AZ1012" s="371"/>
      <c r="BA1012" s="371"/>
      <c r="BB1012" s="371"/>
      <c r="BC1012" s="371"/>
      <c r="BD1012" s="371"/>
      <c r="BE1012" s="371"/>
      <c r="BF1012" s="371"/>
      <c r="BG1012" s="371"/>
      <c r="BH1012" s="371"/>
      <c r="BI1012" s="371"/>
      <c r="BJ1012" s="371"/>
      <c r="BK1012" s="371"/>
      <c r="BL1012" s="371"/>
      <c r="BM1012" s="371"/>
      <c r="BN1012" s="371"/>
      <c r="BO1012" s="371"/>
      <c r="BP1012" s="371"/>
      <c r="BQ1012" s="371"/>
      <c r="BR1012" s="371"/>
      <c r="BS1012" s="371"/>
      <c r="BT1012" s="371"/>
      <c r="BU1012" s="371"/>
      <c r="BV1012" s="371"/>
      <c r="BW1012" s="371"/>
      <c r="BX1012" s="371"/>
      <c r="BY1012" s="371"/>
      <c r="BZ1012" s="371"/>
      <c r="CA1012" s="371"/>
      <c r="CB1012" s="371"/>
      <c r="CC1012" s="371"/>
      <c r="CD1012" s="371"/>
      <c r="CE1012" s="371"/>
      <c r="CF1012" s="371"/>
    </row>
    <row r="1013" spans="1:84" s="22" customFormat="1" x14ac:dyDescent="0.2">
      <c r="A1013" s="223"/>
      <c r="C1013" s="224"/>
      <c r="Z1013" s="225"/>
      <c r="AA1013" s="220"/>
      <c r="AE1013" s="371"/>
      <c r="AF1013" s="371"/>
      <c r="AG1013" s="371"/>
      <c r="AH1013" s="371"/>
      <c r="AI1013" s="371"/>
      <c r="AJ1013" s="371"/>
      <c r="AK1013" s="371"/>
      <c r="AL1013" s="371"/>
      <c r="AM1013" s="371"/>
      <c r="AN1013" s="371"/>
      <c r="AO1013" s="371"/>
      <c r="AP1013" s="371"/>
      <c r="AQ1013" s="371"/>
      <c r="AR1013" s="371"/>
      <c r="AS1013" s="371"/>
      <c r="AT1013" s="371"/>
      <c r="AU1013" s="371"/>
      <c r="AV1013" s="371"/>
      <c r="AW1013" s="371"/>
      <c r="AX1013" s="371"/>
      <c r="AY1013" s="371"/>
      <c r="AZ1013" s="371"/>
      <c r="BA1013" s="371"/>
      <c r="BB1013" s="371"/>
      <c r="BC1013" s="371"/>
      <c r="BD1013" s="371"/>
      <c r="BE1013" s="371"/>
      <c r="BF1013" s="371"/>
      <c r="BG1013" s="371"/>
      <c r="BH1013" s="371"/>
      <c r="BI1013" s="371"/>
      <c r="BJ1013" s="371"/>
      <c r="BK1013" s="371"/>
      <c r="BL1013" s="371"/>
      <c r="BM1013" s="371"/>
      <c r="BN1013" s="371"/>
      <c r="BO1013" s="371"/>
      <c r="BP1013" s="371"/>
      <c r="BQ1013" s="371"/>
      <c r="BR1013" s="371"/>
      <c r="BS1013" s="371"/>
      <c r="BT1013" s="371"/>
      <c r="BU1013" s="371"/>
      <c r="BV1013" s="371"/>
      <c r="BW1013" s="371"/>
      <c r="BX1013" s="371"/>
      <c r="BY1013" s="371"/>
      <c r="BZ1013" s="371"/>
      <c r="CA1013" s="371"/>
      <c r="CB1013" s="371"/>
      <c r="CC1013" s="371"/>
      <c r="CD1013" s="371"/>
      <c r="CE1013" s="371"/>
      <c r="CF1013" s="371"/>
    </row>
    <row r="1014" spans="1:84" s="22" customFormat="1" x14ac:dyDescent="0.2">
      <c r="A1014" s="223"/>
      <c r="C1014" s="224"/>
      <c r="Z1014" s="225"/>
      <c r="AA1014" s="220"/>
      <c r="AE1014" s="371"/>
      <c r="AF1014" s="371"/>
      <c r="AG1014" s="371"/>
      <c r="AH1014" s="371"/>
      <c r="AI1014" s="371"/>
      <c r="AJ1014" s="371"/>
      <c r="AK1014" s="371"/>
      <c r="AL1014" s="371"/>
      <c r="AM1014" s="371"/>
      <c r="AN1014" s="371"/>
      <c r="AO1014" s="371"/>
      <c r="AP1014" s="371"/>
      <c r="AQ1014" s="371"/>
      <c r="AR1014" s="371"/>
      <c r="AS1014" s="371"/>
      <c r="AT1014" s="371"/>
      <c r="AU1014" s="371"/>
      <c r="AV1014" s="371"/>
      <c r="AW1014" s="371"/>
      <c r="AX1014" s="371"/>
      <c r="AY1014" s="371"/>
      <c r="AZ1014" s="371"/>
      <c r="BA1014" s="371"/>
      <c r="BB1014" s="371"/>
      <c r="BC1014" s="371"/>
      <c r="BD1014" s="371"/>
      <c r="BE1014" s="371"/>
      <c r="BF1014" s="371"/>
      <c r="BG1014" s="371"/>
      <c r="BH1014" s="371"/>
      <c r="BI1014" s="371"/>
      <c r="BJ1014" s="371"/>
      <c r="BK1014" s="371"/>
      <c r="BL1014" s="371"/>
      <c r="BM1014" s="371"/>
      <c r="BN1014" s="371"/>
      <c r="BO1014" s="371"/>
      <c r="BP1014" s="371"/>
      <c r="BQ1014" s="371"/>
      <c r="BR1014" s="371"/>
      <c r="BS1014" s="371"/>
      <c r="BT1014" s="371"/>
      <c r="BU1014" s="371"/>
      <c r="BV1014" s="371"/>
      <c r="BW1014" s="371"/>
      <c r="BX1014" s="371"/>
      <c r="BY1014" s="371"/>
      <c r="BZ1014" s="371"/>
      <c r="CA1014" s="371"/>
      <c r="CB1014" s="371"/>
      <c r="CC1014" s="371"/>
      <c r="CD1014" s="371"/>
      <c r="CE1014" s="371"/>
      <c r="CF1014" s="371"/>
    </row>
    <row r="1015" spans="1:84" s="22" customFormat="1" x14ac:dyDescent="0.2">
      <c r="A1015" s="223"/>
      <c r="C1015" s="224"/>
      <c r="Z1015" s="225"/>
      <c r="AA1015" s="220"/>
      <c r="AE1015" s="371"/>
      <c r="AF1015" s="371"/>
      <c r="AG1015" s="371"/>
      <c r="AH1015" s="371"/>
      <c r="AI1015" s="371"/>
      <c r="AJ1015" s="371"/>
      <c r="AK1015" s="371"/>
      <c r="AL1015" s="371"/>
      <c r="AM1015" s="371"/>
      <c r="AN1015" s="371"/>
      <c r="AO1015" s="371"/>
      <c r="AP1015" s="371"/>
      <c r="AQ1015" s="371"/>
      <c r="AR1015" s="371"/>
      <c r="AS1015" s="371"/>
      <c r="AT1015" s="371"/>
      <c r="AU1015" s="371"/>
      <c r="AV1015" s="371"/>
      <c r="AW1015" s="371"/>
      <c r="AX1015" s="371"/>
      <c r="AY1015" s="371"/>
      <c r="AZ1015" s="371"/>
      <c r="BA1015" s="371"/>
      <c r="BB1015" s="371"/>
      <c r="BC1015" s="371"/>
      <c r="BD1015" s="371"/>
      <c r="BE1015" s="371"/>
      <c r="BF1015" s="371"/>
      <c r="BG1015" s="371"/>
      <c r="BH1015" s="371"/>
      <c r="BI1015" s="371"/>
      <c r="BJ1015" s="371"/>
      <c r="BK1015" s="371"/>
      <c r="BL1015" s="371"/>
      <c r="BM1015" s="371"/>
      <c r="BN1015" s="371"/>
      <c r="BO1015" s="371"/>
      <c r="BP1015" s="371"/>
      <c r="BQ1015" s="371"/>
      <c r="BR1015" s="371"/>
      <c r="BS1015" s="371"/>
      <c r="BT1015" s="371"/>
      <c r="BU1015" s="371"/>
      <c r="BV1015" s="371"/>
      <c r="BW1015" s="371"/>
      <c r="BX1015" s="371"/>
      <c r="BY1015" s="371"/>
      <c r="BZ1015" s="371"/>
      <c r="CA1015" s="371"/>
      <c r="CB1015" s="371"/>
      <c r="CC1015" s="371"/>
      <c r="CD1015" s="371"/>
      <c r="CE1015" s="371"/>
      <c r="CF1015" s="371"/>
    </row>
    <row r="1016" spans="1:84" s="22" customFormat="1" x14ac:dyDescent="0.2">
      <c r="A1016" s="223"/>
      <c r="C1016" s="224"/>
      <c r="Z1016" s="225"/>
      <c r="AA1016" s="220"/>
      <c r="AE1016" s="371"/>
      <c r="AF1016" s="371"/>
      <c r="AG1016" s="371"/>
      <c r="AH1016" s="371"/>
      <c r="AI1016" s="371"/>
      <c r="AJ1016" s="371"/>
      <c r="AK1016" s="371"/>
      <c r="AL1016" s="371"/>
      <c r="AM1016" s="371"/>
      <c r="AN1016" s="371"/>
      <c r="AO1016" s="371"/>
      <c r="AP1016" s="371"/>
      <c r="AQ1016" s="371"/>
      <c r="AR1016" s="371"/>
      <c r="AS1016" s="371"/>
      <c r="AT1016" s="371"/>
      <c r="AU1016" s="371"/>
      <c r="AV1016" s="371"/>
      <c r="AW1016" s="371"/>
      <c r="AX1016" s="371"/>
      <c r="AY1016" s="371"/>
      <c r="AZ1016" s="371"/>
      <c r="BA1016" s="371"/>
      <c r="BB1016" s="371"/>
      <c r="BC1016" s="371"/>
      <c r="BD1016" s="371"/>
      <c r="BE1016" s="371"/>
      <c r="BF1016" s="371"/>
      <c r="BG1016" s="371"/>
      <c r="BH1016" s="371"/>
      <c r="BI1016" s="371"/>
      <c r="BJ1016" s="371"/>
      <c r="BK1016" s="371"/>
      <c r="BL1016" s="371"/>
      <c r="BM1016" s="371"/>
      <c r="BN1016" s="371"/>
      <c r="BO1016" s="371"/>
      <c r="BP1016" s="371"/>
      <c r="BQ1016" s="371"/>
      <c r="BR1016" s="371"/>
      <c r="BS1016" s="371"/>
      <c r="BT1016" s="371"/>
      <c r="BU1016" s="371"/>
      <c r="BV1016" s="371"/>
      <c r="BW1016" s="371"/>
      <c r="BX1016" s="371"/>
      <c r="BY1016" s="371"/>
      <c r="BZ1016" s="371"/>
      <c r="CA1016" s="371"/>
      <c r="CB1016" s="371"/>
      <c r="CC1016" s="371"/>
      <c r="CD1016" s="371"/>
      <c r="CE1016" s="371"/>
      <c r="CF1016" s="371"/>
    </row>
    <row r="1017" spans="1:84" s="22" customFormat="1" x14ac:dyDescent="0.2">
      <c r="A1017" s="223"/>
      <c r="C1017" s="224"/>
      <c r="Z1017" s="225"/>
      <c r="AA1017" s="220"/>
      <c r="AE1017" s="371"/>
      <c r="AF1017" s="371"/>
      <c r="AG1017" s="371"/>
      <c r="AH1017" s="371"/>
      <c r="AI1017" s="371"/>
      <c r="AJ1017" s="371"/>
      <c r="AK1017" s="371"/>
      <c r="AL1017" s="371"/>
      <c r="AM1017" s="371"/>
      <c r="AN1017" s="371"/>
      <c r="AO1017" s="371"/>
      <c r="AP1017" s="371"/>
      <c r="AQ1017" s="371"/>
      <c r="AR1017" s="371"/>
      <c r="AS1017" s="371"/>
      <c r="AT1017" s="371"/>
      <c r="AU1017" s="371"/>
      <c r="AV1017" s="371"/>
      <c r="AW1017" s="371"/>
      <c r="AX1017" s="371"/>
      <c r="AY1017" s="371"/>
      <c r="AZ1017" s="371"/>
      <c r="BA1017" s="371"/>
      <c r="BB1017" s="371"/>
      <c r="BC1017" s="371"/>
      <c r="BD1017" s="371"/>
      <c r="BE1017" s="371"/>
      <c r="BF1017" s="371"/>
      <c r="BG1017" s="371"/>
      <c r="BH1017" s="371"/>
      <c r="BI1017" s="371"/>
      <c r="BJ1017" s="371"/>
      <c r="BK1017" s="371"/>
      <c r="BL1017" s="371"/>
      <c r="BM1017" s="371"/>
      <c r="BN1017" s="371"/>
      <c r="BO1017" s="371"/>
      <c r="BP1017" s="371"/>
      <c r="BQ1017" s="371"/>
      <c r="BR1017" s="371"/>
      <c r="BS1017" s="371"/>
      <c r="BT1017" s="371"/>
      <c r="BU1017" s="371"/>
      <c r="BV1017" s="371"/>
      <c r="BW1017" s="371"/>
      <c r="BX1017" s="371"/>
      <c r="BY1017" s="371"/>
      <c r="BZ1017" s="371"/>
      <c r="CA1017" s="371"/>
      <c r="CB1017" s="371"/>
      <c r="CC1017" s="371"/>
      <c r="CD1017" s="371"/>
      <c r="CE1017" s="371"/>
      <c r="CF1017" s="371"/>
    </row>
    <row r="1018" spans="1:84" s="22" customFormat="1" x14ac:dyDescent="0.2">
      <c r="A1018" s="223"/>
      <c r="C1018" s="224"/>
      <c r="Z1018" s="225"/>
      <c r="AA1018" s="220"/>
      <c r="AE1018" s="371"/>
      <c r="AF1018" s="371"/>
      <c r="AG1018" s="371"/>
      <c r="AH1018" s="371"/>
      <c r="AI1018" s="371"/>
      <c r="AJ1018" s="371"/>
      <c r="AK1018" s="371"/>
      <c r="AL1018" s="371"/>
      <c r="AM1018" s="371"/>
      <c r="AN1018" s="371"/>
      <c r="AO1018" s="371"/>
      <c r="AP1018" s="371"/>
      <c r="AQ1018" s="371"/>
      <c r="AR1018" s="371"/>
      <c r="AS1018" s="371"/>
      <c r="AT1018" s="371"/>
      <c r="AU1018" s="371"/>
      <c r="AV1018" s="371"/>
      <c r="AW1018" s="371"/>
      <c r="AX1018" s="371"/>
      <c r="AY1018" s="371"/>
      <c r="AZ1018" s="371"/>
      <c r="BA1018" s="371"/>
      <c r="BB1018" s="371"/>
      <c r="BC1018" s="371"/>
      <c r="BD1018" s="371"/>
      <c r="BE1018" s="371"/>
      <c r="BF1018" s="371"/>
      <c r="BG1018" s="371"/>
      <c r="BH1018" s="371"/>
      <c r="BI1018" s="371"/>
      <c r="BJ1018" s="371"/>
      <c r="BK1018" s="371"/>
      <c r="BL1018" s="371"/>
      <c r="BM1018" s="371"/>
      <c r="BN1018" s="371"/>
      <c r="BO1018" s="371"/>
      <c r="BP1018" s="371"/>
      <c r="BQ1018" s="371"/>
      <c r="BR1018" s="371"/>
      <c r="BS1018" s="371"/>
      <c r="BT1018" s="371"/>
      <c r="BU1018" s="371"/>
      <c r="BV1018" s="371"/>
      <c r="BW1018" s="371"/>
      <c r="BX1018" s="371"/>
      <c r="BY1018" s="371"/>
      <c r="BZ1018" s="371"/>
      <c r="CA1018" s="371"/>
      <c r="CB1018" s="371"/>
      <c r="CC1018" s="371"/>
      <c r="CD1018" s="371"/>
      <c r="CE1018" s="371"/>
      <c r="CF1018" s="371"/>
    </row>
    <row r="1019" spans="1:84" s="22" customFormat="1" x14ac:dyDescent="0.2">
      <c r="A1019" s="223"/>
      <c r="C1019" s="224"/>
      <c r="Z1019" s="225"/>
      <c r="AA1019" s="220"/>
      <c r="AE1019" s="371"/>
      <c r="AF1019" s="371"/>
      <c r="AG1019" s="371"/>
      <c r="AH1019" s="371"/>
      <c r="AI1019" s="371"/>
      <c r="AJ1019" s="371"/>
      <c r="AK1019" s="371"/>
      <c r="AL1019" s="371"/>
      <c r="AM1019" s="371"/>
      <c r="AN1019" s="371"/>
      <c r="AO1019" s="371"/>
      <c r="AP1019" s="371"/>
      <c r="AQ1019" s="371"/>
      <c r="AR1019" s="371"/>
      <c r="AS1019" s="371"/>
      <c r="AT1019" s="371"/>
      <c r="AU1019" s="371"/>
      <c r="AV1019" s="371"/>
      <c r="AW1019" s="371"/>
      <c r="AX1019" s="371"/>
      <c r="AY1019" s="371"/>
      <c r="AZ1019" s="371"/>
      <c r="BA1019" s="371"/>
      <c r="BB1019" s="371"/>
      <c r="BC1019" s="371"/>
      <c r="BD1019" s="371"/>
      <c r="BE1019" s="371"/>
      <c r="BF1019" s="371"/>
      <c r="BG1019" s="371"/>
      <c r="BH1019" s="371"/>
      <c r="BI1019" s="371"/>
      <c r="BJ1019" s="371"/>
      <c r="BK1019" s="371"/>
      <c r="BL1019" s="371"/>
      <c r="BM1019" s="371"/>
      <c r="BN1019" s="371"/>
      <c r="BO1019" s="371"/>
      <c r="BP1019" s="371"/>
      <c r="BQ1019" s="371"/>
      <c r="BR1019" s="371"/>
      <c r="BS1019" s="371"/>
      <c r="BT1019" s="371"/>
      <c r="BU1019" s="371"/>
      <c r="BV1019" s="371"/>
      <c r="BW1019" s="371"/>
      <c r="BX1019" s="371"/>
      <c r="BY1019" s="371"/>
      <c r="BZ1019" s="371"/>
      <c r="CA1019" s="371"/>
      <c r="CB1019" s="371"/>
      <c r="CC1019" s="371"/>
      <c r="CD1019" s="371"/>
      <c r="CE1019" s="371"/>
      <c r="CF1019" s="371"/>
    </row>
    <row r="1020" spans="1:84" s="22" customFormat="1" x14ac:dyDescent="0.2">
      <c r="A1020" s="223"/>
      <c r="C1020" s="224"/>
      <c r="Z1020" s="225"/>
      <c r="AA1020" s="220"/>
      <c r="AE1020" s="371"/>
      <c r="AF1020" s="371"/>
      <c r="AG1020" s="371"/>
      <c r="AH1020" s="371"/>
      <c r="AI1020" s="371"/>
      <c r="AJ1020" s="371"/>
      <c r="AK1020" s="371"/>
      <c r="AL1020" s="371"/>
      <c r="AM1020" s="371"/>
      <c r="AN1020" s="371"/>
      <c r="AO1020" s="371"/>
      <c r="AP1020" s="371"/>
      <c r="AQ1020" s="371"/>
      <c r="AR1020" s="371"/>
      <c r="AS1020" s="371"/>
      <c r="AT1020" s="371"/>
      <c r="AU1020" s="371"/>
      <c r="AV1020" s="371"/>
      <c r="AW1020" s="371"/>
      <c r="AX1020" s="371"/>
      <c r="AY1020" s="371"/>
      <c r="AZ1020" s="371"/>
      <c r="BA1020" s="371"/>
      <c r="BB1020" s="371"/>
      <c r="BC1020" s="371"/>
      <c r="BD1020" s="371"/>
      <c r="BE1020" s="371"/>
      <c r="BF1020" s="371"/>
      <c r="BG1020" s="371"/>
      <c r="BH1020" s="371"/>
      <c r="BI1020" s="371"/>
      <c r="BJ1020" s="371"/>
      <c r="BK1020" s="371"/>
      <c r="BL1020" s="371"/>
      <c r="BM1020" s="371"/>
      <c r="BN1020" s="371"/>
      <c r="BO1020" s="371"/>
      <c r="BP1020" s="371"/>
      <c r="BQ1020" s="371"/>
      <c r="BR1020" s="371"/>
      <c r="BS1020" s="371"/>
      <c r="BT1020" s="371"/>
      <c r="BU1020" s="371"/>
      <c r="BV1020" s="371"/>
      <c r="BW1020" s="371"/>
      <c r="BX1020" s="371"/>
      <c r="BY1020" s="371"/>
      <c r="BZ1020" s="371"/>
      <c r="CA1020" s="371"/>
      <c r="CB1020" s="371"/>
      <c r="CC1020" s="371"/>
      <c r="CD1020" s="371"/>
      <c r="CE1020" s="371"/>
      <c r="CF1020" s="371"/>
    </row>
    <row r="1021" spans="1:84" s="22" customFormat="1" x14ac:dyDescent="0.2">
      <c r="A1021" s="223"/>
      <c r="C1021" s="224"/>
      <c r="Z1021" s="225"/>
      <c r="AA1021" s="220"/>
      <c r="AE1021" s="371"/>
      <c r="AF1021" s="371"/>
      <c r="AG1021" s="371"/>
      <c r="AH1021" s="371"/>
      <c r="AI1021" s="371"/>
      <c r="AJ1021" s="371"/>
      <c r="AK1021" s="371"/>
      <c r="AL1021" s="371"/>
      <c r="AM1021" s="371"/>
      <c r="AN1021" s="371"/>
      <c r="AO1021" s="371"/>
      <c r="AP1021" s="371"/>
      <c r="AQ1021" s="371"/>
      <c r="AR1021" s="371"/>
      <c r="AS1021" s="371"/>
      <c r="AT1021" s="371"/>
      <c r="AU1021" s="371"/>
      <c r="AV1021" s="371"/>
      <c r="AW1021" s="371"/>
      <c r="AX1021" s="371"/>
      <c r="AY1021" s="371"/>
      <c r="AZ1021" s="371"/>
      <c r="BA1021" s="371"/>
      <c r="BB1021" s="371"/>
      <c r="BC1021" s="371"/>
      <c r="BD1021" s="371"/>
      <c r="BE1021" s="371"/>
      <c r="BF1021" s="371"/>
      <c r="BG1021" s="371"/>
      <c r="BH1021" s="371"/>
      <c r="BI1021" s="371"/>
      <c r="BJ1021" s="371"/>
      <c r="BK1021" s="371"/>
      <c r="BL1021" s="371"/>
      <c r="BM1021" s="371"/>
      <c r="BN1021" s="371"/>
      <c r="BO1021" s="371"/>
      <c r="BP1021" s="371"/>
      <c r="BQ1021" s="371"/>
      <c r="BR1021" s="371"/>
      <c r="BS1021" s="371"/>
      <c r="BT1021" s="371"/>
      <c r="BU1021" s="371"/>
      <c r="BV1021" s="371"/>
      <c r="BW1021" s="371"/>
      <c r="BX1021" s="371"/>
      <c r="BY1021" s="371"/>
      <c r="BZ1021" s="371"/>
      <c r="CA1021" s="371"/>
      <c r="CB1021" s="371"/>
      <c r="CC1021" s="371"/>
      <c r="CD1021" s="371"/>
      <c r="CE1021" s="371"/>
      <c r="CF1021" s="371"/>
    </row>
    <row r="1022" spans="1:84" s="22" customFormat="1" x14ac:dyDescent="0.2">
      <c r="A1022" s="223"/>
      <c r="C1022" s="224"/>
      <c r="Z1022" s="225"/>
      <c r="AA1022" s="220"/>
      <c r="AE1022" s="371"/>
      <c r="AF1022" s="371"/>
      <c r="AG1022" s="371"/>
      <c r="AH1022" s="371"/>
      <c r="AI1022" s="371"/>
      <c r="AJ1022" s="371"/>
      <c r="AK1022" s="371"/>
      <c r="AL1022" s="371"/>
      <c r="AM1022" s="371"/>
      <c r="AN1022" s="371"/>
      <c r="AO1022" s="371"/>
      <c r="AP1022" s="371"/>
      <c r="AQ1022" s="371"/>
      <c r="AR1022" s="371"/>
      <c r="AS1022" s="371"/>
      <c r="AT1022" s="371"/>
      <c r="AU1022" s="371"/>
      <c r="AV1022" s="371"/>
      <c r="AW1022" s="371"/>
      <c r="AX1022" s="371"/>
      <c r="AY1022" s="371"/>
      <c r="AZ1022" s="371"/>
      <c r="BA1022" s="371"/>
      <c r="BB1022" s="371"/>
      <c r="BC1022" s="371"/>
      <c r="BD1022" s="371"/>
      <c r="BE1022" s="371"/>
      <c r="BF1022" s="371"/>
      <c r="BG1022" s="371"/>
      <c r="BH1022" s="371"/>
      <c r="BI1022" s="371"/>
      <c r="BJ1022" s="371"/>
      <c r="BK1022" s="371"/>
      <c r="BL1022" s="371"/>
      <c r="BM1022" s="371"/>
      <c r="BN1022" s="371"/>
      <c r="BO1022" s="371"/>
      <c r="BP1022" s="371"/>
      <c r="BQ1022" s="371"/>
      <c r="BR1022" s="371"/>
      <c r="BS1022" s="371"/>
      <c r="BT1022" s="371"/>
      <c r="BU1022" s="371"/>
      <c r="BV1022" s="371"/>
      <c r="BW1022" s="371"/>
      <c r="BX1022" s="371"/>
      <c r="BY1022" s="371"/>
      <c r="BZ1022" s="371"/>
      <c r="CA1022" s="371"/>
      <c r="CB1022" s="371"/>
      <c r="CC1022" s="371"/>
      <c r="CD1022" s="371"/>
      <c r="CE1022" s="371"/>
      <c r="CF1022" s="371"/>
    </row>
    <row r="1023" spans="1:84" s="22" customFormat="1" x14ac:dyDescent="0.2">
      <c r="A1023" s="223"/>
      <c r="C1023" s="224"/>
      <c r="Z1023" s="225"/>
      <c r="AA1023" s="220"/>
      <c r="AE1023" s="371"/>
      <c r="AF1023" s="371"/>
      <c r="AG1023" s="371"/>
      <c r="AH1023" s="371"/>
      <c r="AI1023" s="371"/>
      <c r="AJ1023" s="371"/>
      <c r="AK1023" s="371"/>
      <c r="AL1023" s="371"/>
      <c r="AM1023" s="371"/>
      <c r="AN1023" s="371"/>
      <c r="AO1023" s="371"/>
      <c r="AP1023" s="371"/>
      <c r="AQ1023" s="371"/>
      <c r="AR1023" s="371"/>
      <c r="AS1023" s="371"/>
      <c r="AT1023" s="371"/>
      <c r="AU1023" s="371"/>
      <c r="AV1023" s="371"/>
      <c r="AW1023" s="371"/>
      <c r="AX1023" s="371"/>
      <c r="AY1023" s="371"/>
      <c r="AZ1023" s="371"/>
      <c r="BA1023" s="371"/>
      <c r="BB1023" s="371"/>
      <c r="BC1023" s="371"/>
      <c r="BD1023" s="371"/>
      <c r="BE1023" s="371"/>
      <c r="BF1023" s="371"/>
      <c r="BG1023" s="371"/>
      <c r="BH1023" s="371"/>
      <c r="BI1023" s="371"/>
      <c r="BJ1023" s="371"/>
      <c r="BK1023" s="371"/>
      <c r="BL1023" s="371"/>
      <c r="BM1023" s="371"/>
      <c r="BN1023" s="371"/>
      <c r="BO1023" s="371"/>
      <c r="BP1023" s="371"/>
      <c r="BQ1023" s="371"/>
      <c r="BR1023" s="371"/>
      <c r="BS1023" s="371"/>
      <c r="BT1023" s="371"/>
      <c r="BU1023" s="371"/>
      <c r="BV1023" s="371"/>
      <c r="BW1023" s="371"/>
      <c r="BX1023" s="371"/>
      <c r="BY1023" s="371"/>
      <c r="BZ1023" s="371"/>
      <c r="CA1023" s="371"/>
      <c r="CB1023" s="371"/>
      <c r="CC1023" s="371"/>
      <c r="CD1023" s="371"/>
      <c r="CE1023" s="371"/>
      <c r="CF1023" s="371"/>
    </row>
    <row r="1024" spans="1:84" s="22" customFormat="1" x14ac:dyDescent="0.2">
      <c r="A1024" s="223"/>
      <c r="C1024" s="224"/>
      <c r="Z1024" s="225"/>
      <c r="AA1024" s="220"/>
      <c r="AE1024" s="371"/>
      <c r="AF1024" s="371"/>
      <c r="AG1024" s="371"/>
      <c r="AH1024" s="371"/>
      <c r="AI1024" s="371"/>
      <c r="AJ1024" s="371"/>
      <c r="AK1024" s="371"/>
      <c r="AL1024" s="371"/>
      <c r="AM1024" s="371"/>
      <c r="AN1024" s="371"/>
      <c r="AO1024" s="371"/>
      <c r="AP1024" s="371"/>
      <c r="AQ1024" s="371"/>
      <c r="AR1024" s="371"/>
      <c r="AS1024" s="371"/>
      <c r="AT1024" s="371"/>
      <c r="AU1024" s="371"/>
      <c r="AV1024" s="371"/>
      <c r="AW1024" s="371"/>
      <c r="AX1024" s="371"/>
      <c r="AY1024" s="371"/>
      <c r="AZ1024" s="371"/>
      <c r="BA1024" s="371"/>
      <c r="BB1024" s="371"/>
      <c r="BC1024" s="371"/>
      <c r="BD1024" s="371"/>
      <c r="BE1024" s="371"/>
      <c r="BF1024" s="371"/>
      <c r="BG1024" s="371"/>
      <c r="BH1024" s="371"/>
      <c r="BI1024" s="371"/>
      <c r="BJ1024" s="371"/>
      <c r="BK1024" s="371"/>
      <c r="BL1024" s="371"/>
      <c r="BM1024" s="371"/>
      <c r="BN1024" s="371"/>
      <c r="BO1024" s="371"/>
      <c r="BP1024" s="371"/>
      <c r="BQ1024" s="371"/>
      <c r="BR1024" s="371"/>
      <c r="BS1024" s="371"/>
      <c r="BT1024" s="371"/>
      <c r="BU1024" s="371"/>
      <c r="BV1024" s="371"/>
      <c r="BW1024" s="371"/>
      <c r="BX1024" s="371"/>
      <c r="BY1024" s="371"/>
      <c r="BZ1024" s="371"/>
      <c r="CA1024" s="371"/>
      <c r="CB1024" s="371"/>
      <c r="CC1024" s="371"/>
      <c r="CD1024" s="371"/>
      <c r="CE1024" s="371"/>
      <c r="CF1024" s="371"/>
    </row>
    <row r="1025" spans="1:84" s="22" customFormat="1" x14ac:dyDescent="0.2">
      <c r="A1025" s="223"/>
      <c r="C1025" s="224"/>
      <c r="Z1025" s="225"/>
      <c r="AA1025" s="220"/>
      <c r="AE1025" s="371"/>
      <c r="AF1025" s="371"/>
      <c r="AG1025" s="371"/>
      <c r="AH1025" s="371"/>
      <c r="AI1025" s="371"/>
      <c r="AJ1025" s="371"/>
      <c r="AK1025" s="371"/>
      <c r="AL1025" s="371"/>
      <c r="AM1025" s="371"/>
      <c r="AN1025" s="371"/>
      <c r="AO1025" s="371"/>
      <c r="AP1025" s="371"/>
      <c r="AQ1025" s="371"/>
      <c r="AR1025" s="371"/>
      <c r="AS1025" s="371"/>
      <c r="AT1025" s="371"/>
      <c r="AU1025" s="371"/>
      <c r="AV1025" s="371"/>
      <c r="AW1025" s="371"/>
      <c r="AX1025" s="371"/>
      <c r="AY1025" s="371"/>
      <c r="AZ1025" s="371"/>
      <c r="BA1025" s="371"/>
      <c r="BB1025" s="371"/>
      <c r="BC1025" s="371"/>
      <c r="BD1025" s="371"/>
      <c r="BE1025" s="371"/>
      <c r="BF1025" s="371"/>
      <c r="BG1025" s="371"/>
      <c r="BH1025" s="371"/>
      <c r="BI1025" s="371"/>
      <c r="BJ1025" s="371"/>
      <c r="BK1025" s="371"/>
      <c r="BL1025" s="371"/>
      <c r="BM1025" s="371"/>
      <c r="BN1025" s="371"/>
      <c r="BO1025" s="371"/>
      <c r="BP1025" s="371"/>
      <c r="BQ1025" s="371"/>
      <c r="BR1025" s="371"/>
      <c r="BS1025" s="371"/>
      <c r="BT1025" s="371"/>
      <c r="BU1025" s="371"/>
      <c r="BV1025" s="371"/>
      <c r="BW1025" s="371"/>
      <c r="BX1025" s="371"/>
      <c r="BY1025" s="371"/>
      <c r="BZ1025" s="371"/>
      <c r="CA1025" s="371"/>
      <c r="CB1025" s="371"/>
      <c r="CC1025" s="371"/>
      <c r="CD1025" s="371"/>
      <c r="CE1025" s="371"/>
      <c r="CF1025" s="371"/>
    </row>
    <row r="1026" spans="1:84" s="22" customFormat="1" x14ac:dyDescent="0.2">
      <c r="A1026" s="223"/>
      <c r="C1026" s="224"/>
      <c r="Z1026" s="225"/>
      <c r="AA1026" s="220"/>
      <c r="AE1026" s="371"/>
      <c r="AF1026" s="371"/>
      <c r="AG1026" s="371"/>
      <c r="AH1026" s="371"/>
      <c r="AI1026" s="371"/>
      <c r="AJ1026" s="371"/>
      <c r="AK1026" s="371"/>
      <c r="AL1026" s="371"/>
      <c r="AM1026" s="371"/>
      <c r="AN1026" s="371"/>
      <c r="AO1026" s="371"/>
      <c r="AP1026" s="371"/>
      <c r="AQ1026" s="371"/>
      <c r="AR1026" s="371"/>
      <c r="AS1026" s="371"/>
      <c r="AT1026" s="371"/>
      <c r="AU1026" s="371"/>
      <c r="AV1026" s="371"/>
      <c r="AW1026" s="371"/>
      <c r="AX1026" s="371"/>
      <c r="AY1026" s="371"/>
      <c r="AZ1026" s="371"/>
      <c r="BA1026" s="371"/>
      <c r="BB1026" s="371"/>
      <c r="BC1026" s="371"/>
      <c r="BD1026" s="371"/>
      <c r="BE1026" s="371"/>
      <c r="BF1026" s="371"/>
      <c r="BG1026" s="371"/>
      <c r="BH1026" s="371"/>
      <c r="BI1026" s="371"/>
      <c r="BJ1026" s="371"/>
      <c r="BK1026" s="371"/>
      <c r="BL1026" s="371"/>
      <c r="BM1026" s="371"/>
      <c r="BN1026" s="371"/>
      <c r="BO1026" s="371"/>
      <c r="BP1026" s="371"/>
      <c r="BQ1026" s="371"/>
      <c r="BR1026" s="371"/>
      <c r="BS1026" s="371"/>
      <c r="BT1026" s="371"/>
      <c r="BU1026" s="371"/>
      <c r="BV1026" s="371"/>
      <c r="BW1026" s="371"/>
      <c r="BX1026" s="371"/>
      <c r="BY1026" s="371"/>
      <c r="BZ1026" s="371"/>
      <c r="CA1026" s="371"/>
      <c r="CB1026" s="371"/>
      <c r="CC1026" s="371"/>
      <c r="CD1026" s="371"/>
      <c r="CE1026" s="371"/>
      <c r="CF1026" s="371"/>
    </row>
    <row r="1027" spans="1:84" s="22" customFormat="1" x14ac:dyDescent="0.2">
      <c r="A1027" s="223"/>
      <c r="C1027" s="224"/>
      <c r="Z1027" s="225"/>
      <c r="AA1027" s="220"/>
      <c r="AE1027" s="371"/>
      <c r="AF1027" s="371"/>
      <c r="AG1027" s="371"/>
      <c r="AH1027" s="371"/>
      <c r="AI1027" s="371"/>
      <c r="AJ1027" s="371"/>
      <c r="AK1027" s="371"/>
      <c r="AL1027" s="371"/>
      <c r="AM1027" s="371"/>
      <c r="AN1027" s="371"/>
      <c r="AO1027" s="371"/>
      <c r="AP1027" s="371"/>
      <c r="AQ1027" s="371"/>
      <c r="AR1027" s="371"/>
      <c r="AS1027" s="371"/>
      <c r="AT1027" s="371"/>
      <c r="AU1027" s="371"/>
      <c r="AV1027" s="371"/>
      <c r="AW1027" s="371"/>
      <c r="AX1027" s="371"/>
      <c r="AY1027" s="371"/>
      <c r="AZ1027" s="371"/>
      <c r="BA1027" s="371"/>
      <c r="BB1027" s="371"/>
      <c r="BC1027" s="371"/>
      <c r="BD1027" s="371"/>
      <c r="BE1027" s="371"/>
      <c r="BF1027" s="371"/>
      <c r="BG1027" s="371"/>
      <c r="BH1027" s="371"/>
      <c r="BI1027" s="371"/>
      <c r="BJ1027" s="371"/>
      <c r="BK1027" s="371"/>
      <c r="BL1027" s="371"/>
      <c r="BM1027" s="371"/>
      <c r="BN1027" s="371"/>
      <c r="BO1027" s="371"/>
      <c r="BP1027" s="371"/>
      <c r="BQ1027" s="371"/>
      <c r="BR1027" s="371"/>
      <c r="BS1027" s="371"/>
      <c r="BT1027" s="371"/>
      <c r="BU1027" s="371"/>
      <c r="BV1027" s="371"/>
      <c r="BW1027" s="371"/>
      <c r="BX1027" s="371"/>
      <c r="BY1027" s="371"/>
      <c r="BZ1027" s="371"/>
      <c r="CA1027" s="371"/>
      <c r="CB1027" s="371"/>
      <c r="CC1027" s="371"/>
      <c r="CD1027" s="371"/>
      <c r="CE1027" s="371"/>
      <c r="CF1027" s="371"/>
    </row>
    <row r="1028" spans="1:84" s="22" customFormat="1" x14ac:dyDescent="0.2">
      <c r="A1028" s="223"/>
      <c r="C1028" s="224"/>
      <c r="Z1028" s="225"/>
      <c r="AA1028" s="220"/>
      <c r="AE1028" s="371"/>
      <c r="AF1028" s="371"/>
      <c r="AG1028" s="371"/>
      <c r="AH1028" s="371"/>
      <c r="AI1028" s="371"/>
      <c r="AJ1028" s="371"/>
      <c r="AK1028" s="371"/>
      <c r="AL1028" s="371"/>
      <c r="AM1028" s="371"/>
      <c r="AN1028" s="371"/>
      <c r="AO1028" s="371"/>
      <c r="AP1028" s="371"/>
      <c r="AQ1028" s="371"/>
      <c r="AR1028" s="371"/>
      <c r="AS1028" s="371"/>
      <c r="AT1028" s="371"/>
      <c r="AU1028" s="371"/>
      <c r="AV1028" s="371"/>
      <c r="AW1028" s="371"/>
      <c r="AX1028" s="371"/>
      <c r="AY1028" s="371"/>
      <c r="AZ1028" s="371"/>
      <c r="BA1028" s="371"/>
      <c r="BB1028" s="371"/>
      <c r="BC1028" s="371"/>
      <c r="BD1028" s="371"/>
      <c r="BE1028" s="371"/>
      <c r="BF1028" s="371"/>
      <c r="BG1028" s="371"/>
      <c r="BH1028" s="371"/>
      <c r="BI1028" s="371"/>
      <c r="BJ1028" s="371"/>
      <c r="BK1028" s="371"/>
      <c r="BL1028" s="371"/>
      <c r="BM1028" s="371"/>
      <c r="BN1028" s="371"/>
      <c r="BO1028" s="371"/>
      <c r="BP1028" s="371"/>
      <c r="BQ1028" s="371"/>
      <c r="BR1028" s="371"/>
      <c r="BS1028" s="371"/>
      <c r="BT1028" s="371"/>
      <c r="BU1028" s="371"/>
      <c r="BV1028" s="371"/>
      <c r="BW1028" s="371"/>
      <c r="BX1028" s="371"/>
      <c r="BY1028" s="371"/>
      <c r="BZ1028" s="371"/>
      <c r="CA1028" s="371"/>
      <c r="CB1028" s="371"/>
      <c r="CC1028" s="371"/>
      <c r="CD1028" s="371"/>
      <c r="CE1028" s="371"/>
      <c r="CF1028" s="371"/>
    </row>
    <row r="1029" spans="1:84" s="22" customFormat="1" x14ac:dyDescent="0.2">
      <c r="A1029" s="223"/>
      <c r="C1029" s="224"/>
      <c r="Z1029" s="225"/>
      <c r="AA1029" s="220"/>
      <c r="AE1029" s="371"/>
      <c r="AF1029" s="371"/>
      <c r="AG1029" s="371"/>
      <c r="AH1029" s="371"/>
      <c r="AI1029" s="371"/>
      <c r="AJ1029" s="371"/>
      <c r="AK1029" s="371"/>
      <c r="AL1029" s="371"/>
      <c r="AM1029" s="371"/>
      <c r="AN1029" s="371"/>
      <c r="AO1029" s="371"/>
      <c r="AP1029" s="371"/>
      <c r="AQ1029" s="371"/>
      <c r="AR1029" s="371"/>
      <c r="AS1029" s="371"/>
      <c r="AT1029" s="371"/>
      <c r="AU1029" s="371"/>
      <c r="AV1029" s="371"/>
      <c r="AW1029" s="371"/>
      <c r="AX1029" s="371"/>
      <c r="AY1029" s="371"/>
      <c r="AZ1029" s="371"/>
      <c r="BA1029" s="371"/>
      <c r="BB1029" s="371"/>
      <c r="BC1029" s="371"/>
      <c r="BD1029" s="371"/>
      <c r="BE1029" s="371"/>
      <c r="BF1029" s="371"/>
      <c r="BG1029" s="371"/>
      <c r="BH1029" s="371"/>
      <c r="BI1029" s="371"/>
      <c r="BJ1029" s="371"/>
      <c r="BK1029" s="371"/>
      <c r="BL1029" s="371"/>
      <c r="BM1029" s="371"/>
      <c r="BN1029" s="371"/>
      <c r="BO1029" s="371"/>
      <c r="BP1029" s="371"/>
      <c r="BQ1029" s="371"/>
      <c r="BR1029" s="371"/>
      <c r="BS1029" s="371"/>
      <c r="BT1029" s="371"/>
      <c r="BU1029" s="371"/>
      <c r="BV1029" s="371"/>
      <c r="BW1029" s="371"/>
      <c r="BX1029" s="371"/>
      <c r="BY1029" s="371"/>
      <c r="BZ1029" s="371"/>
      <c r="CA1029" s="371"/>
      <c r="CB1029" s="371"/>
      <c r="CC1029" s="371"/>
      <c r="CD1029" s="371"/>
      <c r="CE1029" s="371"/>
      <c r="CF1029" s="371"/>
    </row>
    <row r="1030" spans="1:84" s="22" customFormat="1" x14ac:dyDescent="0.2">
      <c r="A1030" s="223"/>
      <c r="C1030" s="224"/>
      <c r="Z1030" s="225"/>
      <c r="AA1030" s="220"/>
      <c r="AE1030" s="371"/>
      <c r="AF1030" s="371"/>
      <c r="AG1030" s="371"/>
      <c r="AH1030" s="371"/>
      <c r="AI1030" s="371"/>
      <c r="AJ1030" s="371"/>
      <c r="AK1030" s="371"/>
      <c r="AL1030" s="371"/>
      <c r="AM1030" s="371"/>
      <c r="AN1030" s="371"/>
      <c r="AO1030" s="371"/>
      <c r="AP1030" s="371"/>
      <c r="AQ1030" s="371"/>
      <c r="AR1030" s="371"/>
      <c r="AS1030" s="371"/>
      <c r="AT1030" s="371"/>
      <c r="AU1030" s="371"/>
      <c r="AV1030" s="371"/>
      <c r="AW1030" s="371"/>
      <c r="AX1030" s="371"/>
      <c r="AY1030" s="371"/>
      <c r="AZ1030" s="371"/>
      <c r="BA1030" s="371"/>
      <c r="BB1030" s="371"/>
      <c r="BC1030" s="371"/>
      <c r="BD1030" s="371"/>
      <c r="BE1030" s="371"/>
      <c r="BF1030" s="371"/>
      <c r="BG1030" s="371"/>
      <c r="BH1030" s="371"/>
      <c r="BI1030" s="371"/>
      <c r="BJ1030" s="371"/>
      <c r="BK1030" s="371"/>
      <c r="BL1030" s="371"/>
      <c r="BM1030" s="371"/>
      <c r="BN1030" s="371"/>
      <c r="BO1030" s="371"/>
      <c r="BP1030" s="371"/>
      <c r="BQ1030" s="371"/>
      <c r="BR1030" s="371"/>
      <c r="BS1030" s="371"/>
      <c r="BT1030" s="371"/>
      <c r="BU1030" s="371"/>
      <c r="BV1030" s="371"/>
      <c r="BW1030" s="371"/>
      <c r="BX1030" s="371"/>
      <c r="BY1030" s="371"/>
      <c r="BZ1030" s="371"/>
      <c r="CA1030" s="371"/>
      <c r="CB1030" s="371"/>
      <c r="CC1030" s="371"/>
      <c r="CD1030" s="371"/>
      <c r="CE1030" s="371"/>
      <c r="CF1030" s="371"/>
    </row>
    <row r="1031" spans="1:84" s="22" customFormat="1" x14ac:dyDescent="0.2">
      <c r="A1031" s="223"/>
      <c r="C1031" s="224"/>
      <c r="Z1031" s="225"/>
      <c r="AA1031" s="220"/>
      <c r="AE1031" s="371"/>
      <c r="AF1031" s="371"/>
      <c r="AG1031" s="371"/>
      <c r="AH1031" s="371"/>
      <c r="AI1031" s="371"/>
      <c r="AJ1031" s="371"/>
      <c r="AK1031" s="371"/>
      <c r="AL1031" s="371"/>
      <c r="AM1031" s="371"/>
      <c r="AN1031" s="371"/>
      <c r="AO1031" s="371"/>
      <c r="AP1031" s="371"/>
      <c r="AQ1031" s="371"/>
      <c r="AR1031" s="371"/>
      <c r="AS1031" s="371"/>
      <c r="AT1031" s="371"/>
      <c r="AU1031" s="371"/>
      <c r="AV1031" s="371"/>
      <c r="AW1031" s="371"/>
      <c r="AX1031" s="371"/>
      <c r="AY1031" s="371"/>
      <c r="AZ1031" s="371"/>
      <c r="BA1031" s="371"/>
      <c r="BB1031" s="371"/>
      <c r="BC1031" s="371"/>
      <c r="BD1031" s="371"/>
      <c r="BE1031" s="371"/>
      <c r="BF1031" s="371"/>
      <c r="BG1031" s="371"/>
      <c r="BH1031" s="371"/>
      <c r="BI1031" s="371"/>
      <c r="BJ1031" s="371"/>
      <c r="BK1031" s="371"/>
      <c r="BL1031" s="371"/>
      <c r="BM1031" s="371"/>
      <c r="BN1031" s="371"/>
      <c r="BO1031" s="371"/>
      <c r="BP1031" s="371"/>
      <c r="BQ1031" s="371"/>
      <c r="BR1031" s="371"/>
      <c r="BS1031" s="371"/>
      <c r="BT1031" s="371"/>
      <c r="BU1031" s="371"/>
      <c r="BV1031" s="371"/>
      <c r="BW1031" s="371"/>
      <c r="BX1031" s="371"/>
      <c r="BY1031" s="371"/>
      <c r="BZ1031" s="371"/>
      <c r="CA1031" s="371"/>
      <c r="CB1031" s="371"/>
      <c r="CC1031" s="371"/>
      <c r="CD1031" s="371"/>
      <c r="CE1031" s="371"/>
      <c r="CF1031" s="371"/>
    </row>
    <row r="1032" spans="1:84" s="22" customFormat="1" x14ac:dyDescent="0.2">
      <c r="A1032" s="223"/>
      <c r="C1032" s="224"/>
      <c r="Z1032" s="225"/>
      <c r="AA1032" s="220"/>
      <c r="AE1032" s="371"/>
      <c r="AF1032" s="371"/>
      <c r="AG1032" s="371"/>
      <c r="AH1032" s="371"/>
      <c r="AI1032" s="371"/>
      <c r="AJ1032" s="371"/>
      <c r="AK1032" s="371"/>
      <c r="AL1032" s="371"/>
      <c r="AM1032" s="371"/>
      <c r="AN1032" s="371"/>
      <c r="AO1032" s="371"/>
      <c r="AP1032" s="371"/>
      <c r="AQ1032" s="371"/>
      <c r="AR1032" s="371"/>
      <c r="AS1032" s="371"/>
      <c r="AT1032" s="371"/>
      <c r="AU1032" s="371"/>
      <c r="AV1032" s="371"/>
      <c r="AW1032" s="371"/>
      <c r="AX1032" s="371"/>
      <c r="AY1032" s="371"/>
      <c r="AZ1032" s="371"/>
      <c r="BA1032" s="371"/>
      <c r="BB1032" s="371"/>
      <c r="BC1032" s="371"/>
      <c r="BD1032" s="371"/>
      <c r="BE1032" s="371"/>
      <c r="BF1032" s="371"/>
      <c r="BG1032" s="371"/>
      <c r="BH1032" s="371"/>
      <c r="BI1032" s="371"/>
      <c r="BJ1032" s="371"/>
      <c r="BK1032" s="371"/>
      <c r="BL1032" s="371"/>
      <c r="BM1032" s="371"/>
      <c r="BN1032" s="371"/>
      <c r="BO1032" s="371"/>
      <c r="BP1032" s="371"/>
      <c r="BQ1032" s="371"/>
      <c r="BR1032" s="371"/>
      <c r="BS1032" s="371"/>
      <c r="BT1032" s="371"/>
      <c r="BU1032" s="371"/>
      <c r="BV1032" s="371"/>
      <c r="BW1032" s="371"/>
      <c r="BX1032" s="371"/>
      <c r="BY1032" s="371"/>
      <c r="BZ1032" s="371"/>
      <c r="CA1032" s="371"/>
      <c r="CB1032" s="371"/>
      <c r="CC1032" s="371"/>
      <c r="CD1032" s="371"/>
      <c r="CE1032" s="371"/>
      <c r="CF1032" s="371"/>
    </row>
    <row r="1033" spans="1:84" s="22" customFormat="1" x14ac:dyDescent="0.2">
      <c r="A1033" s="223"/>
      <c r="C1033" s="224"/>
      <c r="Z1033" s="225"/>
      <c r="AA1033" s="220"/>
      <c r="AE1033" s="371"/>
      <c r="AF1033" s="371"/>
      <c r="AG1033" s="371"/>
      <c r="AH1033" s="371"/>
      <c r="AI1033" s="371"/>
      <c r="AJ1033" s="371"/>
      <c r="AK1033" s="371"/>
      <c r="AL1033" s="371"/>
      <c r="AM1033" s="371"/>
      <c r="AN1033" s="371"/>
      <c r="AO1033" s="371"/>
      <c r="AP1033" s="371"/>
      <c r="AQ1033" s="371"/>
      <c r="AR1033" s="371"/>
      <c r="AS1033" s="371"/>
      <c r="AT1033" s="371"/>
      <c r="AU1033" s="371"/>
      <c r="AV1033" s="371"/>
      <c r="AW1033" s="371"/>
      <c r="AX1033" s="371"/>
      <c r="AY1033" s="371"/>
      <c r="AZ1033" s="371"/>
      <c r="BA1033" s="371"/>
      <c r="BB1033" s="371"/>
      <c r="BC1033" s="371"/>
      <c r="BD1033" s="371"/>
      <c r="BE1033" s="371"/>
      <c r="BF1033" s="371"/>
      <c r="BG1033" s="371"/>
      <c r="BH1033" s="371"/>
      <c r="BI1033" s="371"/>
      <c r="BJ1033" s="371"/>
      <c r="BK1033" s="371"/>
      <c r="BL1033" s="371"/>
      <c r="BM1033" s="371"/>
      <c r="BN1033" s="371"/>
      <c r="BO1033" s="371"/>
      <c r="BP1033" s="371"/>
      <c r="BQ1033" s="371"/>
      <c r="BR1033" s="371"/>
      <c r="BS1033" s="371"/>
      <c r="BT1033" s="371"/>
      <c r="BU1033" s="371"/>
      <c r="BV1033" s="371"/>
      <c r="BW1033" s="371"/>
      <c r="BX1033" s="371"/>
      <c r="BY1033" s="371"/>
      <c r="BZ1033" s="371"/>
      <c r="CA1033" s="371"/>
      <c r="CB1033" s="371"/>
      <c r="CC1033" s="371"/>
      <c r="CD1033" s="371"/>
      <c r="CE1033" s="371"/>
      <c r="CF1033" s="371"/>
    </row>
    <row r="1034" spans="1:84" s="22" customFormat="1" x14ac:dyDescent="0.2">
      <c r="A1034" s="223"/>
      <c r="C1034" s="224"/>
      <c r="Z1034" s="225"/>
      <c r="AA1034" s="220"/>
      <c r="AE1034" s="371"/>
      <c r="AF1034" s="371"/>
      <c r="AG1034" s="371"/>
      <c r="AH1034" s="371"/>
      <c r="AI1034" s="371"/>
      <c r="AJ1034" s="371"/>
      <c r="AK1034" s="371"/>
      <c r="AL1034" s="371"/>
      <c r="AM1034" s="371"/>
      <c r="AN1034" s="371"/>
      <c r="AO1034" s="371"/>
      <c r="AP1034" s="371"/>
      <c r="AQ1034" s="371"/>
      <c r="AR1034" s="371"/>
      <c r="AS1034" s="371"/>
      <c r="AT1034" s="371"/>
      <c r="AU1034" s="371"/>
      <c r="AV1034" s="371"/>
      <c r="AW1034" s="371"/>
      <c r="AX1034" s="371"/>
      <c r="AY1034" s="371"/>
      <c r="AZ1034" s="371"/>
      <c r="BA1034" s="371"/>
      <c r="BB1034" s="371"/>
      <c r="BC1034" s="371"/>
      <c r="BD1034" s="371"/>
      <c r="BE1034" s="371"/>
      <c r="BF1034" s="371"/>
      <c r="BG1034" s="371"/>
      <c r="BH1034" s="371"/>
      <c r="BI1034" s="371"/>
      <c r="BJ1034" s="371"/>
      <c r="BK1034" s="371"/>
      <c r="BL1034" s="371"/>
      <c r="BM1034" s="371"/>
      <c r="BN1034" s="371"/>
      <c r="BO1034" s="371"/>
      <c r="BP1034" s="371"/>
      <c r="BQ1034" s="371"/>
      <c r="BR1034" s="371"/>
      <c r="BS1034" s="371"/>
      <c r="BT1034" s="371"/>
      <c r="BU1034" s="371"/>
      <c r="BV1034" s="371"/>
      <c r="BW1034" s="371"/>
      <c r="BX1034" s="371"/>
      <c r="BY1034" s="371"/>
      <c r="BZ1034" s="371"/>
      <c r="CA1034" s="371"/>
      <c r="CB1034" s="371"/>
      <c r="CC1034" s="371"/>
      <c r="CD1034" s="371"/>
      <c r="CE1034" s="371"/>
      <c r="CF1034" s="371"/>
    </row>
    <row r="1035" spans="1:84" s="22" customFormat="1" x14ac:dyDescent="0.2">
      <c r="A1035" s="223"/>
      <c r="C1035" s="224"/>
      <c r="Z1035" s="225"/>
      <c r="AA1035" s="220"/>
      <c r="AE1035" s="371"/>
      <c r="AF1035" s="371"/>
      <c r="AG1035" s="371"/>
      <c r="AH1035" s="371"/>
      <c r="AI1035" s="371"/>
      <c r="AJ1035" s="371"/>
      <c r="AK1035" s="371"/>
      <c r="AL1035" s="371"/>
      <c r="AM1035" s="371"/>
      <c r="AN1035" s="371"/>
      <c r="AO1035" s="371"/>
      <c r="AP1035" s="371"/>
      <c r="AQ1035" s="371"/>
      <c r="AR1035" s="371"/>
      <c r="AS1035" s="371"/>
      <c r="AT1035" s="371"/>
      <c r="AU1035" s="371"/>
      <c r="AV1035" s="371"/>
      <c r="AW1035" s="371"/>
      <c r="AX1035" s="371"/>
      <c r="AY1035" s="371"/>
      <c r="AZ1035" s="371"/>
      <c r="BA1035" s="371"/>
      <c r="BB1035" s="371"/>
      <c r="BC1035" s="371"/>
      <c r="BD1035" s="371"/>
      <c r="BE1035" s="371"/>
      <c r="BF1035" s="371"/>
      <c r="BG1035" s="371"/>
      <c r="BH1035" s="371"/>
      <c r="BI1035" s="371"/>
      <c r="BJ1035" s="371"/>
      <c r="BK1035" s="371"/>
      <c r="BL1035" s="371"/>
      <c r="BM1035" s="371"/>
      <c r="BN1035" s="371"/>
      <c r="BO1035" s="371"/>
      <c r="BP1035" s="371"/>
      <c r="BQ1035" s="371"/>
      <c r="BR1035" s="371"/>
      <c r="BS1035" s="371"/>
      <c r="BT1035" s="371"/>
      <c r="BU1035" s="371"/>
      <c r="BV1035" s="371"/>
      <c r="BW1035" s="371"/>
      <c r="BX1035" s="371"/>
      <c r="BY1035" s="371"/>
      <c r="BZ1035" s="371"/>
      <c r="CA1035" s="371"/>
      <c r="CB1035" s="371"/>
      <c r="CC1035" s="371"/>
      <c r="CD1035" s="371"/>
      <c r="CE1035" s="371"/>
      <c r="CF1035" s="371"/>
    </row>
    <row r="1036" spans="1:84" s="22" customFormat="1" x14ac:dyDescent="0.2">
      <c r="A1036" s="223"/>
      <c r="C1036" s="224"/>
      <c r="Z1036" s="225"/>
      <c r="AA1036" s="220"/>
      <c r="AE1036" s="371"/>
      <c r="AF1036" s="371"/>
      <c r="AG1036" s="371"/>
      <c r="AH1036" s="371"/>
      <c r="AI1036" s="371"/>
      <c r="AJ1036" s="371"/>
      <c r="AK1036" s="371"/>
      <c r="AL1036" s="371"/>
      <c r="AM1036" s="371"/>
      <c r="AN1036" s="371"/>
      <c r="AO1036" s="371"/>
      <c r="AP1036" s="371"/>
      <c r="AQ1036" s="371"/>
      <c r="AR1036" s="371"/>
      <c r="AS1036" s="371"/>
      <c r="AT1036" s="371"/>
      <c r="AU1036" s="371"/>
      <c r="AV1036" s="371"/>
      <c r="AW1036" s="371"/>
      <c r="AX1036" s="371"/>
      <c r="AY1036" s="371"/>
      <c r="AZ1036" s="371"/>
      <c r="BA1036" s="371"/>
      <c r="BB1036" s="371"/>
      <c r="BC1036" s="371"/>
      <c r="BD1036" s="371"/>
      <c r="BE1036" s="371"/>
      <c r="BF1036" s="371"/>
      <c r="BG1036" s="371"/>
      <c r="BH1036" s="371"/>
      <c r="BI1036" s="371"/>
      <c r="BJ1036" s="371"/>
      <c r="BK1036" s="371"/>
      <c r="BL1036" s="371"/>
      <c r="BM1036" s="371"/>
      <c r="BN1036" s="371"/>
      <c r="BO1036" s="371"/>
      <c r="BP1036" s="371"/>
      <c r="BQ1036" s="371"/>
      <c r="BR1036" s="371"/>
      <c r="BS1036" s="371"/>
      <c r="BT1036" s="371"/>
      <c r="BU1036" s="371"/>
      <c r="BV1036" s="371"/>
      <c r="BW1036" s="371"/>
      <c r="BX1036" s="371"/>
      <c r="BY1036" s="371"/>
      <c r="BZ1036" s="371"/>
      <c r="CA1036" s="371"/>
      <c r="CB1036" s="371"/>
      <c r="CC1036" s="371"/>
      <c r="CD1036" s="371"/>
      <c r="CE1036" s="371"/>
      <c r="CF1036" s="371"/>
    </row>
    <row r="1037" spans="1:84" s="22" customFormat="1" x14ac:dyDescent="0.2">
      <c r="A1037" s="223"/>
      <c r="C1037" s="224"/>
      <c r="Z1037" s="225"/>
      <c r="AA1037" s="220"/>
      <c r="AE1037" s="371"/>
      <c r="AF1037" s="371"/>
      <c r="AG1037" s="371"/>
      <c r="AH1037" s="371"/>
      <c r="AI1037" s="371"/>
      <c r="AJ1037" s="371"/>
      <c r="AK1037" s="371"/>
      <c r="AL1037" s="371"/>
      <c r="AM1037" s="371"/>
      <c r="AN1037" s="371"/>
      <c r="AO1037" s="371"/>
      <c r="AP1037" s="371"/>
      <c r="AQ1037" s="371"/>
      <c r="AR1037" s="371"/>
      <c r="AS1037" s="371"/>
      <c r="AT1037" s="371"/>
      <c r="AU1037" s="371"/>
      <c r="AV1037" s="371"/>
      <c r="AW1037" s="371"/>
      <c r="AX1037" s="371"/>
      <c r="AY1037" s="371"/>
      <c r="AZ1037" s="371"/>
      <c r="BA1037" s="371"/>
      <c r="BB1037" s="371"/>
      <c r="BC1037" s="371"/>
      <c r="BD1037" s="371"/>
      <c r="BE1037" s="371"/>
      <c r="BF1037" s="371"/>
      <c r="BG1037" s="371"/>
      <c r="BH1037" s="371"/>
      <c r="BI1037" s="371"/>
      <c r="BJ1037" s="371"/>
      <c r="BK1037" s="371"/>
      <c r="BL1037" s="371"/>
      <c r="BM1037" s="371"/>
      <c r="BN1037" s="371"/>
      <c r="BO1037" s="371"/>
      <c r="BP1037" s="371"/>
      <c r="BQ1037" s="371"/>
      <c r="BR1037" s="371"/>
      <c r="BS1037" s="371"/>
      <c r="BT1037" s="371"/>
      <c r="BU1037" s="371"/>
      <c r="BV1037" s="371"/>
      <c r="BW1037" s="371"/>
      <c r="BX1037" s="371"/>
      <c r="BY1037" s="371"/>
      <c r="BZ1037" s="371"/>
      <c r="CA1037" s="371"/>
      <c r="CB1037" s="371"/>
      <c r="CC1037" s="371"/>
      <c r="CD1037" s="371"/>
      <c r="CE1037" s="371"/>
      <c r="CF1037" s="371"/>
    </row>
    <row r="1038" spans="1:84" s="22" customFormat="1" x14ac:dyDescent="0.2">
      <c r="A1038" s="223"/>
      <c r="C1038" s="224"/>
      <c r="Z1038" s="225"/>
      <c r="AA1038" s="220"/>
      <c r="AE1038" s="371"/>
      <c r="AF1038" s="371"/>
      <c r="AG1038" s="371"/>
      <c r="AH1038" s="371"/>
      <c r="AI1038" s="371"/>
      <c r="AJ1038" s="371"/>
      <c r="AK1038" s="371"/>
      <c r="AL1038" s="371"/>
      <c r="AM1038" s="371"/>
      <c r="AN1038" s="371"/>
      <c r="AO1038" s="371"/>
      <c r="AP1038" s="371"/>
      <c r="AQ1038" s="371"/>
      <c r="AR1038" s="371"/>
      <c r="AS1038" s="371"/>
      <c r="AT1038" s="371"/>
      <c r="AU1038" s="371"/>
      <c r="AV1038" s="371"/>
      <c r="AW1038" s="371"/>
      <c r="AX1038" s="371"/>
      <c r="AY1038" s="371"/>
      <c r="AZ1038" s="371"/>
      <c r="BA1038" s="371"/>
      <c r="BB1038" s="371"/>
      <c r="BC1038" s="371"/>
      <c r="BD1038" s="371"/>
      <c r="BE1038" s="371"/>
      <c r="BF1038" s="371"/>
      <c r="BG1038" s="371"/>
      <c r="BH1038" s="371"/>
      <c r="BI1038" s="371"/>
      <c r="BJ1038" s="371"/>
      <c r="BK1038" s="371"/>
      <c r="BL1038" s="371"/>
      <c r="BM1038" s="371"/>
      <c r="BN1038" s="371"/>
      <c r="BO1038" s="371"/>
      <c r="BP1038" s="371"/>
      <c r="BQ1038" s="371"/>
      <c r="BR1038" s="371"/>
      <c r="BS1038" s="371"/>
      <c r="BT1038" s="371"/>
      <c r="BU1038" s="371"/>
      <c r="BV1038" s="371"/>
      <c r="BW1038" s="371"/>
      <c r="BX1038" s="371"/>
      <c r="BY1038" s="371"/>
      <c r="BZ1038" s="371"/>
      <c r="CA1038" s="371"/>
      <c r="CB1038" s="371"/>
      <c r="CC1038" s="371"/>
      <c r="CD1038" s="371"/>
      <c r="CE1038" s="371"/>
      <c r="CF1038" s="371"/>
    </row>
    <row r="1039" spans="1:84" s="22" customFormat="1" x14ac:dyDescent="0.2">
      <c r="A1039" s="223"/>
      <c r="C1039" s="224"/>
      <c r="Z1039" s="225"/>
      <c r="AA1039" s="220"/>
      <c r="AE1039" s="371"/>
      <c r="AF1039" s="371"/>
      <c r="AG1039" s="371"/>
      <c r="AH1039" s="371"/>
      <c r="AI1039" s="371"/>
      <c r="AJ1039" s="371"/>
      <c r="AK1039" s="371"/>
      <c r="AL1039" s="371"/>
      <c r="AM1039" s="371"/>
      <c r="AN1039" s="371"/>
      <c r="AO1039" s="371"/>
      <c r="AP1039" s="371"/>
      <c r="AQ1039" s="371"/>
      <c r="AR1039" s="371"/>
      <c r="AS1039" s="371"/>
      <c r="AT1039" s="371"/>
      <c r="AU1039" s="371"/>
      <c r="AV1039" s="371"/>
      <c r="AW1039" s="371"/>
      <c r="AX1039" s="371"/>
      <c r="AY1039" s="371"/>
      <c r="AZ1039" s="371"/>
      <c r="BA1039" s="371"/>
      <c r="BB1039" s="371"/>
      <c r="BC1039" s="371"/>
      <c r="BD1039" s="371"/>
      <c r="BE1039" s="371"/>
      <c r="BF1039" s="371"/>
      <c r="BG1039" s="371"/>
      <c r="BH1039" s="371"/>
      <c r="BI1039" s="371"/>
      <c r="BJ1039" s="371"/>
      <c r="BK1039" s="371"/>
      <c r="BL1039" s="371"/>
      <c r="BM1039" s="371"/>
      <c r="BN1039" s="371"/>
      <c r="BO1039" s="371"/>
      <c r="BP1039" s="371"/>
      <c r="BQ1039" s="371"/>
      <c r="BR1039" s="371"/>
      <c r="BS1039" s="371"/>
      <c r="BT1039" s="371"/>
      <c r="BU1039" s="371"/>
      <c r="BV1039" s="371"/>
      <c r="BW1039" s="371"/>
      <c r="BX1039" s="371"/>
      <c r="BY1039" s="371"/>
      <c r="BZ1039" s="371"/>
      <c r="CA1039" s="371"/>
      <c r="CB1039" s="371"/>
      <c r="CC1039" s="371"/>
      <c r="CD1039" s="371"/>
      <c r="CE1039" s="371"/>
      <c r="CF1039" s="371"/>
    </row>
    <row r="1040" spans="1:84" s="22" customFormat="1" x14ac:dyDescent="0.2">
      <c r="A1040" s="223"/>
      <c r="C1040" s="224"/>
      <c r="Z1040" s="225"/>
      <c r="AA1040" s="220"/>
      <c r="AE1040" s="371"/>
      <c r="AF1040" s="371"/>
      <c r="AG1040" s="371"/>
      <c r="AH1040" s="371"/>
      <c r="AI1040" s="371"/>
      <c r="AJ1040" s="371"/>
      <c r="AK1040" s="371"/>
      <c r="AL1040" s="371"/>
      <c r="AM1040" s="371"/>
      <c r="AN1040" s="371"/>
      <c r="AO1040" s="371"/>
      <c r="AP1040" s="371"/>
      <c r="AQ1040" s="371"/>
      <c r="AR1040" s="371"/>
      <c r="AS1040" s="371"/>
      <c r="AT1040" s="371"/>
      <c r="AU1040" s="371"/>
      <c r="AV1040" s="371"/>
      <c r="AW1040" s="371"/>
      <c r="AX1040" s="371"/>
      <c r="AY1040" s="371"/>
      <c r="AZ1040" s="371"/>
      <c r="BA1040" s="371"/>
      <c r="BB1040" s="371"/>
      <c r="BC1040" s="371"/>
      <c r="BD1040" s="371"/>
      <c r="BE1040" s="371"/>
      <c r="BF1040" s="371"/>
      <c r="BG1040" s="371"/>
      <c r="BH1040" s="371"/>
      <c r="BI1040" s="371"/>
      <c r="BJ1040" s="371"/>
      <c r="BK1040" s="371"/>
      <c r="BL1040" s="371"/>
      <c r="BM1040" s="371"/>
      <c r="BN1040" s="371"/>
      <c r="BO1040" s="371"/>
      <c r="BP1040" s="371"/>
      <c r="BQ1040" s="371"/>
      <c r="BR1040" s="371"/>
      <c r="BS1040" s="371"/>
      <c r="BT1040" s="371"/>
      <c r="BU1040" s="371"/>
      <c r="BV1040" s="371"/>
      <c r="BW1040" s="371"/>
      <c r="BX1040" s="371"/>
      <c r="BY1040" s="371"/>
      <c r="BZ1040" s="371"/>
      <c r="CA1040" s="371"/>
      <c r="CB1040" s="371"/>
      <c r="CC1040" s="371"/>
      <c r="CD1040" s="371"/>
      <c r="CE1040" s="371"/>
      <c r="CF1040" s="371"/>
    </row>
    <row r="1041" spans="1:84" s="22" customFormat="1" x14ac:dyDescent="0.2">
      <c r="A1041" s="223"/>
      <c r="C1041" s="224"/>
      <c r="Z1041" s="225"/>
      <c r="AA1041" s="220"/>
      <c r="AE1041" s="371"/>
      <c r="AF1041" s="371"/>
      <c r="AG1041" s="371"/>
      <c r="AH1041" s="371"/>
      <c r="AI1041" s="371"/>
      <c r="AJ1041" s="371"/>
      <c r="AK1041" s="371"/>
      <c r="AL1041" s="371"/>
      <c r="AM1041" s="371"/>
      <c r="AN1041" s="371"/>
      <c r="AO1041" s="371"/>
      <c r="AP1041" s="371"/>
      <c r="AQ1041" s="371"/>
      <c r="AR1041" s="371"/>
      <c r="AS1041" s="371"/>
      <c r="AT1041" s="371"/>
      <c r="AU1041" s="371"/>
      <c r="AV1041" s="371"/>
      <c r="AW1041" s="371"/>
      <c r="AX1041" s="371"/>
      <c r="AY1041" s="371"/>
      <c r="AZ1041" s="371"/>
      <c r="BA1041" s="371"/>
      <c r="BB1041" s="371"/>
      <c r="BC1041" s="371"/>
      <c r="BD1041" s="371"/>
      <c r="BE1041" s="371"/>
      <c r="BF1041" s="371"/>
      <c r="BG1041" s="371"/>
      <c r="BH1041" s="371"/>
      <c r="BI1041" s="371"/>
      <c r="BJ1041" s="371"/>
      <c r="BK1041" s="371"/>
      <c r="BL1041" s="371"/>
      <c r="BM1041" s="371"/>
      <c r="BN1041" s="371"/>
      <c r="BO1041" s="371"/>
      <c r="BP1041" s="371"/>
      <c r="BQ1041" s="371"/>
      <c r="BR1041" s="371"/>
      <c r="BS1041" s="371"/>
      <c r="BT1041" s="371"/>
      <c r="BU1041" s="371"/>
      <c r="BV1041" s="371"/>
      <c r="BW1041" s="371"/>
      <c r="BX1041" s="371"/>
      <c r="BY1041" s="371"/>
      <c r="BZ1041" s="371"/>
      <c r="CA1041" s="371"/>
      <c r="CB1041" s="371"/>
      <c r="CC1041" s="371"/>
      <c r="CD1041" s="371"/>
      <c r="CE1041" s="371"/>
      <c r="CF1041" s="371"/>
    </row>
    <row r="1042" spans="1:84" s="22" customFormat="1" x14ac:dyDescent="0.2">
      <c r="A1042" s="223"/>
      <c r="C1042" s="224"/>
      <c r="Z1042" s="225"/>
      <c r="AA1042" s="220"/>
      <c r="AE1042" s="371"/>
      <c r="AF1042" s="371"/>
      <c r="AG1042" s="371"/>
      <c r="AH1042" s="371"/>
      <c r="AI1042" s="371"/>
      <c r="AJ1042" s="371"/>
      <c r="AK1042" s="371"/>
      <c r="AL1042" s="371"/>
      <c r="AM1042" s="371"/>
      <c r="AN1042" s="371"/>
      <c r="AO1042" s="371"/>
      <c r="AP1042" s="371"/>
      <c r="AQ1042" s="371"/>
      <c r="AR1042" s="371"/>
      <c r="AS1042" s="371"/>
      <c r="AT1042" s="371"/>
      <c r="AU1042" s="371"/>
      <c r="AV1042" s="371"/>
      <c r="AW1042" s="371"/>
      <c r="AX1042" s="371"/>
      <c r="AY1042" s="371"/>
      <c r="AZ1042" s="371"/>
      <c r="BA1042" s="371"/>
      <c r="BB1042" s="371"/>
      <c r="BC1042" s="371"/>
      <c r="BD1042" s="371"/>
      <c r="BE1042" s="371"/>
      <c r="BF1042" s="371"/>
      <c r="BG1042" s="371"/>
      <c r="BH1042" s="371"/>
      <c r="BI1042" s="371"/>
      <c r="BJ1042" s="371"/>
      <c r="BK1042" s="371"/>
      <c r="BL1042" s="371"/>
      <c r="BM1042" s="371"/>
      <c r="BN1042" s="371"/>
      <c r="BO1042" s="371"/>
      <c r="BP1042" s="371"/>
      <c r="BQ1042" s="371"/>
      <c r="BR1042" s="371"/>
      <c r="BS1042" s="371"/>
      <c r="BT1042" s="371"/>
      <c r="BU1042" s="371"/>
      <c r="BV1042" s="371"/>
      <c r="BW1042" s="371"/>
      <c r="BX1042" s="371"/>
      <c r="BY1042" s="371"/>
      <c r="BZ1042" s="371"/>
      <c r="CA1042" s="371"/>
      <c r="CB1042" s="371"/>
      <c r="CC1042" s="371"/>
      <c r="CD1042" s="371"/>
      <c r="CE1042" s="371"/>
      <c r="CF1042" s="371"/>
    </row>
    <row r="1043" spans="1:84" s="22" customFormat="1" x14ac:dyDescent="0.2">
      <c r="A1043" s="223"/>
      <c r="C1043" s="224"/>
      <c r="Z1043" s="225"/>
      <c r="AA1043" s="220"/>
      <c r="AE1043" s="371"/>
      <c r="AF1043" s="371"/>
      <c r="AG1043" s="371"/>
      <c r="AH1043" s="371"/>
      <c r="AI1043" s="371"/>
      <c r="AJ1043" s="371"/>
      <c r="AK1043" s="371"/>
      <c r="AL1043" s="371"/>
      <c r="AM1043" s="371"/>
      <c r="AN1043" s="371"/>
      <c r="AO1043" s="371"/>
      <c r="AP1043" s="371"/>
      <c r="AQ1043" s="371"/>
      <c r="AR1043" s="371"/>
      <c r="AS1043" s="371"/>
      <c r="AT1043" s="371"/>
      <c r="AU1043" s="371"/>
      <c r="AV1043" s="371"/>
      <c r="AW1043" s="371"/>
      <c r="AX1043" s="371"/>
      <c r="AY1043" s="371"/>
      <c r="AZ1043" s="371"/>
      <c r="BA1043" s="371"/>
      <c r="BB1043" s="371"/>
      <c r="BC1043" s="371"/>
      <c r="BD1043" s="371"/>
      <c r="BE1043" s="371"/>
      <c r="BF1043" s="371"/>
      <c r="BG1043" s="371"/>
      <c r="BH1043" s="371"/>
      <c r="BI1043" s="371"/>
      <c r="BJ1043" s="371"/>
      <c r="BK1043" s="371"/>
      <c r="BL1043" s="371"/>
      <c r="BM1043" s="371"/>
      <c r="BN1043" s="371"/>
      <c r="BO1043" s="371"/>
      <c r="BP1043" s="371"/>
      <c r="BQ1043" s="371"/>
      <c r="BR1043" s="371"/>
      <c r="BS1043" s="371"/>
      <c r="BT1043" s="371"/>
      <c r="BU1043" s="371"/>
      <c r="BV1043" s="371"/>
      <c r="BW1043" s="371"/>
      <c r="BX1043" s="371"/>
      <c r="BY1043" s="371"/>
      <c r="BZ1043" s="371"/>
      <c r="CA1043" s="371"/>
      <c r="CB1043" s="371"/>
      <c r="CC1043" s="371"/>
      <c r="CD1043" s="371"/>
      <c r="CE1043" s="371"/>
      <c r="CF1043" s="371"/>
    </row>
    <row r="1044" spans="1:84" s="22" customFormat="1" x14ac:dyDescent="0.2">
      <c r="A1044" s="223"/>
      <c r="C1044" s="224"/>
      <c r="Z1044" s="225"/>
      <c r="AA1044" s="220"/>
      <c r="AE1044" s="371"/>
      <c r="AF1044" s="371"/>
      <c r="AG1044" s="371"/>
      <c r="AH1044" s="371"/>
      <c r="AI1044" s="371"/>
      <c r="AJ1044" s="371"/>
      <c r="AK1044" s="371"/>
      <c r="AL1044" s="371"/>
      <c r="AM1044" s="371"/>
      <c r="AN1044" s="371"/>
      <c r="AO1044" s="371"/>
      <c r="AP1044" s="371"/>
      <c r="AQ1044" s="371"/>
      <c r="AR1044" s="371"/>
      <c r="AS1044" s="371"/>
      <c r="AT1044" s="371"/>
      <c r="AU1044" s="371"/>
      <c r="AV1044" s="371"/>
      <c r="AW1044" s="371"/>
      <c r="AX1044" s="371"/>
      <c r="AY1044" s="371"/>
      <c r="AZ1044" s="371"/>
      <c r="BA1044" s="371"/>
      <c r="BB1044" s="371"/>
      <c r="BC1044" s="371"/>
      <c r="BD1044" s="371"/>
      <c r="BE1044" s="371"/>
      <c r="BF1044" s="371"/>
      <c r="BG1044" s="371"/>
      <c r="BH1044" s="371"/>
      <c r="BI1044" s="371"/>
      <c r="BJ1044" s="371"/>
      <c r="BK1044" s="371"/>
      <c r="BL1044" s="371"/>
      <c r="BM1044" s="371"/>
      <c r="BN1044" s="371"/>
      <c r="BO1044" s="371"/>
      <c r="BP1044" s="371"/>
      <c r="BQ1044" s="371"/>
      <c r="BR1044" s="371"/>
      <c r="BS1044" s="371"/>
      <c r="BT1044" s="371"/>
      <c r="BU1044" s="371"/>
      <c r="BV1044" s="371"/>
      <c r="BW1044" s="371"/>
      <c r="BX1044" s="371"/>
      <c r="BY1044" s="371"/>
      <c r="BZ1044" s="371"/>
      <c r="CA1044" s="371"/>
      <c r="CB1044" s="371"/>
      <c r="CC1044" s="371"/>
      <c r="CD1044" s="371"/>
      <c r="CE1044" s="371"/>
      <c r="CF1044" s="371"/>
    </row>
    <row r="1045" spans="1:84" s="22" customFormat="1" x14ac:dyDescent="0.2">
      <c r="A1045" s="223"/>
      <c r="C1045" s="224"/>
      <c r="Z1045" s="225"/>
      <c r="AA1045" s="220"/>
      <c r="AE1045" s="371"/>
      <c r="AF1045" s="371"/>
      <c r="AG1045" s="371"/>
      <c r="AH1045" s="371"/>
      <c r="AI1045" s="371"/>
      <c r="AJ1045" s="371"/>
      <c r="AK1045" s="371"/>
      <c r="AL1045" s="371"/>
      <c r="AM1045" s="371"/>
      <c r="AN1045" s="371"/>
      <c r="AO1045" s="371"/>
      <c r="AP1045" s="371"/>
      <c r="AQ1045" s="371"/>
      <c r="AR1045" s="371"/>
      <c r="AS1045" s="371"/>
      <c r="AT1045" s="371"/>
      <c r="AU1045" s="371"/>
      <c r="AV1045" s="371"/>
      <c r="AW1045" s="371"/>
      <c r="AX1045" s="371"/>
      <c r="AY1045" s="371"/>
      <c r="AZ1045" s="371"/>
      <c r="BA1045" s="371"/>
      <c r="BB1045" s="371"/>
      <c r="BC1045" s="371"/>
      <c r="BD1045" s="371"/>
      <c r="BE1045" s="371"/>
      <c r="BF1045" s="371"/>
      <c r="BG1045" s="371"/>
      <c r="BH1045" s="371"/>
      <c r="BI1045" s="371"/>
      <c r="BJ1045" s="371"/>
      <c r="BK1045" s="371"/>
      <c r="BL1045" s="371"/>
      <c r="BM1045" s="371"/>
      <c r="BN1045" s="371"/>
      <c r="BO1045" s="371"/>
      <c r="BP1045" s="371"/>
      <c r="BQ1045" s="371"/>
      <c r="BR1045" s="371"/>
      <c r="BS1045" s="371"/>
      <c r="BT1045" s="371"/>
      <c r="BU1045" s="371"/>
      <c r="BV1045" s="371"/>
      <c r="BW1045" s="371"/>
      <c r="BX1045" s="371"/>
      <c r="BY1045" s="371"/>
      <c r="BZ1045" s="371"/>
      <c r="CA1045" s="371"/>
      <c r="CB1045" s="371"/>
      <c r="CC1045" s="371"/>
      <c r="CD1045" s="371"/>
      <c r="CE1045" s="371"/>
      <c r="CF1045" s="371"/>
    </row>
    <row r="1046" spans="1:84" s="22" customFormat="1" x14ac:dyDescent="0.2">
      <c r="A1046" s="223"/>
      <c r="C1046" s="224"/>
      <c r="Z1046" s="225"/>
      <c r="AA1046" s="220"/>
      <c r="AE1046" s="371"/>
      <c r="AF1046" s="371"/>
      <c r="AG1046" s="371"/>
      <c r="AH1046" s="371"/>
      <c r="AI1046" s="371"/>
      <c r="AJ1046" s="371"/>
      <c r="AK1046" s="371"/>
      <c r="AL1046" s="371"/>
      <c r="AM1046" s="371"/>
      <c r="AN1046" s="371"/>
      <c r="AO1046" s="371"/>
      <c r="AP1046" s="371"/>
      <c r="AQ1046" s="371"/>
      <c r="AR1046" s="371"/>
      <c r="AS1046" s="371"/>
      <c r="AT1046" s="371"/>
      <c r="AU1046" s="371"/>
      <c r="AV1046" s="371"/>
      <c r="AW1046" s="371"/>
      <c r="AX1046" s="371"/>
      <c r="AY1046" s="371"/>
      <c r="AZ1046" s="371"/>
      <c r="BA1046" s="371"/>
      <c r="BB1046" s="371"/>
      <c r="BC1046" s="371"/>
      <c r="BD1046" s="371"/>
      <c r="BE1046" s="371"/>
      <c r="BF1046" s="371"/>
      <c r="BG1046" s="371"/>
      <c r="BH1046" s="371"/>
      <c r="BI1046" s="371"/>
      <c r="BJ1046" s="371"/>
      <c r="BK1046" s="371"/>
      <c r="BL1046" s="371"/>
      <c r="BM1046" s="371"/>
      <c r="BN1046" s="371"/>
      <c r="BO1046" s="371"/>
      <c r="BP1046" s="371"/>
      <c r="BQ1046" s="371"/>
      <c r="BR1046" s="371"/>
      <c r="BS1046" s="371"/>
      <c r="BT1046" s="371"/>
      <c r="BU1046" s="371"/>
      <c r="BV1046" s="371"/>
      <c r="BW1046" s="371"/>
      <c r="BX1046" s="371"/>
      <c r="BY1046" s="371"/>
      <c r="BZ1046" s="371"/>
      <c r="CA1046" s="371"/>
      <c r="CB1046" s="371"/>
      <c r="CC1046" s="371"/>
      <c r="CD1046" s="371"/>
      <c r="CE1046" s="371"/>
      <c r="CF1046" s="371"/>
    </row>
    <row r="1047" spans="1:84" s="22" customFormat="1" x14ac:dyDescent="0.2">
      <c r="A1047" s="223"/>
      <c r="C1047" s="224"/>
      <c r="Z1047" s="225"/>
      <c r="AA1047" s="220"/>
      <c r="AE1047" s="371"/>
      <c r="AF1047" s="371"/>
      <c r="AG1047" s="371"/>
      <c r="AH1047" s="371"/>
      <c r="AI1047" s="371"/>
      <c r="AJ1047" s="371"/>
      <c r="AK1047" s="371"/>
      <c r="AL1047" s="371"/>
      <c r="AM1047" s="371"/>
      <c r="AN1047" s="371"/>
      <c r="AO1047" s="371"/>
      <c r="AP1047" s="371"/>
      <c r="AQ1047" s="371"/>
      <c r="AR1047" s="371"/>
      <c r="AS1047" s="371"/>
      <c r="AT1047" s="371"/>
      <c r="AU1047" s="371"/>
      <c r="AV1047" s="371"/>
      <c r="AW1047" s="371"/>
      <c r="AX1047" s="371"/>
      <c r="AY1047" s="371"/>
      <c r="AZ1047" s="371"/>
      <c r="BA1047" s="371"/>
      <c r="BB1047" s="371"/>
      <c r="BC1047" s="371"/>
      <c r="BD1047" s="371"/>
      <c r="BE1047" s="371"/>
      <c r="BF1047" s="371"/>
      <c r="BG1047" s="371"/>
      <c r="BH1047" s="371"/>
      <c r="BI1047" s="371"/>
      <c r="BJ1047" s="371"/>
      <c r="BK1047" s="371"/>
      <c r="BL1047" s="371"/>
      <c r="BM1047" s="371"/>
      <c r="BN1047" s="371"/>
      <c r="BO1047" s="371"/>
      <c r="BP1047" s="371"/>
      <c r="BQ1047" s="371"/>
      <c r="BR1047" s="371"/>
      <c r="BS1047" s="371"/>
      <c r="BT1047" s="371"/>
      <c r="BU1047" s="371"/>
      <c r="BV1047" s="371"/>
      <c r="BW1047" s="371"/>
      <c r="BX1047" s="371"/>
      <c r="BY1047" s="371"/>
      <c r="BZ1047" s="371"/>
      <c r="CA1047" s="371"/>
      <c r="CB1047" s="371"/>
      <c r="CC1047" s="371"/>
      <c r="CD1047" s="371"/>
      <c r="CE1047" s="371"/>
      <c r="CF1047" s="371"/>
    </row>
    <row r="1048" spans="1:84" s="22" customFormat="1" x14ac:dyDescent="0.2">
      <c r="A1048" s="223"/>
      <c r="C1048" s="224"/>
      <c r="Z1048" s="225"/>
      <c r="AA1048" s="220"/>
      <c r="AE1048" s="371"/>
      <c r="AF1048" s="371"/>
      <c r="AG1048" s="371"/>
      <c r="AH1048" s="371"/>
      <c r="AI1048" s="371"/>
      <c r="AJ1048" s="371"/>
      <c r="AK1048" s="371"/>
      <c r="AL1048" s="371"/>
      <c r="AM1048" s="371"/>
      <c r="AN1048" s="371"/>
      <c r="AO1048" s="371"/>
      <c r="AP1048" s="371"/>
      <c r="AQ1048" s="371"/>
      <c r="AR1048" s="371"/>
      <c r="AS1048" s="371"/>
      <c r="AT1048" s="371"/>
      <c r="AU1048" s="371"/>
      <c r="AV1048" s="371"/>
      <c r="AW1048" s="371"/>
      <c r="AX1048" s="371"/>
      <c r="AY1048" s="371"/>
      <c r="AZ1048" s="371"/>
      <c r="BA1048" s="371"/>
      <c r="BB1048" s="371"/>
      <c r="BC1048" s="371"/>
      <c r="BD1048" s="371"/>
      <c r="BE1048" s="371"/>
      <c r="BF1048" s="371"/>
      <c r="BG1048" s="371"/>
      <c r="BH1048" s="371"/>
      <c r="BI1048" s="371"/>
      <c r="BJ1048" s="371"/>
      <c r="BK1048" s="371"/>
      <c r="BL1048" s="371"/>
      <c r="BM1048" s="371"/>
      <c r="BN1048" s="371"/>
      <c r="BO1048" s="371"/>
      <c r="BP1048" s="371"/>
      <c r="BQ1048" s="371"/>
      <c r="BR1048" s="371"/>
      <c r="BS1048" s="371"/>
      <c r="BT1048" s="371"/>
      <c r="BU1048" s="371"/>
      <c r="BV1048" s="371"/>
      <c r="BW1048" s="371"/>
      <c r="BX1048" s="371"/>
      <c r="BY1048" s="371"/>
      <c r="BZ1048" s="371"/>
      <c r="CA1048" s="371"/>
      <c r="CB1048" s="371"/>
      <c r="CC1048" s="371"/>
      <c r="CD1048" s="371"/>
      <c r="CE1048" s="371"/>
      <c r="CF1048" s="371"/>
    </row>
    <row r="1049" spans="1:84" s="22" customFormat="1" x14ac:dyDescent="0.2">
      <c r="A1049" s="223"/>
      <c r="C1049" s="224"/>
      <c r="Z1049" s="225"/>
      <c r="AA1049" s="220"/>
      <c r="AE1049" s="371"/>
      <c r="AF1049" s="371"/>
      <c r="AG1049" s="371"/>
      <c r="AH1049" s="371"/>
      <c r="AI1049" s="371"/>
      <c r="AJ1049" s="371"/>
      <c r="AK1049" s="371"/>
      <c r="AL1049" s="371"/>
      <c r="AM1049" s="371"/>
      <c r="AN1049" s="371"/>
      <c r="AO1049" s="371"/>
      <c r="AP1049" s="371"/>
      <c r="AQ1049" s="371"/>
      <c r="AR1049" s="371"/>
      <c r="AS1049" s="371"/>
      <c r="AT1049" s="371"/>
      <c r="AU1049" s="371"/>
      <c r="AV1049" s="371"/>
      <c r="AW1049" s="371"/>
      <c r="AX1049" s="371"/>
      <c r="AY1049" s="371"/>
      <c r="AZ1049" s="371"/>
      <c r="BA1049" s="371"/>
      <c r="BB1049" s="371"/>
      <c r="BC1049" s="371"/>
      <c r="BD1049" s="371"/>
      <c r="BE1049" s="371"/>
      <c r="BF1049" s="371"/>
      <c r="BG1049" s="371"/>
      <c r="BH1049" s="371"/>
      <c r="BI1049" s="371"/>
      <c r="BJ1049" s="371"/>
      <c r="BK1049" s="371"/>
      <c r="BL1049" s="371"/>
      <c r="BM1049" s="371"/>
      <c r="BN1049" s="371"/>
      <c r="BO1049" s="371"/>
      <c r="BP1049" s="371"/>
      <c r="BQ1049" s="371"/>
      <c r="BR1049" s="371"/>
      <c r="BS1049" s="371"/>
      <c r="BT1049" s="371"/>
      <c r="BU1049" s="371"/>
      <c r="BV1049" s="371"/>
      <c r="BW1049" s="371"/>
      <c r="BX1049" s="371"/>
      <c r="BY1049" s="371"/>
      <c r="BZ1049" s="371"/>
      <c r="CA1049" s="371"/>
      <c r="CB1049" s="371"/>
      <c r="CC1049" s="371"/>
      <c r="CD1049" s="371"/>
      <c r="CE1049" s="371"/>
      <c r="CF1049" s="371"/>
    </row>
    <row r="1050" spans="1:84" s="22" customFormat="1" x14ac:dyDescent="0.2">
      <c r="A1050" s="223"/>
      <c r="C1050" s="224"/>
      <c r="Z1050" s="225"/>
      <c r="AA1050" s="220"/>
      <c r="AE1050" s="371"/>
      <c r="AF1050" s="371"/>
      <c r="AG1050" s="371"/>
      <c r="AH1050" s="371"/>
      <c r="AI1050" s="371"/>
      <c r="AJ1050" s="371"/>
      <c r="AK1050" s="371"/>
      <c r="AL1050" s="371"/>
      <c r="AM1050" s="371"/>
      <c r="AN1050" s="371"/>
      <c r="AO1050" s="371"/>
      <c r="AP1050" s="371"/>
      <c r="AQ1050" s="371"/>
      <c r="AR1050" s="371"/>
      <c r="AS1050" s="371"/>
      <c r="AT1050" s="371"/>
      <c r="AU1050" s="371"/>
      <c r="AV1050" s="371"/>
      <c r="AW1050" s="371"/>
      <c r="AX1050" s="371"/>
      <c r="AY1050" s="371"/>
      <c r="AZ1050" s="371"/>
      <c r="BA1050" s="371"/>
      <c r="BB1050" s="371"/>
      <c r="BC1050" s="371"/>
      <c r="BD1050" s="371"/>
      <c r="BE1050" s="371"/>
      <c r="BF1050" s="371"/>
      <c r="BG1050" s="371"/>
      <c r="BH1050" s="371"/>
      <c r="BI1050" s="371"/>
      <c r="BJ1050" s="371"/>
      <c r="BK1050" s="371"/>
      <c r="BL1050" s="371"/>
      <c r="BM1050" s="371"/>
      <c r="BN1050" s="371"/>
      <c r="BO1050" s="371"/>
      <c r="BP1050" s="371"/>
      <c r="BQ1050" s="371"/>
      <c r="BR1050" s="371"/>
      <c r="BS1050" s="371"/>
      <c r="BT1050" s="371"/>
      <c r="BU1050" s="371"/>
      <c r="BV1050" s="371"/>
      <c r="BW1050" s="371"/>
      <c r="BX1050" s="371"/>
      <c r="BY1050" s="371"/>
      <c r="BZ1050" s="371"/>
      <c r="CA1050" s="371"/>
      <c r="CB1050" s="371"/>
      <c r="CC1050" s="371"/>
      <c r="CD1050" s="371"/>
      <c r="CE1050" s="371"/>
      <c r="CF1050" s="371"/>
    </row>
    <row r="1051" spans="1:84" s="22" customFormat="1" x14ac:dyDescent="0.2">
      <c r="A1051" s="223"/>
      <c r="C1051" s="224"/>
      <c r="Z1051" s="225"/>
      <c r="AA1051" s="220"/>
      <c r="AE1051" s="371"/>
      <c r="AF1051" s="371"/>
      <c r="AG1051" s="371"/>
      <c r="AH1051" s="371"/>
      <c r="AI1051" s="371"/>
      <c r="AJ1051" s="371"/>
      <c r="AK1051" s="371"/>
      <c r="AL1051" s="371"/>
      <c r="AM1051" s="371"/>
      <c r="AN1051" s="371"/>
      <c r="AO1051" s="371"/>
      <c r="AP1051" s="371"/>
      <c r="AQ1051" s="371"/>
      <c r="AR1051" s="371"/>
      <c r="AS1051" s="371"/>
      <c r="AT1051" s="371"/>
      <c r="AU1051" s="371"/>
      <c r="AV1051" s="371"/>
      <c r="AW1051" s="371"/>
      <c r="AX1051" s="371"/>
      <c r="AY1051" s="371"/>
      <c r="AZ1051" s="371"/>
      <c r="BA1051" s="371"/>
      <c r="BB1051" s="371"/>
      <c r="BC1051" s="371"/>
      <c r="BD1051" s="371"/>
      <c r="BE1051" s="371"/>
      <c r="BF1051" s="371"/>
      <c r="BG1051" s="371"/>
      <c r="BH1051" s="371"/>
      <c r="BI1051" s="371"/>
      <c r="BJ1051" s="371"/>
      <c r="BK1051" s="371"/>
      <c r="BL1051" s="371"/>
      <c r="BM1051" s="371"/>
      <c r="BN1051" s="371"/>
      <c r="BO1051" s="371"/>
      <c r="BP1051" s="371"/>
      <c r="BQ1051" s="371"/>
      <c r="BR1051" s="371"/>
      <c r="BS1051" s="371"/>
      <c r="BT1051" s="371"/>
      <c r="BU1051" s="371"/>
      <c r="BV1051" s="371"/>
      <c r="BW1051" s="371"/>
      <c r="BX1051" s="371"/>
      <c r="BY1051" s="371"/>
      <c r="BZ1051" s="371"/>
      <c r="CA1051" s="371"/>
      <c r="CB1051" s="371"/>
      <c r="CC1051" s="371"/>
      <c r="CD1051" s="371"/>
      <c r="CE1051" s="371"/>
      <c r="CF1051" s="371"/>
    </row>
    <row r="1052" spans="1:84" s="22" customFormat="1" x14ac:dyDescent="0.2">
      <c r="A1052" s="223"/>
      <c r="C1052" s="224"/>
      <c r="Z1052" s="225"/>
      <c r="AA1052" s="220"/>
      <c r="AE1052" s="371"/>
      <c r="AF1052" s="371"/>
      <c r="AG1052" s="371"/>
      <c r="AH1052" s="371"/>
      <c r="AI1052" s="371"/>
      <c r="AJ1052" s="371"/>
      <c r="AK1052" s="371"/>
      <c r="AL1052" s="371"/>
      <c r="AM1052" s="371"/>
      <c r="AN1052" s="371"/>
      <c r="AO1052" s="371"/>
      <c r="AP1052" s="371"/>
      <c r="AQ1052" s="371"/>
      <c r="AR1052" s="371"/>
      <c r="AS1052" s="371"/>
      <c r="AT1052" s="371"/>
      <c r="AU1052" s="371"/>
      <c r="AV1052" s="371"/>
      <c r="AW1052" s="371"/>
      <c r="AX1052" s="371"/>
      <c r="AY1052" s="371"/>
      <c r="AZ1052" s="371"/>
      <c r="BA1052" s="371"/>
      <c r="BB1052" s="371"/>
      <c r="BC1052" s="371"/>
      <c r="BD1052" s="371"/>
      <c r="BE1052" s="371"/>
      <c r="BF1052" s="371"/>
      <c r="BG1052" s="371"/>
      <c r="BH1052" s="371"/>
      <c r="BI1052" s="371"/>
      <c r="BJ1052" s="371"/>
      <c r="BK1052" s="371"/>
      <c r="BL1052" s="371"/>
      <c r="BM1052" s="371"/>
      <c r="BN1052" s="371"/>
      <c r="BO1052" s="371"/>
      <c r="BP1052" s="371"/>
      <c r="BQ1052" s="371"/>
      <c r="BR1052" s="371"/>
      <c r="BS1052" s="371"/>
      <c r="BT1052" s="371"/>
      <c r="BU1052" s="371"/>
      <c r="BV1052" s="371"/>
      <c r="BW1052" s="371"/>
      <c r="BX1052" s="371"/>
      <c r="BY1052" s="371"/>
      <c r="BZ1052" s="371"/>
      <c r="CA1052" s="371"/>
      <c r="CB1052" s="371"/>
      <c r="CC1052" s="371"/>
      <c r="CD1052" s="371"/>
      <c r="CE1052" s="371"/>
      <c r="CF1052" s="371"/>
    </row>
    <row r="1053" spans="1:84" s="22" customFormat="1" x14ac:dyDescent="0.2">
      <c r="A1053" s="223"/>
      <c r="C1053" s="224"/>
      <c r="Z1053" s="225"/>
      <c r="AA1053" s="220"/>
      <c r="AE1053" s="371"/>
      <c r="AF1053" s="371"/>
      <c r="AG1053" s="371"/>
      <c r="AH1053" s="371"/>
      <c r="AI1053" s="371"/>
      <c r="AJ1053" s="371"/>
      <c r="AK1053" s="371"/>
      <c r="AL1053" s="371"/>
      <c r="AM1053" s="371"/>
      <c r="AN1053" s="371"/>
      <c r="AO1053" s="371"/>
      <c r="AP1053" s="371"/>
      <c r="AQ1053" s="371"/>
      <c r="AR1053" s="371"/>
      <c r="AS1053" s="371"/>
      <c r="AT1053" s="371"/>
      <c r="AU1053" s="371"/>
      <c r="AV1053" s="371"/>
      <c r="AW1053" s="371"/>
      <c r="AX1053" s="371"/>
      <c r="AY1053" s="371"/>
      <c r="AZ1053" s="371"/>
      <c r="BA1053" s="371"/>
      <c r="BB1053" s="371"/>
      <c r="BC1053" s="371"/>
      <c r="BD1053" s="371"/>
      <c r="BE1053" s="371"/>
      <c r="BF1053" s="371"/>
      <c r="BG1053" s="371"/>
      <c r="BH1053" s="371"/>
      <c r="BI1053" s="371"/>
      <c r="BJ1053" s="371"/>
      <c r="BK1053" s="371"/>
      <c r="BL1053" s="371"/>
      <c r="BM1053" s="371"/>
      <c r="BN1053" s="371"/>
      <c r="BO1053" s="371"/>
      <c r="BP1053" s="371"/>
      <c r="BQ1053" s="371"/>
      <c r="BR1053" s="371"/>
      <c r="BS1053" s="371"/>
      <c r="BT1053" s="371"/>
      <c r="BU1053" s="371"/>
      <c r="BV1053" s="371"/>
      <c r="BW1053" s="371"/>
      <c r="BX1053" s="371"/>
      <c r="BY1053" s="371"/>
      <c r="BZ1053" s="371"/>
      <c r="CA1053" s="371"/>
      <c r="CB1053" s="371"/>
      <c r="CC1053" s="371"/>
      <c r="CD1053" s="371"/>
      <c r="CE1053" s="371"/>
      <c r="CF1053" s="371"/>
    </row>
    <row r="1054" spans="1:84" s="22" customFormat="1" x14ac:dyDescent="0.2">
      <c r="A1054" s="223"/>
      <c r="C1054" s="224"/>
      <c r="Z1054" s="225"/>
      <c r="AA1054" s="220"/>
      <c r="AE1054" s="371"/>
      <c r="AF1054" s="371"/>
      <c r="AG1054" s="371"/>
      <c r="AH1054" s="371"/>
      <c r="AI1054" s="371"/>
      <c r="AJ1054" s="371"/>
      <c r="AK1054" s="371"/>
      <c r="AL1054" s="371"/>
      <c r="AM1054" s="371"/>
      <c r="AN1054" s="371"/>
      <c r="AO1054" s="371"/>
      <c r="AP1054" s="371"/>
      <c r="AQ1054" s="371"/>
      <c r="AR1054" s="371"/>
      <c r="AS1054" s="371"/>
      <c r="AT1054" s="371"/>
      <c r="AU1054" s="371"/>
      <c r="AV1054" s="371"/>
      <c r="AW1054" s="371"/>
      <c r="AX1054" s="371"/>
      <c r="AY1054" s="371"/>
      <c r="AZ1054" s="371"/>
      <c r="BA1054" s="371"/>
      <c r="BB1054" s="371"/>
      <c r="BC1054" s="371"/>
      <c r="BD1054" s="371"/>
      <c r="BE1054" s="371"/>
      <c r="BF1054" s="371"/>
      <c r="BG1054" s="371"/>
      <c r="BH1054" s="371"/>
      <c r="BI1054" s="371"/>
      <c r="BJ1054" s="371"/>
      <c r="BK1054" s="371"/>
      <c r="BL1054" s="371"/>
      <c r="BM1054" s="371"/>
      <c r="BN1054" s="371"/>
      <c r="BO1054" s="371"/>
      <c r="BP1054" s="371"/>
      <c r="BQ1054" s="371"/>
      <c r="BR1054" s="371"/>
      <c r="BS1054" s="371"/>
      <c r="BT1054" s="371"/>
      <c r="BU1054" s="371"/>
      <c r="BV1054" s="371"/>
      <c r="BW1054" s="371"/>
      <c r="BX1054" s="371"/>
      <c r="BY1054" s="371"/>
      <c r="BZ1054" s="371"/>
      <c r="CA1054" s="371"/>
      <c r="CB1054" s="371"/>
      <c r="CC1054" s="371"/>
      <c r="CD1054" s="371"/>
      <c r="CE1054" s="371"/>
      <c r="CF1054" s="371"/>
    </row>
    <row r="1055" spans="1:84" s="22" customFormat="1" x14ac:dyDescent="0.2">
      <c r="A1055" s="223"/>
      <c r="C1055" s="224"/>
      <c r="Z1055" s="225"/>
      <c r="AA1055" s="220"/>
      <c r="AE1055" s="371"/>
      <c r="AF1055" s="371"/>
      <c r="AG1055" s="371"/>
      <c r="AH1055" s="371"/>
      <c r="AI1055" s="371"/>
      <c r="AJ1055" s="371"/>
      <c r="AK1055" s="371"/>
      <c r="AL1055" s="371"/>
      <c r="AM1055" s="371"/>
      <c r="AN1055" s="371"/>
      <c r="AO1055" s="371"/>
      <c r="AP1055" s="371"/>
      <c r="AQ1055" s="371"/>
      <c r="AR1055" s="371"/>
      <c r="AS1055" s="371"/>
      <c r="AT1055" s="371"/>
      <c r="AU1055" s="371"/>
      <c r="AV1055" s="371"/>
      <c r="AW1055" s="371"/>
      <c r="AX1055" s="371"/>
      <c r="AY1055" s="371"/>
      <c r="AZ1055" s="371"/>
      <c r="BA1055" s="371"/>
      <c r="BB1055" s="371"/>
      <c r="BC1055" s="371"/>
      <c r="BD1055" s="371"/>
      <c r="BE1055" s="371"/>
      <c r="BF1055" s="371"/>
      <c r="BG1055" s="371"/>
      <c r="BH1055" s="371"/>
      <c r="BI1055" s="371"/>
      <c r="BJ1055" s="371"/>
      <c r="BK1055" s="371"/>
      <c r="BL1055" s="371"/>
      <c r="BM1055" s="371"/>
      <c r="BN1055" s="371"/>
      <c r="BO1055" s="371"/>
      <c r="BP1055" s="371"/>
      <c r="BQ1055" s="371"/>
      <c r="BR1055" s="371"/>
      <c r="BS1055" s="371"/>
      <c r="BT1055" s="371"/>
      <c r="BU1055" s="371"/>
      <c r="BV1055" s="371"/>
      <c r="BW1055" s="371"/>
      <c r="BX1055" s="371"/>
      <c r="BY1055" s="371"/>
      <c r="BZ1055" s="371"/>
      <c r="CA1055" s="371"/>
      <c r="CB1055" s="371"/>
      <c r="CC1055" s="371"/>
      <c r="CD1055" s="371"/>
      <c r="CE1055" s="371"/>
      <c r="CF1055" s="371"/>
    </row>
    <row r="1056" spans="1:84" s="22" customFormat="1" x14ac:dyDescent="0.2">
      <c r="A1056" s="223"/>
      <c r="C1056" s="224"/>
      <c r="Z1056" s="225"/>
      <c r="AA1056" s="220"/>
      <c r="AE1056" s="371"/>
      <c r="AF1056" s="371"/>
      <c r="AG1056" s="371"/>
      <c r="AH1056" s="371"/>
      <c r="AI1056" s="371"/>
      <c r="AJ1056" s="371"/>
      <c r="AK1056" s="371"/>
      <c r="AL1056" s="371"/>
      <c r="AM1056" s="371"/>
      <c r="AN1056" s="371"/>
      <c r="AO1056" s="371"/>
      <c r="AP1056" s="371"/>
      <c r="AQ1056" s="371"/>
      <c r="AR1056" s="371"/>
      <c r="AS1056" s="371"/>
      <c r="AT1056" s="371"/>
      <c r="AU1056" s="371"/>
      <c r="AV1056" s="371"/>
      <c r="AW1056" s="371"/>
      <c r="AX1056" s="371"/>
      <c r="AY1056" s="371"/>
      <c r="AZ1056" s="371"/>
      <c r="BA1056" s="371"/>
      <c r="BB1056" s="371"/>
      <c r="BC1056" s="371"/>
      <c r="BD1056" s="371"/>
      <c r="BE1056" s="371"/>
      <c r="BF1056" s="371"/>
      <c r="BG1056" s="371"/>
      <c r="BH1056" s="371"/>
      <c r="BI1056" s="371"/>
      <c r="BJ1056" s="371"/>
      <c r="BK1056" s="371"/>
      <c r="BL1056" s="371"/>
      <c r="BM1056" s="371"/>
      <c r="BN1056" s="371"/>
      <c r="BO1056" s="371"/>
      <c r="BP1056" s="371"/>
      <c r="BQ1056" s="371"/>
      <c r="BR1056" s="371"/>
      <c r="BS1056" s="371"/>
      <c r="BT1056" s="371"/>
      <c r="BU1056" s="371"/>
      <c r="BV1056" s="371"/>
      <c r="BW1056" s="371"/>
      <c r="BX1056" s="371"/>
      <c r="BY1056" s="371"/>
      <c r="BZ1056" s="371"/>
      <c r="CA1056" s="371"/>
      <c r="CB1056" s="371"/>
      <c r="CC1056" s="371"/>
      <c r="CD1056" s="371"/>
      <c r="CE1056" s="371"/>
      <c r="CF1056" s="371"/>
    </row>
    <row r="1057" spans="1:84" s="22" customFormat="1" x14ac:dyDescent="0.2">
      <c r="A1057" s="223"/>
      <c r="C1057" s="224"/>
      <c r="Z1057" s="225"/>
      <c r="AA1057" s="220"/>
      <c r="AE1057" s="371"/>
      <c r="AF1057" s="371"/>
      <c r="AG1057" s="371"/>
      <c r="AH1057" s="371"/>
      <c r="AI1057" s="371"/>
      <c r="AJ1057" s="371"/>
      <c r="AK1057" s="371"/>
      <c r="AL1057" s="371"/>
      <c r="AM1057" s="371"/>
      <c r="AN1057" s="371"/>
      <c r="AO1057" s="371"/>
      <c r="AP1057" s="371"/>
      <c r="AQ1057" s="371"/>
      <c r="AR1057" s="371"/>
      <c r="AS1057" s="371"/>
      <c r="AT1057" s="371"/>
      <c r="AU1057" s="371"/>
      <c r="AV1057" s="371"/>
      <c r="AW1057" s="371"/>
      <c r="AX1057" s="371"/>
      <c r="AY1057" s="371"/>
      <c r="AZ1057" s="371"/>
      <c r="BA1057" s="371"/>
      <c r="BB1057" s="371"/>
      <c r="BC1057" s="371"/>
      <c r="BD1057" s="371"/>
      <c r="BE1057" s="371"/>
      <c r="BF1057" s="371"/>
      <c r="BG1057" s="371"/>
      <c r="BH1057" s="371"/>
      <c r="BI1057" s="371"/>
      <c r="BJ1057" s="371"/>
      <c r="BK1057" s="371"/>
      <c r="BL1057" s="371"/>
      <c r="BM1057" s="371"/>
      <c r="BN1057" s="371"/>
      <c r="BO1057" s="371"/>
      <c r="BP1057" s="371"/>
      <c r="BQ1057" s="371"/>
      <c r="BR1057" s="371"/>
      <c r="BS1057" s="371"/>
      <c r="BT1057" s="371"/>
      <c r="BU1057" s="371"/>
      <c r="BV1057" s="371"/>
      <c r="BW1057" s="371"/>
      <c r="BX1057" s="371"/>
      <c r="BY1057" s="371"/>
      <c r="BZ1057" s="371"/>
      <c r="CA1057" s="371"/>
      <c r="CB1057" s="371"/>
      <c r="CC1057" s="371"/>
      <c r="CD1057" s="371"/>
      <c r="CE1057" s="371"/>
      <c r="CF1057" s="371"/>
    </row>
    <row r="1058" spans="1:84" s="22" customFormat="1" x14ac:dyDescent="0.2">
      <c r="A1058" s="223"/>
      <c r="C1058" s="224"/>
      <c r="Z1058" s="225"/>
      <c r="AA1058" s="220"/>
      <c r="AE1058" s="371"/>
      <c r="AF1058" s="371"/>
      <c r="AG1058" s="371"/>
      <c r="AH1058" s="371"/>
      <c r="AI1058" s="371"/>
      <c r="AJ1058" s="371"/>
      <c r="AK1058" s="371"/>
      <c r="AL1058" s="371"/>
      <c r="AM1058" s="371"/>
      <c r="AN1058" s="371"/>
      <c r="AO1058" s="371"/>
      <c r="AP1058" s="371"/>
      <c r="AQ1058" s="371"/>
      <c r="AR1058" s="371"/>
      <c r="AS1058" s="371"/>
      <c r="AT1058" s="371"/>
      <c r="AU1058" s="371"/>
      <c r="AV1058" s="371"/>
      <c r="AW1058" s="371"/>
      <c r="AX1058" s="371"/>
      <c r="AY1058" s="371"/>
      <c r="AZ1058" s="371"/>
      <c r="BA1058" s="371"/>
      <c r="BB1058" s="371"/>
      <c r="BC1058" s="371"/>
      <c r="BD1058" s="371"/>
      <c r="BE1058" s="371"/>
      <c r="BF1058" s="371"/>
      <c r="BG1058" s="371"/>
      <c r="BH1058" s="371"/>
      <c r="BI1058" s="371"/>
      <c r="BJ1058" s="371"/>
      <c r="BK1058" s="371"/>
      <c r="BL1058" s="371"/>
      <c r="BM1058" s="371"/>
      <c r="BN1058" s="371"/>
      <c r="BO1058" s="371"/>
      <c r="BP1058" s="371"/>
      <c r="BQ1058" s="371"/>
      <c r="BR1058" s="371"/>
      <c r="BS1058" s="371"/>
      <c r="BT1058" s="371"/>
      <c r="BU1058" s="371"/>
      <c r="BV1058" s="371"/>
      <c r="BW1058" s="371"/>
      <c r="BX1058" s="371"/>
      <c r="BY1058" s="371"/>
      <c r="BZ1058" s="371"/>
      <c r="CA1058" s="371"/>
      <c r="CB1058" s="371"/>
      <c r="CC1058" s="371"/>
      <c r="CD1058" s="371"/>
      <c r="CE1058" s="371"/>
      <c r="CF1058" s="371"/>
    </row>
    <row r="1059" spans="1:84" s="22" customFormat="1" x14ac:dyDescent="0.2">
      <c r="A1059" s="223"/>
      <c r="C1059" s="224"/>
      <c r="Z1059" s="225"/>
      <c r="AA1059" s="220"/>
      <c r="AE1059" s="371"/>
      <c r="AF1059" s="371"/>
      <c r="AG1059" s="371"/>
      <c r="AH1059" s="371"/>
      <c r="AI1059" s="371"/>
      <c r="AJ1059" s="371"/>
      <c r="AK1059" s="371"/>
      <c r="AL1059" s="371"/>
      <c r="AM1059" s="371"/>
      <c r="AN1059" s="371"/>
      <c r="AO1059" s="371"/>
      <c r="AP1059" s="371"/>
      <c r="AQ1059" s="371"/>
      <c r="AR1059" s="371"/>
      <c r="AS1059" s="371"/>
      <c r="AT1059" s="371"/>
      <c r="AU1059" s="371"/>
      <c r="AV1059" s="371"/>
      <c r="AW1059" s="371"/>
      <c r="AX1059" s="371"/>
      <c r="AY1059" s="371"/>
      <c r="AZ1059" s="371"/>
      <c r="BA1059" s="371"/>
      <c r="BB1059" s="371"/>
      <c r="BC1059" s="371"/>
      <c r="BD1059" s="371"/>
      <c r="BE1059" s="371"/>
      <c r="BF1059" s="371"/>
      <c r="BG1059" s="371"/>
      <c r="BH1059" s="371"/>
      <c r="BI1059" s="371"/>
      <c r="BJ1059" s="371"/>
      <c r="BK1059" s="371"/>
      <c r="BL1059" s="371"/>
      <c r="BM1059" s="371"/>
      <c r="BN1059" s="371"/>
      <c r="BO1059" s="371"/>
      <c r="BP1059" s="371"/>
      <c r="BQ1059" s="371"/>
      <c r="BR1059" s="371"/>
      <c r="BS1059" s="371"/>
      <c r="BT1059" s="371"/>
      <c r="BU1059" s="371"/>
      <c r="BV1059" s="371"/>
      <c r="BW1059" s="371"/>
      <c r="BX1059" s="371"/>
      <c r="BY1059" s="371"/>
      <c r="BZ1059" s="371"/>
      <c r="CA1059" s="371"/>
      <c r="CB1059" s="371"/>
      <c r="CC1059" s="371"/>
      <c r="CD1059" s="371"/>
      <c r="CE1059" s="371"/>
      <c r="CF1059" s="371"/>
    </row>
    <row r="1060" spans="1:84" s="22" customFormat="1" x14ac:dyDescent="0.2">
      <c r="A1060" s="223"/>
      <c r="C1060" s="224"/>
      <c r="Z1060" s="225"/>
      <c r="AA1060" s="220"/>
      <c r="AE1060" s="371"/>
      <c r="AF1060" s="371"/>
      <c r="AG1060" s="371"/>
      <c r="AH1060" s="371"/>
      <c r="AI1060" s="371"/>
      <c r="AJ1060" s="371"/>
      <c r="AK1060" s="371"/>
      <c r="AL1060" s="371"/>
      <c r="AM1060" s="371"/>
      <c r="AN1060" s="371"/>
      <c r="AO1060" s="371"/>
      <c r="AP1060" s="371"/>
      <c r="AQ1060" s="371"/>
      <c r="AR1060" s="371"/>
      <c r="AS1060" s="371"/>
      <c r="AT1060" s="371"/>
      <c r="AU1060" s="371"/>
      <c r="AV1060" s="371"/>
      <c r="AW1060" s="371"/>
      <c r="AX1060" s="371"/>
      <c r="AY1060" s="371"/>
      <c r="AZ1060" s="371"/>
      <c r="BA1060" s="371"/>
      <c r="BB1060" s="371"/>
      <c r="BC1060" s="371"/>
      <c r="BD1060" s="371"/>
      <c r="BE1060" s="371"/>
      <c r="BF1060" s="371"/>
      <c r="BG1060" s="371"/>
      <c r="BH1060" s="371"/>
      <c r="BI1060" s="371"/>
      <c r="BJ1060" s="371"/>
      <c r="BK1060" s="371"/>
      <c r="BL1060" s="371"/>
      <c r="BM1060" s="371"/>
      <c r="BN1060" s="371"/>
      <c r="BO1060" s="371"/>
      <c r="BP1060" s="371"/>
      <c r="BQ1060" s="371"/>
      <c r="BR1060" s="371"/>
      <c r="BS1060" s="371"/>
      <c r="BT1060" s="371"/>
      <c r="BU1060" s="371"/>
      <c r="BV1060" s="371"/>
      <c r="BW1060" s="371"/>
      <c r="BX1060" s="371"/>
      <c r="BY1060" s="371"/>
      <c r="BZ1060" s="371"/>
      <c r="CA1060" s="371"/>
      <c r="CB1060" s="371"/>
      <c r="CC1060" s="371"/>
      <c r="CD1060" s="371"/>
      <c r="CE1060" s="371"/>
      <c r="CF1060" s="371"/>
    </row>
    <row r="1061" spans="1:84" s="22" customFormat="1" x14ac:dyDescent="0.2">
      <c r="A1061" s="223"/>
      <c r="C1061" s="224"/>
      <c r="Z1061" s="225"/>
      <c r="AA1061" s="220"/>
      <c r="AE1061" s="371"/>
      <c r="AF1061" s="371"/>
      <c r="AG1061" s="371"/>
      <c r="AH1061" s="371"/>
      <c r="AI1061" s="371"/>
      <c r="AJ1061" s="371"/>
      <c r="AK1061" s="371"/>
      <c r="AL1061" s="371"/>
      <c r="AM1061" s="371"/>
      <c r="AN1061" s="371"/>
      <c r="AO1061" s="371"/>
      <c r="AP1061" s="371"/>
      <c r="AQ1061" s="371"/>
      <c r="AR1061" s="371"/>
      <c r="AS1061" s="371"/>
      <c r="AT1061" s="371"/>
      <c r="AU1061" s="371"/>
      <c r="AV1061" s="371"/>
      <c r="AW1061" s="371"/>
      <c r="AX1061" s="371"/>
      <c r="AY1061" s="371"/>
      <c r="AZ1061" s="371"/>
      <c r="BA1061" s="371"/>
      <c r="BB1061" s="371"/>
      <c r="BC1061" s="371"/>
      <c r="BD1061" s="371"/>
      <c r="BE1061" s="371"/>
      <c r="BF1061" s="371"/>
      <c r="BG1061" s="371"/>
      <c r="BH1061" s="371"/>
      <c r="BI1061" s="371"/>
      <c r="BJ1061" s="371"/>
      <c r="BK1061" s="371"/>
      <c r="BL1061" s="371"/>
      <c r="BM1061" s="371"/>
      <c r="BN1061" s="371"/>
      <c r="BO1061" s="371"/>
      <c r="BP1061" s="371"/>
      <c r="BQ1061" s="371"/>
      <c r="BR1061" s="371"/>
      <c r="BS1061" s="371"/>
      <c r="BT1061" s="371"/>
      <c r="BU1061" s="371"/>
      <c r="BV1061" s="371"/>
      <c r="BW1061" s="371"/>
      <c r="BX1061" s="371"/>
      <c r="BY1061" s="371"/>
      <c r="BZ1061" s="371"/>
      <c r="CA1061" s="371"/>
      <c r="CB1061" s="371"/>
      <c r="CC1061" s="371"/>
      <c r="CD1061" s="371"/>
      <c r="CE1061" s="371"/>
      <c r="CF1061" s="371"/>
    </row>
    <row r="1062" spans="1:84" s="22" customFormat="1" x14ac:dyDescent="0.2">
      <c r="A1062" s="223"/>
      <c r="C1062" s="224"/>
      <c r="Z1062" s="225"/>
      <c r="AA1062" s="220"/>
      <c r="AE1062" s="371"/>
      <c r="AF1062" s="371"/>
      <c r="AG1062" s="371"/>
      <c r="AH1062" s="371"/>
      <c r="AI1062" s="371"/>
      <c r="AJ1062" s="371"/>
      <c r="AK1062" s="371"/>
      <c r="AL1062" s="371"/>
      <c r="AM1062" s="371"/>
      <c r="AN1062" s="371"/>
      <c r="AO1062" s="371"/>
      <c r="AP1062" s="371"/>
      <c r="AQ1062" s="371"/>
      <c r="AR1062" s="371"/>
      <c r="AS1062" s="371"/>
      <c r="AT1062" s="371"/>
      <c r="AU1062" s="371"/>
      <c r="AV1062" s="371"/>
      <c r="AW1062" s="371"/>
      <c r="AX1062" s="371"/>
      <c r="AY1062" s="371"/>
      <c r="AZ1062" s="371"/>
      <c r="BA1062" s="371"/>
      <c r="BB1062" s="371"/>
      <c r="BC1062" s="371"/>
      <c r="BD1062" s="371"/>
      <c r="BE1062" s="371"/>
      <c r="BF1062" s="371"/>
      <c r="BG1062" s="371"/>
      <c r="BH1062" s="371"/>
      <c r="BI1062" s="371"/>
      <c r="BJ1062" s="371"/>
      <c r="BK1062" s="371"/>
      <c r="BL1062" s="371"/>
      <c r="BM1062" s="371"/>
      <c r="BN1062" s="371"/>
      <c r="BO1062" s="371"/>
      <c r="BP1062" s="371"/>
      <c r="BQ1062" s="371"/>
      <c r="BR1062" s="371"/>
      <c r="BS1062" s="371"/>
      <c r="BT1062" s="371"/>
      <c r="BU1062" s="371"/>
      <c r="BV1062" s="371"/>
      <c r="BW1062" s="371"/>
      <c r="BX1062" s="371"/>
      <c r="BY1062" s="371"/>
      <c r="BZ1062" s="371"/>
      <c r="CA1062" s="371"/>
      <c r="CB1062" s="371"/>
      <c r="CC1062" s="371"/>
      <c r="CD1062" s="371"/>
      <c r="CE1062" s="371"/>
      <c r="CF1062" s="371"/>
    </row>
    <row r="1063" spans="1:84" s="22" customFormat="1" x14ac:dyDescent="0.2">
      <c r="A1063" s="223"/>
      <c r="C1063" s="224"/>
      <c r="Z1063" s="225"/>
      <c r="AA1063" s="220"/>
      <c r="AE1063" s="371"/>
      <c r="AF1063" s="371"/>
      <c r="AG1063" s="371"/>
      <c r="AH1063" s="371"/>
      <c r="AI1063" s="371"/>
      <c r="AJ1063" s="371"/>
      <c r="AK1063" s="371"/>
      <c r="AL1063" s="371"/>
      <c r="AM1063" s="371"/>
      <c r="AN1063" s="371"/>
      <c r="AO1063" s="371"/>
      <c r="AP1063" s="371"/>
      <c r="AQ1063" s="371"/>
      <c r="AR1063" s="371"/>
      <c r="AS1063" s="371"/>
      <c r="AT1063" s="371"/>
      <c r="AU1063" s="371"/>
      <c r="AV1063" s="371"/>
      <c r="AW1063" s="371"/>
      <c r="AX1063" s="371"/>
      <c r="AY1063" s="371"/>
      <c r="AZ1063" s="371"/>
      <c r="BA1063" s="371"/>
      <c r="BB1063" s="371"/>
      <c r="BC1063" s="371"/>
      <c r="BD1063" s="371"/>
      <c r="BE1063" s="371"/>
      <c r="BF1063" s="371"/>
      <c r="BG1063" s="371"/>
      <c r="BH1063" s="371"/>
      <c r="BI1063" s="371"/>
      <c r="BJ1063" s="371"/>
      <c r="BK1063" s="371"/>
      <c r="BL1063" s="371"/>
      <c r="BM1063" s="371"/>
      <c r="BN1063" s="371"/>
      <c r="BO1063" s="371"/>
      <c r="BP1063" s="371"/>
      <c r="BQ1063" s="371"/>
      <c r="BR1063" s="371"/>
      <c r="BS1063" s="371"/>
      <c r="BT1063" s="371"/>
      <c r="BU1063" s="371"/>
      <c r="BV1063" s="371"/>
      <c r="BW1063" s="371"/>
      <c r="BX1063" s="371"/>
      <c r="BY1063" s="371"/>
      <c r="BZ1063" s="371"/>
      <c r="CA1063" s="371"/>
      <c r="CB1063" s="371"/>
      <c r="CC1063" s="371"/>
      <c r="CD1063" s="371"/>
      <c r="CE1063" s="371"/>
      <c r="CF1063" s="371"/>
    </row>
    <row r="1064" spans="1:84" s="22" customFormat="1" x14ac:dyDescent="0.2">
      <c r="A1064" s="223"/>
      <c r="C1064" s="224"/>
      <c r="Z1064" s="225"/>
      <c r="AA1064" s="220"/>
      <c r="AE1064" s="371"/>
      <c r="AF1064" s="371"/>
      <c r="AG1064" s="371"/>
      <c r="AH1064" s="371"/>
      <c r="AI1064" s="371"/>
      <c r="AJ1064" s="371"/>
      <c r="AK1064" s="371"/>
      <c r="AL1064" s="371"/>
      <c r="AM1064" s="371"/>
      <c r="AN1064" s="371"/>
      <c r="AO1064" s="371"/>
      <c r="AP1064" s="371"/>
      <c r="AQ1064" s="371"/>
      <c r="AR1064" s="371"/>
      <c r="AS1064" s="371"/>
      <c r="AT1064" s="371"/>
      <c r="AU1064" s="371"/>
      <c r="AV1064" s="371"/>
      <c r="AW1064" s="371"/>
      <c r="AX1064" s="371"/>
      <c r="AY1064" s="371"/>
      <c r="AZ1064" s="371"/>
      <c r="BA1064" s="371"/>
      <c r="BB1064" s="371"/>
      <c r="BC1064" s="371"/>
      <c r="BD1064" s="371"/>
      <c r="BE1064" s="371"/>
      <c r="BF1064" s="371"/>
      <c r="BG1064" s="371"/>
      <c r="BH1064" s="371"/>
      <c r="BI1064" s="371"/>
      <c r="BJ1064" s="371"/>
      <c r="BK1064" s="371"/>
      <c r="BL1064" s="371"/>
      <c r="BM1064" s="371"/>
      <c r="BN1064" s="371"/>
      <c r="BO1064" s="371"/>
      <c r="BP1064" s="371"/>
      <c r="BQ1064" s="371"/>
      <c r="BR1064" s="371"/>
      <c r="BS1064" s="371"/>
      <c r="BT1064" s="371"/>
      <c r="BU1064" s="371"/>
      <c r="BV1064" s="371"/>
      <c r="BW1064" s="371"/>
      <c r="BX1064" s="371"/>
      <c r="BY1064" s="371"/>
      <c r="BZ1064" s="371"/>
      <c r="CA1064" s="371"/>
      <c r="CB1064" s="371"/>
      <c r="CC1064" s="371"/>
      <c r="CD1064" s="371"/>
      <c r="CE1064" s="371"/>
      <c r="CF1064" s="371"/>
    </row>
    <row r="1065" spans="1:84" s="22" customFormat="1" x14ac:dyDescent="0.2">
      <c r="A1065" s="223"/>
      <c r="C1065" s="224"/>
      <c r="Z1065" s="225"/>
      <c r="AA1065" s="220"/>
      <c r="AE1065" s="371"/>
      <c r="AF1065" s="371"/>
      <c r="AG1065" s="371"/>
      <c r="AH1065" s="371"/>
      <c r="AI1065" s="371"/>
      <c r="AJ1065" s="371"/>
      <c r="AK1065" s="371"/>
      <c r="AL1065" s="371"/>
      <c r="AM1065" s="371"/>
      <c r="AN1065" s="371"/>
      <c r="AO1065" s="371"/>
      <c r="AP1065" s="371"/>
      <c r="AQ1065" s="371"/>
      <c r="AR1065" s="371"/>
      <c r="AS1065" s="371"/>
      <c r="AT1065" s="371"/>
      <c r="AU1065" s="371"/>
      <c r="AV1065" s="371"/>
      <c r="AW1065" s="371"/>
      <c r="AX1065" s="371"/>
      <c r="AY1065" s="371"/>
      <c r="AZ1065" s="371"/>
      <c r="BA1065" s="371"/>
      <c r="BB1065" s="371"/>
      <c r="BC1065" s="371"/>
      <c r="BD1065" s="371"/>
      <c r="BE1065" s="371"/>
      <c r="BF1065" s="371"/>
      <c r="BG1065" s="371"/>
      <c r="BH1065" s="371"/>
      <c r="BI1065" s="371"/>
      <c r="BJ1065" s="371"/>
      <c r="BK1065" s="371"/>
      <c r="BL1065" s="371"/>
      <c r="BM1065" s="371"/>
      <c r="BN1065" s="371"/>
      <c r="BO1065" s="371"/>
      <c r="BP1065" s="371"/>
      <c r="BQ1065" s="371"/>
      <c r="BR1065" s="371"/>
      <c r="BS1065" s="371"/>
      <c r="BT1065" s="371"/>
      <c r="BU1065" s="371"/>
      <c r="BV1065" s="371"/>
      <c r="BW1065" s="371"/>
      <c r="BX1065" s="371"/>
      <c r="BY1065" s="371"/>
      <c r="BZ1065" s="371"/>
      <c r="CA1065" s="371"/>
      <c r="CB1065" s="371"/>
      <c r="CC1065" s="371"/>
      <c r="CD1065" s="371"/>
      <c r="CE1065" s="371"/>
      <c r="CF1065" s="371"/>
    </row>
    <row r="1066" spans="1:84" s="22" customFormat="1" x14ac:dyDescent="0.2">
      <c r="A1066" s="223"/>
      <c r="C1066" s="224"/>
      <c r="Z1066" s="225"/>
      <c r="AA1066" s="220"/>
      <c r="AE1066" s="371"/>
      <c r="AF1066" s="371"/>
      <c r="AG1066" s="371"/>
      <c r="AH1066" s="371"/>
      <c r="AI1066" s="371"/>
      <c r="AJ1066" s="371"/>
      <c r="AK1066" s="371"/>
      <c r="AL1066" s="371"/>
      <c r="AM1066" s="371"/>
      <c r="AN1066" s="371"/>
      <c r="AO1066" s="371"/>
      <c r="AP1066" s="371"/>
      <c r="AQ1066" s="371"/>
      <c r="AR1066" s="371"/>
      <c r="AS1066" s="371"/>
      <c r="AT1066" s="371"/>
      <c r="AU1066" s="371"/>
      <c r="AV1066" s="371"/>
      <c r="AW1066" s="371"/>
      <c r="AX1066" s="371"/>
      <c r="AY1066" s="371"/>
      <c r="AZ1066" s="371"/>
      <c r="BA1066" s="371"/>
      <c r="BB1066" s="371"/>
      <c r="BC1066" s="371"/>
      <c r="BD1066" s="371"/>
      <c r="BE1066" s="371"/>
      <c r="BF1066" s="371"/>
      <c r="BG1066" s="371"/>
      <c r="BH1066" s="371"/>
      <c r="BI1066" s="371"/>
      <c r="BJ1066" s="371"/>
      <c r="BK1066" s="371"/>
      <c r="BL1066" s="371"/>
      <c r="BM1066" s="371"/>
      <c r="BN1066" s="371"/>
      <c r="BO1066" s="371"/>
      <c r="BP1066" s="371"/>
      <c r="BQ1066" s="371"/>
      <c r="BR1066" s="371"/>
      <c r="BS1066" s="371"/>
      <c r="BT1066" s="371"/>
      <c r="BU1066" s="371"/>
      <c r="BV1066" s="371"/>
      <c r="BW1066" s="371"/>
      <c r="BX1066" s="371"/>
      <c r="BY1066" s="371"/>
      <c r="BZ1066" s="371"/>
      <c r="CA1066" s="371"/>
      <c r="CB1066" s="371"/>
      <c r="CC1066" s="371"/>
      <c r="CD1066" s="371"/>
      <c r="CE1066" s="371"/>
      <c r="CF1066" s="371"/>
    </row>
    <row r="1067" spans="1:84" s="22" customFormat="1" x14ac:dyDescent="0.2">
      <c r="A1067" s="223"/>
      <c r="C1067" s="224"/>
      <c r="Z1067" s="225"/>
      <c r="AA1067" s="220"/>
      <c r="AE1067" s="371"/>
      <c r="AF1067" s="371"/>
      <c r="AG1067" s="371"/>
      <c r="AH1067" s="371"/>
      <c r="AI1067" s="371"/>
      <c r="AJ1067" s="371"/>
      <c r="AK1067" s="371"/>
      <c r="AL1067" s="371"/>
      <c r="AM1067" s="371"/>
      <c r="AN1067" s="371"/>
      <c r="AO1067" s="371"/>
      <c r="AP1067" s="371"/>
      <c r="AQ1067" s="371"/>
      <c r="AR1067" s="371"/>
      <c r="AS1067" s="371"/>
      <c r="AT1067" s="371"/>
      <c r="AU1067" s="371"/>
      <c r="AV1067" s="371"/>
      <c r="AW1067" s="371"/>
      <c r="AX1067" s="371"/>
      <c r="AY1067" s="371"/>
      <c r="AZ1067" s="371"/>
      <c r="BA1067" s="371"/>
      <c r="BB1067" s="371"/>
      <c r="BC1067" s="371"/>
      <c r="BD1067" s="371"/>
      <c r="BE1067" s="371"/>
      <c r="BF1067" s="371"/>
      <c r="BG1067" s="371"/>
      <c r="BH1067" s="371"/>
      <c r="BI1067" s="371"/>
      <c r="BJ1067" s="371"/>
      <c r="BK1067" s="371"/>
      <c r="BL1067" s="371"/>
      <c r="BM1067" s="371"/>
      <c r="BN1067" s="371"/>
      <c r="BO1067" s="371"/>
      <c r="BP1067" s="371"/>
      <c r="BQ1067" s="371"/>
      <c r="BR1067" s="371"/>
      <c r="BS1067" s="371"/>
      <c r="BT1067" s="371"/>
      <c r="BU1067" s="371"/>
      <c r="BV1067" s="371"/>
      <c r="BW1067" s="371"/>
      <c r="BX1067" s="371"/>
      <c r="BY1067" s="371"/>
      <c r="BZ1067" s="371"/>
      <c r="CA1067" s="371"/>
      <c r="CB1067" s="371"/>
      <c r="CC1067" s="371"/>
      <c r="CD1067" s="371"/>
      <c r="CE1067" s="371"/>
      <c r="CF1067" s="371"/>
    </row>
    <row r="1068" spans="1:84" s="22" customFormat="1" x14ac:dyDescent="0.2">
      <c r="A1068" s="223"/>
      <c r="C1068" s="224"/>
      <c r="Z1068" s="225"/>
      <c r="AA1068" s="220"/>
      <c r="AE1068" s="371"/>
      <c r="AF1068" s="371"/>
      <c r="AG1068" s="371"/>
      <c r="AH1068" s="371"/>
      <c r="AI1068" s="371"/>
      <c r="AJ1068" s="371"/>
      <c r="AK1068" s="371"/>
      <c r="AL1068" s="371"/>
      <c r="AM1068" s="371"/>
      <c r="AN1068" s="371"/>
      <c r="AO1068" s="371"/>
      <c r="AP1068" s="371"/>
      <c r="AQ1068" s="371"/>
      <c r="AR1068" s="371"/>
      <c r="AS1068" s="371"/>
      <c r="AT1068" s="371"/>
      <c r="AU1068" s="371"/>
      <c r="AV1068" s="371"/>
      <c r="AW1068" s="371"/>
      <c r="AX1068" s="371"/>
      <c r="AY1068" s="371"/>
      <c r="AZ1068" s="371"/>
      <c r="BA1068" s="371"/>
      <c r="BB1068" s="371"/>
      <c r="BC1068" s="371"/>
      <c r="BD1068" s="371"/>
      <c r="BE1068" s="371"/>
      <c r="BF1068" s="371"/>
      <c r="BG1068" s="371"/>
      <c r="BH1068" s="371"/>
      <c r="BI1068" s="371"/>
      <c r="BJ1068" s="371"/>
      <c r="BK1068" s="371"/>
      <c r="BL1068" s="371"/>
      <c r="BM1068" s="371"/>
      <c r="BN1068" s="371"/>
      <c r="BO1068" s="371"/>
      <c r="BP1068" s="371"/>
      <c r="BQ1068" s="371"/>
      <c r="BR1068" s="371"/>
      <c r="BS1068" s="371"/>
      <c r="BT1068" s="371"/>
      <c r="BU1068" s="371"/>
      <c r="BV1068" s="371"/>
      <c r="BW1068" s="371"/>
      <c r="BX1068" s="371"/>
      <c r="BY1068" s="371"/>
      <c r="BZ1068" s="371"/>
      <c r="CA1068" s="371"/>
      <c r="CB1068" s="371"/>
      <c r="CC1068" s="371"/>
      <c r="CD1068" s="371"/>
      <c r="CE1068" s="371"/>
      <c r="CF1068" s="371"/>
    </row>
    <row r="1069" spans="1:84" s="22" customFormat="1" x14ac:dyDescent="0.2">
      <c r="A1069" s="223"/>
      <c r="C1069" s="224"/>
      <c r="Z1069" s="225"/>
      <c r="AA1069" s="220"/>
      <c r="AE1069" s="371"/>
      <c r="AF1069" s="371"/>
      <c r="AG1069" s="371"/>
      <c r="AH1069" s="371"/>
      <c r="AI1069" s="371"/>
      <c r="AJ1069" s="371"/>
      <c r="AK1069" s="371"/>
      <c r="AL1069" s="371"/>
      <c r="AM1069" s="371"/>
      <c r="AN1069" s="371"/>
      <c r="AO1069" s="371"/>
      <c r="AP1069" s="371"/>
      <c r="AQ1069" s="371"/>
      <c r="AR1069" s="371"/>
      <c r="AS1069" s="371"/>
      <c r="AT1069" s="371"/>
      <c r="AU1069" s="371"/>
      <c r="AV1069" s="371"/>
      <c r="AW1069" s="371"/>
      <c r="AX1069" s="371"/>
      <c r="AY1069" s="371"/>
      <c r="AZ1069" s="371"/>
      <c r="BA1069" s="371"/>
      <c r="BB1069" s="371"/>
      <c r="BC1069" s="371"/>
      <c r="BD1069" s="371"/>
      <c r="BE1069" s="371"/>
      <c r="BF1069" s="371"/>
      <c r="BG1069" s="371"/>
      <c r="BH1069" s="371"/>
      <c r="BI1069" s="371"/>
      <c r="BJ1069" s="371"/>
      <c r="BK1069" s="371"/>
      <c r="BL1069" s="371"/>
      <c r="BM1069" s="371"/>
      <c r="BN1069" s="371"/>
      <c r="BO1069" s="371"/>
      <c r="BP1069" s="371"/>
      <c r="BQ1069" s="371"/>
      <c r="BR1069" s="371"/>
      <c r="BS1069" s="371"/>
      <c r="BT1069" s="371"/>
      <c r="BU1069" s="371"/>
      <c r="BV1069" s="371"/>
      <c r="BW1069" s="371"/>
      <c r="BX1069" s="371"/>
      <c r="BY1069" s="371"/>
      <c r="BZ1069" s="371"/>
      <c r="CA1069" s="371"/>
      <c r="CB1069" s="371"/>
      <c r="CC1069" s="371"/>
      <c r="CD1069" s="371"/>
      <c r="CE1069" s="371"/>
      <c r="CF1069" s="371"/>
    </row>
    <row r="1070" spans="1:84" s="22" customFormat="1" x14ac:dyDescent="0.2">
      <c r="A1070" s="223"/>
      <c r="C1070" s="224"/>
      <c r="Z1070" s="225"/>
      <c r="AA1070" s="220"/>
      <c r="AE1070" s="371"/>
      <c r="AF1070" s="371"/>
      <c r="AG1070" s="371"/>
      <c r="AH1070" s="371"/>
      <c r="AI1070" s="371"/>
      <c r="AJ1070" s="371"/>
      <c r="AK1070" s="371"/>
      <c r="AL1070" s="371"/>
      <c r="AM1070" s="371"/>
      <c r="AN1070" s="371"/>
      <c r="AO1070" s="371"/>
      <c r="AP1070" s="371"/>
      <c r="AQ1070" s="371"/>
      <c r="AR1070" s="371"/>
      <c r="AS1070" s="371"/>
      <c r="AT1070" s="371"/>
      <c r="AU1070" s="371"/>
      <c r="AV1070" s="371"/>
      <c r="AW1070" s="371"/>
      <c r="AX1070" s="371"/>
      <c r="AY1070" s="371"/>
      <c r="AZ1070" s="371"/>
      <c r="BA1070" s="371"/>
      <c r="BB1070" s="371"/>
      <c r="BC1070" s="371"/>
      <c r="BD1070" s="371"/>
      <c r="BE1070" s="371"/>
      <c r="BF1070" s="371"/>
      <c r="BG1070" s="371"/>
      <c r="BH1070" s="371"/>
      <c r="BI1070" s="371"/>
      <c r="BJ1070" s="371"/>
      <c r="BK1070" s="371"/>
      <c r="BL1070" s="371"/>
      <c r="BM1070" s="371"/>
      <c r="BN1070" s="371"/>
      <c r="BO1070" s="371"/>
      <c r="BP1070" s="371"/>
      <c r="BQ1070" s="371"/>
      <c r="BR1070" s="371"/>
      <c r="BS1070" s="371"/>
      <c r="BT1070" s="371"/>
      <c r="BU1070" s="371"/>
      <c r="BV1070" s="371"/>
      <c r="BW1070" s="371"/>
      <c r="BX1070" s="371"/>
      <c r="BY1070" s="371"/>
      <c r="BZ1070" s="371"/>
      <c r="CA1070" s="371"/>
      <c r="CB1070" s="371"/>
      <c r="CC1070" s="371"/>
      <c r="CD1070" s="371"/>
      <c r="CE1070" s="371"/>
      <c r="CF1070" s="371"/>
    </row>
    <row r="1071" spans="1:84" s="22" customFormat="1" x14ac:dyDescent="0.2">
      <c r="A1071" s="223"/>
      <c r="C1071" s="224"/>
      <c r="Z1071" s="225"/>
      <c r="AA1071" s="220"/>
      <c r="AE1071" s="371"/>
      <c r="AF1071" s="371"/>
      <c r="AG1071" s="371"/>
      <c r="AH1071" s="371"/>
      <c r="AI1071" s="371"/>
      <c r="AJ1071" s="371"/>
      <c r="AK1071" s="371"/>
      <c r="AL1071" s="371"/>
      <c r="AM1071" s="371"/>
      <c r="AN1071" s="371"/>
      <c r="AO1071" s="371"/>
      <c r="AP1071" s="371"/>
      <c r="AQ1071" s="371"/>
      <c r="AR1071" s="371"/>
      <c r="AS1071" s="371"/>
      <c r="AT1071" s="371"/>
      <c r="AU1071" s="371"/>
      <c r="AV1071" s="371"/>
      <c r="AW1071" s="371"/>
      <c r="AX1071" s="371"/>
      <c r="AY1071" s="371"/>
      <c r="AZ1071" s="371"/>
      <c r="BA1071" s="371"/>
      <c r="BB1071" s="371"/>
      <c r="BC1071" s="371"/>
      <c r="BD1071" s="371"/>
      <c r="BE1071" s="371"/>
      <c r="BF1071" s="371"/>
      <c r="BG1071" s="371"/>
      <c r="BH1071" s="371"/>
      <c r="BI1071" s="371"/>
      <c r="BJ1071" s="371"/>
      <c r="BK1071" s="371"/>
      <c r="BL1071" s="371"/>
      <c r="BM1071" s="371"/>
      <c r="BN1071" s="371"/>
      <c r="BO1071" s="371"/>
      <c r="BP1071" s="371"/>
      <c r="BQ1071" s="371"/>
      <c r="BR1071" s="371"/>
      <c r="BS1071" s="371"/>
      <c r="BT1071" s="371"/>
      <c r="BU1071" s="371"/>
      <c r="BV1071" s="371"/>
      <c r="BW1071" s="371"/>
      <c r="BX1071" s="371"/>
      <c r="BY1071" s="371"/>
      <c r="BZ1071" s="371"/>
      <c r="CA1071" s="371"/>
      <c r="CB1071" s="371"/>
      <c r="CC1071" s="371"/>
      <c r="CD1071" s="371"/>
      <c r="CE1071" s="371"/>
      <c r="CF1071" s="371"/>
    </row>
    <row r="1072" spans="1:84" s="22" customFormat="1" x14ac:dyDescent="0.2">
      <c r="A1072" s="223"/>
      <c r="C1072" s="224"/>
      <c r="Z1072" s="225"/>
      <c r="AA1072" s="220"/>
      <c r="AE1072" s="371"/>
      <c r="AF1072" s="371"/>
      <c r="AG1072" s="371"/>
      <c r="AH1072" s="371"/>
      <c r="AI1072" s="371"/>
      <c r="AJ1072" s="371"/>
      <c r="AK1072" s="371"/>
      <c r="AL1072" s="371"/>
      <c r="AM1072" s="371"/>
      <c r="AN1072" s="371"/>
      <c r="AO1072" s="371"/>
      <c r="AP1072" s="371"/>
      <c r="AQ1072" s="371"/>
      <c r="AR1072" s="371"/>
      <c r="AS1072" s="371"/>
      <c r="AT1072" s="371"/>
      <c r="AU1072" s="371"/>
      <c r="AV1072" s="371"/>
      <c r="AW1072" s="371"/>
      <c r="AX1072" s="371"/>
      <c r="AY1072" s="371"/>
      <c r="AZ1072" s="371"/>
      <c r="BA1072" s="371"/>
      <c r="BB1072" s="371"/>
      <c r="BC1072" s="371"/>
      <c r="BD1072" s="371"/>
      <c r="BE1072" s="371"/>
      <c r="BF1072" s="371"/>
      <c r="BG1072" s="371"/>
      <c r="BH1072" s="371"/>
      <c r="BI1072" s="371"/>
      <c r="BJ1072" s="371"/>
      <c r="BK1072" s="371"/>
      <c r="BL1072" s="371"/>
      <c r="BM1072" s="371"/>
      <c r="BN1072" s="371"/>
      <c r="BO1072" s="371"/>
      <c r="BP1072" s="371"/>
      <c r="BQ1072" s="371"/>
      <c r="BR1072" s="371"/>
      <c r="BS1072" s="371"/>
      <c r="BT1072" s="371"/>
      <c r="BU1072" s="371"/>
      <c r="BV1072" s="371"/>
      <c r="BW1072" s="371"/>
      <c r="BX1072" s="371"/>
      <c r="BY1072" s="371"/>
      <c r="BZ1072" s="371"/>
      <c r="CA1072" s="371"/>
      <c r="CB1072" s="371"/>
      <c r="CC1072" s="371"/>
      <c r="CD1072" s="371"/>
      <c r="CE1072" s="371"/>
      <c r="CF1072" s="371"/>
    </row>
    <row r="1073" spans="1:84" s="22" customFormat="1" x14ac:dyDescent="0.2">
      <c r="A1073" s="223"/>
      <c r="C1073" s="224"/>
      <c r="Z1073" s="225"/>
      <c r="AA1073" s="220"/>
      <c r="AE1073" s="371"/>
      <c r="AF1073" s="371"/>
      <c r="AG1073" s="371"/>
      <c r="AH1073" s="371"/>
      <c r="AI1073" s="371"/>
      <c r="AJ1073" s="371"/>
      <c r="AK1073" s="371"/>
      <c r="AL1073" s="371"/>
      <c r="AM1073" s="371"/>
      <c r="AN1073" s="371"/>
      <c r="AO1073" s="371"/>
      <c r="AP1073" s="371"/>
      <c r="AQ1073" s="371"/>
      <c r="AR1073" s="371"/>
      <c r="AS1073" s="371"/>
      <c r="AT1073" s="371"/>
      <c r="AU1073" s="371"/>
      <c r="AV1073" s="371"/>
      <c r="AW1073" s="371"/>
      <c r="AX1073" s="371"/>
      <c r="AY1073" s="371"/>
      <c r="AZ1073" s="371"/>
      <c r="BA1073" s="371"/>
      <c r="BB1073" s="371"/>
      <c r="BC1073" s="371"/>
      <c r="BD1073" s="371"/>
      <c r="BE1073" s="371"/>
      <c r="BF1073" s="371"/>
      <c r="BG1073" s="371"/>
      <c r="BH1073" s="371"/>
      <c r="BI1073" s="371"/>
      <c r="BJ1073" s="371"/>
      <c r="BK1073" s="371"/>
      <c r="BL1073" s="371"/>
      <c r="BM1073" s="371"/>
      <c r="BN1073" s="371"/>
      <c r="BO1073" s="371"/>
      <c r="BP1073" s="371"/>
      <c r="BQ1073" s="371"/>
      <c r="BR1073" s="371"/>
      <c r="BS1073" s="371"/>
      <c r="BT1073" s="371"/>
      <c r="BU1073" s="371"/>
      <c r="BV1073" s="371"/>
      <c r="BW1073" s="371"/>
      <c r="BX1073" s="371"/>
      <c r="BY1073" s="371"/>
      <c r="BZ1073" s="371"/>
      <c r="CA1073" s="371"/>
      <c r="CB1073" s="371"/>
      <c r="CC1073" s="371"/>
      <c r="CD1073" s="371"/>
      <c r="CE1073" s="371"/>
      <c r="CF1073" s="371"/>
    </row>
    <row r="1074" spans="1:84" s="22" customFormat="1" x14ac:dyDescent="0.2">
      <c r="A1074" s="223"/>
      <c r="C1074" s="224"/>
      <c r="Z1074" s="225"/>
      <c r="AA1074" s="220"/>
      <c r="AE1074" s="371"/>
      <c r="AF1074" s="371"/>
      <c r="AG1074" s="371"/>
      <c r="AH1074" s="371"/>
      <c r="AI1074" s="371"/>
      <c r="AJ1074" s="371"/>
      <c r="AK1074" s="371"/>
      <c r="AL1074" s="371"/>
      <c r="AM1074" s="371"/>
      <c r="AN1074" s="371"/>
      <c r="AO1074" s="371"/>
      <c r="AP1074" s="371"/>
      <c r="AQ1074" s="371"/>
      <c r="AR1074" s="371"/>
      <c r="AS1074" s="371"/>
      <c r="AT1074" s="371"/>
      <c r="AU1074" s="371"/>
      <c r="AV1074" s="371"/>
      <c r="AW1074" s="371"/>
      <c r="AX1074" s="371"/>
      <c r="AY1074" s="371"/>
      <c r="AZ1074" s="371"/>
      <c r="BA1074" s="371"/>
      <c r="BB1074" s="371"/>
      <c r="BC1074" s="371"/>
      <c r="BD1074" s="371"/>
      <c r="BE1074" s="371"/>
      <c r="BF1074" s="371"/>
      <c r="BG1074" s="371"/>
      <c r="BH1074" s="371"/>
      <c r="BI1074" s="371"/>
      <c r="BJ1074" s="371"/>
      <c r="BK1074" s="371"/>
      <c r="BL1074" s="371"/>
      <c r="BM1074" s="371"/>
      <c r="BN1074" s="371"/>
      <c r="BO1074" s="371"/>
      <c r="BP1074" s="371"/>
      <c r="BQ1074" s="371"/>
      <c r="BR1074" s="371"/>
      <c r="BS1074" s="371"/>
      <c r="BT1074" s="371"/>
      <c r="BU1074" s="371"/>
      <c r="BV1074" s="371"/>
      <c r="BW1074" s="371"/>
      <c r="BX1074" s="371"/>
      <c r="BY1074" s="371"/>
      <c r="BZ1074" s="371"/>
      <c r="CA1074" s="371"/>
      <c r="CB1074" s="371"/>
      <c r="CC1074" s="371"/>
      <c r="CD1074" s="371"/>
      <c r="CE1074" s="371"/>
      <c r="CF1074" s="371"/>
    </row>
    <row r="1075" spans="1:84" s="22" customFormat="1" x14ac:dyDescent="0.2">
      <c r="A1075" s="223"/>
      <c r="C1075" s="224"/>
      <c r="Z1075" s="225"/>
      <c r="AA1075" s="220"/>
      <c r="AE1075" s="371"/>
      <c r="AF1075" s="371"/>
      <c r="AG1075" s="371"/>
      <c r="AH1075" s="371"/>
      <c r="AI1075" s="371"/>
      <c r="AJ1075" s="371"/>
      <c r="AK1075" s="371"/>
      <c r="AL1075" s="371"/>
      <c r="AM1075" s="371"/>
      <c r="AN1075" s="371"/>
      <c r="AO1075" s="371"/>
      <c r="AP1075" s="371"/>
      <c r="AQ1075" s="371"/>
      <c r="AR1075" s="371"/>
      <c r="AS1075" s="371"/>
      <c r="AT1075" s="371"/>
      <c r="AU1075" s="371"/>
      <c r="AV1075" s="371"/>
      <c r="AW1075" s="371"/>
      <c r="AX1075" s="371"/>
      <c r="AY1075" s="371"/>
      <c r="AZ1075" s="371"/>
      <c r="BA1075" s="371"/>
      <c r="BB1075" s="371"/>
      <c r="BC1075" s="371"/>
      <c r="BD1075" s="371"/>
      <c r="BE1075" s="371"/>
      <c r="BF1075" s="371"/>
      <c r="BG1075" s="371"/>
      <c r="BH1075" s="371"/>
      <c r="BI1075" s="371"/>
      <c r="BJ1075" s="371"/>
      <c r="BK1075" s="371"/>
      <c r="BL1075" s="371"/>
      <c r="BM1075" s="371"/>
      <c r="BN1075" s="371"/>
      <c r="BO1075" s="371"/>
      <c r="BP1075" s="371"/>
      <c r="BQ1075" s="371"/>
      <c r="BR1075" s="371"/>
      <c r="BS1075" s="371"/>
      <c r="BT1075" s="371"/>
      <c r="BU1075" s="371"/>
      <c r="BV1075" s="371"/>
      <c r="BW1075" s="371"/>
      <c r="BX1075" s="371"/>
      <c r="BY1075" s="371"/>
      <c r="BZ1075" s="371"/>
      <c r="CA1075" s="371"/>
      <c r="CB1075" s="371"/>
      <c r="CC1075" s="371"/>
      <c r="CD1075" s="371"/>
      <c r="CE1075" s="371"/>
      <c r="CF1075" s="371"/>
    </row>
    <row r="1076" spans="1:84" s="22" customFormat="1" x14ac:dyDescent="0.2">
      <c r="A1076" s="223"/>
      <c r="C1076" s="224"/>
      <c r="Z1076" s="225"/>
      <c r="AA1076" s="220"/>
      <c r="AE1076" s="371"/>
      <c r="AF1076" s="371"/>
      <c r="AG1076" s="371"/>
      <c r="AH1076" s="371"/>
      <c r="AI1076" s="371"/>
      <c r="AJ1076" s="371"/>
      <c r="AK1076" s="371"/>
      <c r="AL1076" s="371"/>
      <c r="AM1076" s="371"/>
      <c r="AN1076" s="371"/>
      <c r="AO1076" s="371"/>
      <c r="AP1076" s="371"/>
      <c r="AQ1076" s="371"/>
      <c r="AR1076" s="371"/>
      <c r="AS1076" s="371"/>
      <c r="AT1076" s="371"/>
      <c r="AU1076" s="371"/>
      <c r="AV1076" s="371"/>
      <c r="AW1076" s="371"/>
      <c r="AX1076" s="371"/>
      <c r="AY1076" s="371"/>
      <c r="AZ1076" s="371"/>
      <c r="BA1076" s="371"/>
      <c r="BB1076" s="371"/>
      <c r="BC1076" s="371"/>
      <c r="BD1076" s="371"/>
      <c r="BE1076" s="371"/>
      <c r="BF1076" s="371"/>
      <c r="BG1076" s="371"/>
      <c r="BH1076" s="371"/>
      <c r="BI1076" s="371"/>
      <c r="BJ1076" s="371"/>
      <c r="BK1076" s="371"/>
      <c r="BL1076" s="371"/>
      <c r="BM1076" s="371"/>
      <c r="BN1076" s="371"/>
      <c r="BO1076" s="371"/>
      <c r="BP1076" s="371"/>
      <c r="BQ1076" s="371"/>
      <c r="BR1076" s="371"/>
      <c r="BS1076" s="371"/>
      <c r="BT1076" s="371"/>
      <c r="BU1076" s="371"/>
      <c r="BV1076" s="371"/>
      <c r="BW1076" s="371"/>
      <c r="BX1076" s="371"/>
      <c r="BY1076" s="371"/>
      <c r="BZ1076" s="371"/>
      <c r="CA1076" s="371"/>
      <c r="CB1076" s="371"/>
      <c r="CC1076" s="371"/>
      <c r="CD1076" s="371"/>
      <c r="CE1076" s="371"/>
      <c r="CF1076" s="371"/>
    </row>
    <row r="1077" spans="1:84" s="22" customFormat="1" x14ac:dyDescent="0.2">
      <c r="A1077" s="223"/>
      <c r="C1077" s="224"/>
      <c r="Z1077" s="225"/>
      <c r="AA1077" s="220"/>
      <c r="AE1077" s="371"/>
      <c r="AF1077" s="371"/>
      <c r="AG1077" s="371"/>
      <c r="AH1077" s="371"/>
      <c r="AI1077" s="371"/>
      <c r="AJ1077" s="371"/>
      <c r="AK1077" s="371"/>
      <c r="AL1077" s="371"/>
      <c r="AM1077" s="371"/>
      <c r="AN1077" s="371"/>
      <c r="AO1077" s="371"/>
      <c r="AP1077" s="371"/>
      <c r="AQ1077" s="371"/>
      <c r="AR1077" s="371"/>
      <c r="AS1077" s="371"/>
      <c r="AT1077" s="371"/>
      <c r="AU1077" s="371"/>
      <c r="AV1077" s="371"/>
      <c r="AW1077" s="371"/>
      <c r="AX1077" s="371"/>
      <c r="AY1077" s="371"/>
      <c r="AZ1077" s="371"/>
      <c r="BA1077" s="371"/>
      <c r="BB1077" s="371"/>
      <c r="BC1077" s="371"/>
      <c r="BD1077" s="371"/>
      <c r="BE1077" s="371"/>
      <c r="BF1077" s="371"/>
      <c r="BG1077" s="371"/>
      <c r="BH1077" s="371"/>
      <c r="BI1077" s="371"/>
      <c r="BJ1077" s="371"/>
      <c r="BK1077" s="371"/>
      <c r="BL1077" s="371"/>
      <c r="BM1077" s="371"/>
      <c r="BN1077" s="371"/>
      <c r="BO1077" s="371"/>
      <c r="BP1077" s="371"/>
      <c r="BQ1077" s="371"/>
      <c r="BR1077" s="371"/>
      <c r="BS1077" s="371"/>
      <c r="BT1077" s="371"/>
      <c r="BU1077" s="371"/>
      <c r="BV1077" s="371"/>
      <c r="BW1077" s="371"/>
      <c r="BX1077" s="371"/>
      <c r="BY1077" s="371"/>
      <c r="BZ1077" s="371"/>
      <c r="CA1077" s="371"/>
      <c r="CB1077" s="371"/>
      <c r="CC1077" s="371"/>
      <c r="CD1077" s="371"/>
      <c r="CE1077" s="371"/>
      <c r="CF1077" s="371"/>
    </row>
    <row r="1078" spans="1:84" s="22" customFormat="1" x14ac:dyDescent="0.2">
      <c r="A1078" s="223"/>
      <c r="C1078" s="224"/>
      <c r="Z1078" s="225"/>
      <c r="AA1078" s="220"/>
      <c r="AE1078" s="371"/>
      <c r="AF1078" s="371"/>
      <c r="AG1078" s="371"/>
      <c r="AH1078" s="371"/>
      <c r="AI1078" s="371"/>
      <c r="AJ1078" s="371"/>
      <c r="AK1078" s="371"/>
      <c r="AL1078" s="371"/>
      <c r="AM1078" s="371"/>
      <c r="AN1078" s="371"/>
      <c r="AO1078" s="371"/>
      <c r="AP1078" s="371"/>
      <c r="AQ1078" s="371"/>
      <c r="AR1078" s="371"/>
      <c r="AS1078" s="371"/>
      <c r="AT1078" s="371"/>
      <c r="AU1078" s="371"/>
      <c r="AV1078" s="371"/>
      <c r="AW1078" s="371"/>
      <c r="AX1078" s="371"/>
      <c r="AY1078" s="371"/>
      <c r="AZ1078" s="371"/>
      <c r="BA1078" s="371"/>
      <c r="BB1078" s="371"/>
      <c r="BC1078" s="371"/>
      <c r="BD1078" s="371"/>
      <c r="BE1078" s="371"/>
      <c r="BF1078" s="371"/>
      <c r="BG1078" s="371"/>
      <c r="BH1078" s="371"/>
      <c r="BI1078" s="371"/>
      <c r="BJ1078" s="371"/>
      <c r="BK1078" s="371"/>
      <c r="BL1078" s="371"/>
      <c r="BM1078" s="371"/>
      <c r="BN1078" s="371"/>
      <c r="BO1078" s="371"/>
      <c r="BP1078" s="371"/>
      <c r="BQ1078" s="371"/>
      <c r="BR1078" s="371"/>
      <c r="BS1078" s="371"/>
      <c r="BT1078" s="371"/>
      <c r="BU1078" s="371"/>
      <c r="BV1078" s="371"/>
      <c r="BW1078" s="371"/>
      <c r="BX1078" s="371"/>
      <c r="BY1078" s="371"/>
      <c r="BZ1078" s="371"/>
      <c r="CA1078" s="371"/>
      <c r="CB1078" s="371"/>
      <c r="CC1078" s="371"/>
      <c r="CD1078" s="371"/>
      <c r="CE1078" s="371"/>
      <c r="CF1078" s="371"/>
    </row>
    <row r="1079" spans="1:84" s="22" customFormat="1" x14ac:dyDescent="0.2">
      <c r="A1079" s="223"/>
      <c r="C1079" s="224"/>
      <c r="Z1079" s="225"/>
      <c r="AA1079" s="220"/>
      <c r="AE1079" s="371"/>
      <c r="AF1079" s="371"/>
      <c r="AG1079" s="371"/>
      <c r="AH1079" s="371"/>
      <c r="AI1079" s="371"/>
      <c r="AJ1079" s="371"/>
      <c r="AK1079" s="371"/>
      <c r="AL1079" s="371"/>
      <c r="AM1079" s="371"/>
      <c r="AN1079" s="371"/>
      <c r="AO1079" s="371"/>
      <c r="AP1079" s="371"/>
      <c r="AQ1079" s="371"/>
      <c r="AR1079" s="371"/>
      <c r="AS1079" s="371"/>
      <c r="AT1079" s="371"/>
      <c r="AU1079" s="371"/>
      <c r="AV1079" s="371"/>
      <c r="AW1079" s="371"/>
      <c r="AX1079" s="371"/>
      <c r="AY1079" s="371"/>
      <c r="AZ1079" s="371"/>
      <c r="BA1079" s="371"/>
      <c r="BB1079" s="371"/>
      <c r="BC1079" s="371"/>
      <c r="BD1079" s="371"/>
      <c r="BE1079" s="371"/>
      <c r="BF1079" s="371"/>
      <c r="BG1079" s="371"/>
      <c r="BH1079" s="371"/>
      <c r="BI1079" s="371"/>
      <c r="BJ1079" s="371"/>
      <c r="BK1079" s="371"/>
      <c r="BL1079" s="371"/>
      <c r="BM1079" s="371"/>
      <c r="BN1079" s="371"/>
      <c r="BO1079" s="371"/>
      <c r="BP1079" s="371"/>
      <c r="BQ1079" s="371"/>
      <c r="BR1079" s="371"/>
      <c r="BS1079" s="371"/>
      <c r="BT1079" s="371"/>
      <c r="BU1079" s="371"/>
      <c r="BV1079" s="371"/>
      <c r="BW1079" s="371"/>
      <c r="BX1079" s="371"/>
      <c r="BY1079" s="371"/>
      <c r="BZ1079" s="371"/>
      <c r="CA1079" s="371"/>
      <c r="CB1079" s="371"/>
      <c r="CC1079" s="371"/>
      <c r="CD1079" s="371"/>
      <c r="CE1079" s="371"/>
      <c r="CF1079" s="371"/>
    </row>
    <row r="1080" spans="1:84" s="22" customFormat="1" x14ac:dyDescent="0.2">
      <c r="A1080" s="223"/>
      <c r="C1080" s="224"/>
      <c r="Z1080" s="225"/>
      <c r="AA1080" s="220"/>
      <c r="AE1080" s="371"/>
      <c r="AF1080" s="371"/>
      <c r="AG1080" s="371"/>
      <c r="AH1080" s="371"/>
      <c r="AI1080" s="371"/>
      <c r="AJ1080" s="371"/>
      <c r="AK1080" s="371"/>
      <c r="AL1080" s="371"/>
      <c r="AM1080" s="371"/>
      <c r="AN1080" s="371"/>
      <c r="AO1080" s="371"/>
      <c r="AP1080" s="371"/>
      <c r="AQ1080" s="371"/>
      <c r="AR1080" s="371"/>
      <c r="AS1080" s="371"/>
      <c r="AT1080" s="371"/>
      <c r="AU1080" s="371"/>
      <c r="AV1080" s="371"/>
      <c r="AW1080" s="371"/>
      <c r="AX1080" s="371"/>
      <c r="AY1080" s="371"/>
      <c r="AZ1080" s="371"/>
      <c r="BA1080" s="371"/>
      <c r="BB1080" s="371"/>
      <c r="BC1080" s="371"/>
      <c r="BD1080" s="371"/>
      <c r="BE1080" s="371"/>
      <c r="BF1080" s="371"/>
      <c r="BG1080" s="371"/>
      <c r="BH1080" s="371"/>
      <c r="BI1080" s="371"/>
      <c r="BJ1080" s="371"/>
      <c r="BK1080" s="371"/>
      <c r="BL1080" s="371"/>
      <c r="BM1080" s="371"/>
      <c r="BN1080" s="371"/>
      <c r="BO1080" s="371"/>
      <c r="BP1080" s="371"/>
      <c r="BQ1080" s="371"/>
      <c r="BR1080" s="371"/>
      <c r="BS1080" s="371"/>
      <c r="BT1080" s="371"/>
      <c r="BU1080" s="371"/>
      <c r="BV1080" s="371"/>
      <c r="BW1080" s="371"/>
      <c r="BX1080" s="371"/>
      <c r="BY1080" s="371"/>
      <c r="BZ1080" s="371"/>
      <c r="CA1080" s="371"/>
      <c r="CB1080" s="371"/>
      <c r="CC1080" s="371"/>
      <c r="CD1080" s="371"/>
      <c r="CE1080" s="371"/>
      <c r="CF1080" s="371"/>
    </row>
    <row r="1081" spans="1:84" s="22" customFormat="1" x14ac:dyDescent="0.2">
      <c r="A1081" s="223"/>
      <c r="C1081" s="224"/>
      <c r="Z1081" s="225"/>
      <c r="AA1081" s="220"/>
      <c r="AE1081" s="371"/>
      <c r="AF1081" s="371"/>
      <c r="AG1081" s="371"/>
      <c r="AH1081" s="371"/>
      <c r="AI1081" s="371"/>
      <c r="AJ1081" s="371"/>
      <c r="AK1081" s="371"/>
      <c r="AL1081" s="371"/>
      <c r="AM1081" s="371"/>
      <c r="AN1081" s="371"/>
      <c r="AO1081" s="371"/>
      <c r="AP1081" s="371"/>
      <c r="AQ1081" s="371"/>
      <c r="AR1081" s="371"/>
      <c r="AS1081" s="371"/>
      <c r="AT1081" s="371"/>
      <c r="AU1081" s="371"/>
      <c r="AV1081" s="371"/>
      <c r="AW1081" s="371"/>
      <c r="AX1081" s="371"/>
      <c r="AY1081" s="371"/>
      <c r="AZ1081" s="371"/>
      <c r="BA1081" s="371"/>
      <c r="BB1081" s="371"/>
      <c r="BC1081" s="371"/>
      <c r="BD1081" s="371"/>
      <c r="BE1081" s="371"/>
      <c r="BF1081" s="371"/>
      <c r="BG1081" s="371"/>
      <c r="BH1081" s="371"/>
      <c r="BI1081" s="371"/>
      <c r="BJ1081" s="371"/>
      <c r="BK1081" s="371"/>
      <c r="BL1081" s="371"/>
      <c r="BM1081" s="371"/>
      <c r="BN1081" s="371"/>
      <c r="BO1081" s="371"/>
      <c r="BP1081" s="371"/>
      <c r="BQ1081" s="371"/>
      <c r="BR1081" s="371"/>
      <c r="BS1081" s="371"/>
      <c r="BT1081" s="371"/>
      <c r="BU1081" s="371"/>
      <c r="BV1081" s="371"/>
      <c r="BW1081" s="371"/>
      <c r="BX1081" s="371"/>
      <c r="BY1081" s="371"/>
      <c r="BZ1081" s="371"/>
      <c r="CA1081" s="371"/>
      <c r="CB1081" s="371"/>
      <c r="CC1081" s="371"/>
      <c r="CD1081" s="371"/>
      <c r="CE1081" s="371"/>
      <c r="CF1081" s="371"/>
    </row>
    <row r="1082" spans="1:84" s="22" customFormat="1" x14ac:dyDescent="0.2">
      <c r="A1082" s="223"/>
      <c r="C1082" s="224"/>
      <c r="Z1082" s="225"/>
      <c r="AA1082" s="220"/>
      <c r="AE1082" s="371"/>
      <c r="AF1082" s="371"/>
      <c r="AG1082" s="371"/>
      <c r="AH1082" s="371"/>
      <c r="AI1082" s="371"/>
      <c r="AJ1082" s="371"/>
      <c r="AK1082" s="371"/>
      <c r="AL1082" s="371"/>
      <c r="AM1082" s="371"/>
      <c r="AN1082" s="371"/>
      <c r="AO1082" s="371"/>
      <c r="AP1082" s="371"/>
      <c r="AQ1082" s="371"/>
      <c r="AR1082" s="371"/>
      <c r="AS1082" s="371"/>
      <c r="AT1082" s="371"/>
      <c r="AU1082" s="371"/>
      <c r="AV1082" s="371"/>
      <c r="AW1082" s="371"/>
      <c r="AX1082" s="371"/>
      <c r="AY1082" s="371"/>
      <c r="AZ1082" s="371"/>
      <c r="BA1082" s="371"/>
      <c r="BB1082" s="371"/>
      <c r="BC1082" s="371"/>
      <c r="BD1082" s="371"/>
      <c r="BE1082" s="371"/>
      <c r="BF1082" s="371"/>
      <c r="BG1082" s="371"/>
      <c r="BH1082" s="371"/>
      <c r="BI1082" s="371"/>
      <c r="BJ1082" s="371"/>
      <c r="BK1082" s="371"/>
      <c r="BL1082" s="371"/>
      <c r="BM1082" s="371"/>
      <c r="BN1082" s="371"/>
      <c r="BO1082" s="371"/>
      <c r="BP1082" s="371"/>
      <c r="BQ1082" s="371"/>
      <c r="BR1082" s="371"/>
      <c r="BS1082" s="371"/>
      <c r="BT1082" s="371"/>
      <c r="BU1082" s="371"/>
      <c r="BV1082" s="371"/>
      <c r="BW1082" s="371"/>
      <c r="BX1082" s="371"/>
      <c r="BY1082" s="371"/>
      <c r="BZ1082" s="371"/>
      <c r="CA1082" s="371"/>
      <c r="CB1082" s="371"/>
      <c r="CC1082" s="371"/>
      <c r="CD1082" s="371"/>
      <c r="CE1082" s="371"/>
      <c r="CF1082" s="371"/>
    </row>
    <row r="1083" spans="1:84" s="22" customFormat="1" x14ac:dyDescent="0.2">
      <c r="A1083" s="223"/>
      <c r="C1083" s="224"/>
      <c r="Z1083" s="225"/>
      <c r="AA1083" s="220"/>
      <c r="AE1083" s="371"/>
      <c r="AF1083" s="371"/>
      <c r="AG1083" s="371"/>
      <c r="AH1083" s="371"/>
      <c r="AI1083" s="371"/>
      <c r="AJ1083" s="371"/>
      <c r="AK1083" s="371"/>
      <c r="AL1083" s="371"/>
      <c r="AM1083" s="371"/>
      <c r="AN1083" s="371"/>
      <c r="AO1083" s="371"/>
      <c r="AP1083" s="371"/>
      <c r="AQ1083" s="371"/>
      <c r="AR1083" s="371"/>
      <c r="AS1083" s="371"/>
      <c r="AT1083" s="371"/>
      <c r="AU1083" s="371"/>
      <c r="AV1083" s="371"/>
      <c r="AW1083" s="371"/>
      <c r="AX1083" s="371"/>
      <c r="AY1083" s="371"/>
      <c r="AZ1083" s="371"/>
      <c r="BA1083" s="371"/>
      <c r="BB1083" s="371"/>
      <c r="BC1083" s="371"/>
      <c r="BD1083" s="371"/>
      <c r="BE1083" s="371"/>
      <c r="BF1083" s="371"/>
      <c r="BG1083" s="371"/>
      <c r="BH1083" s="371"/>
      <c r="BI1083" s="371"/>
      <c r="BJ1083" s="371"/>
      <c r="BK1083" s="371"/>
      <c r="BL1083" s="371"/>
      <c r="BM1083" s="371"/>
      <c r="BN1083" s="371"/>
      <c r="BO1083" s="371"/>
      <c r="BP1083" s="371"/>
      <c r="BQ1083" s="371"/>
      <c r="BR1083" s="371"/>
      <c r="BS1083" s="371"/>
      <c r="BT1083" s="371"/>
      <c r="BU1083" s="371"/>
      <c r="BV1083" s="371"/>
      <c r="BW1083" s="371"/>
      <c r="BX1083" s="371"/>
      <c r="BY1083" s="371"/>
      <c r="BZ1083" s="371"/>
      <c r="CA1083" s="371"/>
      <c r="CB1083" s="371"/>
      <c r="CC1083" s="371"/>
      <c r="CD1083" s="371"/>
      <c r="CE1083" s="371"/>
      <c r="CF1083" s="371"/>
    </row>
    <row r="1084" spans="1:84" s="22" customFormat="1" x14ac:dyDescent="0.2">
      <c r="A1084" s="223"/>
      <c r="C1084" s="224"/>
      <c r="Z1084" s="225"/>
      <c r="AA1084" s="220"/>
      <c r="AE1084" s="371"/>
      <c r="AF1084" s="371"/>
      <c r="AG1084" s="371"/>
      <c r="AH1084" s="371"/>
      <c r="AI1084" s="371"/>
      <c r="AJ1084" s="371"/>
      <c r="AK1084" s="371"/>
      <c r="AL1084" s="371"/>
      <c r="AM1084" s="371"/>
      <c r="AN1084" s="371"/>
      <c r="AO1084" s="371"/>
      <c r="AP1084" s="371"/>
      <c r="AQ1084" s="371"/>
      <c r="AR1084" s="371"/>
      <c r="AS1084" s="371"/>
      <c r="AT1084" s="371"/>
      <c r="AU1084" s="371"/>
      <c r="AV1084" s="371"/>
      <c r="AW1084" s="371"/>
      <c r="AX1084" s="371"/>
      <c r="AY1084" s="371"/>
      <c r="AZ1084" s="371"/>
      <c r="BA1084" s="371"/>
      <c r="BB1084" s="371"/>
      <c r="BC1084" s="371"/>
      <c r="BD1084" s="371"/>
      <c r="BE1084" s="371"/>
      <c r="BF1084" s="371"/>
      <c r="BG1084" s="371"/>
      <c r="BH1084" s="371"/>
      <c r="BI1084" s="371"/>
      <c r="BJ1084" s="371"/>
      <c r="BK1084" s="371"/>
      <c r="BL1084" s="371"/>
      <c r="BM1084" s="371"/>
      <c r="BN1084" s="371"/>
      <c r="BO1084" s="371"/>
      <c r="BP1084" s="371"/>
      <c r="BQ1084" s="371"/>
      <c r="BR1084" s="371"/>
      <c r="BS1084" s="371"/>
      <c r="BT1084" s="371"/>
      <c r="BU1084" s="371"/>
      <c r="BV1084" s="371"/>
      <c r="BW1084" s="371"/>
      <c r="BX1084" s="371"/>
      <c r="BY1084" s="371"/>
      <c r="BZ1084" s="371"/>
      <c r="CA1084" s="371"/>
      <c r="CB1084" s="371"/>
      <c r="CC1084" s="371"/>
      <c r="CD1084" s="371"/>
      <c r="CE1084" s="371"/>
      <c r="CF1084" s="371"/>
    </row>
    <row r="1085" spans="1:84" s="22" customFormat="1" x14ac:dyDescent="0.2">
      <c r="A1085" s="223"/>
      <c r="C1085" s="224"/>
      <c r="Z1085" s="225"/>
      <c r="AA1085" s="220"/>
      <c r="AE1085" s="371"/>
      <c r="AF1085" s="371"/>
      <c r="AG1085" s="371"/>
      <c r="AH1085" s="371"/>
      <c r="AI1085" s="371"/>
      <c r="AJ1085" s="371"/>
      <c r="AK1085" s="371"/>
      <c r="AL1085" s="371"/>
      <c r="AM1085" s="371"/>
      <c r="AN1085" s="371"/>
      <c r="AO1085" s="371"/>
      <c r="AP1085" s="371"/>
      <c r="AQ1085" s="371"/>
      <c r="AR1085" s="371"/>
      <c r="AS1085" s="371"/>
      <c r="AT1085" s="371"/>
      <c r="AU1085" s="371"/>
      <c r="AV1085" s="371"/>
      <c r="AW1085" s="371"/>
      <c r="AX1085" s="371"/>
      <c r="AY1085" s="371"/>
      <c r="AZ1085" s="371"/>
      <c r="BA1085" s="371"/>
      <c r="BB1085" s="371"/>
      <c r="BC1085" s="371"/>
      <c r="BD1085" s="371"/>
      <c r="BE1085" s="371"/>
      <c r="BF1085" s="371"/>
      <c r="BG1085" s="371"/>
      <c r="BH1085" s="371"/>
      <c r="BI1085" s="371"/>
      <c r="BJ1085" s="371"/>
      <c r="BK1085" s="371"/>
      <c r="BL1085" s="371"/>
      <c r="BM1085" s="371"/>
      <c r="BN1085" s="371"/>
      <c r="BO1085" s="371"/>
      <c r="BP1085" s="371"/>
      <c r="BQ1085" s="371"/>
      <c r="BR1085" s="371"/>
      <c r="BS1085" s="371"/>
      <c r="BT1085" s="371"/>
      <c r="BU1085" s="371"/>
      <c r="BV1085" s="371"/>
      <c r="BW1085" s="371"/>
      <c r="BX1085" s="371"/>
      <c r="BY1085" s="371"/>
      <c r="BZ1085" s="371"/>
      <c r="CA1085" s="371"/>
      <c r="CB1085" s="371"/>
      <c r="CC1085" s="371"/>
      <c r="CD1085" s="371"/>
      <c r="CE1085" s="371"/>
      <c r="CF1085" s="371"/>
    </row>
    <row r="1086" spans="1:84" s="22" customFormat="1" x14ac:dyDescent="0.2">
      <c r="A1086" s="223"/>
      <c r="C1086" s="224"/>
      <c r="Z1086" s="225"/>
      <c r="AA1086" s="220"/>
      <c r="AE1086" s="371"/>
      <c r="AF1086" s="371"/>
      <c r="AG1086" s="371"/>
      <c r="AH1086" s="371"/>
      <c r="AI1086" s="371"/>
      <c r="AJ1086" s="371"/>
      <c r="AK1086" s="371"/>
      <c r="AL1086" s="371"/>
      <c r="AM1086" s="371"/>
      <c r="AN1086" s="371"/>
      <c r="AO1086" s="371"/>
      <c r="AP1086" s="371"/>
      <c r="AQ1086" s="371"/>
      <c r="AR1086" s="371"/>
      <c r="AS1086" s="371"/>
      <c r="AT1086" s="371"/>
      <c r="AU1086" s="371"/>
      <c r="AV1086" s="371"/>
      <c r="AW1086" s="371"/>
      <c r="AX1086" s="371"/>
      <c r="AY1086" s="371"/>
      <c r="AZ1086" s="371"/>
      <c r="BA1086" s="371"/>
      <c r="BB1086" s="371"/>
      <c r="BC1086" s="371"/>
      <c r="BD1086" s="371"/>
      <c r="BE1086" s="371"/>
      <c r="BF1086" s="371"/>
      <c r="BG1086" s="371"/>
      <c r="BH1086" s="371"/>
      <c r="BI1086" s="371"/>
      <c r="BJ1086" s="371"/>
      <c r="BK1086" s="371"/>
      <c r="BL1086" s="371"/>
      <c r="BM1086" s="371"/>
      <c r="BN1086" s="371"/>
      <c r="BO1086" s="371"/>
      <c r="BP1086" s="371"/>
      <c r="BQ1086" s="371"/>
      <c r="BR1086" s="371"/>
      <c r="BS1086" s="371"/>
      <c r="BT1086" s="371"/>
      <c r="BU1086" s="371"/>
      <c r="BV1086" s="371"/>
      <c r="BW1086" s="371"/>
      <c r="BX1086" s="371"/>
      <c r="BY1086" s="371"/>
      <c r="BZ1086" s="371"/>
      <c r="CA1086" s="371"/>
      <c r="CB1086" s="371"/>
      <c r="CC1086" s="371"/>
      <c r="CD1086" s="371"/>
      <c r="CE1086" s="371"/>
      <c r="CF1086" s="371"/>
    </row>
    <row r="1087" spans="1:84" s="22" customFormat="1" x14ac:dyDescent="0.2">
      <c r="A1087" s="223"/>
      <c r="C1087" s="224"/>
      <c r="Z1087" s="225"/>
      <c r="AA1087" s="220"/>
      <c r="AE1087" s="371"/>
      <c r="AF1087" s="371"/>
      <c r="AG1087" s="371"/>
      <c r="AH1087" s="371"/>
      <c r="AI1087" s="371"/>
      <c r="AJ1087" s="371"/>
      <c r="AK1087" s="371"/>
      <c r="AL1087" s="371"/>
      <c r="AM1087" s="371"/>
      <c r="AN1087" s="371"/>
      <c r="AO1087" s="371"/>
      <c r="AP1087" s="371"/>
      <c r="AQ1087" s="371"/>
      <c r="AR1087" s="371"/>
      <c r="AS1087" s="371"/>
      <c r="AT1087" s="371"/>
      <c r="AU1087" s="371"/>
      <c r="AV1087" s="371"/>
      <c r="AW1087" s="371"/>
      <c r="AX1087" s="371"/>
      <c r="AY1087" s="371"/>
      <c r="AZ1087" s="371"/>
      <c r="BA1087" s="371"/>
      <c r="BB1087" s="371"/>
      <c r="BC1087" s="371"/>
      <c r="BD1087" s="371"/>
      <c r="BE1087" s="371"/>
      <c r="BF1087" s="371"/>
      <c r="BG1087" s="371"/>
      <c r="BH1087" s="371"/>
      <c r="BI1087" s="371"/>
      <c r="BJ1087" s="371"/>
      <c r="BK1087" s="371"/>
      <c r="BL1087" s="371"/>
      <c r="BM1087" s="371"/>
      <c r="BN1087" s="371"/>
      <c r="BO1087" s="371"/>
      <c r="BP1087" s="371"/>
      <c r="BQ1087" s="371"/>
      <c r="BR1087" s="371"/>
      <c r="BS1087" s="371"/>
      <c r="BT1087" s="371"/>
      <c r="BU1087" s="371"/>
      <c r="BV1087" s="371"/>
      <c r="BW1087" s="371"/>
      <c r="BX1087" s="371"/>
      <c r="BY1087" s="371"/>
      <c r="BZ1087" s="371"/>
      <c r="CA1087" s="371"/>
      <c r="CB1087" s="371"/>
      <c r="CC1087" s="371"/>
      <c r="CD1087" s="371"/>
      <c r="CE1087" s="371"/>
      <c r="CF1087" s="371"/>
    </row>
    <row r="1088" spans="1:84" s="22" customFormat="1" x14ac:dyDescent="0.2">
      <c r="A1088" s="223"/>
      <c r="C1088" s="224"/>
      <c r="Z1088" s="225"/>
      <c r="AA1088" s="220"/>
      <c r="AE1088" s="371"/>
      <c r="AF1088" s="371"/>
      <c r="AG1088" s="371"/>
      <c r="AH1088" s="371"/>
      <c r="AI1088" s="371"/>
      <c r="AJ1088" s="371"/>
      <c r="AK1088" s="371"/>
      <c r="AL1088" s="371"/>
      <c r="AM1088" s="371"/>
      <c r="AN1088" s="371"/>
      <c r="AO1088" s="371"/>
      <c r="AP1088" s="371"/>
      <c r="AQ1088" s="371"/>
      <c r="AR1088" s="371"/>
      <c r="AS1088" s="371"/>
      <c r="AT1088" s="371"/>
      <c r="AU1088" s="371"/>
      <c r="AV1088" s="371"/>
      <c r="AW1088" s="371"/>
      <c r="AX1088" s="371"/>
      <c r="AY1088" s="371"/>
      <c r="AZ1088" s="371"/>
      <c r="BA1088" s="371"/>
      <c r="BB1088" s="371"/>
      <c r="BC1088" s="371"/>
      <c r="BD1088" s="371"/>
      <c r="BE1088" s="371"/>
      <c r="BF1088" s="371"/>
      <c r="BG1088" s="371"/>
      <c r="BH1088" s="371"/>
      <c r="BI1088" s="371"/>
      <c r="BJ1088" s="371"/>
      <c r="BK1088" s="371"/>
      <c r="BL1088" s="371"/>
      <c r="BM1088" s="371"/>
      <c r="BN1088" s="371"/>
      <c r="BO1088" s="371"/>
      <c r="BP1088" s="371"/>
      <c r="BQ1088" s="371"/>
      <c r="BR1088" s="371"/>
      <c r="BS1088" s="371"/>
      <c r="BT1088" s="371"/>
      <c r="BU1088" s="371"/>
      <c r="BV1088" s="371"/>
      <c r="BW1088" s="371"/>
      <c r="BX1088" s="371"/>
      <c r="BY1088" s="371"/>
      <c r="BZ1088" s="371"/>
      <c r="CA1088" s="371"/>
      <c r="CB1088" s="371"/>
      <c r="CC1088" s="371"/>
      <c r="CD1088" s="371"/>
      <c r="CE1088" s="371"/>
      <c r="CF1088" s="371"/>
    </row>
    <row r="1089" spans="1:84" s="22" customFormat="1" x14ac:dyDescent="0.2">
      <c r="A1089" s="223"/>
      <c r="C1089" s="224"/>
      <c r="Z1089" s="225"/>
      <c r="AA1089" s="220"/>
      <c r="AE1089" s="371"/>
      <c r="AF1089" s="371"/>
      <c r="AG1089" s="371"/>
      <c r="AH1089" s="371"/>
      <c r="AI1089" s="371"/>
      <c r="AJ1089" s="371"/>
      <c r="AK1089" s="371"/>
      <c r="AL1089" s="371"/>
      <c r="AM1089" s="371"/>
      <c r="AN1089" s="371"/>
      <c r="AO1089" s="371"/>
      <c r="AP1089" s="371"/>
      <c r="AQ1089" s="371"/>
      <c r="AR1089" s="371"/>
      <c r="AS1089" s="371"/>
      <c r="AT1089" s="371"/>
      <c r="AU1089" s="371"/>
      <c r="AV1089" s="371"/>
      <c r="AW1089" s="371"/>
      <c r="AX1089" s="371"/>
      <c r="AY1089" s="371"/>
      <c r="AZ1089" s="371"/>
      <c r="BA1089" s="371"/>
      <c r="BB1089" s="371"/>
      <c r="BC1089" s="371"/>
      <c r="BD1089" s="371"/>
      <c r="BE1089" s="371"/>
      <c r="BF1089" s="371"/>
      <c r="BG1089" s="371"/>
      <c r="BH1089" s="371"/>
      <c r="BI1089" s="371"/>
      <c r="BJ1089" s="371"/>
      <c r="BK1089" s="371"/>
      <c r="BL1089" s="371"/>
      <c r="BM1089" s="371"/>
      <c r="BN1089" s="371"/>
      <c r="BO1089" s="371"/>
      <c r="BP1089" s="371"/>
      <c r="BQ1089" s="371"/>
      <c r="BR1089" s="371"/>
      <c r="BS1089" s="371"/>
      <c r="BT1089" s="371"/>
      <c r="BU1089" s="371"/>
      <c r="BV1089" s="371"/>
      <c r="BW1089" s="371"/>
      <c r="BX1089" s="371"/>
      <c r="BY1089" s="371"/>
      <c r="BZ1089" s="371"/>
      <c r="CA1089" s="371"/>
      <c r="CB1089" s="371"/>
      <c r="CC1089" s="371"/>
      <c r="CD1089" s="371"/>
      <c r="CE1089" s="371"/>
      <c r="CF1089" s="371"/>
    </row>
    <row r="1090" spans="1:84" s="22" customFormat="1" x14ac:dyDescent="0.2">
      <c r="A1090" s="223"/>
      <c r="C1090" s="224"/>
      <c r="Z1090" s="225"/>
      <c r="AA1090" s="220"/>
      <c r="AE1090" s="371"/>
      <c r="AF1090" s="371"/>
      <c r="AG1090" s="371"/>
      <c r="AH1090" s="371"/>
      <c r="AI1090" s="371"/>
      <c r="AJ1090" s="371"/>
      <c r="AK1090" s="371"/>
      <c r="AL1090" s="371"/>
      <c r="AM1090" s="371"/>
      <c r="AN1090" s="371"/>
      <c r="AO1090" s="371"/>
      <c r="AP1090" s="371"/>
      <c r="AQ1090" s="371"/>
      <c r="AR1090" s="371"/>
      <c r="AS1090" s="371"/>
      <c r="AT1090" s="371"/>
      <c r="AU1090" s="371"/>
      <c r="AV1090" s="371"/>
      <c r="AW1090" s="371"/>
      <c r="AX1090" s="371"/>
      <c r="AY1090" s="371"/>
      <c r="AZ1090" s="371"/>
      <c r="BA1090" s="371"/>
      <c r="BB1090" s="371"/>
      <c r="BC1090" s="371"/>
      <c r="BD1090" s="371"/>
      <c r="BE1090" s="371"/>
      <c r="BF1090" s="371"/>
      <c r="BG1090" s="371"/>
      <c r="BH1090" s="371"/>
      <c r="BI1090" s="371"/>
      <c r="BJ1090" s="371"/>
      <c r="BK1090" s="371"/>
      <c r="BL1090" s="371"/>
      <c r="BM1090" s="371"/>
      <c r="BN1090" s="371"/>
      <c r="BO1090" s="371"/>
      <c r="BP1090" s="371"/>
      <c r="BQ1090" s="371"/>
      <c r="BR1090" s="371"/>
      <c r="BS1090" s="371"/>
      <c r="BT1090" s="371"/>
      <c r="BU1090" s="371"/>
      <c r="BV1090" s="371"/>
      <c r="BW1090" s="371"/>
      <c r="BX1090" s="371"/>
      <c r="BY1090" s="371"/>
      <c r="BZ1090" s="371"/>
      <c r="CA1090" s="371"/>
      <c r="CB1090" s="371"/>
      <c r="CC1090" s="371"/>
      <c r="CD1090" s="371"/>
      <c r="CE1090" s="371"/>
      <c r="CF1090" s="371"/>
    </row>
    <row r="1091" spans="1:84" s="22" customFormat="1" x14ac:dyDescent="0.2">
      <c r="A1091" s="223"/>
      <c r="C1091" s="224"/>
      <c r="Z1091" s="225"/>
      <c r="AA1091" s="220"/>
      <c r="AE1091" s="371"/>
      <c r="AF1091" s="371"/>
      <c r="AG1091" s="371"/>
      <c r="AH1091" s="371"/>
      <c r="AI1091" s="371"/>
      <c r="AJ1091" s="371"/>
      <c r="AK1091" s="371"/>
      <c r="AL1091" s="371"/>
      <c r="AM1091" s="371"/>
      <c r="AN1091" s="371"/>
      <c r="AO1091" s="371"/>
      <c r="AP1091" s="371"/>
      <c r="AQ1091" s="371"/>
      <c r="AR1091" s="371"/>
      <c r="AS1091" s="371"/>
      <c r="AT1091" s="371"/>
      <c r="AU1091" s="371"/>
      <c r="AV1091" s="371"/>
      <c r="AW1091" s="371"/>
      <c r="AX1091" s="371"/>
      <c r="AY1091" s="371"/>
      <c r="AZ1091" s="371"/>
      <c r="BA1091" s="371"/>
      <c r="BB1091" s="371"/>
      <c r="BC1091" s="371"/>
      <c r="BD1091" s="371"/>
      <c r="BE1091" s="371"/>
      <c r="BF1091" s="371"/>
      <c r="BG1091" s="371"/>
      <c r="BH1091" s="371"/>
      <c r="BI1091" s="371"/>
      <c r="BJ1091" s="371"/>
      <c r="BK1091" s="371"/>
      <c r="BL1091" s="371"/>
      <c r="BM1091" s="371"/>
      <c r="BN1091" s="371"/>
      <c r="BO1091" s="371"/>
      <c r="BP1091" s="371"/>
      <c r="BQ1091" s="371"/>
      <c r="BR1091" s="371"/>
      <c r="BS1091" s="371"/>
      <c r="BT1091" s="371"/>
      <c r="BU1091" s="371"/>
      <c r="BV1091" s="371"/>
      <c r="BW1091" s="371"/>
      <c r="BX1091" s="371"/>
      <c r="BY1091" s="371"/>
      <c r="BZ1091" s="371"/>
      <c r="CA1091" s="371"/>
      <c r="CB1091" s="371"/>
      <c r="CC1091" s="371"/>
      <c r="CD1091" s="371"/>
      <c r="CE1091" s="371"/>
      <c r="CF1091" s="371"/>
    </row>
    <row r="1092" spans="1:84" s="22" customFormat="1" x14ac:dyDescent="0.2">
      <c r="A1092" s="223"/>
      <c r="C1092" s="224"/>
      <c r="Z1092" s="225"/>
      <c r="AA1092" s="220"/>
      <c r="AE1092" s="371"/>
      <c r="AF1092" s="371"/>
      <c r="AG1092" s="371"/>
      <c r="AH1092" s="371"/>
      <c r="AI1092" s="371"/>
      <c r="AJ1092" s="371"/>
      <c r="AK1092" s="371"/>
      <c r="AL1092" s="371"/>
      <c r="AM1092" s="371"/>
      <c r="AN1092" s="371"/>
      <c r="AO1092" s="371"/>
      <c r="AP1092" s="371"/>
      <c r="AQ1092" s="371"/>
      <c r="AR1092" s="371"/>
      <c r="AS1092" s="371"/>
      <c r="AT1092" s="371"/>
      <c r="AU1092" s="371"/>
      <c r="AV1092" s="371"/>
      <c r="AW1092" s="371"/>
      <c r="AX1092" s="371"/>
      <c r="AY1092" s="371"/>
      <c r="AZ1092" s="371"/>
      <c r="BA1092" s="371"/>
      <c r="BB1092" s="371"/>
      <c r="BC1092" s="371"/>
      <c r="BD1092" s="371"/>
      <c r="BE1092" s="371"/>
      <c r="BF1092" s="371"/>
      <c r="BG1092" s="371"/>
      <c r="BH1092" s="371"/>
      <c r="BI1092" s="371"/>
      <c r="BJ1092" s="371"/>
      <c r="BK1092" s="371"/>
      <c r="BL1092" s="371"/>
      <c r="BM1092" s="371"/>
      <c r="BN1092" s="371"/>
      <c r="BO1092" s="371"/>
      <c r="BP1092" s="371"/>
      <c r="BQ1092" s="371"/>
      <c r="BR1092" s="371"/>
      <c r="BS1092" s="371"/>
      <c r="BT1092" s="371"/>
      <c r="BU1092" s="371"/>
      <c r="BV1092" s="371"/>
      <c r="BW1092" s="371"/>
      <c r="BX1092" s="371"/>
      <c r="BY1092" s="371"/>
      <c r="BZ1092" s="371"/>
      <c r="CA1092" s="371"/>
      <c r="CB1092" s="371"/>
      <c r="CC1092" s="371"/>
      <c r="CD1092" s="371"/>
      <c r="CE1092" s="371"/>
      <c r="CF1092" s="371"/>
    </row>
    <row r="1093" spans="1:84" s="22" customFormat="1" x14ac:dyDescent="0.2">
      <c r="A1093" s="223"/>
      <c r="C1093" s="224"/>
      <c r="Z1093" s="225"/>
      <c r="AA1093" s="220"/>
      <c r="AE1093" s="371"/>
      <c r="AF1093" s="371"/>
      <c r="AG1093" s="371"/>
      <c r="AH1093" s="371"/>
      <c r="AI1093" s="371"/>
      <c r="AJ1093" s="371"/>
      <c r="AK1093" s="371"/>
      <c r="AL1093" s="371"/>
      <c r="AM1093" s="371"/>
      <c r="AN1093" s="371"/>
      <c r="AO1093" s="371"/>
      <c r="AP1093" s="371"/>
      <c r="AQ1093" s="371"/>
      <c r="AR1093" s="371"/>
      <c r="AS1093" s="371"/>
      <c r="AT1093" s="371"/>
      <c r="AU1093" s="371"/>
      <c r="AV1093" s="371"/>
      <c r="AW1093" s="371"/>
      <c r="AX1093" s="371"/>
      <c r="AY1093" s="371"/>
      <c r="AZ1093" s="371"/>
      <c r="BA1093" s="371"/>
      <c r="BB1093" s="371"/>
      <c r="BC1093" s="371"/>
      <c r="BD1093" s="371"/>
      <c r="BE1093" s="371"/>
      <c r="BF1093" s="371"/>
      <c r="BG1093" s="371"/>
      <c r="BH1093" s="371"/>
      <c r="BI1093" s="371"/>
      <c r="BJ1093" s="371"/>
      <c r="BK1093" s="371"/>
      <c r="BL1093" s="371"/>
      <c r="BM1093" s="371"/>
      <c r="BN1093" s="371"/>
      <c r="BO1093" s="371"/>
      <c r="BP1093" s="371"/>
      <c r="BQ1093" s="371"/>
      <c r="BR1093" s="371"/>
      <c r="BS1093" s="371"/>
      <c r="BT1093" s="371"/>
      <c r="BU1093" s="371"/>
      <c r="BV1093" s="371"/>
      <c r="BW1093" s="371"/>
      <c r="BX1093" s="371"/>
      <c r="BY1093" s="371"/>
      <c r="BZ1093" s="371"/>
      <c r="CA1093" s="371"/>
      <c r="CB1093" s="371"/>
      <c r="CC1093" s="371"/>
      <c r="CD1093" s="371"/>
      <c r="CE1093" s="371"/>
      <c r="CF1093" s="371"/>
    </row>
    <row r="1094" spans="1:84" s="22" customFormat="1" x14ac:dyDescent="0.2">
      <c r="A1094" s="223"/>
      <c r="C1094" s="224"/>
      <c r="Z1094" s="225"/>
      <c r="AA1094" s="220"/>
      <c r="AE1094" s="371"/>
      <c r="AF1094" s="371"/>
      <c r="AG1094" s="371"/>
      <c r="AH1094" s="371"/>
      <c r="AI1094" s="371"/>
      <c r="AJ1094" s="371"/>
      <c r="AK1094" s="371"/>
      <c r="AL1094" s="371"/>
      <c r="AM1094" s="371"/>
      <c r="AN1094" s="371"/>
      <c r="AO1094" s="371"/>
      <c r="AP1094" s="371"/>
      <c r="AQ1094" s="371"/>
      <c r="AR1094" s="371"/>
      <c r="AS1094" s="371"/>
      <c r="AT1094" s="371"/>
      <c r="AU1094" s="371"/>
      <c r="AV1094" s="371"/>
      <c r="AW1094" s="371"/>
      <c r="AX1094" s="371"/>
      <c r="AY1094" s="371"/>
      <c r="AZ1094" s="371"/>
      <c r="BA1094" s="371"/>
      <c r="BB1094" s="371"/>
      <c r="BC1094" s="371"/>
      <c r="BD1094" s="371"/>
      <c r="BE1094" s="371"/>
      <c r="BF1094" s="371"/>
      <c r="BG1094" s="371"/>
      <c r="BH1094" s="371"/>
      <c r="BI1094" s="371"/>
      <c r="BJ1094" s="371"/>
      <c r="BK1094" s="371"/>
      <c r="BL1094" s="371"/>
      <c r="BM1094" s="371"/>
      <c r="BN1094" s="371"/>
      <c r="BO1094" s="371"/>
      <c r="BP1094" s="371"/>
      <c r="BQ1094" s="371"/>
      <c r="BR1094" s="371"/>
      <c r="BS1094" s="371"/>
      <c r="BT1094" s="371"/>
      <c r="BU1094" s="371"/>
      <c r="BV1094" s="371"/>
      <c r="BW1094" s="371"/>
      <c r="BX1094" s="371"/>
      <c r="BY1094" s="371"/>
      <c r="BZ1094" s="371"/>
      <c r="CA1094" s="371"/>
      <c r="CB1094" s="371"/>
      <c r="CC1094" s="371"/>
      <c r="CD1094" s="371"/>
      <c r="CE1094" s="371"/>
      <c r="CF1094" s="371"/>
    </row>
    <row r="1095" spans="1:84" s="22" customFormat="1" x14ac:dyDescent="0.2">
      <c r="A1095" s="223"/>
      <c r="C1095" s="224"/>
      <c r="Z1095" s="225"/>
      <c r="AA1095" s="220"/>
      <c r="AE1095" s="371"/>
      <c r="AF1095" s="371"/>
      <c r="AG1095" s="371"/>
      <c r="AH1095" s="371"/>
      <c r="AI1095" s="371"/>
      <c r="AJ1095" s="371"/>
      <c r="AK1095" s="371"/>
      <c r="AL1095" s="371"/>
      <c r="AM1095" s="371"/>
      <c r="AN1095" s="371"/>
      <c r="AO1095" s="371"/>
      <c r="AP1095" s="371"/>
      <c r="AQ1095" s="371"/>
      <c r="AR1095" s="371"/>
      <c r="AS1095" s="371"/>
      <c r="AT1095" s="371"/>
      <c r="AU1095" s="371"/>
      <c r="AV1095" s="371"/>
      <c r="AW1095" s="371"/>
      <c r="AX1095" s="371"/>
      <c r="AY1095" s="371"/>
      <c r="AZ1095" s="371"/>
      <c r="BA1095" s="371"/>
      <c r="BB1095" s="371"/>
      <c r="BC1095" s="371"/>
      <c r="BD1095" s="371"/>
      <c r="BE1095" s="371"/>
      <c r="BF1095" s="371"/>
      <c r="BG1095" s="371"/>
      <c r="BH1095" s="371"/>
      <c r="BI1095" s="371"/>
      <c r="BJ1095" s="371"/>
      <c r="BK1095" s="371"/>
      <c r="BL1095" s="371"/>
      <c r="BM1095" s="371"/>
      <c r="BN1095" s="371"/>
      <c r="BO1095" s="371"/>
      <c r="BP1095" s="371"/>
      <c r="BQ1095" s="371"/>
      <c r="BR1095" s="371"/>
      <c r="BS1095" s="371"/>
      <c r="BT1095" s="371"/>
      <c r="BU1095" s="371"/>
      <c r="BV1095" s="371"/>
      <c r="BW1095" s="371"/>
      <c r="BX1095" s="371"/>
      <c r="BY1095" s="371"/>
      <c r="BZ1095" s="371"/>
      <c r="CA1095" s="371"/>
      <c r="CB1095" s="371"/>
      <c r="CC1095" s="371"/>
      <c r="CD1095" s="371"/>
      <c r="CE1095" s="371"/>
      <c r="CF1095" s="371"/>
    </row>
    <row r="1096" spans="1:84" s="22" customFormat="1" x14ac:dyDescent="0.2">
      <c r="A1096" s="223"/>
      <c r="C1096" s="224"/>
      <c r="Z1096" s="225"/>
      <c r="AA1096" s="220"/>
      <c r="AE1096" s="371"/>
      <c r="AF1096" s="371"/>
      <c r="AG1096" s="371"/>
      <c r="AH1096" s="371"/>
      <c r="AI1096" s="371"/>
      <c r="AJ1096" s="371"/>
      <c r="AK1096" s="371"/>
      <c r="AL1096" s="371"/>
      <c r="AM1096" s="371"/>
      <c r="AN1096" s="371"/>
      <c r="AO1096" s="371"/>
      <c r="AP1096" s="371"/>
      <c r="AQ1096" s="371"/>
      <c r="AR1096" s="371"/>
      <c r="AS1096" s="371"/>
      <c r="AT1096" s="371"/>
      <c r="AU1096" s="371"/>
      <c r="AV1096" s="371"/>
      <c r="AW1096" s="371"/>
      <c r="AX1096" s="371"/>
      <c r="AY1096" s="371"/>
      <c r="AZ1096" s="371"/>
      <c r="BA1096" s="371"/>
      <c r="BB1096" s="371"/>
      <c r="BC1096" s="371"/>
      <c r="BD1096" s="371"/>
      <c r="BE1096" s="371"/>
      <c r="BF1096" s="371"/>
      <c r="BG1096" s="371"/>
      <c r="BH1096" s="371"/>
      <c r="BI1096" s="371"/>
      <c r="BJ1096" s="371"/>
      <c r="BK1096" s="371"/>
      <c r="BL1096" s="371"/>
      <c r="BM1096" s="371"/>
      <c r="BN1096" s="371"/>
      <c r="BO1096" s="371"/>
      <c r="BP1096" s="371"/>
      <c r="BQ1096" s="371"/>
      <c r="BR1096" s="371"/>
      <c r="BS1096" s="371"/>
      <c r="BT1096" s="371"/>
      <c r="BU1096" s="371"/>
      <c r="BV1096" s="371"/>
      <c r="BW1096" s="371"/>
      <c r="BX1096" s="371"/>
      <c r="BY1096" s="371"/>
      <c r="BZ1096" s="371"/>
      <c r="CA1096" s="371"/>
      <c r="CB1096" s="371"/>
      <c r="CC1096" s="371"/>
      <c r="CD1096" s="371"/>
      <c r="CE1096" s="371"/>
      <c r="CF1096" s="371"/>
    </row>
    <row r="1097" spans="1:84" s="22" customFormat="1" x14ac:dyDescent="0.2">
      <c r="A1097" s="223"/>
      <c r="C1097" s="224"/>
      <c r="Z1097" s="225"/>
      <c r="AA1097" s="220"/>
      <c r="AE1097" s="371"/>
      <c r="AF1097" s="371"/>
      <c r="AG1097" s="371"/>
      <c r="AH1097" s="371"/>
      <c r="AI1097" s="371"/>
      <c r="AJ1097" s="371"/>
      <c r="AK1097" s="371"/>
      <c r="AL1097" s="371"/>
      <c r="AM1097" s="371"/>
      <c r="AN1097" s="371"/>
      <c r="AO1097" s="371"/>
      <c r="AP1097" s="371"/>
      <c r="AQ1097" s="371"/>
      <c r="AR1097" s="371"/>
      <c r="AS1097" s="371"/>
      <c r="AT1097" s="371"/>
      <c r="AU1097" s="371"/>
      <c r="AV1097" s="371"/>
      <c r="AW1097" s="371"/>
      <c r="AX1097" s="371"/>
      <c r="AY1097" s="371"/>
      <c r="AZ1097" s="371"/>
      <c r="BA1097" s="371"/>
      <c r="BB1097" s="371"/>
      <c r="BC1097" s="371"/>
      <c r="BD1097" s="371"/>
      <c r="BE1097" s="371"/>
      <c r="BF1097" s="371"/>
      <c r="BG1097" s="371"/>
      <c r="BH1097" s="371"/>
      <c r="BI1097" s="371"/>
      <c r="BJ1097" s="371"/>
      <c r="BK1097" s="371"/>
      <c r="BL1097" s="371"/>
      <c r="BM1097" s="371"/>
      <c r="BN1097" s="371"/>
      <c r="BO1097" s="371"/>
      <c r="BP1097" s="371"/>
      <c r="BQ1097" s="371"/>
      <c r="BR1097" s="371"/>
      <c r="BS1097" s="371"/>
      <c r="BT1097" s="371"/>
      <c r="BU1097" s="371"/>
      <c r="BV1097" s="371"/>
      <c r="BW1097" s="371"/>
      <c r="BX1097" s="371"/>
      <c r="BY1097" s="371"/>
      <c r="BZ1097" s="371"/>
      <c r="CA1097" s="371"/>
      <c r="CB1097" s="371"/>
      <c r="CC1097" s="371"/>
      <c r="CD1097" s="371"/>
      <c r="CE1097" s="371"/>
      <c r="CF1097" s="371"/>
    </row>
    <row r="1098" spans="1:84" s="22" customFormat="1" x14ac:dyDescent="0.2">
      <c r="A1098" s="223"/>
      <c r="C1098" s="224"/>
      <c r="Z1098" s="225"/>
      <c r="AA1098" s="220"/>
      <c r="AE1098" s="371"/>
      <c r="AF1098" s="371"/>
      <c r="AG1098" s="371"/>
      <c r="AH1098" s="371"/>
      <c r="AI1098" s="371"/>
      <c r="AJ1098" s="371"/>
      <c r="AK1098" s="371"/>
      <c r="AL1098" s="371"/>
      <c r="AM1098" s="371"/>
      <c r="AN1098" s="371"/>
      <c r="AO1098" s="371"/>
      <c r="AP1098" s="371"/>
      <c r="AQ1098" s="371"/>
      <c r="AR1098" s="371"/>
      <c r="AS1098" s="371"/>
      <c r="AT1098" s="371"/>
      <c r="AU1098" s="371"/>
      <c r="AV1098" s="371"/>
      <c r="AW1098" s="371"/>
      <c r="AX1098" s="371"/>
      <c r="AY1098" s="371"/>
      <c r="AZ1098" s="371"/>
      <c r="BA1098" s="371"/>
      <c r="BB1098" s="371"/>
      <c r="BC1098" s="371"/>
      <c r="BD1098" s="371"/>
      <c r="BE1098" s="371"/>
      <c r="BF1098" s="371"/>
      <c r="BG1098" s="371"/>
      <c r="BH1098" s="371"/>
      <c r="BI1098" s="371"/>
      <c r="BJ1098" s="371"/>
      <c r="BK1098" s="371"/>
      <c r="BL1098" s="371"/>
      <c r="BM1098" s="371"/>
      <c r="BN1098" s="371"/>
      <c r="BO1098" s="371"/>
      <c r="BP1098" s="371"/>
      <c r="BQ1098" s="371"/>
      <c r="BR1098" s="371"/>
      <c r="BS1098" s="371"/>
      <c r="BT1098" s="371"/>
      <c r="BU1098" s="371"/>
      <c r="BV1098" s="371"/>
      <c r="BW1098" s="371"/>
      <c r="BX1098" s="371"/>
      <c r="BY1098" s="371"/>
      <c r="BZ1098" s="371"/>
      <c r="CA1098" s="371"/>
      <c r="CB1098" s="371"/>
      <c r="CC1098" s="371"/>
      <c r="CD1098" s="371"/>
      <c r="CE1098" s="371"/>
      <c r="CF1098" s="371"/>
    </row>
    <row r="1099" spans="1:84" s="22" customFormat="1" x14ac:dyDescent="0.2">
      <c r="A1099" s="223"/>
      <c r="C1099" s="224"/>
      <c r="Z1099" s="225"/>
      <c r="AA1099" s="220"/>
      <c r="AE1099" s="371"/>
      <c r="AF1099" s="371"/>
      <c r="AG1099" s="371"/>
      <c r="AH1099" s="371"/>
      <c r="AI1099" s="371"/>
      <c r="AJ1099" s="371"/>
      <c r="AK1099" s="371"/>
      <c r="AL1099" s="371"/>
      <c r="AM1099" s="371"/>
      <c r="AN1099" s="371"/>
      <c r="AO1099" s="371"/>
      <c r="AP1099" s="371"/>
      <c r="AQ1099" s="371"/>
      <c r="AR1099" s="371"/>
      <c r="AS1099" s="371"/>
      <c r="AT1099" s="371"/>
      <c r="AU1099" s="371"/>
      <c r="AV1099" s="371"/>
      <c r="AW1099" s="371"/>
      <c r="AX1099" s="371"/>
      <c r="AY1099" s="371"/>
      <c r="AZ1099" s="371"/>
      <c r="BA1099" s="371"/>
      <c r="BB1099" s="371"/>
      <c r="BC1099" s="371"/>
      <c r="BD1099" s="371"/>
      <c r="BE1099" s="371"/>
      <c r="BF1099" s="371"/>
      <c r="BG1099" s="371"/>
      <c r="BH1099" s="371"/>
      <c r="BI1099" s="371"/>
      <c r="BJ1099" s="371"/>
      <c r="BK1099" s="371"/>
      <c r="BL1099" s="371"/>
      <c r="BM1099" s="371"/>
      <c r="BN1099" s="371"/>
      <c r="BO1099" s="371"/>
      <c r="BP1099" s="371"/>
      <c r="BQ1099" s="371"/>
      <c r="BR1099" s="371"/>
      <c r="BS1099" s="371"/>
      <c r="BT1099" s="371"/>
      <c r="BU1099" s="371"/>
      <c r="BV1099" s="371"/>
      <c r="BW1099" s="371"/>
      <c r="BX1099" s="371"/>
      <c r="BY1099" s="371"/>
      <c r="BZ1099" s="371"/>
      <c r="CA1099" s="371"/>
      <c r="CB1099" s="371"/>
      <c r="CC1099" s="371"/>
      <c r="CD1099" s="371"/>
      <c r="CE1099" s="371"/>
      <c r="CF1099" s="371"/>
    </row>
    <row r="1100" spans="1:84" s="22" customFormat="1" x14ac:dyDescent="0.2">
      <c r="A1100" s="223"/>
      <c r="C1100" s="224"/>
      <c r="Z1100" s="225"/>
      <c r="AA1100" s="220"/>
      <c r="AE1100" s="371"/>
      <c r="AF1100" s="371"/>
      <c r="AG1100" s="371"/>
      <c r="AH1100" s="371"/>
      <c r="AI1100" s="371"/>
      <c r="AJ1100" s="371"/>
      <c r="AK1100" s="371"/>
      <c r="AL1100" s="371"/>
      <c r="AM1100" s="371"/>
      <c r="AN1100" s="371"/>
      <c r="AO1100" s="371"/>
      <c r="AP1100" s="371"/>
      <c r="AQ1100" s="371"/>
      <c r="AR1100" s="371"/>
      <c r="AS1100" s="371"/>
      <c r="AT1100" s="371"/>
      <c r="AU1100" s="371"/>
      <c r="AV1100" s="371"/>
      <c r="AW1100" s="371"/>
      <c r="AX1100" s="371"/>
      <c r="AY1100" s="371"/>
      <c r="AZ1100" s="371"/>
      <c r="BA1100" s="371"/>
      <c r="BB1100" s="371"/>
      <c r="BC1100" s="371"/>
      <c r="BD1100" s="371"/>
      <c r="BE1100" s="371"/>
      <c r="BF1100" s="371"/>
      <c r="BG1100" s="371"/>
      <c r="BH1100" s="371"/>
      <c r="BI1100" s="371"/>
      <c r="BJ1100" s="371"/>
      <c r="BK1100" s="371"/>
      <c r="BL1100" s="371"/>
      <c r="BM1100" s="371"/>
      <c r="BN1100" s="371"/>
      <c r="BO1100" s="371"/>
      <c r="BP1100" s="371"/>
      <c r="BQ1100" s="371"/>
      <c r="BR1100" s="371"/>
      <c r="BS1100" s="371"/>
      <c r="BT1100" s="371"/>
      <c r="BU1100" s="371"/>
      <c r="BV1100" s="371"/>
      <c r="BW1100" s="371"/>
      <c r="BX1100" s="371"/>
      <c r="BY1100" s="371"/>
      <c r="BZ1100" s="371"/>
      <c r="CA1100" s="371"/>
      <c r="CB1100" s="371"/>
      <c r="CC1100" s="371"/>
      <c r="CD1100" s="371"/>
      <c r="CE1100" s="371"/>
      <c r="CF1100" s="371"/>
    </row>
    <row r="1101" spans="1:84" s="22" customFormat="1" x14ac:dyDescent="0.2">
      <c r="A1101" s="223"/>
      <c r="C1101" s="224"/>
      <c r="Z1101" s="225"/>
      <c r="AA1101" s="220"/>
      <c r="AE1101" s="371"/>
      <c r="AF1101" s="371"/>
      <c r="AG1101" s="371"/>
      <c r="AH1101" s="371"/>
      <c r="AI1101" s="371"/>
      <c r="AJ1101" s="371"/>
      <c r="AK1101" s="371"/>
      <c r="AL1101" s="371"/>
      <c r="AM1101" s="371"/>
      <c r="AN1101" s="371"/>
      <c r="AO1101" s="371"/>
      <c r="AP1101" s="371"/>
      <c r="AQ1101" s="371"/>
      <c r="AR1101" s="371"/>
      <c r="AS1101" s="371"/>
      <c r="AT1101" s="371"/>
      <c r="AU1101" s="371"/>
      <c r="AV1101" s="371"/>
      <c r="AW1101" s="371"/>
      <c r="AX1101" s="371"/>
      <c r="AY1101" s="371"/>
      <c r="AZ1101" s="371"/>
      <c r="BA1101" s="371"/>
      <c r="BB1101" s="371"/>
      <c r="BC1101" s="371"/>
      <c r="BD1101" s="371"/>
      <c r="BE1101" s="371"/>
      <c r="BF1101" s="371"/>
      <c r="BG1101" s="371"/>
      <c r="BH1101" s="371"/>
      <c r="BI1101" s="371"/>
      <c r="BJ1101" s="371"/>
      <c r="BK1101" s="371"/>
      <c r="BL1101" s="371"/>
      <c r="BM1101" s="371"/>
      <c r="BN1101" s="371"/>
      <c r="BO1101" s="371"/>
      <c r="BP1101" s="371"/>
      <c r="BQ1101" s="371"/>
      <c r="BR1101" s="371"/>
      <c r="BS1101" s="371"/>
      <c r="BT1101" s="371"/>
      <c r="BU1101" s="371"/>
      <c r="BV1101" s="371"/>
      <c r="BW1101" s="371"/>
      <c r="BX1101" s="371"/>
      <c r="BY1101" s="371"/>
      <c r="BZ1101" s="371"/>
      <c r="CA1101" s="371"/>
      <c r="CB1101" s="371"/>
      <c r="CC1101" s="371"/>
      <c r="CD1101" s="371"/>
      <c r="CE1101" s="371"/>
      <c r="CF1101" s="371"/>
    </row>
    <row r="1102" spans="1:84" s="22" customFormat="1" x14ac:dyDescent="0.2">
      <c r="A1102" s="223"/>
      <c r="C1102" s="224"/>
      <c r="Z1102" s="225"/>
      <c r="AA1102" s="220"/>
      <c r="AE1102" s="371"/>
      <c r="AF1102" s="371"/>
      <c r="AG1102" s="371"/>
      <c r="AH1102" s="371"/>
      <c r="AI1102" s="371"/>
      <c r="AJ1102" s="371"/>
      <c r="AK1102" s="371"/>
      <c r="AL1102" s="371"/>
      <c r="AM1102" s="371"/>
      <c r="AN1102" s="371"/>
      <c r="AO1102" s="371"/>
      <c r="AP1102" s="371"/>
      <c r="AQ1102" s="371"/>
      <c r="AR1102" s="371"/>
      <c r="AS1102" s="371"/>
      <c r="AT1102" s="371"/>
      <c r="AU1102" s="371"/>
      <c r="AV1102" s="371"/>
      <c r="AW1102" s="371"/>
      <c r="AX1102" s="371"/>
      <c r="AY1102" s="371"/>
      <c r="AZ1102" s="371"/>
      <c r="BA1102" s="371"/>
      <c r="BB1102" s="371"/>
      <c r="BC1102" s="371"/>
      <c r="BD1102" s="371"/>
      <c r="BE1102" s="371"/>
      <c r="BF1102" s="371"/>
      <c r="BG1102" s="371"/>
      <c r="BH1102" s="371"/>
      <c r="BI1102" s="371"/>
      <c r="BJ1102" s="371"/>
      <c r="BK1102" s="371"/>
      <c r="BL1102" s="371"/>
      <c r="BM1102" s="371"/>
      <c r="BN1102" s="371"/>
      <c r="BO1102" s="371"/>
      <c r="BP1102" s="371"/>
      <c r="BQ1102" s="371"/>
      <c r="BR1102" s="371"/>
      <c r="BS1102" s="371"/>
      <c r="BT1102" s="371"/>
      <c r="BU1102" s="371"/>
      <c r="BV1102" s="371"/>
      <c r="BW1102" s="371"/>
      <c r="BX1102" s="371"/>
      <c r="BY1102" s="371"/>
      <c r="BZ1102" s="371"/>
      <c r="CA1102" s="371"/>
      <c r="CB1102" s="371"/>
      <c r="CC1102" s="371"/>
      <c r="CD1102" s="371"/>
      <c r="CE1102" s="371"/>
      <c r="CF1102" s="371"/>
    </row>
    <row r="1103" spans="1:84" s="22" customFormat="1" x14ac:dyDescent="0.2">
      <c r="A1103" s="223"/>
      <c r="C1103" s="224"/>
      <c r="Z1103" s="225"/>
      <c r="AA1103" s="220"/>
      <c r="AE1103" s="371"/>
      <c r="AF1103" s="371"/>
      <c r="AG1103" s="371"/>
      <c r="AH1103" s="371"/>
      <c r="AI1103" s="371"/>
      <c r="AJ1103" s="371"/>
      <c r="AK1103" s="371"/>
      <c r="AL1103" s="371"/>
      <c r="AM1103" s="371"/>
      <c r="AN1103" s="371"/>
      <c r="AO1103" s="371"/>
      <c r="AP1103" s="371"/>
      <c r="AQ1103" s="371"/>
      <c r="AR1103" s="371"/>
      <c r="AS1103" s="371"/>
      <c r="AT1103" s="371"/>
      <c r="AU1103" s="371"/>
      <c r="AV1103" s="371"/>
      <c r="AW1103" s="371"/>
      <c r="AX1103" s="371"/>
      <c r="AY1103" s="371"/>
      <c r="AZ1103" s="371"/>
      <c r="BA1103" s="371"/>
      <c r="BB1103" s="371"/>
      <c r="BC1103" s="371"/>
      <c r="BD1103" s="371"/>
      <c r="BE1103" s="371"/>
      <c r="BF1103" s="371"/>
      <c r="BG1103" s="371"/>
      <c r="BH1103" s="371"/>
      <c r="BI1103" s="371"/>
      <c r="BJ1103" s="371"/>
      <c r="BK1103" s="371"/>
      <c r="BL1103" s="371"/>
      <c r="BM1103" s="371"/>
      <c r="BN1103" s="371"/>
      <c r="BO1103" s="371"/>
      <c r="BP1103" s="371"/>
      <c r="BQ1103" s="371"/>
      <c r="BR1103" s="371"/>
      <c r="BS1103" s="371"/>
      <c r="BT1103" s="371"/>
      <c r="BU1103" s="371"/>
      <c r="BV1103" s="371"/>
      <c r="BW1103" s="371"/>
      <c r="BX1103" s="371"/>
      <c r="BY1103" s="371"/>
      <c r="BZ1103" s="371"/>
      <c r="CA1103" s="371"/>
      <c r="CB1103" s="371"/>
      <c r="CC1103" s="371"/>
      <c r="CD1103" s="371"/>
      <c r="CE1103" s="371"/>
      <c r="CF1103" s="371"/>
    </row>
    <row r="1104" spans="1:84" s="22" customFormat="1" x14ac:dyDescent="0.2">
      <c r="A1104" s="223"/>
      <c r="C1104" s="224"/>
      <c r="Z1104" s="225"/>
      <c r="AA1104" s="220"/>
      <c r="AE1104" s="371"/>
      <c r="AF1104" s="371"/>
      <c r="AG1104" s="371"/>
      <c r="AH1104" s="371"/>
      <c r="AI1104" s="371"/>
      <c r="AJ1104" s="371"/>
      <c r="AK1104" s="371"/>
      <c r="AL1104" s="371"/>
      <c r="AM1104" s="371"/>
      <c r="AN1104" s="371"/>
      <c r="AO1104" s="371"/>
      <c r="AP1104" s="371"/>
      <c r="AQ1104" s="371"/>
      <c r="AR1104" s="371"/>
      <c r="AS1104" s="371"/>
      <c r="AT1104" s="371"/>
      <c r="AU1104" s="371"/>
      <c r="AV1104" s="371"/>
      <c r="AW1104" s="371"/>
      <c r="AX1104" s="371"/>
      <c r="AY1104" s="371"/>
      <c r="AZ1104" s="371"/>
      <c r="BA1104" s="371"/>
      <c r="BB1104" s="371"/>
      <c r="BC1104" s="371"/>
      <c r="BD1104" s="371"/>
      <c r="BE1104" s="371"/>
      <c r="BF1104" s="371"/>
      <c r="BG1104" s="371"/>
      <c r="BH1104" s="371"/>
      <c r="BI1104" s="371"/>
      <c r="BJ1104" s="371"/>
      <c r="BK1104" s="371"/>
      <c r="BL1104" s="371"/>
      <c r="BM1104" s="371"/>
      <c r="BN1104" s="371"/>
      <c r="BO1104" s="371"/>
      <c r="BP1104" s="371"/>
      <c r="BQ1104" s="371"/>
      <c r="BR1104" s="371"/>
      <c r="BS1104" s="371"/>
      <c r="BT1104" s="371"/>
      <c r="BU1104" s="371"/>
      <c r="BV1104" s="371"/>
      <c r="BW1104" s="371"/>
      <c r="BX1104" s="371"/>
      <c r="BY1104" s="371"/>
      <c r="BZ1104" s="371"/>
      <c r="CA1104" s="371"/>
      <c r="CB1104" s="371"/>
      <c r="CC1104" s="371"/>
      <c r="CD1104" s="371"/>
      <c r="CE1104" s="371"/>
      <c r="CF1104" s="371"/>
    </row>
    <row r="1105" spans="2:2" x14ac:dyDescent="0.2">
      <c r="B1105" s="3"/>
    </row>
    <row r="1106" spans="2:2" x14ac:dyDescent="0.2">
      <c r="B1106" s="3"/>
    </row>
    <row r="1107" spans="2:2" x14ac:dyDescent="0.2">
      <c r="B1107" s="3"/>
    </row>
    <row r="1108" spans="2:2" x14ac:dyDescent="0.2">
      <c r="B1108" s="3"/>
    </row>
    <row r="1109" spans="2:2" x14ac:dyDescent="0.2">
      <c r="B1109" s="3"/>
    </row>
    <row r="1110" spans="2:2" x14ac:dyDescent="0.2">
      <c r="B1110" s="3"/>
    </row>
    <row r="1111" spans="2:2" x14ac:dyDescent="0.2">
      <c r="B1111" s="3"/>
    </row>
    <row r="1112" spans="2:2" x14ac:dyDescent="0.2">
      <c r="B1112" s="3"/>
    </row>
    <row r="1113" spans="2:2" x14ac:dyDescent="0.2">
      <c r="B1113" s="3"/>
    </row>
    <row r="1114" spans="2:2" x14ac:dyDescent="0.2">
      <c r="B1114" s="3"/>
    </row>
    <row r="1115" spans="2:2" x14ac:dyDescent="0.2">
      <c r="B1115" s="3"/>
    </row>
    <row r="1116" spans="2:2" x14ac:dyDescent="0.2">
      <c r="B1116" s="3"/>
    </row>
    <row r="1117" spans="2:2" x14ac:dyDescent="0.2">
      <c r="B1117" s="3"/>
    </row>
    <row r="1118" spans="2:2" x14ac:dyDescent="0.2">
      <c r="B1118" s="3"/>
    </row>
    <row r="1119" spans="2:2" x14ac:dyDescent="0.2">
      <c r="B1119" s="3"/>
    </row>
    <row r="1120" spans="2:2" x14ac:dyDescent="0.2">
      <c r="B1120" s="3"/>
    </row>
    <row r="1121" spans="2:2" x14ac:dyDescent="0.2">
      <c r="B1121" s="3"/>
    </row>
    <row r="1122" spans="2:2" x14ac:dyDescent="0.2">
      <c r="B1122" s="3"/>
    </row>
    <row r="1123" spans="2:2" x14ac:dyDescent="0.2">
      <c r="B1123" s="3"/>
    </row>
    <row r="1124" spans="2:2" x14ac:dyDescent="0.2">
      <c r="B1124" s="3"/>
    </row>
    <row r="1125" spans="2:2" x14ac:dyDescent="0.2">
      <c r="B1125" s="3"/>
    </row>
    <row r="1126" spans="2:2" x14ac:dyDescent="0.2">
      <c r="B1126" s="3"/>
    </row>
    <row r="1127" spans="2:2" x14ac:dyDescent="0.2">
      <c r="B1127" s="3"/>
    </row>
    <row r="1128" spans="2:2" x14ac:dyDescent="0.2">
      <c r="B1128" s="3"/>
    </row>
    <row r="1129" spans="2:2" x14ac:dyDescent="0.2">
      <c r="B1129" s="3"/>
    </row>
    <row r="1130" spans="2:2" x14ac:dyDescent="0.2">
      <c r="B1130" s="3"/>
    </row>
    <row r="1131" spans="2:2" x14ac:dyDescent="0.2">
      <c r="B1131" s="3"/>
    </row>
    <row r="1132" spans="2:2" x14ac:dyDescent="0.2">
      <c r="B1132" s="3"/>
    </row>
    <row r="1133" spans="2:2" x14ac:dyDescent="0.2">
      <c r="B1133" s="3"/>
    </row>
    <row r="1134" spans="2:2" x14ac:dyDescent="0.2">
      <c r="B1134" s="3"/>
    </row>
    <row r="1135" spans="2:2" x14ac:dyDescent="0.2">
      <c r="B1135" s="3"/>
    </row>
    <row r="1136" spans="2:2" x14ac:dyDescent="0.2">
      <c r="B1136" s="3"/>
    </row>
    <row r="1137" spans="2:2" x14ac:dyDescent="0.2">
      <c r="B1137" s="3"/>
    </row>
    <row r="1138" spans="2:2" x14ac:dyDescent="0.2">
      <c r="B1138" s="3"/>
    </row>
    <row r="1139" spans="2:2" x14ac:dyDescent="0.2">
      <c r="B1139" s="3"/>
    </row>
    <row r="1140" spans="2:2" x14ac:dyDescent="0.2">
      <c r="B1140" s="3"/>
    </row>
    <row r="1141" spans="2:2" x14ac:dyDescent="0.2">
      <c r="B1141" s="3"/>
    </row>
    <row r="1142" spans="2:2" x14ac:dyDescent="0.2">
      <c r="B1142" s="3"/>
    </row>
    <row r="1143" spans="2:2" x14ac:dyDescent="0.2">
      <c r="B1143" s="3"/>
    </row>
    <row r="1144" spans="2:2" x14ac:dyDescent="0.2">
      <c r="B1144" s="3"/>
    </row>
    <row r="1145" spans="2:2" x14ac:dyDescent="0.2">
      <c r="B1145" s="3"/>
    </row>
    <row r="1146" spans="2:2" x14ac:dyDescent="0.2">
      <c r="B1146" s="3"/>
    </row>
    <row r="1147" spans="2:2" x14ac:dyDescent="0.2">
      <c r="B1147" s="3"/>
    </row>
    <row r="1148" spans="2:2" x14ac:dyDescent="0.2">
      <c r="B1148" s="3"/>
    </row>
    <row r="1149" spans="2:2" x14ac:dyDescent="0.2">
      <c r="B1149" s="3"/>
    </row>
    <row r="1150" spans="2:2" x14ac:dyDescent="0.2">
      <c r="B1150" s="3"/>
    </row>
    <row r="1151" spans="2:2" x14ac:dyDescent="0.2">
      <c r="B1151" s="3"/>
    </row>
    <row r="1152" spans="2:2" x14ac:dyDescent="0.2">
      <c r="B1152" s="3"/>
    </row>
    <row r="1153" spans="2:2" x14ac:dyDescent="0.2">
      <c r="B1153" s="3"/>
    </row>
    <row r="1154" spans="2:2" x14ac:dyDescent="0.2">
      <c r="B1154" s="3"/>
    </row>
    <row r="1155" spans="2:2" x14ac:dyDescent="0.2">
      <c r="B1155" s="3"/>
    </row>
    <row r="1156" spans="2:2" x14ac:dyDescent="0.2">
      <c r="B1156" s="3"/>
    </row>
    <row r="1157" spans="2:2" x14ac:dyDescent="0.2">
      <c r="B1157" s="3"/>
    </row>
    <row r="1158" spans="2:2" x14ac:dyDescent="0.2">
      <c r="B1158" s="3"/>
    </row>
    <row r="1159" spans="2:2" x14ac:dyDescent="0.2">
      <c r="B1159" s="3"/>
    </row>
    <row r="1160" spans="2:2" x14ac:dyDescent="0.2">
      <c r="B1160" s="3"/>
    </row>
    <row r="1161" spans="2:2" x14ac:dyDescent="0.2">
      <c r="B1161" s="3"/>
    </row>
    <row r="1162" spans="2:2" x14ac:dyDescent="0.2">
      <c r="B1162" s="3"/>
    </row>
    <row r="1163" spans="2:2" x14ac:dyDescent="0.2">
      <c r="B1163" s="3"/>
    </row>
    <row r="1164" spans="2:2" x14ac:dyDescent="0.2">
      <c r="B1164" s="3"/>
    </row>
    <row r="1165" spans="2:2" x14ac:dyDescent="0.2">
      <c r="B1165" s="3"/>
    </row>
    <row r="1166" spans="2:2" x14ac:dyDescent="0.2">
      <c r="B1166" s="3"/>
    </row>
    <row r="1167" spans="2:2" x14ac:dyDescent="0.2">
      <c r="B1167" s="3"/>
    </row>
    <row r="1168" spans="2:2" x14ac:dyDescent="0.2">
      <c r="B1168" s="3"/>
    </row>
    <row r="1169" spans="2:2" x14ac:dyDescent="0.2">
      <c r="B1169" s="3"/>
    </row>
    <row r="1170" spans="2:2" x14ac:dyDescent="0.2">
      <c r="B1170" s="3"/>
    </row>
    <row r="1171" spans="2:2" x14ac:dyDescent="0.2">
      <c r="B1171" s="3"/>
    </row>
    <row r="1172" spans="2:2" x14ac:dyDescent="0.2">
      <c r="B1172" s="3"/>
    </row>
    <row r="1173" spans="2:2" x14ac:dyDescent="0.2">
      <c r="B1173" s="3"/>
    </row>
    <row r="1174" spans="2:2" x14ac:dyDescent="0.2">
      <c r="B1174" s="3"/>
    </row>
    <row r="1175" spans="2:2" x14ac:dyDescent="0.2">
      <c r="B1175" s="3"/>
    </row>
    <row r="1176" spans="2:2" x14ac:dyDescent="0.2">
      <c r="B1176" s="3"/>
    </row>
    <row r="1177" spans="2:2" x14ac:dyDescent="0.2">
      <c r="B1177" s="3"/>
    </row>
    <row r="1178" spans="2:2" x14ac:dyDescent="0.2">
      <c r="B1178" s="3"/>
    </row>
    <row r="1179" spans="2:2" x14ac:dyDescent="0.2">
      <c r="B1179" s="3"/>
    </row>
    <row r="1180" spans="2:2" x14ac:dyDescent="0.2">
      <c r="B1180" s="3"/>
    </row>
    <row r="1181" spans="2:2" x14ac:dyDescent="0.2">
      <c r="B1181" s="3"/>
    </row>
    <row r="1182" spans="2:2" x14ac:dyDescent="0.2">
      <c r="B1182" s="3"/>
    </row>
    <row r="1183" spans="2:2" x14ac:dyDescent="0.2">
      <c r="B1183" s="3"/>
    </row>
    <row r="1184" spans="2:2" x14ac:dyDescent="0.2">
      <c r="B1184" s="3"/>
    </row>
    <row r="1185" spans="2:2" x14ac:dyDescent="0.2">
      <c r="B1185" s="3"/>
    </row>
    <row r="1186" spans="2:2" x14ac:dyDescent="0.2">
      <c r="B1186" s="3"/>
    </row>
    <row r="1187" spans="2:2" x14ac:dyDescent="0.2">
      <c r="B1187" s="3"/>
    </row>
    <row r="1188" spans="2:2" x14ac:dyDescent="0.2">
      <c r="B1188" s="3"/>
    </row>
    <row r="1189" spans="2:2" x14ac:dyDescent="0.2">
      <c r="B1189" s="3"/>
    </row>
    <row r="1190" spans="2:2" x14ac:dyDescent="0.2">
      <c r="B1190" s="3"/>
    </row>
    <row r="1191" spans="2:2" x14ac:dyDescent="0.2">
      <c r="B1191" s="3"/>
    </row>
    <row r="1192" spans="2:2" x14ac:dyDescent="0.2">
      <c r="B1192" s="3"/>
    </row>
    <row r="1193" spans="2:2" x14ac:dyDescent="0.2">
      <c r="B1193" s="3"/>
    </row>
    <row r="1194" spans="2:2" x14ac:dyDescent="0.2">
      <c r="B1194" s="3"/>
    </row>
    <row r="1195" spans="2:2" x14ac:dyDescent="0.2">
      <c r="B1195" s="3"/>
    </row>
    <row r="1196" spans="2:2" x14ac:dyDescent="0.2">
      <c r="B1196" s="3"/>
    </row>
    <row r="1197" spans="2:2" x14ac:dyDescent="0.2">
      <c r="B1197" s="3"/>
    </row>
    <row r="1198" spans="2:2" x14ac:dyDescent="0.2">
      <c r="B1198" s="3"/>
    </row>
    <row r="1199" spans="2:2" x14ac:dyDescent="0.2">
      <c r="B1199" s="3"/>
    </row>
    <row r="1200" spans="2:2" x14ac:dyDescent="0.2">
      <c r="B1200" s="3"/>
    </row>
    <row r="1201" spans="2:2" x14ac:dyDescent="0.2">
      <c r="B1201" s="3"/>
    </row>
    <row r="1202" spans="2:2" x14ac:dyDescent="0.2">
      <c r="B1202" s="3"/>
    </row>
    <row r="1203" spans="2:2" x14ac:dyDescent="0.2">
      <c r="B1203" s="3"/>
    </row>
    <row r="1204" spans="2:2" x14ac:dyDescent="0.2">
      <c r="B1204" s="3"/>
    </row>
    <row r="1205" spans="2:2" x14ac:dyDescent="0.2">
      <c r="B1205" s="3"/>
    </row>
    <row r="1206" spans="2:2" x14ac:dyDescent="0.2">
      <c r="B1206" s="3"/>
    </row>
    <row r="1207" spans="2:2" x14ac:dyDescent="0.2">
      <c r="B1207" s="3"/>
    </row>
    <row r="1208" spans="2:2" x14ac:dyDescent="0.2">
      <c r="B1208" s="3"/>
    </row>
    <row r="1209" spans="2:2" x14ac:dyDescent="0.2">
      <c r="B1209" s="3"/>
    </row>
    <row r="1210" spans="2:2" x14ac:dyDescent="0.2">
      <c r="B1210" s="3"/>
    </row>
    <row r="1211" spans="2:2" x14ac:dyDescent="0.2">
      <c r="B1211" s="3"/>
    </row>
    <row r="1212" spans="2:2" x14ac:dyDescent="0.2">
      <c r="B1212" s="3"/>
    </row>
    <row r="1213" spans="2:2" x14ac:dyDescent="0.2">
      <c r="B1213" s="3"/>
    </row>
    <row r="1214" spans="2:2" x14ac:dyDescent="0.2">
      <c r="B1214" s="3"/>
    </row>
    <row r="1215" spans="2:2" x14ac:dyDescent="0.2">
      <c r="B1215" s="3"/>
    </row>
    <row r="1216" spans="2:2" x14ac:dyDescent="0.2">
      <c r="B1216" s="3"/>
    </row>
    <row r="1217" spans="2:2" x14ac:dyDescent="0.2">
      <c r="B1217" s="3"/>
    </row>
    <row r="1218" spans="2:2" x14ac:dyDescent="0.2">
      <c r="B1218" s="3"/>
    </row>
    <row r="1219" spans="2:2" x14ac:dyDescent="0.2">
      <c r="B1219" s="3"/>
    </row>
    <row r="1220" spans="2:2" x14ac:dyDescent="0.2">
      <c r="B1220" s="3"/>
    </row>
    <row r="1221" spans="2:2" x14ac:dyDescent="0.2">
      <c r="B1221" s="3"/>
    </row>
    <row r="1222" spans="2:2" x14ac:dyDescent="0.2">
      <c r="B1222" s="3"/>
    </row>
    <row r="1223" spans="2:2" x14ac:dyDescent="0.2">
      <c r="B1223" s="3"/>
    </row>
    <row r="1224" spans="2:2" x14ac:dyDescent="0.2">
      <c r="B1224" s="3"/>
    </row>
    <row r="1225" spans="2:2" x14ac:dyDescent="0.2">
      <c r="B1225" s="3"/>
    </row>
    <row r="1226" spans="2:2" x14ac:dyDescent="0.2">
      <c r="B1226" s="3"/>
    </row>
    <row r="1227" spans="2:2" x14ac:dyDescent="0.2">
      <c r="B1227" s="3"/>
    </row>
    <row r="1228" spans="2:2" x14ac:dyDescent="0.2">
      <c r="B1228" s="3"/>
    </row>
    <row r="1229" spans="2:2" x14ac:dyDescent="0.2">
      <c r="B1229" s="3"/>
    </row>
    <row r="1230" spans="2:2" x14ac:dyDescent="0.2">
      <c r="B1230" s="3"/>
    </row>
    <row r="1231" spans="2:2" x14ac:dyDescent="0.2">
      <c r="B1231" s="3"/>
    </row>
    <row r="1232" spans="2:2" x14ac:dyDescent="0.2">
      <c r="B1232" s="3"/>
    </row>
    <row r="1233" spans="2:2" x14ac:dyDescent="0.2">
      <c r="B1233" s="3"/>
    </row>
    <row r="1234" spans="2:2" x14ac:dyDescent="0.2">
      <c r="B1234" s="3"/>
    </row>
    <row r="1235" spans="2:2" x14ac:dyDescent="0.2">
      <c r="B1235" s="3"/>
    </row>
    <row r="1236" spans="2:2" x14ac:dyDescent="0.2">
      <c r="B1236" s="3"/>
    </row>
    <row r="1237" spans="2:2" x14ac:dyDescent="0.2">
      <c r="B1237" s="3"/>
    </row>
    <row r="1238" spans="2:2" x14ac:dyDescent="0.2">
      <c r="B1238" s="3"/>
    </row>
    <row r="1239" spans="2:2" x14ac:dyDescent="0.2">
      <c r="B1239" s="3"/>
    </row>
    <row r="1240" spans="2:2" x14ac:dyDescent="0.2">
      <c r="B1240" s="3"/>
    </row>
    <row r="1241" spans="2:2" x14ac:dyDescent="0.2">
      <c r="B1241" s="3"/>
    </row>
    <row r="1242" spans="2:2" x14ac:dyDescent="0.2">
      <c r="B1242" s="3"/>
    </row>
    <row r="1243" spans="2:2" x14ac:dyDescent="0.2">
      <c r="B1243" s="3"/>
    </row>
    <row r="1244" spans="2:2" x14ac:dyDescent="0.2">
      <c r="B1244" s="3"/>
    </row>
    <row r="1245" spans="2:2" x14ac:dyDescent="0.2">
      <c r="B1245" s="3"/>
    </row>
    <row r="1246" spans="2:2" x14ac:dyDescent="0.2">
      <c r="B1246" s="3"/>
    </row>
    <row r="1247" spans="2:2" x14ac:dyDescent="0.2">
      <c r="B1247" s="3"/>
    </row>
    <row r="1248" spans="2:2" x14ac:dyDescent="0.2">
      <c r="B1248" s="3"/>
    </row>
    <row r="1249" spans="2:2" x14ac:dyDescent="0.2">
      <c r="B1249" s="3"/>
    </row>
    <row r="1250" spans="2:2" x14ac:dyDescent="0.2">
      <c r="B1250" s="3"/>
    </row>
    <row r="1251" spans="2:2" x14ac:dyDescent="0.2">
      <c r="B1251" s="3"/>
    </row>
    <row r="1252" spans="2:2" x14ac:dyDescent="0.2">
      <c r="B1252" s="3"/>
    </row>
    <row r="1253" spans="2:2" x14ac:dyDescent="0.2">
      <c r="B1253" s="3"/>
    </row>
    <row r="1254" spans="2:2" x14ac:dyDescent="0.2">
      <c r="B1254" s="3"/>
    </row>
    <row r="1255" spans="2:2" x14ac:dyDescent="0.2">
      <c r="B1255" s="3"/>
    </row>
    <row r="1256" spans="2:2" x14ac:dyDescent="0.2">
      <c r="B1256" s="3"/>
    </row>
    <row r="1257" spans="2:2" x14ac:dyDescent="0.2">
      <c r="B1257" s="3"/>
    </row>
    <row r="1258" spans="2:2" x14ac:dyDescent="0.2">
      <c r="B1258" s="3"/>
    </row>
    <row r="1259" spans="2:2" x14ac:dyDescent="0.2">
      <c r="B1259" s="3"/>
    </row>
    <row r="1260" spans="2:2" x14ac:dyDescent="0.2">
      <c r="B1260" s="3"/>
    </row>
    <row r="1261" spans="2:2" x14ac:dyDescent="0.2">
      <c r="B1261" s="3"/>
    </row>
    <row r="1262" spans="2:2" x14ac:dyDescent="0.2">
      <c r="B1262" s="3"/>
    </row>
    <row r="1263" spans="2:2" x14ac:dyDescent="0.2">
      <c r="B1263" s="3"/>
    </row>
    <row r="1264" spans="2:2" x14ac:dyDescent="0.2">
      <c r="B1264" s="3"/>
    </row>
    <row r="1265" spans="2:2" x14ac:dyDescent="0.2">
      <c r="B1265" s="3"/>
    </row>
    <row r="1266" spans="2:2" x14ac:dyDescent="0.2">
      <c r="B1266" s="3"/>
    </row>
    <row r="1267" spans="2:2" x14ac:dyDescent="0.2">
      <c r="B1267" s="3"/>
    </row>
    <row r="1268" spans="2:2" x14ac:dyDescent="0.2">
      <c r="B1268" s="3"/>
    </row>
    <row r="1269" spans="2:2" x14ac:dyDescent="0.2">
      <c r="B1269" s="3"/>
    </row>
    <row r="1270" spans="2:2" x14ac:dyDescent="0.2">
      <c r="B1270" s="3"/>
    </row>
    <row r="1271" spans="2:2" x14ac:dyDescent="0.2">
      <c r="B1271" s="3"/>
    </row>
    <row r="1272" spans="2:2" x14ac:dyDescent="0.2">
      <c r="B1272" s="3"/>
    </row>
    <row r="1273" spans="2:2" x14ac:dyDescent="0.2">
      <c r="B1273" s="3"/>
    </row>
    <row r="1274" spans="2:2" x14ac:dyDescent="0.2">
      <c r="B1274" s="3"/>
    </row>
    <row r="1275" spans="2:2" x14ac:dyDescent="0.2">
      <c r="B1275" s="3"/>
    </row>
    <row r="1276" spans="2:2" x14ac:dyDescent="0.2">
      <c r="B1276" s="3"/>
    </row>
    <row r="1277" spans="2:2" x14ac:dyDescent="0.2">
      <c r="B1277" s="3"/>
    </row>
    <row r="1278" spans="2:2" x14ac:dyDescent="0.2">
      <c r="B1278" s="3"/>
    </row>
    <row r="1279" spans="2:2" x14ac:dyDescent="0.2">
      <c r="B1279" s="3"/>
    </row>
    <row r="1280" spans="2:2" x14ac:dyDescent="0.2">
      <c r="B1280" s="3"/>
    </row>
    <row r="1281" spans="2:2" x14ac:dyDescent="0.2">
      <c r="B1281" s="3"/>
    </row>
    <row r="1282" spans="2:2" x14ac:dyDescent="0.2">
      <c r="B1282" s="3"/>
    </row>
    <row r="1283" spans="2:2" x14ac:dyDescent="0.2">
      <c r="B1283" s="3"/>
    </row>
    <row r="1284" spans="2:2" x14ac:dyDescent="0.2">
      <c r="B1284" s="3"/>
    </row>
    <row r="1285" spans="2:2" x14ac:dyDescent="0.2">
      <c r="B1285" s="3"/>
    </row>
    <row r="1286" spans="2:2" x14ac:dyDescent="0.2">
      <c r="B1286" s="3"/>
    </row>
    <row r="1287" spans="2:2" x14ac:dyDescent="0.2">
      <c r="B1287" s="3"/>
    </row>
    <row r="1288" spans="2:2" x14ac:dyDescent="0.2">
      <c r="B1288" s="3"/>
    </row>
    <row r="1289" spans="2:2" x14ac:dyDescent="0.2">
      <c r="B1289" s="3"/>
    </row>
    <row r="1290" spans="2:2" x14ac:dyDescent="0.2">
      <c r="B1290" s="3"/>
    </row>
    <row r="1291" spans="2:2" x14ac:dyDescent="0.2">
      <c r="B1291" s="3"/>
    </row>
    <row r="1292" spans="2:2" x14ac:dyDescent="0.2">
      <c r="B1292" s="3"/>
    </row>
    <row r="1293" spans="2:2" x14ac:dyDescent="0.2">
      <c r="B1293" s="3"/>
    </row>
    <row r="1294" spans="2:2" x14ac:dyDescent="0.2">
      <c r="B1294" s="3"/>
    </row>
    <row r="1295" spans="2:2" x14ac:dyDescent="0.2">
      <c r="B1295" s="3"/>
    </row>
    <row r="1296" spans="2:2" x14ac:dyDescent="0.2">
      <c r="B1296" s="3"/>
    </row>
    <row r="1297" spans="2:2" x14ac:dyDescent="0.2">
      <c r="B1297" s="3"/>
    </row>
    <row r="1298" spans="2:2" x14ac:dyDescent="0.2">
      <c r="B1298" s="3"/>
    </row>
    <row r="1299" spans="2:2" x14ac:dyDescent="0.2">
      <c r="B1299" s="3"/>
    </row>
    <row r="1300" spans="2:2" x14ac:dyDescent="0.2">
      <c r="B1300" s="3"/>
    </row>
    <row r="1301" spans="2:2" x14ac:dyDescent="0.2">
      <c r="B1301" s="3"/>
    </row>
    <row r="1302" spans="2:2" x14ac:dyDescent="0.2">
      <c r="B1302" s="3"/>
    </row>
    <row r="1303" spans="2:2" x14ac:dyDescent="0.2">
      <c r="B1303" s="3"/>
    </row>
    <row r="1304" spans="2:2" x14ac:dyDescent="0.2">
      <c r="B1304" s="3"/>
    </row>
    <row r="1305" spans="2:2" x14ac:dyDescent="0.2">
      <c r="B1305" s="3"/>
    </row>
    <row r="1306" spans="2:2" x14ac:dyDescent="0.2">
      <c r="B1306" s="3"/>
    </row>
    <row r="1307" spans="2:2" x14ac:dyDescent="0.2">
      <c r="B1307" s="3"/>
    </row>
    <row r="1308" spans="2:2" x14ac:dyDescent="0.2">
      <c r="B1308" s="3"/>
    </row>
    <row r="1309" spans="2:2" x14ac:dyDescent="0.2">
      <c r="B1309" s="3"/>
    </row>
    <row r="1310" spans="2:2" x14ac:dyDescent="0.2">
      <c r="B1310" s="3"/>
    </row>
    <row r="1311" spans="2:2" x14ac:dyDescent="0.2">
      <c r="B1311" s="3"/>
    </row>
    <row r="1312" spans="2:2" x14ac:dyDescent="0.2">
      <c r="B1312" s="3"/>
    </row>
    <row r="1313" spans="2:2" x14ac:dyDescent="0.2">
      <c r="B1313" s="3"/>
    </row>
    <row r="1314" spans="2:2" x14ac:dyDescent="0.2">
      <c r="B1314" s="3"/>
    </row>
    <row r="1315" spans="2:2" x14ac:dyDescent="0.2">
      <c r="B1315" s="3"/>
    </row>
    <row r="1316" spans="2:2" x14ac:dyDescent="0.2">
      <c r="B1316" s="3"/>
    </row>
    <row r="1317" spans="2:2" x14ac:dyDescent="0.2">
      <c r="B1317" s="3"/>
    </row>
    <row r="1318" spans="2:2" x14ac:dyDescent="0.2">
      <c r="B1318" s="3"/>
    </row>
    <row r="1319" spans="2:2" x14ac:dyDescent="0.2">
      <c r="B1319" s="3"/>
    </row>
    <row r="1320" spans="2:2" x14ac:dyDescent="0.2">
      <c r="B1320" s="3"/>
    </row>
    <row r="1321" spans="2:2" x14ac:dyDescent="0.2">
      <c r="B1321" s="3"/>
    </row>
    <row r="1322" spans="2:2" x14ac:dyDescent="0.2">
      <c r="B1322" s="3"/>
    </row>
    <row r="1323" spans="2:2" x14ac:dyDescent="0.2">
      <c r="B1323" s="3"/>
    </row>
    <row r="1324" spans="2:2" x14ac:dyDescent="0.2">
      <c r="B1324" s="3"/>
    </row>
    <row r="1325" spans="2:2" x14ac:dyDescent="0.2">
      <c r="B1325" s="3"/>
    </row>
    <row r="1326" spans="2:2" x14ac:dyDescent="0.2">
      <c r="B1326" s="3"/>
    </row>
    <row r="1327" spans="2:2" x14ac:dyDescent="0.2">
      <c r="B1327" s="3"/>
    </row>
    <row r="1328" spans="2:2" x14ac:dyDescent="0.2">
      <c r="B1328" s="3"/>
    </row>
    <row r="1329" spans="2:2" x14ac:dyDescent="0.2">
      <c r="B1329" s="3"/>
    </row>
    <row r="1330" spans="2:2" x14ac:dyDescent="0.2">
      <c r="B1330" s="3"/>
    </row>
    <row r="1331" spans="2:2" x14ac:dyDescent="0.2">
      <c r="B1331" s="3"/>
    </row>
    <row r="1332" spans="2:2" x14ac:dyDescent="0.2">
      <c r="B1332" s="3"/>
    </row>
    <row r="1333" spans="2:2" x14ac:dyDescent="0.2">
      <c r="B1333" s="3"/>
    </row>
    <row r="1334" spans="2:2" x14ac:dyDescent="0.2">
      <c r="B1334" s="3"/>
    </row>
    <row r="1335" spans="2:2" x14ac:dyDescent="0.2">
      <c r="B1335" s="3"/>
    </row>
    <row r="1336" spans="2:2" x14ac:dyDescent="0.2">
      <c r="B1336" s="3"/>
    </row>
    <row r="1337" spans="2:2" x14ac:dyDescent="0.2">
      <c r="B1337" s="3"/>
    </row>
    <row r="1338" spans="2:2" x14ac:dyDescent="0.2">
      <c r="B1338" s="3"/>
    </row>
    <row r="1339" spans="2:2" x14ac:dyDescent="0.2">
      <c r="B1339" s="3"/>
    </row>
    <row r="1340" spans="2:2" x14ac:dyDescent="0.2">
      <c r="B1340" s="3"/>
    </row>
    <row r="1341" spans="2:2" x14ac:dyDescent="0.2">
      <c r="B1341" s="3"/>
    </row>
    <row r="1342" spans="2:2" x14ac:dyDescent="0.2">
      <c r="B1342" s="3"/>
    </row>
    <row r="1343" spans="2:2" x14ac:dyDescent="0.2">
      <c r="B1343" s="3"/>
    </row>
    <row r="1344" spans="2:2" x14ac:dyDescent="0.2">
      <c r="B1344" s="3"/>
    </row>
    <row r="1345" spans="2:2" x14ac:dyDescent="0.2">
      <c r="B1345" s="3"/>
    </row>
    <row r="1346" spans="2:2" x14ac:dyDescent="0.2">
      <c r="B1346" s="3"/>
    </row>
    <row r="1347" spans="2:2" x14ac:dyDescent="0.2">
      <c r="B1347" s="3"/>
    </row>
    <row r="1348" spans="2:2" x14ac:dyDescent="0.2">
      <c r="B1348" s="3"/>
    </row>
    <row r="1349" spans="2:2" x14ac:dyDescent="0.2">
      <c r="B1349" s="3"/>
    </row>
    <row r="1350" spans="2:2" x14ac:dyDescent="0.2">
      <c r="B1350" s="3"/>
    </row>
    <row r="1351" spans="2:2" x14ac:dyDescent="0.2">
      <c r="B1351" s="3"/>
    </row>
    <row r="1352" spans="2:2" x14ac:dyDescent="0.2">
      <c r="B1352" s="3"/>
    </row>
    <row r="1353" spans="2:2" x14ac:dyDescent="0.2">
      <c r="B1353" s="3"/>
    </row>
    <row r="1354" spans="2:2" x14ac:dyDescent="0.2">
      <c r="B1354" s="3"/>
    </row>
    <row r="1355" spans="2:2" x14ac:dyDescent="0.2">
      <c r="B1355" s="3"/>
    </row>
    <row r="1356" spans="2:2" x14ac:dyDescent="0.2">
      <c r="B1356" s="3"/>
    </row>
    <row r="1357" spans="2:2" x14ac:dyDescent="0.2">
      <c r="B1357" s="3"/>
    </row>
    <row r="1358" spans="2:2" x14ac:dyDescent="0.2">
      <c r="B1358" s="3"/>
    </row>
    <row r="1359" spans="2:2" x14ac:dyDescent="0.2">
      <c r="B1359" s="3"/>
    </row>
    <row r="1360" spans="2:2" x14ac:dyDescent="0.2">
      <c r="B1360" s="3"/>
    </row>
    <row r="1361" spans="2:2" x14ac:dyDescent="0.2">
      <c r="B1361" s="3"/>
    </row>
    <row r="1362" spans="2:2" x14ac:dyDescent="0.2">
      <c r="B1362" s="3"/>
    </row>
    <row r="1363" spans="2:2" x14ac:dyDescent="0.2">
      <c r="B1363" s="3"/>
    </row>
    <row r="1364" spans="2:2" x14ac:dyDescent="0.2">
      <c r="B1364" s="3"/>
    </row>
    <row r="1365" spans="2:2" x14ac:dyDescent="0.2">
      <c r="B1365" s="3"/>
    </row>
    <row r="1366" spans="2:2" x14ac:dyDescent="0.2">
      <c r="B1366" s="3"/>
    </row>
    <row r="1367" spans="2:2" x14ac:dyDescent="0.2">
      <c r="B1367" s="3"/>
    </row>
    <row r="1368" spans="2:2" x14ac:dyDescent="0.2">
      <c r="B1368" s="3"/>
    </row>
    <row r="1369" spans="2:2" x14ac:dyDescent="0.2">
      <c r="B1369" s="3"/>
    </row>
    <row r="1370" spans="2:2" x14ac:dyDescent="0.2">
      <c r="B1370" s="3"/>
    </row>
    <row r="1371" spans="2:2" x14ac:dyDescent="0.2">
      <c r="B1371" s="3"/>
    </row>
    <row r="1372" spans="2:2" x14ac:dyDescent="0.2">
      <c r="B1372" s="3"/>
    </row>
    <row r="1373" spans="2:2" x14ac:dyDescent="0.2">
      <c r="B1373" s="3"/>
    </row>
    <row r="1374" spans="2:2" x14ac:dyDescent="0.2">
      <c r="B1374" s="3"/>
    </row>
    <row r="1375" spans="2:2" x14ac:dyDescent="0.2">
      <c r="B1375" s="3"/>
    </row>
    <row r="1376" spans="2:2" x14ac:dyDescent="0.2">
      <c r="B1376" s="3"/>
    </row>
    <row r="1377" spans="2:2" x14ac:dyDescent="0.2">
      <c r="B1377" s="3"/>
    </row>
    <row r="1378" spans="2:2" x14ac:dyDescent="0.2">
      <c r="B1378" s="3"/>
    </row>
    <row r="1379" spans="2:2" x14ac:dyDescent="0.2">
      <c r="B1379" s="3"/>
    </row>
    <row r="1380" spans="2:2" x14ac:dyDescent="0.2">
      <c r="B1380" s="3"/>
    </row>
    <row r="1381" spans="2:2" x14ac:dyDescent="0.2">
      <c r="B1381" s="3"/>
    </row>
    <row r="1382" spans="2:2" x14ac:dyDescent="0.2">
      <c r="B1382" s="3"/>
    </row>
    <row r="1383" spans="2:2" x14ac:dyDescent="0.2">
      <c r="B1383" s="3"/>
    </row>
    <row r="1384" spans="2:2" x14ac:dyDescent="0.2">
      <c r="B1384" s="3"/>
    </row>
    <row r="1385" spans="2:2" x14ac:dyDescent="0.2">
      <c r="B1385" s="3"/>
    </row>
    <row r="1386" spans="2:2" x14ac:dyDescent="0.2">
      <c r="B1386" s="3"/>
    </row>
    <row r="1387" spans="2:2" x14ac:dyDescent="0.2">
      <c r="B1387" s="3"/>
    </row>
    <row r="1388" spans="2:2" x14ac:dyDescent="0.2">
      <c r="B1388" s="3"/>
    </row>
    <row r="1389" spans="2:2" x14ac:dyDescent="0.2">
      <c r="B1389" s="3"/>
    </row>
    <row r="1390" spans="2:2" x14ac:dyDescent="0.2">
      <c r="B1390" s="3"/>
    </row>
    <row r="1391" spans="2:2" x14ac:dyDescent="0.2">
      <c r="B1391" s="3"/>
    </row>
    <row r="1392" spans="2:2" x14ac:dyDescent="0.2">
      <c r="B1392" s="3"/>
    </row>
    <row r="1393" spans="2:2" x14ac:dyDescent="0.2">
      <c r="B1393" s="3"/>
    </row>
    <row r="1394" spans="2:2" x14ac:dyDescent="0.2">
      <c r="B1394" s="3"/>
    </row>
    <row r="1395" spans="2:2" x14ac:dyDescent="0.2">
      <c r="B1395" s="3"/>
    </row>
    <row r="1396" spans="2:2" x14ac:dyDescent="0.2">
      <c r="B1396" s="3"/>
    </row>
    <row r="1397" spans="2:2" x14ac:dyDescent="0.2">
      <c r="B1397" s="3"/>
    </row>
    <row r="1398" spans="2:2" x14ac:dyDescent="0.2">
      <c r="B1398" s="3"/>
    </row>
    <row r="1399" spans="2:2" x14ac:dyDescent="0.2">
      <c r="B1399" s="3"/>
    </row>
    <row r="1400" spans="2:2" x14ac:dyDescent="0.2">
      <c r="B1400" s="3"/>
    </row>
    <row r="1401" spans="2:2" x14ac:dyDescent="0.2">
      <c r="B1401" s="3"/>
    </row>
    <row r="1402" spans="2:2" x14ac:dyDescent="0.2">
      <c r="B1402" s="3"/>
    </row>
    <row r="1403" spans="2:2" x14ac:dyDescent="0.2">
      <c r="B1403" s="3"/>
    </row>
    <row r="1404" spans="2:2" x14ac:dyDescent="0.2">
      <c r="B1404" s="3"/>
    </row>
    <row r="1405" spans="2:2" x14ac:dyDescent="0.2">
      <c r="B1405" s="3"/>
    </row>
    <row r="1406" spans="2:2" x14ac:dyDescent="0.2">
      <c r="B1406" s="3"/>
    </row>
    <row r="1407" spans="2:2" x14ac:dyDescent="0.2">
      <c r="B1407" s="3"/>
    </row>
    <row r="1408" spans="2:2" x14ac:dyDescent="0.2">
      <c r="B1408" s="3"/>
    </row>
    <row r="1409" spans="2:2" x14ac:dyDescent="0.2">
      <c r="B1409" s="3"/>
    </row>
    <row r="1410" spans="2:2" x14ac:dyDescent="0.2">
      <c r="B1410" s="3"/>
    </row>
    <row r="1411" spans="2:2" x14ac:dyDescent="0.2">
      <c r="B1411" s="3"/>
    </row>
    <row r="1412" spans="2:2" x14ac:dyDescent="0.2">
      <c r="B1412" s="3"/>
    </row>
    <row r="1413" spans="2:2" x14ac:dyDescent="0.2">
      <c r="B1413" s="3"/>
    </row>
    <row r="1414" spans="2:2" x14ac:dyDescent="0.2">
      <c r="B1414" s="3"/>
    </row>
    <row r="1415" spans="2:2" x14ac:dyDescent="0.2">
      <c r="B1415" s="3"/>
    </row>
    <row r="1416" spans="2:2" x14ac:dyDescent="0.2">
      <c r="B1416" s="3"/>
    </row>
    <row r="1417" spans="2:2" x14ac:dyDescent="0.2">
      <c r="B1417" s="3"/>
    </row>
    <row r="1418" spans="2:2" x14ac:dyDescent="0.2">
      <c r="B1418" s="3"/>
    </row>
    <row r="1419" spans="2:2" x14ac:dyDescent="0.2">
      <c r="B1419" s="3"/>
    </row>
    <row r="1420" spans="2:2" x14ac:dyDescent="0.2">
      <c r="B1420" s="3"/>
    </row>
    <row r="1421" spans="2:2" x14ac:dyDescent="0.2">
      <c r="B1421" s="3"/>
    </row>
    <row r="1422" spans="2:2" x14ac:dyDescent="0.2">
      <c r="B1422" s="3"/>
    </row>
    <row r="1423" spans="2:2" x14ac:dyDescent="0.2">
      <c r="B1423" s="3"/>
    </row>
    <row r="1424" spans="2:2" x14ac:dyDescent="0.2">
      <c r="B1424" s="3"/>
    </row>
    <row r="1425" spans="2:2" x14ac:dyDescent="0.2">
      <c r="B1425" s="3"/>
    </row>
    <row r="1426" spans="2:2" x14ac:dyDescent="0.2">
      <c r="B1426" s="3"/>
    </row>
    <row r="1427" spans="2:2" x14ac:dyDescent="0.2">
      <c r="B1427" s="3"/>
    </row>
    <row r="1428" spans="2:2" x14ac:dyDescent="0.2">
      <c r="B1428" s="3"/>
    </row>
    <row r="1429" spans="2:2" x14ac:dyDescent="0.2">
      <c r="B1429" s="3"/>
    </row>
    <row r="1430" spans="2:2" x14ac:dyDescent="0.2">
      <c r="B1430" s="3"/>
    </row>
    <row r="1431" spans="2:2" x14ac:dyDescent="0.2">
      <c r="B1431" s="3"/>
    </row>
    <row r="1432" spans="2:2" x14ac:dyDescent="0.2">
      <c r="B1432" s="3"/>
    </row>
    <row r="1433" spans="2:2" x14ac:dyDescent="0.2">
      <c r="B1433" s="3"/>
    </row>
    <row r="1434" spans="2:2" x14ac:dyDescent="0.2">
      <c r="B1434" s="3"/>
    </row>
    <row r="1435" spans="2:2" x14ac:dyDescent="0.2">
      <c r="B1435" s="3"/>
    </row>
    <row r="1436" spans="2:2" x14ac:dyDescent="0.2">
      <c r="B1436" s="3"/>
    </row>
    <row r="1437" spans="2:2" x14ac:dyDescent="0.2">
      <c r="B1437" s="3"/>
    </row>
    <row r="1438" spans="2:2" x14ac:dyDescent="0.2">
      <c r="B1438" s="3"/>
    </row>
    <row r="1439" spans="2:2" x14ac:dyDescent="0.2">
      <c r="B1439" s="3"/>
    </row>
    <row r="1440" spans="2:2" x14ac:dyDescent="0.2">
      <c r="B1440" s="3"/>
    </row>
    <row r="1441" spans="2:2" x14ac:dyDescent="0.2">
      <c r="B1441" s="3"/>
    </row>
    <row r="1442" spans="2:2" x14ac:dyDescent="0.2">
      <c r="B1442" s="3"/>
    </row>
    <row r="1443" spans="2:2" x14ac:dyDescent="0.2">
      <c r="B1443" s="3"/>
    </row>
    <row r="1444" spans="2:2" x14ac:dyDescent="0.2">
      <c r="B1444" s="3"/>
    </row>
    <row r="1445" spans="2:2" x14ac:dyDescent="0.2">
      <c r="B1445" s="3"/>
    </row>
    <row r="1446" spans="2:2" x14ac:dyDescent="0.2">
      <c r="B1446" s="3"/>
    </row>
    <row r="1447" spans="2:2" x14ac:dyDescent="0.2">
      <c r="B1447" s="3"/>
    </row>
    <row r="1448" spans="2:2" x14ac:dyDescent="0.2">
      <c r="B1448" s="3"/>
    </row>
    <row r="1449" spans="2:2" x14ac:dyDescent="0.2">
      <c r="B1449" s="3"/>
    </row>
    <row r="1450" spans="2:2" x14ac:dyDescent="0.2">
      <c r="B1450" s="3"/>
    </row>
    <row r="1451" spans="2:2" x14ac:dyDescent="0.2">
      <c r="B1451" s="3"/>
    </row>
    <row r="1452" spans="2:2" x14ac:dyDescent="0.2">
      <c r="B1452" s="3"/>
    </row>
    <row r="1453" spans="2:2" x14ac:dyDescent="0.2">
      <c r="B1453" s="3"/>
    </row>
    <row r="1454" spans="2:2" x14ac:dyDescent="0.2">
      <c r="B1454" s="3"/>
    </row>
    <row r="1455" spans="2:2" x14ac:dyDescent="0.2">
      <c r="B1455" s="3"/>
    </row>
    <row r="1456" spans="2:2" x14ac:dyDescent="0.2">
      <c r="B1456" s="3"/>
    </row>
    <row r="1457" spans="2:2" x14ac:dyDescent="0.2">
      <c r="B1457" s="3"/>
    </row>
    <row r="1458" spans="2:2" x14ac:dyDescent="0.2">
      <c r="B1458" s="3"/>
    </row>
    <row r="1459" spans="2:2" x14ac:dyDescent="0.2">
      <c r="B1459" s="3"/>
    </row>
    <row r="1460" spans="2:2" x14ac:dyDescent="0.2">
      <c r="B1460" s="3"/>
    </row>
    <row r="1461" spans="2:2" x14ac:dyDescent="0.2">
      <c r="B1461" s="3"/>
    </row>
    <row r="1462" spans="2:2" x14ac:dyDescent="0.2">
      <c r="B1462" s="3"/>
    </row>
    <row r="1463" spans="2:2" x14ac:dyDescent="0.2">
      <c r="B1463" s="3"/>
    </row>
    <row r="1464" spans="2:2" x14ac:dyDescent="0.2">
      <c r="B1464" s="3"/>
    </row>
    <row r="1465" spans="2:2" x14ac:dyDescent="0.2">
      <c r="B1465" s="3"/>
    </row>
    <row r="1466" spans="2:2" x14ac:dyDescent="0.2">
      <c r="B1466" s="3"/>
    </row>
    <row r="1467" spans="2:2" x14ac:dyDescent="0.2">
      <c r="B1467" s="3"/>
    </row>
    <row r="1468" spans="2:2" x14ac:dyDescent="0.2">
      <c r="B1468" s="3"/>
    </row>
    <row r="1469" spans="2:2" x14ac:dyDescent="0.2">
      <c r="B1469" s="3"/>
    </row>
    <row r="1470" spans="2:2" x14ac:dyDescent="0.2">
      <c r="B1470" s="3"/>
    </row>
    <row r="1471" spans="2:2" x14ac:dyDescent="0.2">
      <c r="B1471" s="3"/>
    </row>
    <row r="1472" spans="2:2" x14ac:dyDescent="0.2">
      <c r="B1472" s="3"/>
    </row>
    <row r="1473" spans="2:2" x14ac:dyDescent="0.2">
      <c r="B1473" s="3"/>
    </row>
    <row r="1474" spans="2:2" x14ac:dyDescent="0.2">
      <c r="B1474" s="3"/>
    </row>
    <row r="1475" spans="2:2" x14ac:dyDescent="0.2">
      <c r="B1475" s="3"/>
    </row>
    <row r="1476" spans="2:2" x14ac:dyDescent="0.2">
      <c r="B1476" s="3"/>
    </row>
    <row r="1477" spans="2:2" x14ac:dyDescent="0.2">
      <c r="B1477" s="3"/>
    </row>
    <row r="1478" spans="2:2" x14ac:dyDescent="0.2">
      <c r="B1478" s="3"/>
    </row>
    <row r="1479" spans="2:2" x14ac:dyDescent="0.2">
      <c r="B1479" s="3"/>
    </row>
    <row r="1480" spans="2:2" x14ac:dyDescent="0.2">
      <c r="B1480" s="3"/>
    </row>
    <row r="1481" spans="2:2" x14ac:dyDescent="0.2">
      <c r="B1481" s="3"/>
    </row>
    <row r="1482" spans="2:2" x14ac:dyDescent="0.2">
      <c r="B1482" s="3"/>
    </row>
    <row r="1483" spans="2:2" x14ac:dyDescent="0.2">
      <c r="B1483" s="3"/>
    </row>
    <row r="1484" spans="2:2" x14ac:dyDescent="0.2">
      <c r="B1484" s="3"/>
    </row>
    <row r="1485" spans="2:2" x14ac:dyDescent="0.2">
      <c r="B1485" s="3"/>
    </row>
    <row r="1486" spans="2:2" x14ac:dyDescent="0.2">
      <c r="B1486" s="3"/>
    </row>
    <row r="1487" spans="2:2" x14ac:dyDescent="0.2">
      <c r="B1487" s="3"/>
    </row>
    <row r="1488" spans="2:2" x14ac:dyDescent="0.2">
      <c r="B1488" s="3"/>
    </row>
    <row r="1489" spans="2:2" x14ac:dyDescent="0.2">
      <c r="B1489" s="3"/>
    </row>
    <row r="1490" spans="2:2" x14ac:dyDescent="0.2">
      <c r="B1490" s="3"/>
    </row>
    <row r="1491" spans="2:2" x14ac:dyDescent="0.2">
      <c r="B1491" s="3"/>
    </row>
    <row r="1492" spans="2:2" x14ac:dyDescent="0.2">
      <c r="B1492" s="3"/>
    </row>
    <row r="1493" spans="2:2" x14ac:dyDescent="0.2">
      <c r="B1493" s="3"/>
    </row>
    <row r="1494" spans="2:2" x14ac:dyDescent="0.2">
      <c r="B1494" s="3"/>
    </row>
    <row r="1495" spans="2:2" x14ac:dyDescent="0.2">
      <c r="B1495" s="3"/>
    </row>
    <row r="1496" spans="2:2" x14ac:dyDescent="0.2">
      <c r="B1496" s="3"/>
    </row>
    <row r="1497" spans="2:2" x14ac:dyDescent="0.2">
      <c r="B1497" s="3"/>
    </row>
    <row r="1498" spans="2:2" x14ac:dyDescent="0.2">
      <c r="B1498" s="3"/>
    </row>
    <row r="1499" spans="2:2" x14ac:dyDescent="0.2">
      <c r="B1499" s="3"/>
    </row>
    <row r="1500" spans="2:2" x14ac:dyDescent="0.2">
      <c r="B1500" s="3"/>
    </row>
    <row r="1501" spans="2:2" x14ac:dyDescent="0.2">
      <c r="B1501" s="3"/>
    </row>
    <row r="1502" spans="2:2" x14ac:dyDescent="0.2">
      <c r="B1502" s="3"/>
    </row>
    <row r="1503" spans="2:2" x14ac:dyDescent="0.2">
      <c r="B1503" s="3"/>
    </row>
    <row r="1504" spans="2:2" x14ac:dyDescent="0.2">
      <c r="B1504" s="3"/>
    </row>
    <row r="1505" spans="2:2" x14ac:dyDescent="0.2">
      <c r="B1505" s="3"/>
    </row>
    <row r="1506" spans="2:2" x14ac:dyDescent="0.2">
      <c r="B1506" s="3"/>
    </row>
    <row r="1507" spans="2:2" x14ac:dyDescent="0.2">
      <c r="B1507" s="3"/>
    </row>
    <row r="1508" spans="2:2" x14ac:dyDescent="0.2">
      <c r="B1508" s="3"/>
    </row>
    <row r="1509" spans="2:2" x14ac:dyDescent="0.2">
      <c r="B1509" s="3"/>
    </row>
    <row r="1510" spans="2:2" x14ac:dyDescent="0.2">
      <c r="B1510" s="3"/>
    </row>
    <row r="1511" spans="2:2" x14ac:dyDescent="0.2">
      <c r="B1511" s="3"/>
    </row>
    <row r="1512" spans="2:2" x14ac:dyDescent="0.2">
      <c r="B1512" s="3"/>
    </row>
    <row r="1513" spans="2:2" x14ac:dyDescent="0.2">
      <c r="B1513" s="3"/>
    </row>
    <row r="1514" spans="2:2" x14ac:dyDescent="0.2">
      <c r="B1514" s="3"/>
    </row>
    <row r="1515" spans="2:2" x14ac:dyDescent="0.2">
      <c r="B1515" s="3"/>
    </row>
    <row r="1516" spans="2:2" x14ac:dyDescent="0.2">
      <c r="B1516" s="3"/>
    </row>
    <row r="1517" spans="2:2" x14ac:dyDescent="0.2">
      <c r="B1517" s="3"/>
    </row>
    <row r="1518" spans="2:2" x14ac:dyDescent="0.2">
      <c r="B1518" s="3"/>
    </row>
    <row r="1519" spans="2:2" x14ac:dyDescent="0.2">
      <c r="B1519" s="3"/>
    </row>
    <row r="1520" spans="2:2" x14ac:dyDescent="0.2">
      <c r="B1520" s="3"/>
    </row>
    <row r="1521" spans="2:2" x14ac:dyDescent="0.2">
      <c r="B1521" s="3"/>
    </row>
    <row r="1522" spans="2:2" x14ac:dyDescent="0.2">
      <c r="B1522" s="3"/>
    </row>
    <row r="1523" spans="2:2" x14ac:dyDescent="0.2">
      <c r="B1523" s="3"/>
    </row>
    <row r="1524" spans="2:2" x14ac:dyDescent="0.2">
      <c r="B1524" s="3"/>
    </row>
    <row r="1525" spans="2:2" x14ac:dyDescent="0.2">
      <c r="B1525" s="3"/>
    </row>
    <row r="1526" spans="2:2" x14ac:dyDescent="0.2">
      <c r="B1526" s="3"/>
    </row>
    <row r="1527" spans="2:2" x14ac:dyDescent="0.2">
      <c r="B1527" s="3"/>
    </row>
    <row r="1528" spans="2:2" x14ac:dyDescent="0.2">
      <c r="B1528" s="3"/>
    </row>
    <row r="1529" spans="2:2" x14ac:dyDescent="0.2">
      <c r="B1529" s="3"/>
    </row>
    <row r="1530" spans="2:2" x14ac:dyDescent="0.2">
      <c r="B1530" s="3"/>
    </row>
    <row r="1531" spans="2:2" x14ac:dyDescent="0.2">
      <c r="B1531" s="3"/>
    </row>
    <row r="1532" spans="2:2" x14ac:dyDescent="0.2">
      <c r="B1532" s="3"/>
    </row>
    <row r="1533" spans="2:2" x14ac:dyDescent="0.2">
      <c r="B1533" s="3"/>
    </row>
    <row r="1534" spans="2:2" x14ac:dyDescent="0.2">
      <c r="B1534" s="3"/>
    </row>
    <row r="1535" spans="2:2" x14ac:dyDescent="0.2">
      <c r="B1535" s="3"/>
    </row>
    <row r="1536" spans="2:2" x14ac:dyDescent="0.2">
      <c r="B1536" s="3"/>
    </row>
    <row r="1537" spans="2:2" x14ac:dyDescent="0.2">
      <c r="B1537" s="3"/>
    </row>
    <row r="1538" spans="2:2" x14ac:dyDescent="0.2">
      <c r="B1538" s="3"/>
    </row>
    <row r="1539" spans="2:2" x14ac:dyDescent="0.2">
      <c r="B1539" s="3"/>
    </row>
    <row r="1540" spans="2:2" x14ac:dyDescent="0.2">
      <c r="B1540" s="3"/>
    </row>
    <row r="1541" spans="2:2" x14ac:dyDescent="0.2">
      <c r="B1541" s="3"/>
    </row>
    <row r="1542" spans="2:2" x14ac:dyDescent="0.2">
      <c r="B1542" s="3"/>
    </row>
    <row r="1543" spans="2:2" x14ac:dyDescent="0.2">
      <c r="B1543" s="3"/>
    </row>
    <row r="1544" spans="2:2" x14ac:dyDescent="0.2">
      <c r="B1544" s="3"/>
    </row>
    <row r="1545" spans="2:2" x14ac:dyDescent="0.2">
      <c r="B1545" s="3"/>
    </row>
    <row r="1546" spans="2:2" x14ac:dyDescent="0.2">
      <c r="B1546" s="3"/>
    </row>
    <row r="1547" spans="2:2" x14ac:dyDescent="0.2">
      <c r="B1547" s="3"/>
    </row>
    <row r="1548" spans="2:2" x14ac:dyDescent="0.2">
      <c r="B1548" s="3"/>
    </row>
    <row r="1549" spans="2:2" x14ac:dyDescent="0.2">
      <c r="B1549" s="3"/>
    </row>
    <row r="1550" spans="2:2" x14ac:dyDescent="0.2">
      <c r="B1550" s="3"/>
    </row>
    <row r="1551" spans="2:2" x14ac:dyDescent="0.2">
      <c r="B1551" s="3"/>
    </row>
    <row r="1552" spans="2:2" x14ac:dyDescent="0.2">
      <c r="B1552" s="3"/>
    </row>
    <row r="1553" spans="2:2" x14ac:dyDescent="0.2">
      <c r="B1553" s="3"/>
    </row>
    <row r="1554" spans="2:2" x14ac:dyDescent="0.2">
      <c r="B1554" s="3"/>
    </row>
    <row r="1555" spans="2:2" x14ac:dyDescent="0.2">
      <c r="B1555" s="3"/>
    </row>
    <row r="1556" spans="2:2" x14ac:dyDescent="0.2">
      <c r="B1556" s="3"/>
    </row>
    <row r="1557" spans="2:2" x14ac:dyDescent="0.2">
      <c r="B1557" s="3"/>
    </row>
    <row r="1558" spans="2:2" x14ac:dyDescent="0.2">
      <c r="B1558" s="3"/>
    </row>
    <row r="1559" spans="2:2" x14ac:dyDescent="0.2">
      <c r="B1559" s="3"/>
    </row>
    <row r="1560" spans="2:2" x14ac:dyDescent="0.2">
      <c r="B1560" s="3"/>
    </row>
    <row r="1561" spans="2:2" x14ac:dyDescent="0.2">
      <c r="B1561" s="3"/>
    </row>
    <row r="1562" spans="2:2" x14ac:dyDescent="0.2">
      <c r="B1562" s="3"/>
    </row>
    <row r="1563" spans="2:2" x14ac:dyDescent="0.2">
      <c r="B1563" s="3"/>
    </row>
    <row r="1564" spans="2:2" x14ac:dyDescent="0.2">
      <c r="B1564" s="3"/>
    </row>
    <row r="1565" spans="2:2" x14ac:dyDescent="0.2">
      <c r="B1565" s="3"/>
    </row>
    <row r="1566" spans="2:2" x14ac:dyDescent="0.2">
      <c r="B1566" s="3"/>
    </row>
    <row r="1567" spans="2:2" x14ac:dyDescent="0.2">
      <c r="B1567" s="3"/>
    </row>
    <row r="1568" spans="2:2" x14ac:dyDescent="0.2">
      <c r="B1568" s="3"/>
    </row>
    <row r="1569" spans="2:2" x14ac:dyDescent="0.2">
      <c r="B1569" s="3"/>
    </row>
    <row r="1570" spans="2:2" x14ac:dyDescent="0.2">
      <c r="B1570" s="3"/>
    </row>
    <row r="1571" spans="2:2" x14ac:dyDescent="0.2">
      <c r="B1571" s="3"/>
    </row>
    <row r="1572" spans="2:2" x14ac:dyDescent="0.2">
      <c r="B1572" s="3"/>
    </row>
    <row r="1573" spans="2:2" x14ac:dyDescent="0.2">
      <c r="B1573" s="3"/>
    </row>
    <row r="1574" spans="2:2" x14ac:dyDescent="0.2">
      <c r="B1574" s="3"/>
    </row>
    <row r="1575" spans="2:2" x14ac:dyDescent="0.2">
      <c r="B1575" s="3"/>
    </row>
    <row r="1576" spans="2:2" x14ac:dyDescent="0.2">
      <c r="B1576" s="3"/>
    </row>
    <row r="1577" spans="2:2" x14ac:dyDescent="0.2">
      <c r="B1577" s="3"/>
    </row>
    <row r="1578" spans="2:2" x14ac:dyDescent="0.2">
      <c r="B1578" s="3"/>
    </row>
    <row r="1579" spans="2:2" x14ac:dyDescent="0.2">
      <c r="B1579" s="3"/>
    </row>
    <row r="1580" spans="2:2" x14ac:dyDescent="0.2">
      <c r="B1580" s="3"/>
    </row>
    <row r="1581" spans="2:2" x14ac:dyDescent="0.2">
      <c r="B1581" s="3"/>
    </row>
    <row r="1582" spans="2:2" x14ac:dyDescent="0.2">
      <c r="B1582" s="3"/>
    </row>
    <row r="1583" spans="2:2" x14ac:dyDescent="0.2">
      <c r="B1583" s="3"/>
    </row>
    <row r="1584" spans="2:2" x14ac:dyDescent="0.2">
      <c r="B1584" s="3"/>
    </row>
    <row r="1585" spans="2:2" x14ac:dyDescent="0.2">
      <c r="B1585" s="3"/>
    </row>
    <row r="1586" spans="2:2" x14ac:dyDescent="0.2">
      <c r="B1586" s="3"/>
    </row>
    <row r="1587" spans="2:2" x14ac:dyDescent="0.2">
      <c r="B1587" s="3"/>
    </row>
    <row r="1588" spans="2:2" x14ac:dyDescent="0.2">
      <c r="B1588" s="3"/>
    </row>
    <row r="1589" spans="2:2" x14ac:dyDescent="0.2">
      <c r="B1589" s="3"/>
    </row>
    <row r="1590" spans="2:2" x14ac:dyDescent="0.2">
      <c r="B1590" s="3"/>
    </row>
    <row r="1591" spans="2:2" x14ac:dyDescent="0.2">
      <c r="B1591" s="3"/>
    </row>
    <row r="1592" spans="2:2" x14ac:dyDescent="0.2">
      <c r="B1592" s="3"/>
    </row>
    <row r="1593" spans="2:2" x14ac:dyDescent="0.2">
      <c r="B1593" s="3"/>
    </row>
    <row r="1594" spans="2:2" x14ac:dyDescent="0.2">
      <c r="B1594" s="3"/>
    </row>
    <row r="1595" spans="2:2" x14ac:dyDescent="0.2">
      <c r="B1595" s="3"/>
    </row>
    <row r="1596" spans="2:2" x14ac:dyDescent="0.2">
      <c r="B1596" s="3"/>
    </row>
    <row r="1597" spans="2:2" x14ac:dyDescent="0.2">
      <c r="B1597" s="3"/>
    </row>
    <row r="1598" spans="2:2" x14ac:dyDescent="0.2">
      <c r="B1598" s="3"/>
    </row>
    <row r="1599" spans="2:2" x14ac:dyDescent="0.2">
      <c r="B1599" s="3"/>
    </row>
    <row r="1600" spans="2:2" x14ac:dyDescent="0.2">
      <c r="B1600" s="3"/>
    </row>
    <row r="1601" spans="2:2" x14ac:dyDescent="0.2">
      <c r="B1601" s="3"/>
    </row>
    <row r="1602" spans="2:2" x14ac:dyDescent="0.2">
      <c r="B1602" s="3"/>
    </row>
    <row r="1603" spans="2:2" x14ac:dyDescent="0.2">
      <c r="B1603" s="3"/>
    </row>
    <row r="1604" spans="2:2" x14ac:dyDescent="0.2">
      <c r="B1604" s="3"/>
    </row>
    <row r="1605" spans="2:2" x14ac:dyDescent="0.2">
      <c r="B1605" s="3"/>
    </row>
    <row r="1606" spans="2:2" x14ac:dyDescent="0.2">
      <c r="B1606" s="3"/>
    </row>
    <row r="1607" spans="2:2" x14ac:dyDescent="0.2">
      <c r="B1607" s="3"/>
    </row>
    <row r="1608" spans="2:2" x14ac:dyDescent="0.2">
      <c r="B1608" s="3"/>
    </row>
    <row r="1609" spans="2:2" x14ac:dyDescent="0.2">
      <c r="B1609" s="3"/>
    </row>
    <row r="1610" spans="2:2" x14ac:dyDescent="0.2">
      <c r="B1610" s="3"/>
    </row>
    <row r="1611" spans="2:2" x14ac:dyDescent="0.2">
      <c r="B1611" s="3"/>
    </row>
    <row r="1612" spans="2:2" x14ac:dyDescent="0.2">
      <c r="B1612" s="3"/>
    </row>
    <row r="1613" spans="2:2" x14ac:dyDescent="0.2">
      <c r="B1613" s="3"/>
    </row>
    <row r="1614" spans="2:2" x14ac:dyDescent="0.2">
      <c r="B1614" s="3"/>
    </row>
    <row r="1615" spans="2:2" x14ac:dyDescent="0.2">
      <c r="B1615" s="3"/>
    </row>
    <row r="1616" spans="2:2" x14ac:dyDescent="0.2">
      <c r="B1616" s="3"/>
    </row>
    <row r="1617" spans="2:2" x14ac:dyDescent="0.2">
      <c r="B1617" s="3"/>
    </row>
    <row r="1618" spans="2:2" x14ac:dyDescent="0.2">
      <c r="B1618" s="3"/>
    </row>
    <row r="1619" spans="2:2" x14ac:dyDescent="0.2">
      <c r="B1619" s="3"/>
    </row>
    <row r="1620" spans="2:2" x14ac:dyDescent="0.2">
      <c r="B1620" s="3"/>
    </row>
    <row r="1621" spans="2:2" x14ac:dyDescent="0.2">
      <c r="B1621" s="3"/>
    </row>
    <row r="1622" spans="2:2" x14ac:dyDescent="0.2">
      <c r="B1622" s="3"/>
    </row>
    <row r="1623" spans="2:2" x14ac:dyDescent="0.2">
      <c r="B1623" s="3"/>
    </row>
    <row r="1624" spans="2:2" x14ac:dyDescent="0.2">
      <c r="B1624" s="3"/>
    </row>
    <row r="1625" spans="2:2" x14ac:dyDescent="0.2">
      <c r="B1625" s="3"/>
    </row>
    <row r="1626" spans="2:2" x14ac:dyDescent="0.2">
      <c r="B1626" s="3"/>
    </row>
    <row r="1627" spans="2:2" x14ac:dyDescent="0.2">
      <c r="B1627" s="3"/>
    </row>
    <row r="1628" spans="2:2" x14ac:dyDescent="0.2">
      <c r="B1628" s="3"/>
    </row>
    <row r="1629" spans="2:2" x14ac:dyDescent="0.2">
      <c r="B1629" s="3"/>
    </row>
    <row r="1630" spans="2:2" x14ac:dyDescent="0.2">
      <c r="B1630" s="3"/>
    </row>
    <row r="1631" spans="2:2" x14ac:dyDescent="0.2">
      <c r="B1631" s="3"/>
    </row>
    <row r="1632" spans="2:2" x14ac:dyDescent="0.2">
      <c r="B1632" s="3"/>
    </row>
    <row r="1633" spans="2:2" x14ac:dyDescent="0.2">
      <c r="B1633" s="3"/>
    </row>
    <row r="1634" spans="2:2" x14ac:dyDescent="0.2">
      <c r="B1634" s="3"/>
    </row>
    <row r="1635" spans="2:2" x14ac:dyDescent="0.2">
      <c r="B1635" s="3"/>
    </row>
    <row r="1636" spans="2:2" x14ac:dyDescent="0.2">
      <c r="B1636" s="3"/>
    </row>
    <row r="1637" spans="2:2" x14ac:dyDescent="0.2">
      <c r="B1637" s="3"/>
    </row>
    <row r="1638" spans="2:2" x14ac:dyDescent="0.2">
      <c r="B1638" s="3"/>
    </row>
    <row r="1639" spans="2:2" x14ac:dyDescent="0.2">
      <c r="B1639" s="3"/>
    </row>
    <row r="1640" spans="2:2" x14ac:dyDescent="0.2">
      <c r="B1640" s="3"/>
    </row>
    <row r="1641" spans="2:2" x14ac:dyDescent="0.2">
      <c r="B1641" s="3"/>
    </row>
    <row r="1642" spans="2:2" x14ac:dyDescent="0.2">
      <c r="B1642" s="3"/>
    </row>
    <row r="1643" spans="2:2" x14ac:dyDescent="0.2">
      <c r="B1643" s="3"/>
    </row>
    <row r="1644" spans="2:2" x14ac:dyDescent="0.2">
      <c r="B1644" s="3"/>
    </row>
    <row r="1645" spans="2:2" x14ac:dyDescent="0.2">
      <c r="B1645" s="3"/>
    </row>
    <row r="1646" spans="2:2" x14ac:dyDescent="0.2">
      <c r="B1646" s="3"/>
    </row>
    <row r="1647" spans="2:2" x14ac:dyDescent="0.2">
      <c r="B1647" s="3"/>
    </row>
    <row r="1648" spans="2:2" x14ac:dyDescent="0.2">
      <c r="B1648" s="3"/>
    </row>
    <row r="1649" spans="2:2" x14ac:dyDescent="0.2">
      <c r="B1649" s="3"/>
    </row>
    <row r="1650" spans="2:2" x14ac:dyDescent="0.2">
      <c r="B1650" s="3"/>
    </row>
    <row r="1651" spans="2:2" x14ac:dyDescent="0.2">
      <c r="B1651" s="3"/>
    </row>
    <row r="1652" spans="2:2" x14ac:dyDescent="0.2">
      <c r="B1652" s="3"/>
    </row>
    <row r="1653" spans="2:2" x14ac:dyDescent="0.2">
      <c r="B1653" s="3"/>
    </row>
    <row r="1654" spans="2:2" x14ac:dyDescent="0.2">
      <c r="B1654" s="3"/>
    </row>
    <row r="1655" spans="2:2" x14ac:dyDescent="0.2">
      <c r="B1655" s="3"/>
    </row>
    <row r="1656" spans="2:2" x14ac:dyDescent="0.2">
      <c r="B1656" s="3"/>
    </row>
    <row r="1657" spans="2:2" x14ac:dyDescent="0.2">
      <c r="B1657" s="3"/>
    </row>
    <row r="1658" spans="2:2" x14ac:dyDescent="0.2">
      <c r="B1658" s="3"/>
    </row>
    <row r="1659" spans="2:2" x14ac:dyDescent="0.2">
      <c r="B1659" s="3"/>
    </row>
    <row r="1660" spans="2:2" x14ac:dyDescent="0.2">
      <c r="B1660" s="3"/>
    </row>
    <row r="1661" spans="2:2" x14ac:dyDescent="0.2">
      <c r="B1661" s="3"/>
    </row>
    <row r="1662" spans="2:2" x14ac:dyDescent="0.2">
      <c r="B1662" s="3"/>
    </row>
    <row r="1663" spans="2:2" x14ac:dyDescent="0.2">
      <c r="B1663" s="3"/>
    </row>
    <row r="1664" spans="2:2" x14ac:dyDescent="0.2">
      <c r="B1664" s="3"/>
    </row>
    <row r="1665" spans="2:2" x14ac:dyDescent="0.2">
      <c r="B1665" s="3"/>
    </row>
    <row r="1666" spans="2:2" x14ac:dyDescent="0.2">
      <c r="B1666" s="3"/>
    </row>
    <row r="1667" spans="2:2" x14ac:dyDescent="0.2">
      <c r="B1667" s="3"/>
    </row>
    <row r="1668" spans="2:2" x14ac:dyDescent="0.2">
      <c r="B1668" s="3"/>
    </row>
    <row r="1669" spans="2:2" x14ac:dyDescent="0.2">
      <c r="B1669" s="3"/>
    </row>
    <row r="1670" spans="2:2" x14ac:dyDescent="0.2">
      <c r="B1670" s="3"/>
    </row>
    <row r="1671" spans="2:2" x14ac:dyDescent="0.2">
      <c r="B1671" s="3"/>
    </row>
    <row r="1672" spans="2:2" x14ac:dyDescent="0.2">
      <c r="B1672" s="3"/>
    </row>
    <row r="1673" spans="2:2" x14ac:dyDescent="0.2">
      <c r="B1673" s="3"/>
    </row>
    <row r="1674" spans="2:2" x14ac:dyDescent="0.2">
      <c r="B1674" s="3"/>
    </row>
    <row r="1675" spans="2:2" x14ac:dyDescent="0.2">
      <c r="B1675" s="3"/>
    </row>
    <row r="1676" spans="2:2" x14ac:dyDescent="0.2">
      <c r="B1676" s="3"/>
    </row>
    <row r="1677" spans="2:2" x14ac:dyDescent="0.2">
      <c r="B1677" s="3"/>
    </row>
    <row r="1678" spans="2:2" x14ac:dyDescent="0.2">
      <c r="B1678" s="3"/>
    </row>
    <row r="1679" spans="2:2" x14ac:dyDescent="0.2">
      <c r="B1679" s="3"/>
    </row>
    <row r="1680" spans="2:2" x14ac:dyDescent="0.2">
      <c r="B1680" s="3"/>
    </row>
    <row r="1681" spans="2:2" x14ac:dyDescent="0.2">
      <c r="B1681" s="3"/>
    </row>
    <row r="1682" spans="2:2" x14ac:dyDescent="0.2">
      <c r="B1682" s="3"/>
    </row>
    <row r="1683" spans="2:2" x14ac:dyDescent="0.2">
      <c r="B1683" s="3"/>
    </row>
    <row r="1684" spans="2:2" x14ac:dyDescent="0.2">
      <c r="B1684" s="3"/>
    </row>
    <row r="1685" spans="2:2" x14ac:dyDescent="0.2">
      <c r="B1685" s="3"/>
    </row>
    <row r="1686" spans="2:2" x14ac:dyDescent="0.2">
      <c r="B1686" s="3"/>
    </row>
    <row r="1687" spans="2:2" x14ac:dyDescent="0.2">
      <c r="B1687" s="3"/>
    </row>
    <row r="1688" spans="2:2" x14ac:dyDescent="0.2">
      <c r="B1688" s="3"/>
    </row>
    <row r="1689" spans="2:2" x14ac:dyDescent="0.2">
      <c r="B1689" s="3"/>
    </row>
    <row r="1690" spans="2:2" x14ac:dyDescent="0.2">
      <c r="B1690" s="3"/>
    </row>
    <row r="1691" spans="2:2" x14ac:dyDescent="0.2">
      <c r="B1691" s="3"/>
    </row>
    <row r="1692" spans="2:2" x14ac:dyDescent="0.2">
      <c r="B1692" s="3"/>
    </row>
    <row r="1693" spans="2:2" x14ac:dyDescent="0.2">
      <c r="B1693" s="3"/>
    </row>
    <row r="1694" spans="2:2" x14ac:dyDescent="0.2">
      <c r="B1694" s="3"/>
    </row>
    <row r="1695" spans="2:2" x14ac:dyDescent="0.2">
      <c r="B1695" s="3"/>
    </row>
    <row r="1696" spans="2:2" x14ac:dyDescent="0.2">
      <c r="B1696" s="3"/>
    </row>
    <row r="1697" spans="2:2" x14ac:dyDescent="0.2">
      <c r="B1697" s="3"/>
    </row>
    <row r="1698" spans="2:2" x14ac:dyDescent="0.2">
      <c r="B1698" s="3"/>
    </row>
    <row r="1699" spans="2:2" x14ac:dyDescent="0.2">
      <c r="B1699" s="3"/>
    </row>
    <row r="1700" spans="2:2" x14ac:dyDescent="0.2">
      <c r="B1700" s="3"/>
    </row>
    <row r="1701" spans="2:2" x14ac:dyDescent="0.2">
      <c r="B1701" s="3"/>
    </row>
    <row r="1702" spans="2:2" x14ac:dyDescent="0.2">
      <c r="B1702" s="3"/>
    </row>
    <row r="1703" spans="2:2" x14ac:dyDescent="0.2">
      <c r="B1703" s="3"/>
    </row>
    <row r="1704" spans="2:2" x14ac:dyDescent="0.2">
      <c r="B1704" s="3"/>
    </row>
    <row r="1705" spans="2:2" x14ac:dyDescent="0.2">
      <c r="B1705" s="3"/>
    </row>
    <row r="1706" spans="2:2" x14ac:dyDescent="0.2">
      <c r="B1706" s="3"/>
    </row>
    <row r="1707" spans="2:2" x14ac:dyDescent="0.2">
      <c r="B1707" s="3"/>
    </row>
    <row r="1708" spans="2:2" x14ac:dyDescent="0.2">
      <c r="B1708" s="3"/>
    </row>
    <row r="1709" spans="2:2" x14ac:dyDescent="0.2">
      <c r="B1709" s="3"/>
    </row>
    <row r="1710" spans="2:2" x14ac:dyDescent="0.2">
      <c r="B1710" s="3"/>
    </row>
    <row r="1711" spans="2:2" x14ac:dyDescent="0.2">
      <c r="B1711" s="3"/>
    </row>
    <row r="1712" spans="2:2" x14ac:dyDescent="0.2">
      <c r="B1712" s="3"/>
    </row>
    <row r="1713" spans="2:2" x14ac:dyDescent="0.2">
      <c r="B1713" s="3"/>
    </row>
    <row r="1714" spans="2:2" x14ac:dyDescent="0.2">
      <c r="B1714" s="3"/>
    </row>
    <row r="1715" spans="2:2" x14ac:dyDescent="0.2">
      <c r="B1715" s="3"/>
    </row>
    <row r="1716" spans="2:2" x14ac:dyDescent="0.2">
      <c r="B1716" s="3"/>
    </row>
    <row r="1717" spans="2:2" x14ac:dyDescent="0.2">
      <c r="B1717" s="3"/>
    </row>
    <row r="1718" spans="2:2" x14ac:dyDescent="0.2">
      <c r="B1718" s="3"/>
    </row>
    <row r="1719" spans="2:2" x14ac:dyDescent="0.2">
      <c r="B1719" s="3"/>
    </row>
    <row r="1720" spans="2:2" x14ac:dyDescent="0.2">
      <c r="B1720" s="3"/>
    </row>
    <row r="1721" spans="2:2" x14ac:dyDescent="0.2">
      <c r="B1721" s="3"/>
    </row>
    <row r="1722" spans="2:2" x14ac:dyDescent="0.2">
      <c r="B1722" s="3"/>
    </row>
    <row r="1723" spans="2:2" x14ac:dyDescent="0.2">
      <c r="B1723" s="3"/>
    </row>
    <row r="1724" spans="2:2" x14ac:dyDescent="0.2">
      <c r="B1724" s="3"/>
    </row>
    <row r="1725" spans="2:2" x14ac:dyDescent="0.2">
      <c r="B1725" s="3"/>
    </row>
    <row r="1726" spans="2:2" x14ac:dyDescent="0.2">
      <c r="B1726" s="3"/>
    </row>
    <row r="1727" spans="2:2" x14ac:dyDescent="0.2">
      <c r="B1727" s="3"/>
    </row>
    <row r="1728" spans="2:2" x14ac:dyDescent="0.2">
      <c r="B1728" s="3"/>
    </row>
    <row r="1729" spans="2:2" x14ac:dyDescent="0.2">
      <c r="B1729" s="3"/>
    </row>
    <row r="1730" spans="2:2" x14ac:dyDescent="0.2">
      <c r="B1730" s="3"/>
    </row>
    <row r="1731" spans="2:2" x14ac:dyDescent="0.2">
      <c r="B1731" s="3"/>
    </row>
    <row r="1732" spans="2:2" x14ac:dyDescent="0.2">
      <c r="B1732" s="3"/>
    </row>
    <row r="1733" spans="2:2" x14ac:dyDescent="0.2">
      <c r="B1733" s="3"/>
    </row>
    <row r="1734" spans="2:2" x14ac:dyDescent="0.2">
      <c r="B1734" s="3"/>
    </row>
    <row r="1735" spans="2:2" x14ac:dyDescent="0.2">
      <c r="B1735" s="3"/>
    </row>
    <row r="1736" spans="2:2" x14ac:dyDescent="0.2">
      <c r="B1736" s="3"/>
    </row>
    <row r="1737" spans="2:2" x14ac:dyDescent="0.2">
      <c r="B1737" s="3"/>
    </row>
    <row r="1738" spans="2:2" x14ac:dyDescent="0.2">
      <c r="B1738" s="3"/>
    </row>
    <row r="1739" spans="2:2" x14ac:dyDescent="0.2">
      <c r="B1739" s="3"/>
    </row>
    <row r="1740" spans="2:2" x14ac:dyDescent="0.2">
      <c r="B1740" s="3"/>
    </row>
    <row r="1741" spans="2:2" x14ac:dyDescent="0.2">
      <c r="B1741" s="3"/>
    </row>
    <row r="1742" spans="2:2" x14ac:dyDescent="0.2">
      <c r="B1742" s="3"/>
    </row>
    <row r="1743" spans="2:2" x14ac:dyDescent="0.2">
      <c r="B1743" s="3"/>
    </row>
    <row r="1744" spans="2:2" x14ac:dyDescent="0.2">
      <c r="B1744" s="3"/>
    </row>
    <row r="1745" spans="2:2" x14ac:dyDescent="0.2">
      <c r="B1745" s="3"/>
    </row>
    <row r="1746" spans="2:2" x14ac:dyDescent="0.2">
      <c r="B1746" s="3"/>
    </row>
    <row r="1747" spans="2:2" x14ac:dyDescent="0.2">
      <c r="B1747" s="3"/>
    </row>
    <row r="1748" spans="2:2" x14ac:dyDescent="0.2">
      <c r="B1748" s="3"/>
    </row>
    <row r="1749" spans="2:2" x14ac:dyDescent="0.2">
      <c r="B1749" s="3"/>
    </row>
    <row r="1750" spans="2:2" x14ac:dyDescent="0.2">
      <c r="B1750" s="3"/>
    </row>
    <row r="1751" spans="2:2" x14ac:dyDescent="0.2">
      <c r="B1751" s="3"/>
    </row>
    <row r="1752" spans="2:2" x14ac:dyDescent="0.2">
      <c r="B1752" s="3"/>
    </row>
    <row r="1753" spans="2:2" x14ac:dyDescent="0.2">
      <c r="B1753" s="3"/>
    </row>
    <row r="1754" spans="2:2" x14ac:dyDescent="0.2">
      <c r="B1754" s="3"/>
    </row>
    <row r="1755" spans="2:2" x14ac:dyDescent="0.2">
      <c r="B1755" s="3"/>
    </row>
    <row r="1756" spans="2:2" x14ac:dyDescent="0.2">
      <c r="B1756" s="3"/>
    </row>
    <row r="1757" spans="2:2" x14ac:dyDescent="0.2">
      <c r="B1757" s="3"/>
    </row>
    <row r="1758" spans="2:2" x14ac:dyDescent="0.2">
      <c r="B1758" s="3"/>
    </row>
    <row r="1759" spans="2:2" x14ac:dyDescent="0.2">
      <c r="B1759" s="3"/>
    </row>
    <row r="1760" spans="2:2" x14ac:dyDescent="0.2">
      <c r="B1760" s="3"/>
    </row>
    <row r="1761" spans="2:2" x14ac:dyDescent="0.2">
      <c r="B1761" s="3"/>
    </row>
    <row r="1762" spans="2:2" x14ac:dyDescent="0.2">
      <c r="B1762" s="3"/>
    </row>
    <row r="1763" spans="2:2" x14ac:dyDescent="0.2">
      <c r="B1763" s="3"/>
    </row>
    <row r="1764" spans="2:2" x14ac:dyDescent="0.2">
      <c r="B1764" s="3"/>
    </row>
    <row r="1765" spans="2:2" x14ac:dyDescent="0.2">
      <c r="B1765" s="3"/>
    </row>
    <row r="1766" spans="2:2" x14ac:dyDescent="0.2">
      <c r="B1766" s="3"/>
    </row>
    <row r="1767" spans="2:2" x14ac:dyDescent="0.2">
      <c r="B1767" s="3"/>
    </row>
    <row r="1768" spans="2:2" x14ac:dyDescent="0.2">
      <c r="B1768" s="3"/>
    </row>
    <row r="1769" spans="2:2" x14ac:dyDescent="0.2">
      <c r="B1769" s="3"/>
    </row>
    <row r="1770" spans="2:2" x14ac:dyDescent="0.2">
      <c r="B1770" s="3"/>
    </row>
    <row r="1771" spans="2:2" x14ac:dyDescent="0.2">
      <c r="B1771" s="3"/>
    </row>
    <row r="1772" spans="2:2" x14ac:dyDescent="0.2">
      <c r="B1772" s="3"/>
    </row>
    <row r="1773" spans="2:2" x14ac:dyDescent="0.2">
      <c r="B1773" s="3"/>
    </row>
    <row r="1774" spans="2:2" x14ac:dyDescent="0.2">
      <c r="B1774" s="3"/>
    </row>
    <row r="1775" spans="2:2" x14ac:dyDescent="0.2">
      <c r="B1775" s="3"/>
    </row>
    <row r="1776" spans="2:2" x14ac:dyDescent="0.2">
      <c r="B1776" s="3"/>
    </row>
    <row r="1777" spans="2:2" x14ac:dyDescent="0.2">
      <c r="B1777" s="3"/>
    </row>
    <row r="1778" spans="2:2" x14ac:dyDescent="0.2">
      <c r="B1778" s="3"/>
    </row>
    <row r="1779" spans="2:2" x14ac:dyDescent="0.2">
      <c r="B1779" s="3"/>
    </row>
    <row r="1780" spans="2:2" x14ac:dyDescent="0.2">
      <c r="B1780" s="3"/>
    </row>
    <row r="1781" spans="2:2" x14ac:dyDescent="0.2">
      <c r="B1781" s="3"/>
    </row>
    <row r="1782" spans="2:2" x14ac:dyDescent="0.2">
      <c r="B1782" s="3"/>
    </row>
    <row r="1783" spans="2:2" x14ac:dyDescent="0.2">
      <c r="B1783" s="3"/>
    </row>
    <row r="1784" spans="2:2" x14ac:dyDescent="0.2">
      <c r="B1784" s="3"/>
    </row>
    <row r="1785" spans="2:2" x14ac:dyDescent="0.2">
      <c r="B1785" s="3"/>
    </row>
    <row r="1786" spans="2:2" x14ac:dyDescent="0.2">
      <c r="B1786" s="3"/>
    </row>
    <row r="1787" spans="2:2" x14ac:dyDescent="0.2">
      <c r="B1787" s="3"/>
    </row>
    <row r="1788" spans="2:2" x14ac:dyDescent="0.2">
      <c r="B1788" s="3"/>
    </row>
    <row r="1789" spans="2:2" x14ac:dyDescent="0.2">
      <c r="B1789" s="3"/>
    </row>
    <row r="1790" spans="2:2" x14ac:dyDescent="0.2">
      <c r="B1790" s="3"/>
    </row>
    <row r="1791" spans="2:2" x14ac:dyDescent="0.2">
      <c r="B1791" s="3"/>
    </row>
    <row r="1792" spans="2:2" x14ac:dyDescent="0.2">
      <c r="B1792" s="3"/>
    </row>
    <row r="1793" spans="2:2" x14ac:dyDescent="0.2">
      <c r="B1793" s="3"/>
    </row>
    <row r="1794" spans="2:2" x14ac:dyDescent="0.2">
      <c r="B1794" s="3"/>
    </row>
    <row r="1795" spans="2:2" x14ac:dyDescent="0.2">
      <c r="B1795" s="3"/>
    </row>
    <row r="1796" spans="2:2" x14ac:dyDescent="0.2">
      <c r="B1796" s="3"/>
    </row>
    <row r="1797" spans="2:2" x14ac:dyDescent="0.2">
      <c r="B1797" s="3"/>
    </row>
    <row r="1798" spans="2:2" x14ac:dyDescent="0.2">
      <c r="B1798" s="3"/>
    </row>
    <row r="1799" spans="2:2" x14ac:dyDescent="0.2">
      <c r="B1799" s="3"/>
    </row>
    <row r="1800" spans="2:2" x14ac:dyDescent="0.2">
      <c r="B1800" s="3"/>
    </row>
    <row r="1801" spans="2:2" x14ac:dyDescent="0.2">
      <c r="B1801" s="3"/>
    </row>
    <row r="1802" spans="2:2" x14ac:dyDescent="0.2">
      <c r="B1802" s="3"/>
    </row>
    <row r="1803" spans="2:2" x14ac:dyDescent="0.2">
      <c r="B1803" s="3"/>
    </row>
    <row r="1804" spans="2:2" x14ac:dyDescent="0.2">
      <c r="B1804" s="3"/>
    </row>
    <row r="1805" spans="2:2" x14ac:dyDescent="0.2">
      <c r="B1805" s="3"/>
    </row>
    <row r="1806" spans="2:2" x14ac:dyDescent="0.2">
      <c r="B1806" s="3"/>
    </row>
    <row r="1807" spans="2:2" x14ac:dyDescent="0.2">
      <c r="B1807" s="3"/>
    </row>
    <row r="1808" spans="2:2" x14ac:dyDescent="0.2">
      <c r="B1808" s="3"/>
    </row>
    <row r="1809" spans="2:2" x14ac:dyDescent="0.2">
      <c r="B1809" s="3"/>
    </row>
    <row r="1810" spans="2:2" x14ac:dyDescent="0.2">
      <c r="B1810" s="3"/>
    </row>
    <row r="1811" spans="2:2" x14ac:dyDescent="0.2">
      <c r="B1811" s="3"/>
    </row>
    <row r="1812" spans="2:2" x14ac:dyDescent="0.2">
      <c r="B1812" s="3"/>
    </row>
    <row r="1813" spans="2:2" x14ac:dyDescent="0.2">
      <c r="B1813" s="3"/>
    </row>
    <row r="1814" spans="2:2" x14ac:dyDescent="0.2">
      <c r="B1814" s="3"/>
    </row>
    <row r="1815" spans="2:2" x14ac:dyDescent="0.2">
      <c r="B1815" s="3"/>
    </row>
    <row r="1816" spans="2:2" x14ac:dyDescent="0.2">
      <c r="B1816" s="3"/>
    </row>
    <row r="1817" spans="2:2" x14ac:dyDescent="0.2">
      <c r="B1817" s="3"/>
    </row>
    <row r="1818" spans="2:2" x14ac:dyDescent="0.2">
      <c r="B1818" s="3"/>
    </row>
    <row r="1819" spans="2:2" x14ac:dyDescent="0.2">
      <c r="B1819" s="3"/>
    </row>
    <row r="1820" spans="2:2" x14ac:dyDescent="0.2">
      <c r="B1820" s="3"/>
    </row>
    <row r="1821" spans="2:2" x14ac:dyDescent="0.2">
      <c r="B1821" s="3"/>
    </row>
    <row r="1822" spans="2:2" x14ac:dyDescent="0.2">
      <c r="B1822" s="3"/>
    </row>
    <row r="1823" spans="2:2" x14ac:dyDescent="0.2">
      <c r="B1823" s="3"/>
    </row>
    <row r="1824" spans="2:2" x14ac:dyDescent="0.2">
      <c r="B1824" s="3"/>
    </row>
    <row r="1825" spans="2:2" x14ac:dyDescent="0.2">
      <c r="B1825" s="3"/>
    </row>
    <row r="1826" spans="2:2" x14ac:dyDescent="0.2">
      <c r="B1826" s="3"/>
    </row>
    <row r="1827" spans="2:2" x14ac:dyDescent="0.2">
      <c r="B1827" s="3"/>
    </row>
    <row r="1828" spans="2:2" x14ac:dyDescent="0.2">
      <c r="B1828" s="3"/>
    </row>
    <row r="1829" spans="2:2" x14ac:dyDescent="0.2">
      <c r="B1829" s="3"/>
    </row>
    <row r="1830" spans="2:2" x14ac:dyDescent="0.2">
      <c r="B1830" s="3"/>
    </row>
    <row r="1831" spans="2:2" x14ac:dyDescent="0.2">
      <c r="B1831" s="3"/>
    </row>
    <row r="1832" spans="2:2" x14ac:dyDescent="0.2">
      <c r="B1832" s="3"/>
    </row>
    <row r="1833" spans="2:2" x14ac:dyDescent="0.2">
      <c r="B1833" s="3"/>
    </row>
    <row r="1834" spans="2:2" x14ac:dyDescent="0.2">
      <c r="B1834" s="3"/>
    </row>
    <row r="1835" spans="2:2" x14ac:dyDescent="0.2">
      <c r="B1835" s="3"/>
    </row>
    <row r="1836" spans="2:2" x14ac:dyDescent="0.2">
      <c r="B1836" s="3"/>
    </row>
    <row r="1837" spans="2:2" x14ac:dyDescent="0.2">
      <c r="B1837" s="3"/>
    </row>
    <row r="1838" spans="2:2" x14ac:dyDescent="0.2">
      <c r="B1838" s="3"/>
    </row>
    <row r="1839" spans="2:2" x14ac:dyDescent="0.2">
      <c r="B1839" s="3"/>
    </row>
    <row r="1840" spans="2:2" x14ac:dyDescent="0.2">
      <c r="B1840" s="3"/>
    </row>
    <row r="1841" spans="2:2" x14ac:dyDescent="0.2">
      <c r="B1841" s="3"/>
    </row>
    <row r="1842" spans="2:2" x14ac:dyDescent="0.2">
      <c r="B1842" s="3"/>
    </row>
    <row r="1843" spans="2:2" x14ac:dyDescent="0.2">
      <c r="B1843" s="3"/>
    </row>
    <row r="1844" spans="2:2" x14ac:dyDescent="0.2">
      <c r="B1844" s="3"/>
    </row>
    <row r="1845" spans="2:2" x14ac:dyDescent="0.2">
      <c r="B1845" s="3"/>
    </row>
    <row r="1846" spans="2:2" x14ac:dyDescent="0.2">
      <c r="B1846" s="3"/>
    </row>
    <row r="1847" spans="2:2" x14ac:dyDescent="0.2">
      <c r="B1847" s="3"/>
    </row>
    <row r="1848" spans="2:2" x14ac:dyDescent="0.2">
      <c r="B1848" s="3"/>
    </row>
    <row r="1849" spans="2:2" x14ac:dyDescent="0.2">
      <c r="B1849" s="3"/>
    </row>
    <row r="1850" spans="2:2" x14ac:dyDescent="0.2">
      <c r="B1850" s="3"/>
    </row>
    <row r="1851" spans="2:2" x14ac:dyDescent="0.2">
      <c r="B1851" s="3"/>
    </row>
    <row r="1852" spans="2:2" x14ac:dyDescent="0.2">
      <c r="B1852" s="3"/>
    </row>
    <row r="1853" spans="2:2" x14ac:dyDescent="0.2">
      <c r="B1853" s="3"/>
    </row>
    <row r="1854" spans="2:2" x14ac:dyDescent="0.2">
      <c r="B1854" s="3"/>
    </row>
    <row r="1855" spans="2:2" x14ac:dyDescent="0.2">
      <c r="B1855" s="3"/>
    </row>
    <row r="1856" spans="2:2" x14ac:dyDescent="0.2">
      <c r="B1856" s="3"/>
    </row>
    <row r="1857" spans="2:2" x14ac:dyDescent="0.2">
      <c r="B1857" s="3"/>
    </row>
    <row r="1858" spans="2:2" x14ac:dyDescent="0.2">
      <c r="B1858" s="3"/>
    </row>
    <row r="1859" spans="2:2" x14ac:dyDescent="0.2">
      <c r="B1859" s="3"/>
    </row>
    <row r="1860" spans="2:2" x14ac:dyDescent="0.2">
      <c r="B1860" s="3"/>
    </row>
    <row r="1861" spans="2:2" x14ac:dyDescent="0.2">
      <c r="B1861" s="3"/>
    </row>
    <row r="1862" spans="2:2" x14ac:dyDescent="0.2">
      <c r="B1862" s="3"/>
    </row>
    <row r="1863" spans="2:2" x14ac:dyDescent="0.2">
      <c r="B1863" s="3"/>
    </row>
    <row r="1864" spans="2:2" x14ac:dyDescent="0.2">
      <c r="B1864" s="3"/>
    </row>
    <row r="1865" spans="2:2" x14ac:dyDescent="0.2">
      <c r="B1865" s="3"/>
    </row>
    <row r="1866" spans="2:2" x14ac:dyDescent="0.2">
      <c r="B1866" s="3"/>
    </row>
    <row r="1867" spans="2:2" x14ac:dyDescent="0.2">
      <c r="B1867" s="3"/>
    </row>
    <row r="1868" spans="2:2" x14ac:dyDescent="0.2">
      <c r="B1868" s="3"/>
    </row>
    <row r="1869" spans="2:2" x14ac:dyDescent="0.2">
      <c r="B1869" s="3"/>
    </row>
    <row r="1870" spans="2:2" x14ac:dyDescent="0.2">
      <c r="B1870" s="3"/>
    </row>
    <row r="1871" spans="2:2" x14ac:dyDescent="0.2">
      <c r="B1871" s="3"/>
    </row>
    <row r="1872" spans="2:2" x14ac:dyDescent="0.2">
      <c r="B1872" s="3"/>
    </row>
    <row r="1873" spans="2:2" x14ac:dyDescent="0.2">
      <c r="B1873" s="3"/>
    </row>
    <row r="1874" spans="2:2" x14ac:dyDescent="0.2">
      <c r="B1874" s="3"/>
    </row>
    <row r="1875" spans="2:2" x14ac:dyDescent="0.2">
      <c r="B1875" s="3"/>
    </row>
    <row r="1876" spans="2:2" x14ac:dyDescent="0.2">
      <c r="B1876" s="3"/>
    </row>
    <row r="1877" spans="2:2" x14ac:dyDescent="0.2">
      <c r="B1877" s="3"/>
    </row>
    <row r="1878" spans="2:2" x14ac:dyDescent="0.2">
      <c r="B1878" s="3"/>
    </row>
    <row r="1879" spans="2:2" x14ac:dyDescent="0.2">
      <c r="B1879" s="3"/>
    </row>
    <row r="1880" spans="2:2" x14ac:dyDescent="0.2">
      <c r="B1880" s="3"/>
    </row>
    <row r="1881" spans="2:2" x14ac:dyDescent="0.2">
      <c r="B1881" s="3"/>
    </row>
    <row r="1882" spans="2:2" x14ac:dyDescent="0.2">
      <c r="B1882" s="3"/>
    </row>
    <row r="1883" spans="2:2" x14ac:dyDescent="0.2">
      <c r="B1883" s="3"/>
    </row>
    <row r="1884" spans="2:2" x14ac:dyDescent="0.2">
      <c r="B1884" s="3"/>
    </row>
    <row r="1885" spans="2:2" x14ac:dyDescent="0.2">
      <c r="B1885" s="3"/>
    </row>
    <row r="1886" spans="2:2" x14ac:dyDescent="0.2">
      <c r="B1886" s="3"/>
    </row>
    <row r="1887" spans="2:2" x14ac:dyDescent="0.2">
      <c r="B1887" s="3"/>
    </row>
    <row r="1888" spans="2:2" x14ac:dyDescent="0.2">
      <c r="B1888" s="3"/>
    </row>
    <row r="1889" spans="2:2" x14ac:dyDescent="0.2">
      <c r="B1889" s="3"/>
    </row>
    <row r="1890" spans="2:2" x14ac:dyDescent="0.2">
      <c r="B1890" s="3"/>
    </row>
    <row r="1891" spans="2:2" x14ac:dyDescent="0.2">
      <c r="B1891" s="3"/>
    </row>
    <row r="1892" spans="2:2" x14ac:dyDescent="0.2">
      <c r="B1892" s="3"/>
    </row>
    <row r="1893" spans="2:2" x14ac:dyDescent="0.2">
      <c r="B1893" s="3"/>
    </row>
    <row r="1894" spans="2:2" x14ac:dyDescent="0.2">
      <c r="B1894" s="3"/>
    </row>
    <row r="1895" spans="2:2" x14ac:dyDescent="0.2">
      <c r="B1895" s="3"/>
    </row>
    <row r="1896" spans="2:2" x14ac:dyDescent="0.2">
      <c r="B1896" s="3"/>
    </row>
    <row r="1897" spans="2:2" x14ac:dyDescent="0.2">
      <c r="B1897" s="3"/>
    </row>
    <row r="1898" spans="2:2" x14ac:dyDescent="0.2">
      <c r="B1898" s="3"/>
    </row>
    <row r="1899" spans="2:2" x14ac:dyDescent="0.2">
      <c r="B1899" s="3"/>
    </row>
    <row r="1900" spans="2:2" x14ac:dyDescent="0.2">
      <c r="B1900" s="3"/>
    </row>
    <row r="1901" spans="2:2" x14ac:dyDescent="0.2">
      <c r="B1901" s="3"/>
    </row>
    <row r="1902" spans="2:2" x14ac:dyDescent="0.2">
      <c r="B1902" s="3"/>
    </row>
    <row r="1903" spans="2:2" x14ac:dyDescent="0.2">
      <c r="B1903" s="3"/>
    </row>
    <row r="1904" spans="2:2" x14ac:dyDescent="0.2">
      <c r="B1904" s="3"/>
    </row>
    <row r="1905" spans="2:2" x14ac:dyDescent="0.2">
      <c r="B1905" s="3"/>
    </row>
    <row r="1906" spans="2:2" x14ac:dyDescent="0.2">
      <c r="B1906" s="3"/>
    </row>
    <row r="1907" spans="2:2" x14ac:dyDescent="0.2">
      <c r="B1907" s="3"/>
    </row>
    <row r="1908" spans="2:2" x14ac:dyDescent="0.2">
      <c r="B1908" s="3"/>
    </row>
    <row r="1909" spans="2:2" x14ac:dyDescent="0.2">
      <c r="B1909" s="3"/>
    </row>
    <row r="1910" spans="2:2" x14ac:dyDescent="0.2">
      <c r="B1910" s="3"/>
    </row>
    <row r="1911" spans="2:2" x14ac:dyDescent="0.2">
      <c r="B1911" s="3"/>
    </row>
    <row r="1912" spans="2:2" x14ac:dyDescent="0.2">
      <c r="B1912" s="3"/>
    </row>
    <row r="1913" spans="2:2" x14ac:dyDescent="0.2">
      <c r="B1913" s="3"/>
    </row>
    <row r="1914" spans="2:2" x14ac:dyDescent="0.2">
      <c r="B1914" s="3"/>
    </row>
    <row r="1915" spans="2:2" x14ac:dyDescent="0.2">
      <c r="B1915" s="3"/>
    </row>
    <row r="1916" spans="2:2" x14ac:dyDescent="0.2">
      <c r="B1916" s="3"/>
    </row>
    <row r="1917" spans="2:2" x14ac:dyDescent="0.2">
      <c r="B1917" s="3"/>
    </row>
    <row r="1918" spans="2:2" x14ac:dyDescent="0.2">
      <c r="B1918" s="3"/>
    </row>
    <row r="1919" spans="2:2" x14ac:dyDescent="0.2">
      <c r="B1919" s="3"/>
    </row>
    <row r="1920" spans="2:2" x14ac:dyDescent="0.2">
      <c r="B1920" s="3"/>
    </row>
    <row r="1921" spans="2:2" x14ac:dyDescent="0.2">
      <c r="B1921" s="3"/>
    </row>
    <row r="1922" spans="2:2" x14ac:dyDescent="0.2">
      <c r="B1922" s="3"/>
    </row>
    <row r="1923" spans="2:2" x14ac:dyDescent="0.2">
      <c r="B1923" s="3"/>
    </row>
    <row r="1924" spans="2:2" x14ac:dyDescent="0.2">
      <c r="B1924" s="3"/>
    </row>
    <row r="1925" spans="2:2" x14ac:dyDescent="0.2">
      <c r="B1925" s="3"/>
    </row>
    <row r="1926" spans="2:2" x14ac:dyDescent="0.2">
      <c r="B1926" s="3"/>
    </row>
    <row r="1927" spans="2:2" x14ac:dyDescent="0.2">
      <c r="B1927" s="3"/>
    </row>
    <row r="1928" spans="2:2" x14ac:dyDescent="0.2">
      <c r="B1928" s="3"/>
    </row>
    <row r="1929" spans="2:2" x14ac:dyDescent="0.2">
      <c r="B1929" s="3"/>
    </row>
    <row r="1930" spans="2:2" x14ac:dyDescent="0.2">
      <c r="B1930" s="3"/>
    </row>
    <row r="1931" spans="2:2" x14ac:dyDescent="0.2">
      <c r="B1931" s="3"/>
    </row>
    <row r="1932" spans="2:2" x14ac:dyDescent="0.2">
      <c r="B1932" s="3"/>
    </row>
    <row r="1933" spans="2:2" x14ac:dyDescent="0.2">
      <c r="B1933" s="3"/>
    </row>
    <row r="1934" spans="2:2" x14ac:dyDescent="0.2">
      <c r="B1934" s="3"/>
    </row>
    <row r="1935" spans="2:2" x14ac:dyDescent="0.2">
      <c r="B1935" s="3"/>
    </row>
    <row r="1936" spans="2:2" x14ac:dyDescent="0.2">
      <c r="B1936" s="3"/>
    </row>
    <row r="1937" spans="2:2" x14ac:dyDescent="0.2">
      <c r="B1937" s="3"/>
    </row>
    <row r="1938" spans="2:2" x14ac:dyDescent="0.2">
      <c r="B1938" s="3"/>
    </row>
    <row r="1939" spans="2:2" x14ac:dyDescent="0.2">
      <c r="B1939" s="3"/>
    </row>
    <row r="1940" spans="2:2" x14ac:dyDescent="0.2">
      <c r="B1940" s="3"/>
    </row>
    <row r="1941" spans="2:2" x14ac:dyDescent="0.2">
      <c r="B1941" s="3"/>
    </row>
    <row r="1942" spans="2:2" x14ac:dyDescent="0.2">
      <c r="B1942" s="3"/>
    </row>
    <row r="1943" spans="2:2" x14ac:dyDescent="0.2">
      <c r="B1943" s="3"/>
    </row>
    <row r="1944" spans="2:2" x14ac:dyDescent="0.2">
      <c r="B1944" s="3"/>
    </row>
    <row r="1945" spans="2:2" x14ac:dyDescent="0.2">
      <c r="B1945" s="3"/>
    </row>
    <row r="1946" spans="2:2" x14ac:dyDescent="0.2">
      <c r="B1946" s="3"/>
    </row>
    <row r="1947" spans="2:2" x14ac:dyDescent="0.2">
      <c r="B1947" s="3"/>
    </row>
    <row r="1948" spans="2:2" x14ac:dyDescent="0.2">
      <c r="B1948" s="3"/>
    </row>
    <row r="1949" spans="2:2" x14ac:dyDescent="0.2">
      <c r="B1949" s="3"/>
    </row>
    <row r="1950" spans="2:2" x14ac:dyDescent="0.2">
      <c r="B1950" s="3"/>
    </row>
    <row r="1951" spans="2:2" x14ac:dyDescent="0.2">
      <c r="B1951" s="3"/>
    </row>
    <row r="1952" spans="2:2" x14ac:dyDescent="0.2">
      <c r="B1952" s="3"/>
    </row>
    <row r="1953" spans="2:2" x14ac:dyDescent="0.2">
      <c r="B1953" s="3"/>
    </row>
    <row r="1954" spans="2:2" x14ac:dyDescent="0.2">
      <c r="B1954" s="3"/>
    </row>
    <row r="1955" spans="2:2" x14ac:dyDescent="0.2">
      <c r="B1955" s="3"/>
    </row>
    <row r="1956" spans="2:2" x14ac:dyDescent="0.2">
      <c r="B1956" s="3"/>
    </row>
    <row r="1957" spans="2:2" x14ac:dyDescent="0.2">
      <c r="B1957" s="3"/>
    </row>
    <row r="1958" spans="2:2" x14ac:dyDescent="0.2">
      <c r="B1958" s="3"/>
    </row>
    <row r="1959" spans="2:2" x14ac:dyDescent="0.2">
      <c r="B1959" s="3"/>
    </row>
    <row r="1960" spans="2:2" x14ac:dyDescent="0.2">
      <c r="B1960" s="3"/>
    </row>
    <row r="1961" spans="2:2" x14ac:dyDescent="0.2">
      <c r="B1961" s="3"/>
    </row>
    <row r="1962" spans="2:2" x14ac:dyDescent="0.2">
      <c r="B1962" s="3"/>
    </row>
    <row r="1963" spans="2:2" x14ac:dyDescent="0.2">
      <c r="B1963" s="3"/>
    </row>
    <row r="1964" spans="2:2" x14ac:dyDescent="0.2">
      <c r="B1964" s="3"/>
    </row>
    <row r="1965" spans="2:2" x14ac:dyDescent="0.2">
      <c r="B1965" s="3"/>
    </row>
    <row r="1966" spans="2:2" x14ac:dyDescent="0.2">
      <c r="B1966" s="3"/>
    </row>
    <row r="1967" spans="2:2" x14ac:dyDescent="0.2">
      <c r="B1967" s="3"/>
    </row>
    <row r="1968" spans="2:2" x14ac:dyDescent="0.2">
      <c r="B1968" s="3"/>
    </row>
    <row r="1969" spans="2:2" x14ac:dyDescent="0.2">
      <c r="B1969" s="3"/>
    </row>
    <row r="1970" spans="2:2" x14ac:dyDescent="0.2">
      <c r="B1970" s="3"/>
    </row>
    <row r="1971" spans="2:2" x14ac:dyDescent="0.2">
      <c r="B1971" s="3"/>
    </row>
    <row r="1972" spans="2:2" x14ac:dyDescent="0.2">
      <c r="B1972" s="3"/>
    </row>
    <row r="1973" spans="2:2" x14ac:dyDescent="0.2">
      <c r="B1973" s="3"/>
    </row>
    <row r="1974" spans="2:2" x14ac:dyDescent="0.2">
      <c r="B1974" s="3"/>
    </row>
    <row r="1975" spans="2:2" x14ac:dyDescent="0.2">
      <c r="B1975" s="3"/>
    </row>
    <row r="1976" spans="2:2" x14ac:dyDescent="0.2">
      <c r="B1976" s="3"/>
    </row>
    <row r="1977" spans="2:2" x14ac:dyDescent="0.2">
      <c r="B1977" s="3"/>
    </row>
    <row r="1978" spans="2:2" x14ac:dyDescent="0.2">
      <c r="B1978" s="3"/>
    </row>
    <row r="1979" spans="2:2" x14ac:dyDescent="0.2">
      <c r="B1979" s="3"/>
    </row>
    <row r="1980" spans="2:2" x14ac:dyDescent="0.2">
      <c r="B1980" s="3"/>
    </row>
    <row r="1981" spans="2:2" x14ac:dyDescent="0.2">
      <c r="B1981" s="3"/>
    </row>
    <row r="1982" spans="2:2" x14ac:dyDescent="0.2">
      <c r="B1982" s="3"/>
    </row>
    <row r="1983" spans="2:2" x14ac:dyDescent="0.2">
      <c r="B1983" s="3"/>
    </row>
    <row r="1984" spans="2:2" x14ac:dyDescent="0.2">
      <c r="B1984" s="3"/>
    </row>
    <row r="1985" spans="2:2" x14ac:dyDescent="0.2">
      <c r="B1985" s="3"/>
    </row>
    <row r="1986" spans="2:2" x14ac:dyDescent="0.2">
      <c r="B1986" s="3"/>
    </row>
    <row r="1987" spans="2:2" x14ac:dyDescent="0.2">
      <c r="B1987" s="3"/>
    </row>
    <row r="1988" spans="2:2" x14ac:dyDescent="0.2">
      <c r="B1988" s="3"/>
    </row>
    <row r="1989" spans="2:2" x14ac:dyDescent="0.2">
      <c r="B1989" s="3"/>
    </row>
    <row r="1990" spans="2:2" x14ac:dyDescent="0.2">
      <c r="B1990" s="3"/>
    </row>
    <row r="1991" spans="2:2" x14ac:dyDescent="0.2">
      <c r="B1991" s="3"/>
    </row>
    <row r="1992" spans="2:2" x14ac:dyDescent="0.2">
      <c r="B1992" s="3"/>
    </row>
    <row r="1993" spans="2:2" x14ac:dyDescent="0.2">
      <c r="B1993" s="3"/>
    </row>
    <row r="1994" spans="2:2" x14ac:dyDescent="0.2">
      <c r="B1994" s="3"/>
    </row>
    <row r="1995" spans="2:2" x14ac:dyDescent="0.2">
      <c r="B1995" s="3"/>
    </row>
    <row r="1996" spans="2:2" x14ac:dyDescent="0.2">
      <c r="B1996" s="3"/>
    </row>
    <row r="1997" spans="2:2" x14ac:dyDescent="0.2">
      <c r="B1997" s="3"/>
    </row>
    <row r="1998" spans="2:2" x14ac:dyDescent="0.2">
      <c r="B1998" s="3"/>
    </row>
    <row r="1999" spans="2:2" x14ac:dyDescent="0.2">
      <c r="B1999" s="3"/>
    </row>
    <row r="2000" spans="2:2" x14ac:dyDescent="0.2">
      <c r="B2000" s="3"/>
    </row>
    <row r="2001" spans="2:2" x14ac:dyDescent="0.2">
      <c r="B2001" s="3"/>
    </row>
    <row r="2002" spans="2:2" x14ac:dyDescent="0.2">
      <c r="B2002" s="3"/>
    </row>
    <row r="2003" spans="2:2" x14ac:dyDescent="0.2">
      <c r="B2003" s="3"/>
    </row>
    <row r="2004" spans="2:2" x14ac:dyDescent="0.2">
      <c r="B2004" s="3"/>
    </row>
    <row r="2005" spans="2:2" x14ac:dyDescent="0.2">
      <c r="B2005" s="3"/>
    </row>
    <row r="2006" spans="2:2" x14ac:dyDescent="0.2">
      <c r="B2006" s="3"/>
    </row>
    <row r="2007" spans="2:2" x14ac:dyDescent="0.2">
      <c r="B2007" s="3"/>
    </row>
    <row r="2008" spans="2:2" x14ac:dyDescent="0.2">
      <c r="B2008" s="3"/>
    </row>
    <row r="2009" spans="2:2" x14ac:dyDescent="0.2">
      <c r="B2009" s="3"/>
    </row>
    <row r="2010" spans="2:2" x14ac:dyDescent="0.2">
      <c r="B2010" s="3"/>
    </row>
    <row r="2011" spans="2:2" x14ac:dyDescent="0.2">
      <c r="B2011" s="3"/>
    </row>
    <row r="2012" spans="2:2" x14ac:dyDescent="0.2">
      <c r="B2012" s="3"/>
    </row>
    <row r="2013" spans="2:2" x14ac:dyDescent="0.2">
      <c r="B2013" s="3"/>
    </row>
    <row r="2014" spans="2:2" x14ac:dyDescent="0.2">
      <c r="B2014" s="3"/>
    </row>
    <row r="2015" spans="2:2" x14ac:dyDescent="0.2">
      <c r="B2015" s="3"/>
    </row>
    <row r="2016" spans="2:2" x14ac:dyDescent="0.2">
      <c r="B2016" s="3"/>
    </row>
    <row r="2017" spans="2:2" x14ac:dyDescent="0.2">
      <c r="B2017" s="3"/>
    </row>
    <row r="2018" spans="2:2" x14ac:dyDescent="0.2">
      <c r="B2018" s="3"/>
    </row>
    <row r="2019" spans="2:2" x14ac:dyDescent="0.2">
      <c r="B2019" s="3"/>
    </row>
    <row r="2020" spans="2:2" x14ac:dyDescent="0.2">
      <c r="B2020" s="3"/>
    </row>
    <row r="2021" spans="2:2" x14ac:dyDescent="0.2">
      <c r="B2021" s="3"/>
    </row>
    <row r="2022" spans="2:2" x14ac:dyDescent="0.2">
      <c r="B2022" s="3"/>
    </row>
    <row r="2023" spans="2:2" x14ac:dyDescent="0.2">
      <c r="B2023" s="3"/>
    </row>
    <row r="2024" spans="2:2" x14ac:dyDescent="0.2">
      <c r="B2024" s="3"/>
    </row>
    <row r="2025" spans="2:2" x14ac:dyDescent="0.2">
      <c r="B2025" s="3"/>
    </row>
    <row r="2026" spans="2:2" x14ac:dyDescent="0.2">
      <c r="B2026" s="3"/>
    </row>
    <row r="2027" spans="2:2" x14ac:dyDescent="0.2">
      <c r="B2027" s="3"/>
    </row>
    <row r="2028" spans="2:2" x14ac:dyDescent="0.2">
      <c r="B2028" s="3"/>
    </row>
    <row r="2029" spans="2:2" x14ac:dyDescent="0.2">
      <c r="B2029" s="3"/>
    </row>
    <row r="2030" spans="2:2" x14ac:dyDescent="0.2">
      <c r="B2030" s="3"/>
    </row>
    <row r="2031" spans="2:2" x14ac:dyDescent="0.2">
      <c r="B2031" s="3"/>
    </row>
    <row r="2032" spans="2:2" x14ac:dyDescent="0.2">
      <c r="B2032" s="3"/>
    </row>
    <row r="2033" spans="2:2" x14ac:dyDescent="0.2">
      <c r="B2033" s="3"/>
    </row>
    <row r="2034" spans="2:2" x14ac:dyDescent="0.2">
      <c r="B2034" s="3"/>
    </row>
    <row r="2035" spans="2:2" x14ac:dyDescent="0.2">
      <c r="B2035" s="3"/>
    </row>
    <row r="2036" spans="2:2" x14ac:dyDescent="0.2">
      <c r="B2036" s="3"/>
    </row>
    <row r="2037" spans="2:2" x14ac:dyDescent="0.2">
      <c r="B2037" s="3"/>
    </row>
    <row r="2038" spans="2:2" x14ac:dyDescent="0.2">
      <c r="B2038" s="3"/>
    </row>
    <row r="2039" spans="2:2" x14ac:dyDescent="0.2">
      <c r="B2039" s="3"/>
    </row>
    <row r="2040" spans="2:2" x14ac:dyDescent="0.2">
      <c r="B2040" s="3"/>
    </row>
    <row r="2041" spans="2:2" x14ac:dyDescent="0.2">
      <c r="B2041" s="3"/>
    </row>
    <row r="2042" spans="2:2" x14ac:dyDescent="0.2">
      <c r="B2042" s="3"/>
    </row>
    <row r="2043" spans="2:2" x14ac:dyDescent="0.2">
      <c r="B2043" s="3"/>
    </row>
    <row r="2044" spans="2:2" x14ac:dyDescent="0.2">
      <c r="B2044" s="3"/>
    </row>
    <row r="2045" spans="2:2" x14ac:dyDescent="0.2">
      <c r="B2045" s="3"/>
    </row>
    <row r="2046" spans="2:2" x14ac:dyDescent="0.2">
      <c r="B2046" s="3"/>
    </row>
    <row r="2047" spans="2:2" x14ac:dyDescent="0.2">
      <c r="B2047" s="3"/>
    </row>
    <row r="2048" spans="2:2" x14ac:dyDescent="0.2">
      <c r="B2048" s="3"/>
    </row>
    <row r="2049" spans="2:2" x14ac:dyDescent="0.2">
      <c r="B2049" s="3"/>
    </row>
    <row r="2050" spans="2:2" x14ac:dyDescent="0.2">
      <c r="B2050" s="3"/>
    </row>
    <row r="2051" spans="2:2" x14ac:dyDescent="0.2">
      <c r="B2051" s="3"/>
    </row>
    <row r="2052" spans="2:2" x14ac:dyDescent="0.2">
      <c r="B2052" s="3"/>
    </row>
    <row r="2053" spans="2:2" x14ac:dyDescent="0.2">
      <c r="B2053" s="3"/>
    </row>
    <row r="2054" spans="2:2" x14ac:dyDescent="0.2">
      <c r="B2054" s="3"/>
    </row>
    <row r="2055" spans="2:2" x14ac:dyDescent="0.2">
      <c r="B2055" s="3"/>
    </row>
    <row r="2056" spans="2:2" x14ac:dyDescent="0.2">
      <c r="B2056" s="3"/>
    </row>
    <row r="2057" spans="2:2" x14ac:dyDescent="0.2">
      <c r="B2057" s="3"/>
    </row>
    <row r="2058" spans="2:2" x14ac:dyDescent="0.2">
      <c r="B2058" s="3"/>
    </row>
    <row r="2059" spans="2:2" x14ac:dyDescent="0.2">
      <c r="B2059" s="3"/>
    </row>
    <row r="2060" spans="2:2" x14ac:dyDescent="0.2">
      <c r="B2060" s="3"/>
    </row>
    <row r="2061" spans="2:2" x14ac:dyDescent="0.2">
      <c r="B2061" s="3"/>
    </row>
    <row r="2062" spans="2:2" x14ac:dyDescent="0.2">
      <c r="B2062" s="3"/>
    </row>
    <row r="2063" spans="2:2" x14ac:dyDescent="0.2">
      <c r="B2063" s="3"/>
    </row>
    <row r="2064" spans="2:2" x14ac:dyDescent="0.2">
      <c r="B2064" s="3"/>
    </row>
    <row r="2065" spans="2:2" x14ac:dyDescent="0.2">
      <c r="B2065" s="3"/>
    </row>
    <row r="2066" spans="2:2" x14ac:dyDescent="0.2">
      <c r="B2066" s="3"/>
    </row>
    <row r="2067" spans="2:2" x14ac:dyDescent="0.2">
      <c r="B2067" s="3"/>
    </row>
    <row r="2068" spans="2:2" x14ac:dyDescent="0.2">
      <c r="B2068" s="3"/>
    </row>
    <row r="2069" spans="2:2" x14ac:dyDescent="0.2">
      <c r="B2069" s="3"/>
    </row>
    <row r="2070" spans="2:2" x14ac:dyDescent="0.2">
      <c r="B2070" s="3"/>
    </row>
    <row r="2071" spans="2:2" x14ac:dyDescent="0.2">
      <c r="B2071" s="3"/>
    </row>
    <row r="2072" spans="2:2" x14ac:dyDescent="0.2">
      <c r="B2072" s="3"/>
    </row>
    <row r="2073" spans="2:2" x14ac:dyDescent="0.2">
      <c r="B2073" s="3"/>
    </row>
    <row r="2074" spans="2:2" x14ac:dyDescent="0.2">
      <c r="B2074" s="3"/>
    </row>
    <row r="2075" spans="2:2" x14ac:dyDescent="0.2">
      <c r="B2075" s="3"/>
    </row>
    <row r="2076" spans="2:2" x14ac:dyDescent="0.2">
      <c r="B2076" s="3"/>
    </row>
    <row r="2077" spans="2:2" x14ac:dyDescent="0.2">
      <c r="B2077" s="3"/>
    </row>
    <row r="2078" spans="2:2" x14ac:dyDescent="0.2">
      <c r="B2078" s="3"/>
    </row>
    <row r="2079" spans="2:2" x14ac:dyDescent="0.2">
      <c r="B2079" s="3"/>
    </row>
    <row r="2080" spans="2:2" x14ac:dyDescent="0.2">
      <c r="B2080" s="3"/>
    </row>
    <row r="2081" spans="2:2" x14ac:dyDescent="0.2">
      <c r="B2081" s="3"/>
    </row>
    <row r="2082" spans="2:2" x14ac:dyDescent="0.2">
      <c r="B2082" s="3"/>
    </row>
    <row r="2083" spans="2:2" x14ac:dyDescent="0.2">
      <c r="B2083" s="3"/>
    </row>
    <row r="2084" spans="2:2" x14ac:dyDescent="0.2">
      <c r="B2084" s="3"/>
    </row>
    <row r="2085" spans="2:2" x14ac:dyDescent="0.2">
      <c r="B2085" s="3"/>
    </row>
    <row r="2086" spans="2:2" x14ac:dyDescent="0.2">
      <c r="B2086" s="3"/>
    </row>
    <row r="2087" spans="2:2" x14ac:dyDescent="0.2">
      <c r="B2087" s="3"/>
    </row>
    <row r="2088" spans="2:2" x14ac:dyDescent="0.2">
      <c r="B2088" s="3"/>
    </row>
    <row r="2089" spans="2:2" x14ac:dyDescent="0.2">
      <c r="B2089" s="3"/>
    </row>
    <row r="2090" spans="2:2" x14ac:dyDescent="0.2">
      <c r="B2090" s="3"/>
    </row>
    <row r="2091" spans="2:2" x14ac:dyDescent="0.2">
      <c r="B2091" s="3"/>
    </row>
    <row r="2092" spans="2:2" x14ac:dyDescent="0.2">
      <c r="B2092" s="3"/>
    </row>
    <row r="2093" spans="2:2" x14ac:dyDescent="0.2">
      <c r="B2093" s="3"/>
    </row>
    <row r="2094" spans="2:2" x14ac:dyDescent="0.2">
      <c r="B2094" s="3"/>
    </row>
    <row r="2095" spans="2:2" x14ac:dyDescent="0.2">
      <c r="B2095" s="3"/>
    </row>
    <row r="2096" spans="2:2" x14ac:dyDescent="0.2">
      <c r="B2096" s="3"/>
    </row>
    <row r="2097" spans="2:2" x14ac:dyDescent="0.2">
      <c r="B2097" s="3"/>
    </row>
    <row r="2098" spans="2:2" x14ac:dyDescent="0.2">
      <c r="B2098" s="3"/>
    </row>
    <row r="2099" spans="2:2" x14ac:dyDescent="0.2">
      <c r="B2099" s="3"/>
    </row>
    <row r="2100" spans="2:2" x14ac:dyDescent="0.2">
      <c r="B2100" s="3"/>
    </row>
    <row r="2101" spans="2:2" x14ac:dyDescent="0.2">
      <c r="B2101" s="3"/>
    </row>
    <row r="2102" spans="2:2" x14ac:dyDescent="0.2">
      <c r="B2102" s="3"/>
    </row>
    <row r="2103" spans="2:2" x14ac:dyDescent="0.2">
      <c r="B2103" s="3"/>
    </row>
    <row r="2104" spans="2:2" x14ac:dyDescent="0.2">
      <c r="B2104" s="3"/>
    </row>
    <row r="2105" spans="2:2" x14ac:dyDescent="0.2">
      <c r="B2105" s="3"/>
    </row>
    <row r="2106" spans="2:2" x14ac:dyDescent="0.2">
      <c r="B2106" s="3"/>
    </row>
    <row r="2107" spans="2:2" x14ac:dyDescent="0.2">
      <c r="B2107" s="3"/>
    </row>
    <row r="2108" spans="2:2" x14ac:dyDescent="0.2">
      <c r="B2108" s="3"/>
    </row>
    <row r="2109" spans="2:2" x14ac:dyDescent="0.2">
      <c r="B2109" s="3"/>
    </row>
    <row r="2110" spans="2:2" x14ac:dyDescent="0.2">
      <c r="B2110" s="3"/>
    </row>
    <row r="2111" spans="2:2" x14ac:dyDescent="0.2">
      <c r="B2111" s="3"/>
    </row>
    <row r="2112" spans="2:2" x14ac:dyDescent="0.2">
      <c r="B2112" s="3"/>
    </row>
    <row r="2113" spans="2:2" x14ac:dyDescent="0.2">
      <c r="B2113" s="3"/>
    </row>
    <row r="2114" spans="2:2" x14ac:dyDescent="0.2">
      <c r="B2114" s="3"/>
    </row>
    <row r="2115" spans="2:2" x14ac:dyDescent="0.2">
      <c r="B2115" s="3"/>
    </row>
    <row r="2116" spans="2:2" x14ac:dyDescent="0.2">
      <c r="B2116" s="3"/>
    </row>
    <row r="2117" spans="2:2" x14ac:dyDescent="0.2">
      <c r="B2117" s="3"/>
    </row>
    <row r="2118" spans="2:2" x14ac:dyDescent="0.2">
      <c r="B2118" s="3"/>
    </row>
    <row r="2119" spans="2:2" x14ac:dyDescent="0.2">
      <c r="B2119" s="3"/>
    </row>
    <row r="2120" spans="2:2" x14ac:dyDescent="0.2">
      <c r="B2120" s="3"/>
    </row>
    <row r="2121" spans="2:2" x14ac:dyDescent="0.2">
      <c r="B2121" s="3"/>
    </row>
    <row r="2122" spans="2:2" x14ac:dyDescent="0.2">
      <c r="B2122" s="3"/>
    </row>
    <row r="2123" spans="2:2" x14ac:dyDescent="0.2">
      <c r="B2123" s="3"/>
    </row>
    <row r="2124" spans="2:2" x14ac:dyDescent="0.2">
      <c r="B2124" s="3"/>
    </row>
    <row r="2125" spans="2:2" x14ac:dyDescent="0.2">
      <c r="B2125" s="3"/>
    </row>
    <row r="2126" spans="2:2" x14ac:dyDescent="0.2">
      <c r="B2126" s="3"/>
    </row>
    <row r="2127" spans="2:2" x14ac:dyDescent="0.2">
      <c r="B2127" s="3"/>
    </row>
    <row r="2128" spans="2:2" x14ac:dyDescent="0.2">
      <c r="B2128" s="3"/>
    </row>
    <row r="2129" spans="2:2" x14ac:dyDescent="0.2">
      <c r="B2129" s="3"/>
    </row>
    <row r="2130" spans="2:2" x14ac:dyDescent="0.2">
      <c r="B2130" s="3"/>
    </row>
    <row r="2131" spans="2:2" x14ac:dyDescent="0.2">
      <c r="B2131" s="3"/>
    </row>
    <row r="2132" spans="2:2" x14ac:dyDescent="0.2">
      <c r="B2132" s="3"/>
    </row>
    <row r="2133" spans="2:2" x14ac:dyDescent="0.2">
      <c r="B2133" s="3"/>
    </row>
    <row r="2134" spans="2:2" x14ac:dyDescent="0.2">
      <c r="B2134" s="3"/>
    </row>
    <row r="2135" spans="2:2" x14ac:dyDescent="0.2">
      <c r="B2135" s="3"/>
    </row>
    <row r="2136" spans="2:2" x14ac:dyDescent="0.2">
      <c r="B2136" s="3"/>
    </row>
    <row r="2137" spans="2:2" x14ac:dyDescent="0.2">
      <c r="B2137" s="3"/>
    </row>
    <row r="2138" spans="2:2" x14ac:dyDescent="0.2">
      <c r="B2138" s="3"/>
    </row>
    <row r="2139" spans="2:2" x14ac:dyDescent="0.2">
      <c r="B2139" s="3"/>
    </row>
    <row r="2140" spans="2:2" x14ac:dyDescent="0.2">
      <c r="B2140" s="3"/>
    </row>
    <row r="2141" spans="2:2" x14ac:dyDescent="0.2">
      <c r="B2141" s="3"/>
    </row>
    <row r="2142" spans="2:2" x14ac:dyDescent="0.2">
      <c r="B2142" s="3"/>
    </row>
    <row r="2143" spans="2:2" x14ac:dyDescent="0.2">
      <c r="B2143" s="3"/>
    </row>
    <row r="2144" spans="2:2" x14ac:dyDescent="0.2">
      <c r="B2144" s="3"/>
    </row>
    <row r="2145" spans="2:2" x14ac:dyDescent="0.2">
      <c r="B2145" s="3"/>
    </row>
    <row r="2146" spans="2:2" x14ac:dyDescent="0.2">
      <c r="B2146" s="3"/>
    </row>
    <row r="2147" spans="2:2" x14ac:dyDescent="0.2">
      <c r="B2147" s="3"/>
    </row>
    <row r="2148" spans="2:2" x14ac:dyDescent="0.2">
      <c r="B2148" s="3"/>
    </row>
    <row r="2149" spans="2:2" x14ac:dyDescent="0.2">
      <c r="B2149" s="3"/>
    </row>
    <row r="2150" spans="2:2" x14ac:dyDescent="0.2">
      <c r="B2150" s="3"/>
    </row>
    <row r="2151" spans="2:2" x14ac:dyDescent="0.2">
      <c r="B2151" s="3"/>
    </row>
    <row r="2152" spans="2:2" x14ac:dyDescent="0.2">
      <c r="B2152" s="3"/>
    </row>
    <row r="2153" spans="2:2" x14ac:dyDescent="0.2">
      <c r="B2153" s="3"/>
    </row>
    <row r="2154" spans="2:2" x14ac:dyDescent="0.2">
      <c r="B2154" s="3"/>
    </row>
    <row r="2155" spans="2:2" x14ac:dyDescent="0.2">
      <c r="B2155" s="3"/>
    </row>
    <row r="2156" spans="2:2" x14ac:dyDescent="0.2">
      <c r="B2156" s="3"/>
    </row>
    <row r="2157" spans="2:2" x14ac:dyDescent="0.2">
      <c r="B2157" s="3"/>
    </row>
    <row r="2158" spans="2:2" x14ac:dyDescent="0.2">
      <c r="B2158" s="3"/>
    </row>
    <row r="2159" spans="2:2" x14ac:dyDescent="0.2">
      <c r="B2159" s="3"/>
    </row>
    <row r="2160" spans="2:2" x14ac:dyDescent="0.2">
      <c r="B2160" s="3"/>
    </row>
    <row r="2161" spans="2:2" x14ac:dyDescent="0.2">
      <c r="B2161" s="3"/>
    </row>
    <row r="2162" spans="2:2" x14ac:dyDescent="0.2">
      <c r="B2162" s="3"/>
    </row>
    <row r="2163" spans="2:2" x14ac:dyDescent="0.2">
      <c r="B2163" s="3"/>
    </row>
    <row r="2164" spans="2:2" x14ac:dyDescent="0.2">
      <c r="B2164" s="3"/>
    </row>
    <row r="2165" spans="2:2" x14ac:dyDescent="0.2">
      <c r="B2165" s="3"/>
    </row>
    <row r="2166" spans="2:2" x14ac:dyDescent="0.2">
      <c r="B2166" s="3"/>
    </row>
    <row r="2167" spans="2:2" x14ac:dyDescent="0.2">
      <c r="B2167" s="3"/>
    </row>
    <row r="2168" spans="2:2" x14ac:dyDescent="0.2">
      <c r="B2168" s="3"/>
    </row>
    <row r="2169" spans="2:2" x14ac:dyDescent="0.2">
      <c r="B2169" s="3"/>
    </row>
    <row r="2170" spans="2:2" x14ac:dyDescent="0.2">
      <c r="B2170" s="3"/>
    </row>
    <row r="2171" spans="2:2" x14ac:dyDescent="0.2">
      <c r="B2171" s="3"/>
    </row>
    <row r="2172" spans="2:2" x14ac:dyDescent="0.2">
      <c r="B2172" s="3"/>
    </row>
    <row r="2173" spans="2:2" x14ac:dyDescent="0.2">
      <c r="B2173" s="3"/>
    </row>
    <row r="2174" spans="2:2" x14ac:dyDescent="0.2">
      <c r="B2174" s="3"/>
    </row>
    <row r="2175" spans="2:2" x14ac:dyDescent="0.2">
      <c r="B2175" s="3"/>
    </row>
    <row r="2176" spans="2:2" x14ac:dyDescent="0.2">
      <c r="B2176" s="3"/>
    </row>
    <row r="2177" spans="2:2" x14ac:dyDescent="0.2">
      <c r="B2177" s="3"/>
    </row>
    <row r="2178" spans="2:2" x14ac:dyDescent="0.2">
      <c r="B2178" s="3"/>
    </row>
    <row r="2179" spans="2:2" x14ac:dyDescent="0.2">
      <c r="B2179" s="3"/>
    </row>
    <row r="2180" spans="2:2" x14ac:dyDescent="0.2">
      <c r="B2180" s="3"/>
    </row>
    <row r="2181" spans="2:2" x14ac:dyDescent="0.2">
      <c r="B2181" s="3"/>
    </row>
    <row r="2182" spans="2:2" x14ac:dyDescent="0.2">
      <c r="B2182" s="3"/>
    </row>
    <row r="2183" spans="2:2" x14ac:dyDescent="0.2">
      <c r="B2183" s="3"/>
    </row>
    <row r="2184" spans="2:2" x14ac:dyDescent="0.2">
      <c r="B2184" s="3"/>
    </row>
    <row r="2185" spans="2:2" x14ac:dyDescent="0.2">
      <c r="B2185" s="3"/>
    </row>
    <row r="2186" spans="2:2" x14ac:dyDescent="0.2">
      <c r="B2186" s="3"/>
    </row>
    <row r="2187" spans="2:2" x14ac:dyDescent="0.2">
      <c r="B2187" s="3"/>
    </row>
    <row r="2188" spans="2:2" x14ac:dyDescent="0.2">
      <c r="B2188" s="3"/>
    </row>
    <row r="2189" spans="2:2" x14ac:dyDescent="0.2">
      <c r="B2189" s="3"/>
    </row>
    <row r="2190" spans="2:2" x14ac:dyDescent="0.2">
      <c r="B2190" s="3"/>
    </row>
    <row r="2191" spans="2:2" x14ac:dyDescent="0.2">
      <c r="B2191" s="3"/>
    </row>
    <row r="2192" spans="2:2" x14ac:dyDescent="0.2">
      <c r="B2192" s="3"/>
    </row>
    <row r="2193" spans="2:2" x14ac:dyDescent="0.2">
      <c r="B2193" s="3"/>
    </row>
    <row r="2194" spans="2:2" x14ac:dyDescent="0.2">
      <c r="B2194" s="3"/>
    </row>
    <row r="2195" spans="2:2" x14ac:dyDescent="0.2">
      <c r="B2195" s="3"/>
    </row>
    <row r="2196" spans="2:2" x14ac:dyDescent="0.2">
      <c r="B2196" s="3"/>
    </row>
    <row r="2197" spans="2:2" x14ac:dyDescent="0.2">
      <c r="B2197" s="3"/>
    </row>
    <row r="2198" spans="2:2" x14ac:dyDescent="0.2">
      <c r="B2198" s="3"/>
    </row>
    <row r="2199" spans="2:2" x14ac:dyDescent="0.2">
      <c r="B2199" s="3"/>
    </row>
    <row r="2200" spans="2:2" x14ac:dyDescent="0.2">
      <c r="B2200" s="3"/>
    </row>
    <row r="2201" spans="2:2" x14ac:dyDescent="0.2">
      <c r="B2201" s="3"/>
    </row>
    <row r="2202" spans="2:2" x14ac:dyDescent="0.2">
      <c r="B2202" s="3"/>
    </row>
    <row r="2203" spans="2:2" x14ac:dyDescent="0.2">
      <c r="B2203" s="3"/>
    </row>
    <row r="2204" spans="2:2" x14ac:dyDescent="0.2">
      <c r="B2204" s="3"/>
    </row>
    <row r="2205" spans="2:2" x14ac:dyDescent="0.2">
      <c r="B2205" s="3"/>
    </row>
    <row r="2206" spans="2:2" x14ac:dyDescent="0.2">
      <c r="B2206" s="3"/>
    </row>
    <row r="2207" spans="2:2" x14ac:dyDescent="0.2">
      <c r="B2207" s="3"/>
    </row>
    <row r="2208" spans="2:2" x14ac:dyDescent="0.2">
      <c r="B2208" s="3"/>
    </row>
    <row r="2209" spans="2:2" x14ac:dyDescent="0.2">
      <c r="B2209" s="3"/>
    </row>
    <row r="2210" spans="2:2" x14ac:dyDescent="0.2">
      <c r="B2210" s="3"/>
    </row>
    <row r="2211" spans="2:2" x14ac:dyDescent="0.2">
      <c r="B2211" s="3"/>
    </row>
    <row r="2212" spans="2:2" x14ac:dyDescent="0.2">
      <c r="B2212" s="3"/>
    </row>
    <row r="2213" spans="2:2" x14ac:dyDescent="0.2">
      <c r="B2213" s="3"/>
    </row>
    <row r="2214" spans="2:2" x14ac:dyDescent="0.2">
      <c r="B2214" s="3"/>
    </row>
    <row r="2215" spans="2:2" x14ac:dyDescent="0.2">
      <c r="B2215" s="3"/>
    </row>
    <row r="2216" spans="2:2" x14ac:dyDescent="0.2">
      <c r="B2216" s="3"/>
    </row>
    <row r="2217" spans="2:2" x14ac:dyDescent="0.2">
      <c r="B2217" s="3"/>
    </row>
    <row r="2218" spans="2:2" x14ac:dyDescent="0.2">
      <c r="B2218" s="3"/>
    </row>
    <row r="2219" spans="2:2" x14ac:dyDescent="0.2">
      <c r="B2219" s="3"/>
    </row>
    <row r="2220" spans="2:2" x14ac:dyDescent="0.2">
      <c r="B2220" s="3"/>
    </row>
    <row r="2221" spans="2:2" x14ac:dyDescent="0.2">
      <c r="B2221" s="3"/>
    </row>
    <row r="2222" spans="2:2" x14ac:dyDescent="0.2">
      <c r="B2222" s="3"/>
    </row>
    <row r="2223" spans="2:2" x14ac:dyDescent="0.2">
      <c r="B2223" s="3"/>
    </row>
    <row r="2224" spans="2:2" x14ac:dyDescent="0.2">
      <c r="B2224" s="3"/>
    </row>
    <row r="2225" spans="2:2" x14ac:dyDescent="0.2">
      <c r="B2225" s="3"/>
    </row>
    <row r="2226" spans="2:2" x14ac:dyDescent="0.2">
      <c r="B2226" s="3"/>
    </row>
    <row r="2227" spans="2:2" x14ac:dyDescent="0.2">
      <c r="B2227" s="3"/>
    </row>
    <row r="2228" spans="2:2" x14ac:dyDescent="0.2">
      <c r="B2228" s="3"/>
    </row>
    <row r="2229" spans="2:2" x14ac:dyDescent="0.2">
      <c r="B2229" s="3"/>
    </row>
    <row r="2230" spans="2:2" x14ac:dyDescent="0.2">
      <c r="B2230" s="3"/>
    </row>
    <row r="2231" spans="2:2" x14ac:dyDescent="0.2">
      <c r="B2231" s="3"/>
    </row>
    <row r="2232" spans="2:2" x14ac:dyDescent="0.2">
      <c r="B2232" s="3"/>
    </row>
    <row r="2233" spans="2:2" x14ac:dyDescent="0.2">
      <c r="B2233" s="3"/>
    </row>
    <row r="2234" spans="2:2" x14ac:dyDescent="0.2">
      <c r="B2234" s="3"/>
    </row>
    <row r="2235" spans="2:2" x14ac:dyDescent="0.2">
      <c r="B2235" s="3"/>
    </row>
    <row r="2236" spans="2:2" x14ac:dyDescent="0.2">
      <c r="B2236" s="3"/>
    </row>
    <row r="2237" spans="2:2" x14ac:dyDescent="0.2">
      <c r="B2237" s="3"/>
    </row>
    <row r="2238" spans="2:2" x14ac:dyDescent="0.2">
      <c r="B2238" s="3"/>
    </row>
    <row r="2239" spans="2:2" x14ac:dyDescent="0.2">
      <c r="B2239" s="3"/>
    </row>
    <row r="2240" spans="2:2" x14ac:dyDescent="0.2">
      <c r="B2240" s="3"/>
    </row>
    <row r="2241" spans="2:2" x14ac:dyDescent="0.2">
      <c r="B2241" s="3"/>
    </row>
    <row r="2242" spans="2:2" x14ac:dyDescent="0.2">
      <c r="B2242" s="3"/>
    </row>
    <row r="2243" spans="2:2" x14ac:dyDescent="0.2">
      <c r="B2243" s="3"/>
    </row>
    <row r="2244" spans="2:2" x14ac:dyDescent="0.2">
      <c r="B2244" s="3"/>
    </row>
    <row r="2245" spans="2:2" x14ac:dyDescent="0.2">
      <c r="B2245" s="3"/>
    </row>
    <row r="2246" spans="2:2" x14ac:dyDescent="0.2">
      <c r="B2246" s="3"/>
    </row>
    <row r="2247" spans="2:2" x14ac:dyDescent="0.2">
      <c r="B2247" s="3"/>
    </row>
    <row r="2248" spans="2:2" x14ac:dyDescent="0.2">
      <c r="B2248" s="3"/>
    </row>
    <row r="2249" spans="2:2" x14ac:dyDescent="0.2">
      <c r="B2249" s="3"/>
    </row>
    <row r="2250" spans="2:2" x14ac:dyDescent="0.2">
      <c r="B2250" s="3"/>
    </row>
    <row r="2251" spans="2:2" x14ac:dyDescent="0.2">
      <c r="B2251" s="3"/>
    </row>
    <row r="2252" spans="2:2" x14ac:dyDescent="0.2">
      <c r="B2252" s="3"/>
    </row>
    <row r="2253" spans="2:2" x14ac:dyDescent="0.2">
      <c r="B2253" s="3"/>
    </row>
    <row r="2254" spans="2:2" x14ac:dyDescent="0.2">
      <c r="B2254" s="3"/>
    </row>
    <row r="2255" spans="2:2" x14ac:dyDescent="0.2">
      <c r="B2255" s="3"/>
    </row>
    <row r="2256" spans="2:2" x14ac:dyDescent="0.2">
      <c r="B2256" s="3"/>
    </row>
    <row r="2257" spans="2:2" x14ac:dyDescent="0.2">
      <c r="B2257" s="3"/>
    </row>
    <row r="2258" spans="2:2" x14ac:dyDescent="0.2">
      <c r="B2258" s="3"/>
    </row>
    <row r="2259" spans="2:2" x14ac:dyDescent="0.2">
      <c r="B2259" s="3"/>
    </row>
    <row r="2260" spans="2:2" x14ac:dyDescent="0.2">
      <c r="B2260" s="3"/>
    </row>
    <row r="2261" spans="2:2" x14ac:dyDescent="0.2">
      <c r="B2261" s="3"/>
    </row>
    <row r="2262" spans="2:2" x14ac:dyDescent="0.2">
      <c r="B2262" s="3"/>
    </row>
    <row r="2263" spans="2:2" x14ac:dyDescent="0.2">
      <c r="B2263" s="3"/>
    </row>
    <row r="2264" spans="2:2" x14ac:dyDescent="0.2">
      <c r="B2264" s="3"/>
    </row>
    <row r="2265" spans="2:2" x14ac:dyDescent="0.2">
      <c r="B2265" s="3"/>
    </row>
    <row r="2266" spans="2:2" x14ac:dyDescent="0.2">
      <c r="B2266" s="3"/>
    </row>
    <row r="2267" spans="2:2" x14ac:dyDescent="0.2">
      <c r="B2267" s="3"/>
    </row>
    <row r="2268" spans="2:2" x14ac:dyDescent="0.2">
      <c r="B2268" s="3"/>
    </row>
    <row r="2269" spans="2:2" x14ac:dyDescent="0.2">
      <c r="B2269" s="3"/>
    </row>
    <row r="2270" spans="2:2" x14ac:dyDescent="0.2">
      <c r="B2270" s="3"/>
    </row>
    <row r="2271" spans="2:2" x14ac:dyDescent="0.2">
      <c r="B2271" s="3"/>
    </row>
    <row r="2272" spans="2:2" x14ac:dyDescent="0.2">
      <c r="B2272" s="3"/>
    </row>
    <row r="2273" spans="2:2" x14ac:dyDescent="0.2">
      <c r="B2273" s="3"/>
    </row>
    <row r="2274" spans="2:2" x14ac:dyDescent="0.2">
      <c r="B2274" s="3"/>
    </row>
    <row r="2275" spans="2:2" x14ac:dyDescent="0.2">
      <c r="B2275" s="3"/>
    </row>
    <row r="2276" spans="2:2" x14ac:dyDescent="0.2">
      <c r="B2276" s="3"/>
    </row>
    <row r="2277" spans="2:2" x14ac:dyDescent="0.2">
      <c r="B2277" s="3"/>
    </row>
    <row r="2278" spans="2:2" x14ac:dyDescent="0.2">
      <c r="B2278" s="3"/>
    </row>
    <row r="2279" spans="2:2" x14ac:dyDescent="0.2">
      <c r="B2279" s="3"/>
    </row>
    <row r="2280" spans="2:2" x14ac:dyDescent="0.2">
      <c r="B2280" s="3"/>
    </row>
    <row r="2281" spans="2:2" x14ac:dyDescent="0.2">
      <c r="B2281" s="3"/>
    </row>
    <row r="2282" spans="2:2" x14ac:dyDescent="0.2">
      <c r="B2282" s="3"/>
    </row>
    <row r="2283" spans="2:2" x14ac:dyDescent="0.2">
      <c r="B2283" s="3"/>
    </row>
    <row r="2284" spans="2:2" x14ac:dyDescent="0.2">
      <c r="B2284" s="3"/>
    </row>
    <row r="2285" spans="2:2" x14ac:dyDescent="0.2">
      <c r="B2285" s="3"/>
    </row>
    <row r="2286" spans="2:2" x14ac:dyDescent="0.2">
      <c r="B2286" s="3"/>
    </row>
    <row r="2287" spans="2:2" x14ac:dyDescent="0.2">
      <c r="B2287" s="3"/>
    </row>
    <row r="2288" spans="2:2" x14ac:dyDescent="0.2">
      <c r="B2288" s="3"/>
    </row>
    <row r="2289" spans="2:2" x14ac:dyDescent="0.2">
      <c r="B2289" s="3"/>
    </row>
    <row r="2290" spans="2:2" x14ac:dyDescent="0.2">
      <c r="B2290" s="3"/>
    </row>
    <row r="2291" spans="2:2" x14ac:dyDescent="0.2">
      <c r="B2291" s="3"/>
    </row>
    <row r="2292" spans="2:2" x14ac:dyDescent="0.2">
      <c r="B2292" s="3"/>
    </row>
    <row r="2293" spans="2:2" x14ac:dyDescent="0.2">
      <c r="B2293" s="3"/>
    </row>
    <row r="2294" spans="2:2" x14ac:dyDescent="0.2">
      <c r="B2294" s="3"/>
    </row>
    <row r="2295" spans="2:2" x14ac:dyDescent="0.2">
      <c r="B2295" s="3"/>
    </row>
    <row r="2296" spans="2:2" x14ac:dyDescent="0.2">
      <c r="B2296" s="3"/>
    </row>
    <row r="2297" spans="2:2" x14ac:dyDescent="0.2">
      <c r="B2297" s="3"/>
    </row>
    <row r="2298" spans="2:2" x14ac:dyDescent="0.2">
      <c r="B2298" s="3"/>
    </row>
    <row r="2299" spans="2:2" x14ac:dyDescent="0.2">
      <c r="B2299" s="3"/>
    </row>
    <row r="2300" spans="2:2" x14ac:dyDescent="0.2">
      <c r="B2300" s="3"/>
    </row>
    <row r="2301" spans="2:2" x14ac:dyDescent="0.2">
      <c r="B2301" s="3"/>
    </row>
    <row r="2302" spans="2:2" x14ac:dyDescent="0.2">
      <c r="B2302" s="3"/>
    </row>
    <row r="2303" spans="2:2" x14ac:dyDescent="0.2">
      <c r="B2303" s="3"/>
    </row>
    <row r="2304" spans="2:2" x14ac:dyDescent="0.2">
      <c r="B2304" s="3"/>
    </row>
    <row r="2305" spans="2:2" x14ac:dyDescent="0.2">
      <c r="B2305" s="3"/>
    </row>
    <row r="2306" spans="2:2" x14ac:dyDescent="0.2">
      <c r="B2306" s="3"/>
    </row>
    <row r="2307" spans="2:2" x14ac:dyDescent="0.2">
      <c r="B2307" s="3"/>
    </row>
    <row r="2308" spans="2:2" x14ac:dyDescent="0.2">
      <c r="B2308" s="3"/>
    </row>
    <row r="2309" spans="2:2" x14ac:dyDescent="0.2">
      <c r="B2309" s="3"/>
    </row>
    <row r="2310" spans="2:2" x14ac:dyDescent="0.2">
      <c r="B2310" s="3"/>
    </row>
    <row r="2311" spans="2:2" x14ac:dyDescent="0.2">
      <c r="B2311" s="3"/>
    </row>
    <row r="2312" spans="2:2" x14ac:dyDescent="0.2">
      <c r="B2312" s="3"/>
    </row>
    <row r="2313" spans="2:2" x14ac:dyDescent="0.2">
      <c r="B2313" s="3"/>
    </row>
    <row r="2314" spans="2:2" x14ac:dyDescent="0.2">
      <c r="B2314" s="3"/>
    </row>
    <row r="2315" spans="2:2" x14ac:dyDescent="0.2">
      <c r="B2315" s="3"/>
    </row>
    <row r="2316" spans="2:2" x14ac:dyDescent="0.2">
      <c r="B2316" s="3"/>
    </row>
    <row r="2317" spans="2:2" x14ac:dyDescent="0.2">
      <c r="B2317" s="3"/>
    </row>
    <row r="2318" spans="2:2" x14ac:dyDescent="0.2">
      <c r="B2318" s="3"/>
    </row>
    <row r="2319" spans="2:2" x14ac:dyDescent="0.2">
      <c r="B2319" s="3"/>
    </row>
    <row r="2320" spans="2:2" x14ac:dyDescent="0.2">
      <c r="B2320" s="3"/>
    </row>
    <row r="2321" spans="2:2" x14ac:dyDescent="0.2">
      <c r="B2321" s="3"/>
    </row>
    <row r="2322" spans="2:2" x14ac:dyDescent="0.2">
      <c r="B2322" s="3"/>
    </row>
    <row r="2323" spans="2:2" x14ac:dyDescent="0.2">
      <c r="B2323" s="3"/>
    </row>
    <row r="2324" spans="2:2" x14ac:dyDescent="0.2">
      <c r="B2324" s="3"/>
    </row>
    <row r="2325" spans="2:2" x14ac:dyDescent="0.2">
      <c r="B2325" s="3"/>
    </row>
    <row r="2326" spans="2:2" x14ac:dyDescent="0.2">
      <c r="B2326" s="3"/>
    </row>
    <row r="2327" spans="2:2" x14ac:dyDescent="0.2">
      <c r="B2327" s="3"/>
    </row>
    <row r="2328" spans="2:2" x14ac:dyDescent="0.2">
      <c r="B2328" s="3"/>
    </row>
    <row r="2329" spans="2:2" x14ac:dyDescent="0.2">
      <c r="B2329" s="3"/>
    </row>
    <row r="2330" spans="2:2" x14ac:dyDescent="0.2">
      <c r="B2330" s="3"/>
    </row>
    <row r="2331" spans="2:2" x14ac:dyDescent="0.2">
      <c r="B2331" s="3"/>
    </row>
    <row r="2332" spans="2:2" x14ac:dyDescent="0.2">
      <c r="B2332" s="3"/>
    </row>
    <row r="2333" spans="2:2" x14ac:dyDescent="0.2">
      <c r="B2333" s="3"/>
    </row>
    <row r="2334" spans="2:2" x14ac:dyDescent="0.2">
      <c r="B2334" s="3"/>
    </row>
    <row r="2335" spans="2:2" x14ac:dyDescent="0.2">
      <c r="B2335" s="3"/>
    </row>
    <row r="2336" spans="2:2" x14ac:dyDescent="0.2">
      <c r="B2336" s="3"/>
    </row>
    <row r="2337" spans="2:2" x14ac:dyDescent="0.2">
      <c r="B2337" s="3"/>
    </row>
    <row r="2338" spans="2:2" x14ac:dyDescent="0.2">
      <c r="B2338" s="3"/>
    </row>
    <row r="2339" spans="2:2" x14ac:dyDescent="0.2">
      <c r="B2339" s="3"/>
    </row>
    <row r="2340" spans="2:2" x14ac:dyDescent="0.2">
      <c r="B2340" s="3"/>
    </row>
    <row r="2341" spans="2:2" x14ac:dyDescent="0.2">
      <c r="B2341" s="3"/>
    </row>
    <row r="2342" spans="2:2" x14ac:dyDescent="0.2">
      <c r="B2342" s="3"/>
    </row>
    <row r="2343" spans="2:2" x14ac:dyDescent="0.2">
      <c r="B2343" s="3"/>
    </row>
    <row r="2344" spans="2:2" x14ac:dyDescent="0.2">
      <c r="B2344" s="3"/>
    </row>
    <row r="2345" spans="2:2" x14ac:dyDescent="0.2">
      <c r="B2345" s="3"/>
    </row>
    <row r="2346" spans="2:2" x14ac:dyDescent="0.2">
      <c r="B2346" s="3"/>
    </row>
    <row r="2347" spans="2:2" x14ac:dyDescent="0.2">
      <c r="B2347" s="3"/>
    </row>
    <row r="2348" spans="2:2" x14ac:dyDescent="0.2">
      <c r="B2348" s="3"/>
    </row>
    <row r="2349" spans="2:2" x14ac:dyDescent="0.2">
      <c r="B2349" s="3"/>
    </row>
    <row r="2350" spans="2:2" x14ac:dyDescent="0.2">
      <c r="B2350" s="3"/>
    </row>
    <row r="2351" spans="2:2" x14ac:dyDescent="0.2">
      <c r="B2351" s="3"/>
    </row>
    <row r="2352" spans="2:2" x14ac:dyDescent="0.2">
      <c r="B2352" s="3"/>
    </row>
    <row r="2353" spans="2:2" x14ac:dyDescent="0.2">
      <c r="B2353" s="3"/>
    </row>
    <row r="2354" spans="2:2" x14ac:dyDescent="0.2">
      <c r="B2354" s="3"/>
    </row>
    <row r="2355" spans="2:2" x14ac:dyDescent="0.2">
      <c r="B2355" s="3"/>
    </row>
    <row r="2356" spans="2:2" x14ac:dyDescent="0.2">
      <c r="B2356" s="3"/>
    </row>
    <row r="2357" spans="2:2" x14ac:dyDescent="0.2">
      <c r="B2357" s="3"/>
    </row>
    <row r="2358" spans="2:2" x14ac:dyDescent="0.2">
      <c r="B2358" s="3"/>
    </row>
    <row r="2359" spans="2:2" x14ac:dyDescent="0.2">
      <c r="B2359" s="3"/>
    </row>
    <row r="2360" spans="2:2" x14ac:dyDescent="0.2">
      <c r="B2360" s="3"/>
    </row>
    <row r="2361" spans="2:2" x14ac:dyDescent="0.2">
      <c r="B2361" s="3"/>
    </row>
    <row r="2362" spans="2:2" x14ac:dyDescent="0.2">
      <c r="B2362" s="3"/>
    </row>
    <row r="2363" spans="2:2" x14ac:dyDescent="0.2">
      <c r="B2363" s="3"/>
    </row>
    <row r="2364" spans="2:2" x14ac:dyDescent="0.2">
      <c r="B2364" s="3"/>
    </row>
    <row r="2365" spans="2:2" x14ac:dyDescent="0.2">
      <c r="B2365" s="3"/>
    </row>
    <row r="2366" spans="2:2" x14ac:dyDescent="0.2">
      <c r="B2366" s="3"/>
    </row>
    <row r="2367" spans="2:2" x14ac:dyDescent="0.2">
      <c r="B2367" s="3"/>
    </row>
    <row r="2368" spans="2:2" x14ac:dyDescent="0.2">
      <c r="B2368" s="3"/>
    </row>
    <row r="2369" spans="2:2" x14ac:dyDescent="0.2">
      <c r="B2369" s="3"/>
    </row>
    <row r="2370" spans="2:2" x14ac:dyDescent="0.2">
      <c r="B2370" s="3"/>
    </row>
    <row r="2371" spans="2:2" x14ac:dyDescent="0.2">
      <c r="B2371" s="3"/>
    </row>
    <row r="2372" spans="2:2" x14ac:dyDescent="0.2">
      <c r="B2372" s="3"/>
    </row>
    <row r="2373" spans="2:2" x14ac:dyDescent="0.2">
      <c r="B2373" s="3"/>
    </row>
    <row r="2374" spans="2:2" x14ac:dyDescent="0.2">
      <c r="B2374" s="3"/>
    </row>
    <row r="2375" spans="2:2" x14ac:dyDescent="0.2">
      <c r="B2375" s="3"/>
    </row>
    <row r="2376" spans="2:2" x14ac:dyDescent="0.2">
      <c r="B2376" s="3"/>
    </row>
    <row r="2377" spans="2:2" x14ac:dyDescent="0.2">
      <c r="B2377" s="3"/>
    </row>
    <row r="2378" spans="2:2" x14ac:dyDescent="0.2">
      <c r="B2378" s="3"/>
    </row>
    <row r="2379" spans="2:2" x14ac:dyDescent="0.2">
      <c r="B2379" s="3"/>
    </row>
    <row r="2380" spans="2:2" x14ac:dyDescent="0.2">
      <c r="B2380" s="3"/>
    </row>
    <row r="2381" spans="2:2" x14ac:dyDescent="0.2">
      <c r="B2381" s="3"/>
    </row>
    <row r="2382" spans="2:2" x14ac:dyDescent="0.2">
      <c r="B2382" s="3"/>
    </row>
    <row r="2383" spans="2:2" x14ac:dyDescent="0.2">
      <c r="B2383" s="3"/>
    </row>
    <row r="2384" spans="2:2" x14ac:dyDescent="0.2">
      <c r="B2384" s="3"/>
    </row>
    <row r="2385" spans="2:2" x14ac:dyDescent="0.2">
      <c r="B2385" s="3"/>
    </row>
    <row r="2386" spans="2:2" x14ac:dyDescent="0.2">
      <c r="B2386" s="3"/>
    </row>
    <row r="2387" spans="2:2" x14ac:dyDescent="0.2">
      <c r="B2387" s="3"/>
    </row>
    <row r="2388" spans="2:2" x14ac:dyDescent="0.2">
      <c r="B2388" s="3"/>
    </row>
    <row r="2389" spans="2:2" x14ac:dyDescent="0.2">
      <c r="B2389" s="3"/>
    </row>
    <row r="2390" spans="2:2" x14ac:dyDescent="0.2">
      <c r="B2390" s="3"/>
    </row>
    <row r="2391" spans="2:2" x14ac:dyDescent="0.2">
      <c r="B2391" s="3"/>
    </row>
    <row r="2392" spans="2:2" x14ac:dyDescent="0.2">
      <c r="B2392" s="3"/>
    </row>
    <row r="2393" spans="2:2" x14ac:dyDescent="0.2">
      <c r="B2393" s="3"/>
    </row>
    <row r="2394" spans="2:2" x14ac:dyDescent="0.2">
      <c r="B2394" s="3"/>
    </row>
    <row r="2395" spans="2:2" x14ac:dyDescent="0.2">
      <c r="B2395" s="3"/>
    </row>
    <row r="2396" spans="2:2" x14ac:dyDescent="0.2">
      <c r="B2396" s="3"/>
    </row>
    <row r="2397" spans="2:2" x14ac:dyDescent="0.2">
      <c r="B2397" s="3"/>
    </row>
    <row r="2398" spans="2:2" x14ac:dyDescent="0.2">
      <c r="B2398" s="3"/>
    </row>
    <row r="2399" spans="2:2" x14ac:dyDescent="0.2">
      <c r="B2399" s="3"/>
    </row>
    <row r="2400" spans="2:2" x14ac:dyDescent="0.2">
      <c r="B2400" s="3"/>
    </row>
    <row r="2401" spans="2:2" x14ac:dyDescent="0.2">
      <c r="B2401" s="3"/>
    </row>
    <row r="2402" spans="2:2" x14ac:dyDescent="0.2">
      <c r="B2402" s="3"/>
    </row>
    <row r="2403" spans="2:2" x14ac:dyDescent="0.2">
      <c r="B2403" s="3"/>
    </row>
    <row r="2404" spans="2:2" x14ac:dyDescent="0.2">
      <c r="B2404" s="3"/>
    </row>
    <row r="2405" spans="2:2" x14ac:dyDescent="0.2">
      <c r="B2405" s="3"/>
    </row>
    <row r="2406" spans="2:2" x14ac:dyDescent="0.2">
      <c r="B2406" s="3"/>
    </row>
    <row r="2407" spans="2:2" x14ac:dyDescent="0.2">
      <c r="B2407" s="3"/>
    </row>
    <row r="2408" spans="2:2" x14ac:dyDescent="0.2">
      <c r="B2408" s="3"/>
    </row>
    <row r="2409" spans="2:2" x14ac:dyDescent="0.2">
      <c r="B2409" s="3"/>
    </row>
    <row r="2410" spans="2:2" x14ac:dyDescent="0.2">
      <c r="B2410" s="3"/>
    </row>
    <row r="2411" spans="2:2" x14ac:dyDescent="0.2">
      <c r="B2411" s="3"/>
    </row>
    <row r="2412" spans="2:2" x14ac:dyDescent="0.2">
      <c r="B2412" s="3"/>
    </row>
    <row r="2413" spans="2:2" x14ac:dyDescent="0.2">
      <c r="B2413" s="3"/>
    </row>
    <row r="2414" spans="2:2" x14ac:dyDescent="0.2">
      <c r="B2414" s="3"/>
    </row>
    <row r="2415" spans="2:2" x14ac:dyDescent="0.2">
      <c r="B2415" s="3"/>
    </row>
    <row r="2416" spans="2:2" x14ac:dyDescent="0.2">
      <c r="B2416" s="3"/>
    </row>
    <row r="2417" spans="2:2" x14ac:dyDescent="0.2">
      <c r="B2417" s="3"/>
    </row>
    <row r="2418" spans="2:2" x14ac:dyDescent="0.2">
      <c r="B2418" s="3"/>
    </row>
    <row r="2419" spans="2:2" x14ac:dyDescent="0.2">
      <c r="B2419" s="3"/>
    </row>
    <row r="2420" spans="2:2" x14ac:dyDescent="0.2">
      <c r="B2420" s="3"/>
    </row>
    <row r="2421" spans="2:2" x14ac:dyDescent="0.2">
      <c r="B2421" s="3"/>
    </row>
    <row r="2422" spans="2:2" x14ac:dyDescent="0.2">
      <c r="B2422" s="3"/>
    </row>
    <row r="2423" spans="2:2" x14ac:dyDescent="0.2">
      <c r="B2423" s="3"/>
    </row>
    <row r="2424" spans="2:2" x14ac:dyDescent="0.2">
      <c r="B2424" s="3"/>
    </row>
    <row r="2425" spans="2:2" x14ac:dyDescent="0.2">
      <c r="B2425" s="3"/>
    </row>
    <row r="2426" spans="2:2" x14ac:dyDescent="0.2">
      <c r="B2426" s="3"/>
    </row>
    <row r="2427" spans="2:2" x14ac:dyDescent="0.2">
      <c r="B2427" s="3"/>
    </row>
    <row r="2428" spans="2:2" x14ac:dyDescent="0.2">
      <c r="B2428" s="3"/>
    </row>
    <row r="2429" spans="2:2" x14ac:dyDescent="0.2">
      <c r="B2429" s="3"/>
    </row>
    <row r="2430" spans="2:2" x14ac:dyDescent="0.2">
      <c r="B2430" s="3"/>
    </row>
    <row r="2431" spans="2:2" x14ac:dyDescent="0.2">
      <c r="B2431" s="3"/>
    </row>
    <row r="2432" spans="2:2" x14ac:dyDescent="0.2">
      <c r="B2432" s="3"/>
    </row>
    <row r="2433" spans="2:2" x14ac:dyDescent="0.2">
      <c r="B2433" s="3"/>
    </row>
    <row r="2434" spans="2:2" x14ac:dyDescent="0.2">
      <c r="B2434" s="3"/>
    </row>
    <row r="2435" spans="2:2" x14ac:dyDescent="0.2">
      <c r="B2435" s="3"/>
    </row>
    <row r="2436" spans="2:2" x14ac:dyDescent="0.2">
      <c r="B2436" s="3"/>
    </row>
    <row r="2437" spans="2:2" x14ac:dyDescent="0.2">
      <c r="B2437" s="3"/>
    </row>
    <row r="2438" spans="2:2" x14ac:dyDescent="0.2">
      <c r="B2438" s="3"/>
    </row>
    <row r="2439" spans="2:2" x14ac:dyDescent="0.2">
      <c r="B2439" s="3"/>
    </row>
    <row r="2440" spans="2:2" x14ac:dyDescent="0.2">
      <c r="B2440" s="3"/>
    </row>
    <row r="2441" spans="2:2" x14ac:dyDescent="0.2">
      <c r="B2441" s="3"/>
    </row>
    <row r="2442" spans="2:2" x14ac:dyDescent="0.2">
      <c r="B2442" s="3"/>
    </row>
    <row r="2443" spans="2:2" x14ac:dyDescent="0.2">
      <c r="B2443" s="3"/>
    </row>
    <row r="2444" spans="2:2" x14ac:dyDescent="0.2">
      <c r="B2444" s="3"/>
    </row>
    <row r="2445" spans="2:2" x14ac:dyDescent="0.2">
      <c r="B2445" s="3"/>
    </row>
    <row r="2446" spans="2:2" x14ac:dyDescent="0.2">
      <c r="B2446" s="3"/>
    </row>
    <row r="2447" spans="2:2" x14ac:dyDescent="0.2">
      <c r="B2447" s="3"/>
    </row>
    <row r="2448" spans="2:2" x14ac:dyDescent="0.2">
      <c r="B2448" s="3"/>
    </row>
    <row r="2449" spans="2:2" x14ac:dyDescent="0.2">
      <c r="B2449" s="3"/>
    </row>
    <row r="2450" spans="2:2" x14ac:dyDescent="0.2">
      <c r="B2450" s="3"/>
    </row>
    <row r="2451" spans="2:2" x14ac:dyDescent="0.2">
      <c r="B2451" s="3"/>
    </row>
    <row r="2452" spans="2:2" x14ac:dyDescent="0.2">
      <c r="B2452" s="3"/>
    </row>
    <row r="2453" spans="2:2" x14ac:dyDescent="0.2">
      <c r="B2453" s="3"/>
    </row>
    <row r="2454" spans="2:2" x14ac:dyDescent="0.2">
      <c r="B2454" s="3"/>
    </row>
    <row r="2455" spans="2:2" x14ac:dyDescent="0.2">
      <c r="B2455" s="3"/>
    </row>
    <row r="2456" spans="2:2" x14ac:dyDescent="0.2">
      <c r="B2456" s="3"/>
    </row>
    <row r="2457" spans="2:2" x14ac:dyDescent="0.2">
      <c r="B2457" s="3"/>
    </row>
    <row r="2458" spans="2:2" x14ac:dyDescent="0.2">
      <c r="B2458" s="3"/>
    </row>
    <row r="2459" spans="2:2" x14ac:dyDescent="0.2">
      <c r="B2459" s="3"/>
    </row>
    <row r="2460" spans="2:2" x14ac:dyDescent="0.2">
      <c r="B2460" s="3"/>
    </row>
    <row r="2461" spans="2:2" x14ac:dyDescent="0.2">
      <c r="B2461" s="3"/>
    </row>
    <row r="2462" spans="2:2" x14ac:dyDescent="0.2">
      <c r="B2462" s="3"/>
    </row>
    <row r="2463" spans="2:2" x14ac:dyDescent="0.2">
      <c r="B2463" s="3"/>
    </row>
    <row r="2464" spans="2:2" x14ac:dyDescent="0.2">
      <c r="B2464" s="3"/>
    </row>
    <row r="2465" spans="2:2" x14ac:dyDescent="0.2">
      <c r="B2465" s="3"/>
    </row>
    <row r="2466" spans="2:2" x14ac:dyDescent="0.2">
      <c r="B2466" s="3"/>
    </row>
    <row r="2467" spans="2:2" x14ac:dyDescent="0.2">
      <c r="B2467" s="3"/>
    </row>
    <row r="2468" spans="2:2" x14ac:dyDescent="0.2">
      <c r="B2468" s="3"/>
    </row>
    <row r="2469" spans="2:2" x14ac:dyDescent="0.2">
      <c r="B2469" s="3"/>
    </row>
    <row r="2470" spans="2:2" x14ac:dyDescent="0.2">
      <c r="B2470" s="3"/>
    </row>
    <row r="2471" spans="2:2" x14ac:dyDescent="0.2">
      <c r="B2471" s="3"/>
    </row>
    <row r="2472" spans="2:2" x14ac:dyDescent="0.2">
      <c r="B2472" s="3"/>
    </row>
    <row r="2473" spans="2:2" x14ac:dyDescent="0.2">
      <c r="B2473" s="3"/>
    </row>
    <row r="2474" spans="2:2" x14ac:dyDescent="0.2">
      <c r="B2474" s="3"/>
    </row>
    <row r="2475" spans="2:2" x14ac:dyDescent="0.2">
      <c r="B2475" s="3"/>
    </row>
    <row r="2476" spans="2:2" x14ac:dyDescent="0.2">
      <c r="B2476" s="3"/>
    </row>
    <row r="2477" spans="2:2" x14ac:dyDescent="0.2">
      <c r="B2477" s="3"/>
    </row>
    <row r="2478" spans="2:2" x14ac:dyDescent="0.2">
      <c r="B2478" s="3"/>
    </row>
    <row r="2479" spans="2:2" x14ac:dyDescent="0.2">
      <c r="B2479" s="3"/>
    </row>
    <row r="2480" spans="2:2" x14ac:dyDescent="0.2">
      <c r="B2480" s="3"/>
    </row>
    <row r="2481" spans="2:2" x14ac:dyDescent="0.2">
      <c r="B2481" s="3"/>
    </row>
    <row r="2482" spans="2:2" x14ac:dyDescent="0.2">
      <c r="B2482" s="3"/>
    </row>
    <row r="2483" spans="2:2" x14ac:dyDescent="0.2">
      <c r="B2483" s="3"/>
    </row>
    <row r="2484" spans="2:2" x14ac:dyDescent="0.2">
      <c r="B2484" s="3"/>
    </row>
    <row r="2485" spans="2:2" x14ac:dyDescent="0.2">
      <c r="B2485" s="3"/>
    </row>
    <row r="2486" spans="2:2" x14ac:dyDescent="0.2">
      <c r="B2486" s="3"/>
    </row>
    <row r="2487" spans="2:2" x14ac:dyDescent="0.2">
      <c r="B2487" s="3"/>
    </row>
    <row r="2488" spans="2:2" x14ac:dyDescent="0.2">
      <c r="B2488" s="3"/>
    </row>
    <row r="2489" spans="2:2" x14ac:dyDescent="0.2">
      <c r="B2489" s="3"/>
    </row>
    <row r="2490" spans="2:2" x14ac:dyDescent="0.2">
      <c r="B2490" s="3"/>
    </row>
    <row r="2491" spans="2:2" x14ac:dyDescent="0.2">
      <c r="B2491" s="3"/>
    </row>
    <row r="2492" spans="2:2" x14ac:dyDescent="0.2">
      <c r="B2492" s="3"/>
    </row>
    <row r="2493" spans="2:2" x14ac:dyDescent="0.2">
      <c r="B2493" s="3"/>
    </row>
    <row r="2494" spans="2:2" x14ac:dyDescent="0.2">
      <c r="B2494" s="3"/>
    </row>
    <row r="2495" spans="2:2" x14ac:dyDescent="0.2">
      <c r="B2495" s="3"/>
    </row>
    <row r="2496" spans="2:2" x14ac:dyDescent="0.2">
      <c r="B2496" s="3"/>
    </row>
    <row r="2497" spans="2:2" x14ac:dyDescent="0.2">
      <c r="B2497" s="3"/>
    </row>
    <row r="2498" spans="2:2" x14ac:dyDescent="0.2">
      <c r="B2498" s="3"/>
    </row>
    <row r="2499" spans="2:2" x14ac:dyDescent="0.2">
      <c r="B2499" s="3"/>
    </row>
    <row r="2500" spans="2:2" x14ac:dyDescent="0.2">
      <c r="B2500" s="3"/>
    </row>
    <row r="2501" spans="2:2" x14ac:dyDescent="0.2">
      <c r="B2501" s="3"/>
    </row>
    <row r="2502" spans="2:2" x14ac:dyDescent="0.2">
      <c r="B2502" s="3"/>
    </row>
    <row r="2503" spans="2:2" x14ac:dyDescent="0.2">
      <c r="B2503" s="3"/>
    </row>
    <row r="2504" spans="2:2" x14ac:dyDescent="0.2">
      <c r="B2504" s="3"/>
    </row>
    <row r="2505" spans="2:2" x14ac:dyDescent="0.2">
      <c r="B2505" s="3"/>
    </row>
    <row r="2506" spans="2:2" x14ac:dyDescent="0.2">
      <c r="B2506" s="3"/>
    </row>
    <row r="2507" spans="2:2" x14ac:dyDescent="0.2">
      <c r="B2507" s="3"/>
    </row>
    <row r="2508" spans="2:2" x14ac:dyDescent="0.2">
      <c r="B2508" s="3"/>
    </row>
    <row r="2509" spans="2:2" x14ac:dyDescent="0.2">
      <c r="B2509" s="3"/>
    </row>
    <row r="2510" spans="2:2" x14ac:dyDescent="0.2">
      <c r="B2510" s="3"/>
    </row>
    <row r="2511" spans="2:2" x14ac:dyDescent="0.2">
      <c r="B2511" s="3"/>
    </row>
    <row r="2512" spans="2:2" x14ac:dyDescent="0.2">
      <c r="B2512" s="3"/>
    </row>
    <row r="2513" spans="2:2" x14ac:dyDescent="0.2">
      <c r="B2513" s="3"/>
    </row>
    <row r="2514" spans="2:2" x14ac:dyDescent="0.2">
      <c r="B2514" s="3"/>
    </row>
    <row r="2515" spans="2:2" x14ac:dyDescent="0.2">
      <c r="B2515" s="3"/>
    </row>
    <row r="2516" spans="2:2" x14ac:dyDescent="0.2">
      <c r="B2516" s="3"/>
    </row>
    <row r="2517" spans="2:2" x14ac:dyDescent="0.2">
      <c r="B2517" s="3"/>
    </row>
    <row r="2518" spans="2:2" x14ac:dyDescent="0.2">
      <c r="B2518" s="3"/>
    </row>
    <row r="2519" spans="2:2" x14ac:dyDescent="0.2">
      <c r="B2519" s="3"/>
    </row>
    <row r="2520" spans="2:2" x14ac:dyDescent="0.2">
      <c r="B2520" s="3"/>
    </row>
    <row r="2521" spans="2:2" x14ac:dyDescent="0.2">
      <c r="B2521" s="3"/>
    </row>
    <row r="2522" spans="2:2" x14ac:dyDescent="0.2">
      <c r="B2522" s="3"/>
    </row>
    <row r="2523" spans="2:2" x14ac:dyDescent="0.2">
      <c r="B2523" s="3"/>
    </row>
    <row r="2524" spans="2:2" x14ac:dyDescent="0.2">
      <c r="B2524" s="3"/>
    </row>
    <row r="2525" spans="2:2" x14ac:dyDescent="0.2">
      <c r="B2525" s="3"/>
    </row>
    <row r="2526" spans="2:2" x14ac:dyDescent="0.2">
      <c r="B2526" s="3"/>
    </row>
    <row r="2527" spans="2:2" x14ac:dyDescent="0.2">
      <c r="B2527" s="3"/>
    </row>
    <row r="2528" spans="2:2" x14ac:dyDescent="0.2">
      <c r="B2528" s="3"/>
    </row>
    <row r="2529" spans="2:2" x14ac:dyDescent="0.2">
      <c r="B2529" s="3"/>
    </row>
    <row r="2530" spans="2:2" x14ac:dyDescent="0.2">
      <c r="B2530" s="3"/>
    </row>
    <row r="2531" spans="2:2" x14ac:dyDescent="0.2">
      <c r="B2531" s="3"/>
    </row>
    <row r="2532" spans="2:2" x14ac:dyDescent="0.2">
      <c r="B2532" s="3"/>
    </row>
    <row r="2533" spans="2:2" x14ac:dyDescent="0.2">
      <c r="B2533" s="3"/>
    </row>
    <row r="2534" spans="2:2" x14ac:dyDescent="0.2">
      <c r="B2534" s="3"/>
    </row>
    <row r="2535" spans="2:2" x14ac:dyDescent="0.2">
      <c r="B2535" s="3"/>
    </row>
    <row r="2536" spans="2:2" x14ac:dyDescent="0.2">
      <c r="B2536" s="3"/>
    </row>
    <row r="2537" spans="2:2" x14ac:dyDescent="0.2">
      <c r="B2537" s="3"/>
    </row>
    <row r="2538" spans="2:2" x14ac:dyDescent="0.2">
      <c r="B2538" s="3"/>
    </row>
    <row r="2539" spans="2:2" x14ac:dyDescent="0.2">
      <c r="B2539" s="3"/>
    </row>
    <row r="2540" spans="2:2" x14ac:dyDescent="0.2">
      <c r="B2540" s="3"/>
    </row>
    <row r="2541" spans="2:2" x14ac:dyDescent="0.2">
      <c r="B2541" s="3"/>
    </row>
    <row r="2542" spans="2:2" x14ac:dyDescent="0.2">
      <c r="B2542" s="3"/>
    </row>
    <row r="2543" spans="2:2" x14ac:dyDescent="0.2">
      <c r="B2543" s="3"/>
    </row>
    <row r="2544" spans="2:2" x14ac:dyDescent="0.2">
      <c r="B2544" s="3"/>
    </row>
    <row r="2545" spans="2:2" x14ac:dyDescent="0.2">
      <c r="B2545" s="3"/>
    </row>
    <row r="2546" spans="2:2" x14ac:dyDescent="0.2">
      <c r="B2546" s="3"/>
    </row>
    <row r="2547" spans="2:2" x14ac:dyDescent="0.2">
      <c r="B2547" s="3"/>
    </row>
    <row r="2548" spans="2:2" x14ac:dyDescent="0.2">
      <c r="B2548" s="3"/>
    </row>
    <row r="2549" spans="2:2" x14ac:dyDescent="0.2">
      <c r="B2549" s="3"/>
    </row>
    <row r="2550" spans="2:2" x14ac:dyDescent="0.2">
      <c r="B2550" s="3"/>
    </row>
    <row r="2551" spans="2:2" x14ac:dyDescent="0.2">
      <c r="B2551" s="3"/>
    </row>
    <row r="2552" spans="2:2" x14ac:dyDescent="0.2">
      <c r="B2552" s="3"/>
    </row>
    <row r="2553" spans="2:2" x14ac:dyDescent="0.2">
      <c r="B2553" s="3"/>
    </row>
    <row r="2554" spans="2:2" x14ac:dyDescent="0.2">
      <c r="B2554" s="3"/>
    </row>
    <row r="2555" spans="2:2" x14ac:dyDescent="0.2">
      <c r="B2555" s="3"/>
    </row>
    <row r="2556" spans="2:2" x14ac:dyDescent="0.2">
      <c r="B2556" s="3"/>
    </row>
    <row r="2557" spans="2:2" x14ac:dyDescent="0.2">
      <c r="B2557" s="3"/>
    </row>
    <row r="2558" spans="2:2" x14ac:dyDescent="0.2">
      <c r="B2558" s="3"/>
    </row>
    <row r="2559" spans="2:2" x14ac:dyDescent="0.2">
      <c r="B2559" s="3"/>
    </row>
    <row r="2560" spans="2:2" x14ac:dyDescent="0.2">
      <c r="B2560" s="3"/>
    </row>
    <row r="2561" spans="2:2" x14ac:dyDescent="0.2">
      <c r="B2561" s="3"/>
    </row>
    <row r="2562" spans="2:2" x14ac:dyDescent="0.2">
      <c r="B2562" s="3"/>
    </row>
    <row r="2563" spans="2:2" x14ac:dyDescent="0.2">
      <c r="B2563" s="3"/>
    </row>
    <row r="2564" spans="2:2" x14ac:dyDescent="0.2">
      <c r="B2564" s="3"/>
    </row>
    <row r="2565" spans="2:2" x14ac:dyDescent="0.2">
      <c r="B2565" s="3"/>
    </row>
    <row r="2566" spans="2:2" x14ac:dyDescent="0.2">
      <c r="B2566" s="3"/>
    </row>
    <row r="2567" spans="2:2" x14ac:dyDescent="0.2">
      <c r="B2567" s="3"/>
    </row>
    <row r="2568" spans="2:2" x14ac:dyDescent="0.2">
      <c r="B2568" s="3"/>
    </row>
    <row r="2569" spans="2:2" x14ac:dyDescent="0.2">
      <c r="B2569" s="3"/>
    </row>
    <row r="2570" spans="2:2" x14ac:dyDescent="0.2">
      <c r="B2570" s="3"/>
    </row>
    <row r="2571" spans="2:2" x14ac:dyDescent="0.2">
      <c r="B2571" s="3"/>
    </row>
    <row r="2572" spans="2:2" x14ac:dyDescent="0.2">
      <c r="B2572" s="3"/>
    </row>
    <row r="2573" spans="2:2" x14ac:dyDescent="0.2">
      <c r="B2573" s="3"/>
    </row>
    <row r="2574" spans="2:2" x14ac:dyDescent="0.2">
      <c r="B2574" s="3"/>
    </row>
    <row r="2575" spans="2:2" x14ac:dyDescent="0.2">
      <c r="B2575" s="3"/>
    </row>
    <row r="2576" spans="2:2" x14ac:dyDescent="0.2">
      <c r="B2576" s="3"/>
    </row>
    <row r="2577" spans="2:2" x14ac:dyDescent="0.2">
      <c r="B2577" s="3"/>
    </row>
    <row r="2578" spans="2:2" x14ac:dyDescent="0.2">
      <c r="B2578" s="3"/>
    </row>
    <row r="2579" spans="2:2" x14ac:dyDescent="0.2">
      <c r="B2579" s="3"/>
    </row>
    <row r="2580" spans="2:2" x14ac:dyDescent="0.2">
      <c r="B2580" s="3"/>
    </row>
    <row r="2581" spans="2:2" x14ac:dyDescent="0.2">
      <c r="B2581" s="3"/>
    </row>
    <row r="2582" spans="2:2" x14ac:dyDescent="0.2">
      <c r="B2582" s="3"/>
    </row>
    <row r="2583" spans="2:2" x14ac:dyDescent="0.2">
      <c r="B2583" s="3"/>
    </row>
    <row r="2584" spans="2:2" x14ac:dyDescent="0.2">
      <c r="B2584" s="3"/>
    </row>
    <row r="2585" spans="2:2" x14ac:dyDescent="0.2">
      <c r="B2585" s="3"/>
    </row>
    <row r="2586" spans="2:2" x14ac:dyDescent="0.2">
      <c r="B2586" s="3"/>
    </row>
    <row r="2587" spans="2:2" x14ac:dyDescent="0.2">
      <c r="B2587" s="3"/>
    </row>
    <row r="2588" spans="2:2" x14ac:dyDescent="0.2">
      <c r="B2588" s="3"/>
    </row>
    <row r="2589" spans="2:2" x14ac:dyDescent="0.2">
      <c r="B2589" s="3"/>
    </row>
    <row r="2590" spans="2:2" x14ac:dyDescent="0.2">
      <c r="B2590" s="3"/>
    </row>
    <row r="2591" spans="2:2" x14ac:dyDescent="0.2">
      <c r="B2591" s="3"/>
    </row>
    <row r="2592" spans="2:2" x14ac:dyDescent="0.2">
      <c r="B2592" s="3"/>
    </row>
    <row r="2593" spans="2:2" x14ac:dyDescent="0.2">
      <c r="B2593" s="3"/>
    </row>
    <row r="2594" spans="2:2" x14ac:dyDescent="0.2">
      <c r="B2594" s="3"/>
    </row>
    <row r="2595" spans="2:2" x14ac:dyDescent="0.2">
      <c r="B2595" s="3"/>
    </row>
    <row r="2596" spans="2:2" x14ac:dyDescent="0.2">
      <c r="B2596" s="3"/>
    </row>
    <row r="2597" spans="2:2" x14ac:dyDescent="0.2">
      <c r="B2597" s="3"/>
    </row>
    <row r="2598" spans="2:2" x14ac:dyDescent="0.2">
      <c r="B2598" s="3"/>
    </row>
    <row r="2599" spans="2:2" x14ac:dyDescent="0.2">
      <c r="B2599" s="3"/>
    </row>
    <row r="2600" spans="2:2" x14ac:dyDescent="0.2">
      <c r="B2600" s="3"/>
    </row>
    <row r="2601" spans="2:2" x14ac:dyDescent="0.2">
      <c r="B2601" s="3"/>
    </row>
    <row r="2602" spans="2:2" x14ac:dyDescent="0.2">
      <c r="B2602" s="3"/>
    </row>
    <row r="2603" spans="2:2" x14ac:dyDescent="0.2">
      <c r="B2603" s="3"/>
    </row>
    <row r="2604" spans="2:2" x14ac:dyDescent="0.2">
      <c r="B2604" s="3"/>
    </row>
    <row r="2605" spans="2:2" x14ac:dyDescent="0.2">
      <c r="B2605" s="3"/>
    </row>
    <row r="2606" spans="2:2" x14ac:dyDescent="0.2">
      <c r="B2606" s="3"/>
    </row>
    <row r="2607" spans="2:2" x14ac:dyDescent="0.2">
      <c r="B2607" s="3"/>
    </row>
    <row r="2608" spans="2:2" x14ac:dyDescent="0.2">
      <c r="B2608" s="3"/>
    </row>
    <row r="2609" spans="2:2" x14ac:dyDescent="0.2">
      <c r="B2609" s="3"/>
    </row>
    <row r="2610" spans="2:2" x14ac:dyDescent="0.2">
      <c r="B2610" s="3"/>
    </row>
    <row r="2611" spans="2:2" x14ac:dyDescent="0.2">
      <c r="B2611" s="3"/>
    </row>
    <row r="2612" spans="2:2" x14ac:dyDescent="0.2">
      <c r="B2612" s="3"/>
    </row>
    <row r="2613" spans="2:2" x14ac:dyDescent="0.2">
      <c r="B2613" s="3"/>
    </row>
    <row r="2614" spans="2:2" x14ac:dyDescent="0.2">
      <c r="B2614" s="3"/>
    </row>
    <row r="2615" spans="2:2" x14ac:dyDescent="0.2">
      <c r="B2615" s="3"/>
    </row>
    <row r="2616" spans="2:2" x14ac:dyDescent="0.2">
      <c r="B2616" s="3"/>
    </row>
    <row r="2617" spans="2:2" x14ac:dyDescent="0.2">
      <c r="B2617" s="3"/>
    </row>
    <row r="2618" spans="2:2" x14ac:dyDescent="0.2">
      <c r="B2618" s="3"/>
    </row>
    <row r="2619" spans="2:2" x14ac:dyDescent="0.2">
      <c r="B2619" s="3"/>
    </row>
    <row r="2620" spans="2:2" x14ac:dyDescent="0.2">
      <c r="B2620" s="3"/>
    </row>
    <row r="2621" spans="2:2" x14ac:dyDescent="0.2">
      <c r="B2621" s="3"/>
    </row>
    <row r="2622" spans="2:2" x14ac:dyDescent="0.2">
      <c r="B2622" s="3"/>
    </row>
    <row r="2623" spans="2:2" x14ac:dyDescent="0.2">
      <c r="B2623" s="3"/>
    </row>
    <row r="2624" spans="2:2" x14ac:dyDescent="0.2">
      <c r="B2624" s="3"/>
    </row>
    <row r="2625" spans="2:2" x14ac:dyDescent="0.2">
      <c r="B2625" s="3"/>
    </row>
    <row r="2626" spans="2:2" x14ac:dyDescent="0.2">
      <c r="B2626" s="3"/>
    </row>
    <row r="2627" spans="2:2" x14ac:dyDescent="0.2">
      <c r="B2627" s="3"/>
    </row>
    <row r="2628" spans="2:2" x14ac:dyDescent="0.2">
      <c r="B2628" s="3"/>
    </row>
    <row r="2629" spans="2:2" x14ac:dyDescent="0.2">
      <c r="B2629" s="3"/>
    </row>
    <row r="2630" spans="2:2" x14ac:dyDescent="0.2">
      <c r="B2630" s="3"/>
    </row>
    <row r="2631" spans="2:2" x14ac:dyDescent="0.2">
      <c r="B2631" s="3"/>
    </row>
    <row r="2632" spans="2:2" x14ac:dyDescent="0.2">
      <c r="B2632" s="3"/>
    </row>
    <row r="2633" spans="2:2" x14ac:dyDescent="0.2">
      <c r="B2633" s="3"/>
    </row>
    <row r="2634" spans="2:2" x14ac:dyDescent="0.2">
      <c r="B2634" s="3"/>
    </row>
    <row r="2635" spans="2:2" x14ac:dyDescent="0.2">
      <c r="B2635" s="3"/>
    </row>
    <row r="2636" spans="2:2" x14ac:dyDescent="0.2">
      <c r="B2636" s="3"/>
    </row>
    <row r="2637" spans="2:2" x14ac:dyDescent="0.2">
      <c r="B2637" s="3"/>
    </row>
    <row r="2638" spans="2:2" x14ac:dyDescent="0.2">
      <c r="B2638" s="3"/>
    </row>
    <row r="2639" spans="2:2" x14ac:dyDescent="0.2">
      <c r="B2639" s="3"/>
    </row>
    <row r="2640" spans="2:2" x14ac:dyDescent="0.2">
      <c r="B2640" s="3"/>
    </row>
    <row r="2641" spans="2:2" x14ac:dyDescent="0.2">
      <c r="B2641" s="3"/>
    </row>
    <row r="2642" spans="2:2" x14ac:dyDescent="0.2">
      <c r="B2642" s="3"/>
    </row>
    <row r="2643" spans="2:2" x14ac:dyDescent="0.2">
      <c r="B2643" s="3"/>
    </row>
    <row r="2644" spans="2:2" x14ac:dyDescent="0.2">
      <c r="B2644" s="3"/>
    </row>
    <row r="2645" spans="2:2" x14ac:dyDescent="0.2">
      <c r="B2645" s="3"/>
    </row>
    <row r="2646" spans="2:2" x14ac:dyDescent="0.2">
      <c r="B2646" s="3"/>
    </row>
    <row r="2647" spans="2:2" x14ac:dyDescent="0.2">
      <c r="B2647" s="3"/>
    </row>
    <row r="2648" spans="2:2" x14ac:dyDescent="0.2">
      <c r="B2648" s="3"/>
    </row>
    <row r="2649" spans="2:2" x14ac:dyDescent="0.2">
      <c r="B2649" s="3"/>
    </row>
    <row r="2650" spans="2:2" x14ac:dyDescent="0.2">
      <c r="B2650" s="3"/>
    </row>
    <row r="2651" spans="2:2" x14ac:dyDescent="0.2">
      <c r="B2651" s="3"/>
    </row>
    <row r="2652" spans="2:2" x14ac:dyDescent="0.2">
      <c r="B2652" s="3"/>
    </row>
    <row r="2653" spans="2:2" x14ac:dyDescent="0.2">
      <c r="B2653" s="3"/>
    </row>
    <row r="2654" spans="2:2" x14ac:dyDescent="0.2">
      <c r="B2654" s="3"/>
    </row>
    <row r="2655" spans="2:2" x14ac:dyDescent="0.2">
      <c r="B2655" s="3"/>
    </row>
    <row r="2656" spans="2:2" x14ac:dyDescent="0.2">
      <c r="B2656" s="3"/>
    </row>
    <row r="2657" spans="2:2" x14ac:dyDescent="0.2">
      <c r="B2657" s="3"/>
    </row>
    <row r="2658" spans="2:2" x14ac:dyDescent="0.2">
      <c r="B2658" s="3"/>
    </row>
    <row r="2659" spans="2:2" x14ac:dyDescent="0.2">
      <c r="B2659" s="3"/>
    </row>
    <row r="2660" spans="2:2" x14ac:dyDescent="0.2">
      <c r="B2660" s="3"/>
    </row>
    <row r="2661" spans="2:2" x14ac:dyDescent="0.2">
      <c r="B2661" s="3"/>
    </row>
    <row r="2662" spans="2:2" x14ac:dyDescent="0.2">
      <c r="B2662" s="3"/>
    </row>
    <row r="2663" spans="2:2" x14ac:dyDescent="0.2">
      <c r="B2663" s="3"/>
    </row>
    <row r="2664" spans="2:2" x14ac:dyDescent="0.2">
      <c r="B2664" s="3"/>
    </row>
    <row r="2665" spans="2:2" x14ac:dyDescent="0.2">
      <c r="B2665" s="3"/>
    </row>
    <row r="2666" spans="2:2" x14ac:dyDescent="0.2">
      <c r="B2666" s="3"/>
    </row>
    <row r="2667" spans="2:2" x14ac:dyDescent="0.2">
      <c r="B2667" s="3"/>
    </row>
    <row r="2668" spans="2:2" x14ac:dyDescent="0.2">
      <c r="B2668" s="3"/>
    </row>
    <row r="2669" spans="2:2" x14ac:dyDescent="0.2">
      <c r="B2669" s="3"/>
    </row>
    <row r="2670" spans="2:2" x14ac:dyDescent="0.2">
      <c r="B2670" s="3"/>
    </row>
    <row r="2671" spans="2:2" x14ac:dyDescent="0.2">
      <c r="B2671" s="3"/>
    </row>
    <row r="2672" spans="2:2" x14ac:dyDescent="0.2">
      <c r="B2672" s="3"/>
    </row>
    <row r="2673" spans="2:2" x14ac:dyDescent="0.2">
      <c r="B2673" s="3"/>
    </row>
    <row r="2674" spans="2:2" x14ac:dyDescent="0.2">
      <c r="B2674" s="3"/>
    </row>
    <row r="2675" spans="2:2" x14ac:dyDescent="0.2">
      <c r="B2675" s="3"/>
    </row>
    <row r="2676" spans="2:2" x14ac:dyDescent="0.2">
      <c r="B2676" s="3"/>
    </row>
    <row r="2677" spans="2:2" x14ac:dyDescent="0.2">
      <c r="B2677" s="3"/>
    </row>
    <row r="2678" spans="2:2" x14ac:dyDescent="0.2">
      <c r="B2678" s="3"/>
    </row>
    <row r="2679" spans="2:2" x14ac:dyDescent="0.2">
      <c r="B2679" s="3"/>
    </row>
    <row r="2680" spans="2:2" x14ac:dyDescent="0.2">
      <c r="B2680" s="3"/>
    </row>
    <row r="2681" spans="2:2" x14ac:dyDescent="0.2">
      <c r="B2681" s="3"/>
    </row>
    <row r="2682" spans="2:2" x14ac:dyDescent="0.2">
      <c r="B2682" s="3"/>
    </row>
    <row r="2683" spans="2:2" x14ac:dyDescent="0.2">
      <c r="B2683" s="3"/>
    </row>
    <row r="2684" spans="2:2" x14ac:dyDescent="0.2">
      <c r="B2684" s="3"/>
    </row>
    <row r="2685" spans="2:2" x14ac:dyDescent="0.2">
      <c r="B2685" s="3"/>
    </row>
    <row r="2686" spans="2:2" x14ac:dyDescent="0.2">
      <c r="B2686" s="3"/>
    </row>
    <row r="2687" spans="2:2" x14ac:dyDescent="0.2">
      <c r="B2687" s="3"/>
    </row>
    <row r="2688" spans="2:2" x14ac:dyDescent="0.2">
      <c r="B2688" s="3"/>
    </row>
    <row r="2689" spans="2:2" x14ac:dyDescent="0.2">
      <c r="B2689" s="3"/>
    </row>
    <row r="2690" spans="2:2" x14ac:dyDescent="0.2">
      <c r="B2690" s="3"/>
    </row>
    <row r="2691" spans="2:2" x14ac:dyDescent="0.2">
      <c r="B2691" s="3"/>
    </row>
    <row r="2692" spans="2:2" x14ac:dyDescent="0.2">
      <c r="B2692" s="3"/>
    </row>
    <row r="2693" spans="2:2" x14ac:dyDescent="0.2">
      <c r="B2693" s="3"/>
    </row>
    <row r="2694" spans="2:2" x14ac:dyDescent="0.2">
      <c r="B2694" s="3"/>
    </row>
    <row r="2695" spans="2:2" x14ac:dyDescent="0.2">
      <c r="B2695" s="3"/>
    </row>
    <row r="2696" spans="2:2" x14ac:dyDescent="0.2">
      <c r="B2696" s="3"/>
    </row>
    <row r="2697" spans="2:2" x14ac:dyDescent="0.2">
      <c r="B2697" s="3"/>
    </row>
    <row r="2698" spans="2:2" x14ac:dyDescent="0.2">
      <c r="B2698" s="3"/>
    </row>
    <row r="2699" spans="2:2" x14ac:dyDescent="0.2">
      <c r="B2699" s="3"/>
    </row>
    <row r="2700" spans="2:2" x14ac:dyDescent="0.2">
      <c r="B2700" s="3"/>
    </row>
    <row r="2701" spans="2:2" x14ac:dyDescent="0.2">
      <c r="B2701" s="3"/>
    </row>
    <row r="2702" spans="2:2" x14ac:dyDescent="0.2">
      <c r="B2702" s="3"/>
    </row>
    <row r="2703" spans="2:2" x14ac:dyDescent="0.2">
      <c r="B2703" s="3"/>
    </row>
    <row r="2704" spans="2:2" x14ac:dyDescent="0.2">
      <c r="B2704" s="3"/>
    </row>
    <row r="2705" spans="2:2" x14ac:dyDescent="0.2">
      <c r="B2705" s="3"/>
    </row>
    <row r="2706" spans="2:2" x14ac:dyDescent="0.2">
      <c r="B2706" s="3"/>
    </row>
    <row r="2707" spans="2:2" x14ac:dyDescent="0.2">
      <c r="B2707" s="3"/>
    </row>
    <row r="2708" spans="2:2" x14ac:dyDescent="0.2">
      <c r="B2708" s="3"/>
    </row>
    <row r="2709" spans="2:2" x14ac:dyDescent="0.2">
      <c r="B2709" s="3"/>
    </row>
    <row r="2710" spans="2:2" x14ac:dyDescent="0.2">
      <c r="B2710" s="3"/>
    </row>
    <row r="2711" spans="2:2" x14ac:dyDescent="0.2">
      <c r="B2711" s="3"/>
    </row>
    <row r="2712" spans="2:2" x14ac:dyDescent="0.2">
      <c r="B2712" s="3"/>
    </row>
    <row r="2713" spans="2:2" x14ac:dyDescent="0.2">
      <c r="B2713" s="3"/>
    </row>
    <row r="2714" spans="2:2" x14ac:dyDescent="0.2">
      <c r="B2714" s="3"/>
    </row>
    <row r="2715" spans="2:2" x14ac:dyDescent="0.2">
      <c r="B2715" s="3"/>
    </row>
    <row r="2716" spans="2:2" x14ac:dyDescent="0.2">
      <c r="B2716" s="3"/>
    </row>
    <row r="2717" spans="2:2" x14ac:dyDescent="0.2">
      <c r="B2717" s="3"/>
    </row>
    <row r="2718" spans="2:2" x14ac:dyDescent="0.2">
      <c r="B2718" s="3"/>
    </row>
    <row r="2719" spans="2:2" x14ac:dyDescent="0.2">
      <c r="B2719" s="3"/>
    </row>
    <row r="2720" spans="2:2" x14ac:dyDescent="0.2">
      <c r="B2720" s="3"/>
    </row>
    <row r="2721" spans="2:2" x14ac:dyDescent="0.2">
      <c r="B2721" s="3"/>
    </row>
    <row r="2722" spans="2:2" x14ac:dyDescent="0.2">
      <c r="B2722" s="3"/>
    </row>
    <row r="2723" spans="2:2" x14ac:dyDescent="0.2">
      <c r="B2723" s="3"/>
    </row>
    <row r="2724" spans="2:2" x14ac:dyDescent="0.2">
      <c r="B2724" s="3"/>
    </row>
    <row r="2725" spans="2:2" x14ac:dyDescent="0.2">
      <c r="B2725" s="3"/>
    </row>
    <row r="2726" spans="2:2" x14ac:dyDescent="0.2">
      <c r="B2726" s="3"/>
    </row>
    <row r="2727" spans="2:2" x14ac:dyDescent="0.2">
      <c r="B2727" s="3"/>
    </row>
    <row r="2728" spans="2:2" x14ac:dyDescent="0.2">
      <c r="B2728" s="3"/>
    </row>
    <row r="2729" spans="2:2" x14ac:dyDescent="0.2">
      <c r="B2729" s="3"/>
    </row>
    <row r="2730" spans="2:2" x14ac:dyDescent="0.2">
      <c r="B2730" s="3"/>
    </row>
    <row r="2731" spans="2:2" x14ac:dyDescent="0.2">
      <c r="B2731" s="3"/>
    </row>
    <row r="2732" spans="2:2" x14ac:dyDescent="0.2">
      <c r="B2732" s="3"/>
    </row>
    <row r="2733" spans="2:2" x14ac:dyDescent="0.2">
      <c r="B2733" s="3"/>
    </row>
    <row r="2734" spans="2:2" x14ac:dyDescent="0.2">
      <c r="B2734" s="3"/>
    </row>
    <row r="2735" spans="2:2" x14ac:dyDescent="0.2">
      <c r="B2735" s="3"/>
    </row>
    <row r="2736" spans="2:2" x14ac:dyDescent="0.2">
      <c r="B2736" s="3"/>
    </row>
    <row r="2737" spans="2:2" x14ac:dyDescent="0.2">
      <c r="B2737" s="3"/>
    </row>
    <row r="2738" spans="2:2" x14ac:dyDescent="0.2">
      <c r="B2738" s="3"/>
    </row>
    <row r="2739" spans="2:2" x14ac:dyDescent="0.2">
      <c r="B2739" s="3"/>
    </row>
    <row r="2740" spans="2:2" x14ac:dyDescent="0.2">
      <c r="B2740" s="3"/>
    </row>
    <row r="2741" spans="2:2" x14ac:dyDescent="0.2">
      <c r="B2741" s="3"/>
    </row>
    <row r="2742" spans="2:2" x14ac:dyDescent="0.2">
      <c r="B2742" s="3"/>
    </row>
    <row r="2743" spans="2:2" x14ac:dyDescent="0.2">
      <c r="B2743" s="3"/>
    </row>
    <row r="2744" spans="2:2" x14ac:dyDescent="0.2">
      <c r="B2744" s="3"/>
    </row>
    <row r="2745" spans="2:2" x14ac:dyDescent="0.2">
      <c r="B2745" s="3"/>
    </row>
    <row r="2746" spans="2:2" x14ac:dyDescent="0.2">
      <c r="B2746" s="3"/>
    </row>
    <row r="2747" spans="2:2" x14ac:dyDescent="0.2">
      <c r="B2747" s="3"/>
    </row>
    <row r="2748" spans="2:2" x14ac:dyDescent="0.2">
      <c r="B2748" s="3"/>
    </row>
    <row r="2749" spans="2:2" x14ac:dyDescent="0.2">
      <c r="B2749" s="3"/>
    </row>
    <row r="2750" spans="2:2" x14ac:dyDescent="0.2">
      <c r="B2750" s="3"/>
    </row>
    <row r="2751" spans="2:2" x14ac:dyDescent="0.2">
      <c r="B2751" s="3"/>
    </row>
    <row r="2752" spans="2:2" x14ac:dyDescent="0.2">
      <c r="B2752" s="3"/>
    </row>
    <row r="2753" spans="2:2" x14ac:dyDescent="0.2">
      <c r="B2753" s="3"/>
    </row>
    <row r="2754" spans="2:2" x14ac:dyDescent="0.2">
      <c r="B2754" s="3"/>
    </row>
    <row r="2755" spans="2:2" x14ac:dyDescent="0.2">
      <c r="B2755" s="3"/>
    </row>
    <row r="2756" spans="2:2" x14ac:dyDescent="0.2">
      <c r="B2756" s="3"/>
    </row>
    <row r="2757" spans="2:2" x14ac:dyDescent="0.2">
      <c r="B2757" s="3"/>
    </row>
    <row r="2758" spans="2:2" x14ac:dyDescent="0.2">
      <c r="B2758" s="3"/>
    </row>
    <row r="2759" spans="2:2" x14ac:dyDescent="0.2">
      <c r="B2759" s="3"/>
    </row>
    <row r="2760" spans="2:2" x14ac:dyDescent="0.2">
      <c r="B2760" s="3"/>
    </row>
    <row r="2761" spans="2:2" x14ac:dyDescent="0.2">
      <c r="B2761" s="3"/>
    </row>
    <row r="2762" spans="2:2" x14ac:dyDescent="0.2">
      <c r="B2762" s="3"/>
    </row>
    <row r="2763" spans="2:2" x14ac:dyDescent="0.2">
      <c r="B2763" s="3"/>
    </row>
    <row r="2764" spans="2:2" x14ac:dyDescent="0.2">
      <c r="B2764" s="3"/>
    </row>
    <row r="2765" spans="2:2" x14ac:dyDescent="0.2">
      <c r="B2765" s="3"/>
    </row>
    <row r="2766" spans="2:2" x14ac:dyDescent="0.2">
      <c r="B2766" s="3"/>
    </row>
    <row r="2767" spans="2:2" x14ac:dyDescent="0.2">
      <c r="B2767" s="3"/>
    </row>
    <row r="2768" spans="2:2" x14ac:dyDescent="0.2">
      <c r="B2768" s="3"/>
    </row>
    <row r="2769" spans="2:2" x14ac:dyDescent="0.2">
      <c r="B2769" s="3"/>
    </row>
    <row r="2770" spans="2:2" x14ac:dyDescent="0.2">
      <c r="B2770" s="3"/>
    </row>
    <row r="2771" spans="2:2" x14ac:dyDescent="0.2">
      <c r="B2771" s="3"/>
    </row>
    <row r="2772" spans="2:2" x14ac:dyDescent="0.2">
      <c r="B2772" s="3"/>
    </row>
    <row r="2773" spans="2:2" x14ac:dyDescent="0.2">
      <c r="B2773" s="3"/>
    </row>
    <row r="2774" spans="2:2" x14ac:dyDescent="0.2">
      <c r="B2774" s="3"/>
    </row>
    <row r="2775" spans="2:2" x14ac:dyDescent="0.2">
      <c r="B2775" s="3"/>
    </row>
    <row r="2776" spans="2:2" x14ac:dyDescent="0.2">
      <c r="B2776" s="3"/>
    </row>
    <row r="2777" spans="2:2" x14ac:dyDescent="0.2">
      <c r="B2777" s="3"/>
    </row>
    <row r="2778" spans="2:2" x14ac:dyDescent="0.2">
      <c r="B2778" s="3"/>
    </row>
    <row r="2779" spans="2:2" x14ac:dyDescent="0.2">
      <c r="B2779" s="3"/>
    </row>
    <row r="2780" spans="2:2" x14ac:dyDescent="0.2">
      <c r="B2780" s="3"/>
    </row>
    <row r="2781" spans="2:2" x14ac:dyDescent="0.2">
      <c r="B2781" s="3"/>
    </row>
    <row r="2782" spans="2:2" x14ac:dyDescent="0.2">
      <c r="B2782" s="3"/>
    </row>
    <row r="2783" spans="2:2" x14ac:dyDescent="0.2">
      <c r="B2783" s="3"/>
    </row>
    <row r="2784" spans="2:2" x14ac:dyDescent="0.2">
      <c r="B2784" s="3"/>
    </row>
    <row r="2785" spans="2:2" x14ac:dyDescent="0.2">
      <c r="B2785" s="3"/>
    </row>
    <row r="2786" spans="2:2" x14ac:dyDescent="0.2">
      <c r="B2786" s="3"/>
    </row>
    <row r="2787" spans="2:2" x14ac:dyDescent="0.2">
      <c r="B2787" s="3"/>
    </row>
    <row r="2788" spans="2:2" x14ac:dyDescent="0.2">
      <c r="B2788" s="3"/>
    </row>
    <row r="2789" spans="2:2" x14ac:dyDescent="0.2">
      <c r="B2789" s="3"/>
    </row>
    <row r="2790" spans="2:2" x14ac:dyDescent="0.2">
      <c r="B2790" s="3"/>
    </row>
    <row r="2791" spans="2:2" x14ac:dyDescent="0.2">
      <c r="B2791" s="3"/>
    </row>
    <row r="2792" spans="2:2" x14ac:dyDescent="0.2">
      <c r="B2792" s="3"/>
    </row>
    <row r="2793" spans="2:2" x14ac:dyDescent="0.2">
      <c r="B2793" s="3"/>
    </row>
    <row r="2794" spans="2:2" x14ac:dyDescent="0.2">
      <c r="B2794" s="3"/>
    </row>
    <row r="2795" spans="2:2" x14ac:dyDescent="0.2">
      <c r="B2795" s="3"/>
    </row>
    <row r="2796" spans="2:2" x14ac:dyDescent="0.2">
      <c r="B2796" s="3"/>
    </row>
    <row r="2797" spans="2:2" x14ac:dyDescent="0.2">
      <c r="B2797" s="3"/>
    </row>
    <row r="2798" spans="2:2" x14ac:dyDescent="0.2">
      <c r="B2798" s="3"/>
    </row>
    <row r="2799" spans="2:2" x14ac:dyDescent="0.2">
      <c r="B2799" s="3"/>
    </row>
    <row r="2800" spans="2:2" x14ac:dyDescent="0.2">
      <c r="B2800" s="3"/>
    </row>
    <row r="2801" spans="2:2" x14ac:dyDescent="0.2">
      <c r="B2801" s="3"/>
    </row>
    <row r="2802" spans="2:2" x14ac:dyDescent="0.2">
      <c r="B2802" s="3"/>
    </row>
    <row r="2803" spans="2:2" x14ac:dyDescent="0.2">
      <c r="B2803" s="3"/>
    </row>
    <row r="2804" spans="2:2" x14ac:dyDescent="0.2">
      <c r="B2804" s="3"/>
    </row>
    <row r="2805" spans="2:2" x14ac:dyDescent="0.2">
      <c r="B2805" s="3"/>
    </row>
    <row r="2806" spans="2:2" x14ac:dyDescent="0.2">
      <c r="B2806" s="3"/>
    </row>
    <row r="2807" spans="2:2" x14ac:dyDescent="0.2">
      <c r="B2807" s="3"/>
    </row>
    <row r="2808" spans="2:2" x14ac:dyDescent="0.2">
      <c r="B2808" s="3"/>
    </row>
    <row r="2809" spans="2:2" x14ac:dyDescent="0.2">
      <c r="B2809" s="3"/>
    </row>
    <row r="2810" spans="2:2" x14ac:dyDescent="0.2">
      <c r="B2810" s="3"/>
    </row>
    <row r="2811" spans="2:2" x14ac:dyDescent="0.2">
      <c r="B2811" s="3"/>
    </row>
    <row r="2812" spans="2:2" x14ac:dyDescent="0.2">
      <c r="B2812" s="3"/>
    </row>
    <row r="2813" spans="2:2" x14ac:dyDescent="0.2">
      <c r="B2813" s="3"/>
    </row>
    <row r="2814" spans="2:2" x14ac:dyDescent="0.2">
      <c r="B2814" s="3"/>
    </row>
    <row r="2815" spans="2:2" x14ac:dyDescent="0.2">
      <c r="B2815" s="3"/>
    </row>
    <row r="2816" spans="2:2" x14ac:dyDescent="0.2">
      <c r="B2816" s="3"/>
    </row>
    <row r="2817" spans="2:2" x14ac:dyDescent="0.2">
      <c r="B2817" s="3"/>
    </row>
    <row r="2818" spans="2:2" x14ac:dyDescent="0.2">
      <c r="B2818" s="3"/>
    </row>
    <row r="2819" spans="2:2" x14ac:dyDescent="0.2">
      <c r="B2819" s="3"/>
    </row>
    <row r="2820" spans="2:2" x14ac:dyDescent="0.2">
      <c r="B2820" s="3"/>
    </row>
    <row r="2821" spans="2:2" x14ac:dyDescent="0.2">
      <c r="B2821" s="3"/>
    </row>
    <row r="2822" spans="2:2" x14ac:dyDescent="0.2">
      <c r="B2822" s="3"/>
    </row>
    <row r="2823" spans="2:2" x14ac:dyDescent="0.2">
      <c r="B2823" s="3"/>
    </row>
    <row r="2824" spans="2:2" x14ac:dyDescent="0.2">
      <c r="B2824" s="3"/>
    </row>
    <row r="2825" spans="2:2" x14ac:dyDescent="0.2">
      <c r="B2825" s="3"/>
    </row>
    <row r="2826" spans="2:2" x14ac:dyDescent="0.2">
      <c r="B2826" s="3"/>
    </row>
    <row r="2827" spans="2:2" x14ac:dyDescent="0.2">
      <c r="B2827" s="3"/>
    </row>
    <row r="2828" spans="2:2" x14ac:dyDescent="0.2">
      <c r="B2828" s="3"/>
    </row>
    <row r="2829" spans="2:2" x14ac:dyDescent="0.2">
      <c r="B2829" s="3"/>
    </row>
    <row r="2830" spans="2:2" x14ac:dyDescent="0.2">
      <c r="B2830" s="3"/>
    </row>
    <row r="2831" spans="2:2" x14ac:dyDescent="0.2">
      <c r="B2831" s="3"/>
    </row>
    <row r="2832" spans="2:2" x14ac:dyDescent="0.2">
      <c r="B2832" s="3"/>
    </row>
    <row r="2833" spans="2:2" x14ac:dyDescent="0.2">
      <c r="B2833" s="3"/>
    </row>
    <row r="2834" spans="2:2" x14ac:dyDescent="0.2">
      <c r="B2834" s="3"/>
    </row>
    <row r="2835" spans="2:2" x14ac:dyDescent="0.2">
      <c r="B2835" s="3"/>
    </row>
    <row r="2836" spans="2:2" x14ac:dyDescent="0.2">
      <c r="B2836" s="3"/>
    </row>
    <row r="2837" spans="2:2" x14ac:dyDescent="0.2">
      <c r="B2837" s="3"/>
    </row>
    <row r="2838" spans="2:2" x14ac:dyDescent="0.2">
      <c r="B2838" s="3"/>
    </row>
    <row r="2839" spans="2:2" x14ac:dyDescent="0.2">
      <c r="B2839" s="3"/>
    </row>
    <row r="2840" spans="2:2" x14ac:dyDescent="0.2">
      <c r="B2840" s="3"/>
    </row>
    <row r="2841" spans="2:2" x14ac:dyDescent="0.2">
      <c r="B2841" s="3"/>
    </row>
    <row r="2842" spans="2:2" x14ac:dyDescent="0.2">
      <c r="B2842" s="3"/>
    </row>
    <row r="2843" spans="2:2" x14ac:dyDescent="0.2">
      <c r="B2843" s="3"/>
    </row>
    <row r="2844" spans="2:2" x14ac:dyDescent="0.2">
      <c r="B2844" s="3"/>
    </row>
    <row r="2845" spans="2:2" x14ac:dyDescent="0.2">
      <c r="B2845" s="3"/>
    </row>
    <row r="2846" spans="2:2" x14ac:dyDescent="0.2">
      <c r="B2846" s="3"/>
    </row>
    <row r="2847" spans="2:2" x14ac:dyDescent="0.2">
      <c r="B2847" s="3"/>
    </row>
    <row r="2848" spans="2:2" x14ac:dyDescent="0.2">
      <c r="B2848" s="3"/>
    </row>
    <row r="2849" spans="2:2" x14ac:dyDescent="0.2">
      <c r="B2849" s="3"/>
    </row>
    <row r="2850" spans="2:2" x14ac:dyDescent="0.2">
      <c r="B2850" s="3"/>
    </row>
    <row r="2851" spans="2:2" x14ac:dyDescent="0.2">
      <c r="B2851" s="3"/>
    </row>
    <row r="2852" spans="2:2" x14ac:dyDescent="0.2">
      <c r="B2852" s="3"/>
    </row>
    <row r="2853" spans="2:2" x14ac:dyDescent="0.2">
      <c r="B2853" s="3"/>
    </row>
    <row r="2854" spans="2:2" x14ac:dyDescent="0.2">
      <c r="B2854" s="3"/>
    </row>
    <row r="2855" spans="2:2" x14ac:dyDescent="0.2">
      <c r="B2855" s="3"/>
    </row>
    <row r="2856" spans="2:2" x14ac:dyDescent="0.2">
      <c r="B2856" s="3"/>
    </row>
    <row r="2857" spans="2:2" x14ac:dyDescent="0.2">
      <c r="B2857" s="3"/>
    </row>
    <row r="2858" spans="2:2" x14ac:dyDescent="0.2">
      <c r="B2858" s="3"/>
    </row>
    <row r="2859" spans="2:2" x14ac:dyDescent="0.2">
      <c r="B2859" s="3"/>
    </row>
    <row r="2860" spans="2:2" x14ac:dyDescent="0.2">
      <c r="B2860" s="3"/>
    </row>
    <row r="2861" spans="2:2" x14ac:dyDescent="0.2">
      <c r="B2861" s="3"/>
    </row>
    <row r="2862" spans="2:2" x14ac:dyDescent="0.2">
      <c r="B2862" s="3"/>
    </row>
    <row r="2863" spans="2:2" x14ac:dyDescent="0.2">
      <c r="B2863" s="3"/>
    </row>
    <row r="2864" spans="2:2" x14ac:dyDescent="0.2">
      <c r="B2864" s="3"/>
    </row>
    <row r="2865" spans="2:2" x14ac:dyDescent="0.2">
      <c r="B2865" s="3"/>
    </row>
    <row r="2866" spans="2:2" x14ac:dyDescent="0.2">
      <c r="B2866" s="3"/>
    </row>
    <row r="2867" spans="2:2" x14ac:dyDescent="0.2">
      <c r="B2867" s="3"/>
    </row>
    <row r="2868" spans="2:2" x14ac:dyDescent="0.2">
      <c r="B2868" s="3"/>
    </row>
    <row r="2869" spans="2:2" x14ac:dyDescent="0.2">
      <c r="B2869" s="3"/>
    </row>
    <row r="2870" spans="2:2" x14ac:dyDescent="0.2">
      <c r="B2870" s="3"/>
    </row>
    <row r="2871" spans="2:2" x14ac:dyDescent="0.2">
      <c r="B2871" s="3"/>
    </row>
    <row r="2872" spans="2:2" x14ac:dyDescent="0.2">
      <c r="B2872" s="3"/>
    </row>
    <row r="2873" spans="2:2" x14ac:dyDescent="0.2">
      <c r="B2873" s="3"/>
    </row>
    <row r="2874" spans="2:2" x14ac:dyDescent="0.2">
      <c r="B2874" s="3"/>
    </row>
    <row r="2875" spans="2:2" x14ac:dyDescent="0.2">
      <c r="B2875" s="3"/>
    </row>
    <row r="2876" spans="2:2" x14ac:dyDescent="0.2">
      <c r="B2876" s="3"/>
    </row>
    <row r="2877" spans="2:2" x14ac:dyDescent="0.2">
      <c r="B2877" s="3"/>
    </row>
    <row r="2878" spans="2:2" x14ac:dyDescent="0.2">
      <c r="B2878" s="3"/>
    </row>
    <row r="2879" spans="2:2" x14ac:dyDescent="0.2">
      <c r="B2879" s="3"/>
    </row>
    <row r="2880" spans="2:2" x14ac:dyDescent="0.2">
      <c r="B2880" s="3"/>
    </row>
    <row r="2881" spans="2:2" x14ac:dyDescent="0.2">
      <c r="B2881" s="3"/>
    </row>
    <row r="2882" spans="2:2" x14ac:dyDescent="0.2">
      <c r="B2882" s="3"/>
    </row>
    <row r="2883" spans="2:2" x14ac:dyDescent="0.2">
      <c r="B2883" s="3"/>
    </row>
    <row r="2884" spans="2:2" x14ac:dyDescent="0.2">
      <c r="B2884" s="3"/>
    </row>
    <row r="2885" spans="2:2" x14ac:dyDescent="0.2">
      <c r="B2885" s="3"/>
    </row>
    <row r="2886" spans="2:2" x14ac:dyDescent="0.2">
      <c r="B2886" s="3"/>
    </row>
    <row r="2887" spans="2:2" x14ac:dyDescent="0.2">
      <c r="B2887" s="3"/>
    </row>
    <row r="2888" spans="2:2" x14ac:dyDescent="0.2">
      <c r="B2888" s="3"/>
    </row>
    <row r="2889" spans="2:2" x14ac:dyDescent="0.2">
      <c r="B2889" s="3"/>
    </row>
    <row r="2890" spans="2:2" x14ac:dyDescent="0.2">
      <c r="B2890" s="3"/>
    </row>
    <row r="2891" spans="2:2" x14ac:dyDescent="0.2">
      <c r="B2891" s="3"/>
    </row>
    <row r="2892" spans="2:2" x14ac:dyDescent="0.2">
      <c r="B2892" s="3"/>
    </row>
    <row r="2893" spans="2:2" x14ac:dyDescent="0.2">
      <c r="B2893" s="3"/>
    </row>
    <row r="2894" spans="2:2" x14ac:dyDescent="0.2">
      <c r="B2894" s="3"/>
    </row>
    <row r="2895" spans="2:2" x14ac:dyDescent="0.2">
      <c r="B2895" s="3"/>
    </row>
    <row r="2896" spans="2:2" x14ac:dyDescent="0.2">
      <c r="B2896" s="3"/>
    </row>
    <row r="2897" spans="2:2" x14ac:dyDescent="0.2">
      <c r="B2897" s="3"/>
    </row>
    <row r="2898" spans="2:2" x14ac:dyDescent="0.2">
      <c r="B2898" s="3"/>
    </row>
    <row r="2899" spans="2:2" x14ac:dyDescent="0.2">
      <c r="B2899" s="3"/>
    </row>
    <row r="2900" spans="2:2" x14ac:dyDescent="0.2">
      <c r="B2900" s="3"/>
    </row>
    <row r="2901" spans="2:2" x14ac:dyDescent="0.2">
      <c r="B2901" s="3"/>
    </row>
    <row r="2902" spans="2:2" x14ac:dyDescent="0.2">
      <c r="B2902" s="3"/>
    </row>
    <row r="2903" spans="2:2" x14ac:dyDescent="0.2">
      <c r="B2903" s="3"/>
    </row>
    <row r="2904" spans="2:2" x14ac:dyDescent="0.2">
      <c r="B2904" s="3"/>
    </row>
    <row r="2905" spans="2:2" x14ac:dyDescent="0.2">
      <c r="B2905" s="3"/>
    </row>
    <row r="2906" spans="2:2" x14ac:dyDescent="0.2">
      <c r="B2906" s="3"/>
    </row>
    <row r="2907" spans="2:2" x14ac:dyDescent="0.2">
      <c r="B2907" s="3"/>
    </row>
    <row r="2908" spans="2:2" x14ac:dyDescent="0.2">
      <c r="B2908" s="3"/>
    </row>
    <row r="2909" spans="2:2" x14ac:dyDescent="0.2">
      <c r="B2909" s="3"/>
    </row>
    <row r="2910" spans="2:2" x14ac:dyDescent="0.2">
      <c r="B2910" s="3"/>
    </row>
    <row r="2911" spans="2:2" x14ac:dyDescent="0.2">
      <c r="B2911" s="3"/>
    </row>
    <row r="2912" spans="2:2" x14ac:dyDescent="0.2">
      <c r="B2912" s="3"/>
    </row>
    <row r="2913" spans="2:2" x14ac:dyDescent="0.2">
      <c r="B2913" s="3"/>
    </row>
    <row r="2914" spans="2:2" x14ac:dyDescent="0.2">
      <c r="B2914" s="3"/>
    </row>
    <row r="2915" spans="2:2" x14ac:dyDescent="0.2">
      <c r="B2915" s="3"/>
    </row>
    <row r="2916" spans="2:2" x14ac:dyDescent="0.2">
      <c r="B2916" s="3"/>
    </row>
    <row r="2917" spans="2:2" x14ac:dyDescent="0.2">
      <c r="B2917" s="3"/>
    </row>
    <row r="2918" spans="2:2" x14ac:dyDescent="0.2">
      <c r="B2918" s="3"/>
    </row>
    <row r="2919" spans="2:2" x14ac:dyDescent="0.2">
      <c r="B2919" s="3"/>
    </row>
    <row r="2920" spans="2:2" x14ac:dyDescent="0.2">
      <c r="B2920" s="3"/>
    </row>
    <row r="2921" spans="2:2" x14ac:dyDescent="0.2">
      <c r="B2921" s="3"/>
    </row>
    <row r="2922" spans="2:2" x14ac:dyDescent="0.2">
      <c r="B2922" s="3"/>
    </row>
    <row r="2923" spans="2:2" x14ac:dyDescent="0.2">
      <c r="B2923" s="3"/>
    </row>
    <row r="2924" spans="2:2" x14ac:dyDescent="0.2">
      <c r="B2924" s="3"/>
    </row>
    <row r="2925" spans="2:2" x14ac:dyDescent="0.2">
      <c r="B2925" s="3"/>
    </row>
    <row r="2926" spans="2:2" x14ac:dyDescent="0.2">
      <c r="B2926" s="3"/>
    </row>
    <row r="2927" spans="2:2" x14ac:dyDescent="0.2">
      <c r="B2927" s="3"/>
    </row>
    <row r="2928" spans="2:2" x14ac:dyDescent="0.2">
      <c r="B2928" s="3"/>
    </row>
    <row r="2929" spans="2:2" x14ac:dyDescent="0.2">
      <c r="B2929" s="3"/>
    </row>
    <row r="2930" spans="2:2" x14ac:dyDescent="0.2">
      <c r="B2930" s="3"/>
    </row>
    <row r="2931" spans="2:2" x14ac:dyDescent="0.2">
      <c r="B2931" s="3"/>
    </row>
    <row r="2932" spans="2:2" x14ac:dyDescent="0.2">
      <c r="B2932" s="3"/>
    </row>
    <row r="2933" spans="2:2" x14ac:dyDescent="0.2">
      <c r="B2933" s="3"/>
    </row>
    <row r="2934" spans="2:2" x14ac:dyDescent="0.2">
      <c r="B2934" s="3"/>
    </row>
    <row r="2935" spans="2:2" x14ac:dyDescent="0.2">
      <c r="B2935" s="3"/>
    </row>
    <row r="2936" spans="2:2" x14ac:dyDescent="0.2">
      <c r="B2936" s="3"/>
    </row>
    <row r="2937" spans="2:2" x14ac:dyDescent="0.2">
      <c r="B2937" s="3"/>
    </row>
    <row r="2938" spans="2:2" x14ac:dyDescent="0.2">
      <c r="B2938" s="3"/>
    </row>
    <row r="2939" spans="2:2" x14ac:dyDescent="0.2">
      <c r="B2939" s="3"/>
    </row>
    <row r="2940" spans="2:2" x14ac:dyDescent="0.2">
      <c r="B2940" s="3"/>
    </row>
    <row r="2941" spans="2:2" x14ac:dyDescent="0.2">
      <c r="B2941" s="3"/>
    </row>
    <row r="2942" spans="2:2" x14ac:dyDescent="0.2">
      <c r="B2942" s="3"/>
    </row>
    <row r="2943" spans="2:2" x14ac:dyDescent="0.2">
      <c r="B2943" s="3"/>
    </row>
    <row r="2944" spans="2:2" x14ac:dyDescent="0.2">
      <c r="B2944" s="3"/>
    </row>
    <row r="2945" spans="2:2" x14ac:dyDescent="0.2">
      <c r="B2945" s="3"/>
    </row>
    <row r="2946" spans="2:2" x14ac:dyDescent="0.2">
      <c r="B2946" s="3"/>
    </row>
    <row r="2947" spans="2:2" x14ac:dyDescent="0.2">
      <c r="B2947" s="3"/>
    </row>
    <row r="2948" spans="2:2" x14ac:dyDescent="0.2">
      <c r="B2948" s="3"/>
    </row>
    <row r="2949" spans="2:2" x14ac:dyDescent="0.2">
      <c r="B2949" s="3"/>
    </row>
    <row r="2950" spans="2:2" x14ac:dyDescent="0.2">
      <c r="B2950" s="3"/>
    </row>
    <row r="2951" spans="2:2" x14ac:dyDescent="0.2">
      <c r="B2951" s="3"/>
    </row>
    <row r="2952" spans="2:2" x14ac:dyDescent="0.2">
      <c r="B2952" s="3"/>
    </row>
    <row r="2953" spans="2:2" x14ac:dyDescent="0.2">
      <c r="B2953" s="3"/>
    </row>
    <row r="2954" spans="2:2" x14ac:dyDescent="0.2">
      <c r="B2954" s="3"/>
    </row>
    <row r="2955" spans="2:2" x14ac:dyDescent="0.2">
      <c r="B2955" s="3"/>
    </row>
    <row r="2956" spans="2:2" x14ac:dyDescent="0.2">
      <c r="B2956" s="3"/>
    </row>
    <row r="2957" spans="2:2" x14ac:dyDescent="0.2">
      <c r="B2957" s="3"/>
    </row>
    <row r="2958" spans="2:2" x14ac:dyDescent="0.2">
      <c r="B2958" s="3"/>
    </row>
    <row r="2959" spans="2:2" x14ac:dyDescent="0.2">
      <c r="B2959" s="3"/>
    </row>
    <row r="2960" spans="2:2" x14ac:dyDescent="0.2">
      <c r="B2960" s="3"/>
    </row>
    <row r="2961" spans="2:2" x14ac:dyDescent="0.2">
      <c r="B2961" s="3"/>
    </row>
    <row r="2962" spans="2:2" x14ac:dyDescent="0.2">
      <c r="B2962" s="3"/>
    </row>
    <row r="2963" spans="2:2" x14ac:dyDescent="0.2">
      <c r="B2963" s="3"/>
    </row>
    <row r="2964" spans="2:2" x14ac:dyDescent="0.2">
      <c r="B2964" s="3"/>
    </row>
    <row r="2965" spans="2:2" x14ac:dyDescent="0.2">
      <c r="B2965" s="3"/>
    </row>
    <row r="2966" spans="2:2" x14ac:dyDescent="0.2">
      <c r="B2966" s="3"/>
    </row>
    <row r="2967" spans="2:2" x14ac:dyDescent="0.2">
      <c r="B2967" s="3"/>
    </row>
    <row r="2968" spans="2:2" x14ac:dyDescent="0.2">
      <c r="B2968" s="3"/>
    </row>
    <row r="2969" spans="2:2" x14ac:dyDescent="0.2">
      <c r="B2969" s="3"/>
    </row>
    <row r="2970" spans="2:2" x14ac:dyDescent="0.2">
      <c r="B2970" s="3"/>
    </row>
    <row r="2971" spans="2:2" x14ac:dyDescent="0.2">
      <c r="B2971" s="3"/>
    </row>
    <row r="2972" spans="2:2" x14ac:dyDescent="0.2">
      <c r="B2972" s="3"/>
    </row>
    <row r="2973" spans="2:2" x14ac:dyDescent="0.2">
      <c r="B2973" s="3"/>
    </row>
    <row r="2974" spans="2:2" x14ac:dyDescent="0.2">
      <c r="B2974" s="3"/>
    </row>
    <row r="2975" spans="2:2" x14ac:dyDescent="0.2">
      <c r="B2975" s="3"/>
    </row>
    <row r="2976" spans="2:2" x14ac:dyDescent="0.2">
      <c r="B2976" s="3"/>
    </row>
    <row r="2977" spans="2:2" x14ac:dyDescent="0.2">
      <c r="B2977" s="3"/>
    </row>
    <row r="2978" spans="2:2" x14ac:dyDescent="0.2">
      <c r="B2978" s="3"/>
    </row>
    <row r="2979" spans="2:2" x14ac:dyDescent="0.2">
      <c r="B2979" s="3"/>
    </row>
    <row r="2980" spans="2:2" x14ac:dyDescent="0.2">
      <c r="B2980" s="3"/>
    </row>
    <row r="2981" spans="2:2" x14ac:dyDescent="0.2">
      <c r="B2981" s="3"/>
    </row>
    <row r="2982" spans="2:2" x14ac:dyDescent="0.2">
      <c r="B2982" s="3"/>
    </row>
    <row r="2983" spans="2:2" x14ac:dyDescent="0.2">
      <c r="B2983" s="3"/>
    </row>
    <row r="2984" spans="2:2" x14ac:dyDescent="0.2">
      <c r="B2984" s="3"/>
    </row>
    <row r="2985" spans="2:2" x14ac:dyDescent="0.2">
      <c r="B2985" s="3"/>
    </row>
    <row r="2986" spans="2:2" x14ac:dyDescent="0.2">
      <c r="B2986" s="3"/>
    </row>
    <row r="2987" spans="2:2" x14ac:dyDescent="0.2">
      <c r="B2987" s="3"/>
    </row>
    <row r="2988" spans="2:2" x14ac:dyDescent="0.2">
      <c r="B2988" s="3"/>
    </row>
    <row r="2989" spans="2:2" x14ac:dyDescent="0.2">
      <c r="B2989" s="3"/>
    </row>
    <row r="2990" spans="2:2" x14ac:dyDescent="0.2">
      <c r="B2990" s="3"/>
    </row>
    <row r="2991" spans="2:2" x14ac:dyDescent="0.2">
      <c r="B2991" s="3"/>
    </row>
    <row r="2992" spans="2:2" x14ac:dyDescent="0.2">
      <c r="B2992" s="3"/>
    </row>
    <row r="2993" spans="2:2" x14ac:dyDescent="0.2">
      <c r="B2993" s="3"/>
    </row>
    <row r="2994" spans="2:2" x14ac:dyDescent="0.2">
      <c r="B2994" s="3"/>
    </row>
    <row r="2995" spans="2:2" x14ac:dyDescent="0.2">
      <c r="B2995" s="3"/>
    </row>
    <row r="2996" spans="2:2" x14ac:dyDescent="0.2">
      <c r="B2996" s="3"/>
    </row>
    <row r="2997" spans="2:2" x14ac:dyDescent="0.2">
      <c r="B2997" s="3"/>
    </row>
    <row r="2998" spans="2:2" x14ac:dyDescent="0.2">
      <c r="B2998" s="3"/>
    </row>
    <row r="2999" spans="2:2" x14ac:dyDescent="0.2">
      <c r="B2999" s="3"/>
    </row>
    <row r="3000" spans="2:2" x14ac:dyDescent="0.2">
      <c r="B3000" s="3"/>
    </row>
    <row r="3001" spans="2:2" x14ac:dyDescent="0.2">
      <c r="B3001" s="3"/>
    </row>
    <row r="3002" spans="2:2" x14ac:dyDescent="0.2">
      <c r="B3002" s="3"/>
    </row>
    <row r="3003" spans="2:2" x14ac:dyDescent="0.2">
      <c r="B3003" s="3"/>
    </row>
    <row r="3004" spans="2:2" x14ac:dyDescent="0.2">
      <c r="B3004" s="3"/>
    </row>
    <row r="3005" spans="2:2" x14ac:dyDescent="0.2">
      <c r="B3005" s="3"/>
    </row>
    <row r="3006" spans="2:2" x14ac:dyDescent="0.2">
      <c r="B3006" s="3"/>
    </row>
    <row r="3007" spans="2:2" x14ac:dyDescent="0.2">
      <c r="B3007" s="3"/>
    </row>
    <row r="3008" spans="2:2" x14ac:dyDescent="0.2">
      <c r="B3008" s="3"/>
    </row>
    <row r="3009" spans="2:2" x14ac:dyDescent="0.2">
      <c r="B3009" s="3"/>
    </row>
    <row r="3010" spans="2:2" x14ac:dyDescent="0.2">
      <c r="B3010" s="3"/>
    </row>
    <row r="3011" spans="2:2" x14ac:dyDescent="0.2">
      <c r="B3011" s="3"/>
    </row>
    <row r="3012" spans="2:2" x14ac:dyDescent="0.2">
      <c r="B3012" s="3"/>
    </row>
    <row r="3013" spans="2:2" x14ac:dyDescent="0.2">
      <c r="B3013" s="3"/>
    </row>
    <row r="3014" spans="2:2" x14ac:dyDescent="0.2">
      <c r="B3014" s="3"/>
    </row>
    <row r="3015" spans="2:2" x14ac:dyDescent="0.2">
      <c r="B3015" s="3"/>
    </row>
    <row r="3016" spans="2:2" x14ac:dyDescent="0.2">
      <c r="B3016" s="3"/>
    </row>
    <row r="3017" spans="2:2" x14ac:dyDescent="0.2">
      <c r="B3017" s="3"/>
    </row>
    <row r="3018" spans="2:2" x14ac:dyDescent="0.2">
      <c r="B3018" s="3"/>
    </row>
    <row r="3019" spans="2:2" x14ac:dyDescent="0.2">
      <c r="B3019" s="3"/>
    </row>
    <row r="3020" spans="2:2" x14ac:dyDescent="0.2">
      <c r="B3020" s="3"/>
    </row>
    <row r="3021" spans="2:2" x14ac:dyDescent="0.2">
      <c r="B3021" s="3"/>
    </row>
    <row r="3022" spans="2:2" x14ac:dyDescent="0.2">
      <c r="B3022" s="3"/>
    </row>
    <row r="3023" spans="2:2" x14ac:dyDescent="0.2">
      <c r="B3023" s="3"/>
    </row>
    <row r="3024" spans="2:2" x14ac:dyDescent="0.2">
      <c r="B3024" s="3"/>
    </row>
    <row r="3025" spans="2:2" x14ac:dyDescent="0.2">
      <c r="B3025" s="3"/>
    </row>
    <row r="3026" spans="2:2" x14ac:dyDescent="0.2">
      <c r="B3026" s="3"/>
    </row>
    <row r="3027" spans="2:2" x14ac:dyDescent="0.2">
      <c r="B3027" s="3"/>
    </row>
    <row r="3028" spans="2:2" x14ac:dyDescent="0.2">
      <c r="B3028" s="3"/>
    </row>
    <row r="3029" spans="2:2" x14ac:dyDescent="0.2">
      <c r="B3029" s="3"/>
    </row>
    <row r="3030" spans="2:2" x14ac:dyDescent="0.2">
      <c r="B3030" s="3"/>
    </row>
    <row r="3031" spans="2:2" x14ac:dyDescent="0.2">
      <c r="B3031" s="3"/>
    </row>
    <row r="3032" spans="2:2" x14ac:dyDescent="0.2">
      <c r="B3032" s="3"/>
    </row>
    <row r="3033" spans="2:2" x14ac:dyDescent="0.2">
      <c r="B3033" s="3"/>
    </row>
    <row r="3034" spans="2:2" x14ac:dyDescent="0.2">
      <c r="B3034" s="3"/>
    </row>
    <row r="3035" spans="2:2" x14ac:dyDescent="0.2">
      <c r="B3035" s="3"/>
    </row>
    <row r="3036" spans="2:2" x14ac:dyDescent="0.2">
      <c r="B3036" s="3"/>
    </row>
    <row r="3037" spans="2:2" x14ac:dyDescent="0.2">
      <c r="B3037" s="3"/>
    </row>
    <row r="3038" spans="2:2" x14ac:dyDescent="0.2">
      <c r="B3038" s="3"/>
    </row>
    <row r="3039" spans="2:2" x14ac:dyDescent="0.2">
      <c r="B3039" s="3"/>
    </row>
    <row r="3040" spans="2:2" x14ac:dyDescent="0.2">
      <c r="B3040" s="3"/>
    </row>
    <row r="3041" spans="2:2" x14ac:dyDescent="0.2">
      <c r="B3041" s="3"/>
    </row>
    <row r="3042" spans="2:2" x14ac:dyDescent="0.2">
      <c r="B3042" s="3"/>
    </row>
    <row r="3043" spans="2:2" x14ac:dyDescent="0.2">
      <c r="B3043" s="3"/>
    </row>
    <row r="3044" spans="2:2" x14ac:dyDescent="0.2">
      <c r="B3044" s="3"/>
    </row>
    <row r="3045" spans="2:2" x14ac:dyDescent="0.2">
      <c r="B3045" s="3"/>
    </row>
    <row r="3046" spans="2:2" x14ac:dyDescent="0.2">
      <c r="B3046" s="3"/>
    </row>
    <row r="3047" spans="2:2" x14ac:dyDescent="0.2">
      <c r="B3047" s="3"/>
    </row>
    <row r="3048" spans="2:2" x14ac:dyDescent="0.2">
      <c r="B3048" s="3"/>
    </row>
    <row r="3049" spans="2:2" x14ac:dyDescent="0.2">
      <c r="B3049" s="3"/>
    </row>
    <row r="3050" spans="2:2" x14ac:dyDescent="0.2">
      <c r="B3050" s="3"/>
    </row>
    <row r="3051" spans="2:2" x14ac:dyDescent="0.2">
      <c r="B3051" s="3"/>
    </row>
    <row r="3052" spans="2:2" x14ac:dyDescent="0.2">
      <c r="B3052" s="3"/>
    </row>
    <row r="3053" spans="2:2" x14ac:dyDescent="0.2">
      <c r="B3053" s="3"/>
    </row>
    <row r="3054" spans="2:2" x14ac:dyDescent="0.2">
      <c r="B3054" s="3"/>
    </row>
    <row r="3055" spans="2:2" x14ac:dyDescent="0.2">
      <c r="B3055" s="3"/>
    </row>
    <row r="3056" spans="2:2" x14ac:dyDescent="0.2">
      <c r="B3056" s="3"/>
    </row>
    <row r="3057" spans="2:2" x14ac:dyDescent="0.2">
      <c r="B3057" s="3"/>
    </row>
    <row r="3058" spans="2:2" x14ac:dyDescent="0.2">
      <c r="B3058" s="3"/>
    </row>
    <row r="3059" spans="2:2" x14ac:dyDescent="0.2">
      <c r="B3059" s="3"/>
    </row>
    <row r="3060" spans="2:2" x14ac:dyDescent="0.2">
      <c r="B3060" s="3"/>
    </row>
    <row r="3061" spans="2:2" x14ac:dyDescent="0.2">
      <c r="B3061" s="3"/>
    </row>
    <row r="3062" spans="2:2" x14ac:dyDescent="0.2">
      <c r="B3062" s="3"/>
    </row>
    <row r="3063" spans="2:2" x14ac:dyDescent="0.2">
      <c r="B3063" s="3"/>
    </row>
    <row r="3064" spans="2:2" x14ac:dyDescent="0.2">
      <c r="B3064" s="3"/>
    </row>
    <row r="3065" spans="2:2" x14ac:dyDescent="0.2">
      <c r="B3065" s="3"/>
    </row>
    <row r="3066" spans="2:2" x14ac:dyDescent="0.2">
      <c r="B3066" s="3"/>
    </row>
    <row r="3067" spans="2:2" x14ac:dyDescent="0.2">
      <c r="B3067" s="3"/>
    </row>
    <row r="3068" spans="2:2" x14ac:dyDescent="0.2">
      <c r="B3068" s="3"/>
    </row>
    <row r="3069" spans="2:2" x14ac:dyDescent="0.2">
      <c r="B3069" s="3"/>
    </row>
    <row r="3070" spans="2:2" x14ac:dyDescent="0.2">
      <c r="B3070" s="3"/>
    </row>
    <row r="3071" spans="2:2" x14ac:dyDescent="0.2">
      <c r="B3071" s="3"/>
    </row>
    <row r="3072" spans="2:2" x14ac:dyDescent="0.2">
      <c r="B3072" s="3"/>
    </row>
    <row r="3073" spans="2:2" x14ac:dyDescent="0.2">
      <c r="B3073" s="3"/>
    </row>
    <row r="3074" spans="2:2" x14ac:dyDescent="0.2">
      <c r="B3074" s="3"/>
    </row>
    <row r="3075" spans="2:2" x14ac:dyDescent="0.2">
      <c r="B3075" s="3"/>
    </row>
    <row r="3076" spans="2:2" x14ac:dyDescent="0.2">
      <c r="B3076" s="3"/>
    </row>
    <row r="3077" spans="2:2" x14ac:dyDescent="0.2">
      <c r="B3077" s="3"/>
    </row>
    <row r="3078" spans="2:2" x14ac:dyDescent="0.2">
      <c r="B3078" s="3"/>
    </row>
    <row r="3079" spans="2:2" x14ac:dyDescent="0.2">
      <c r="B3079" s="3"/>
    </row>
    <row r="3080" spans="2:2" x14ac:dyDescent="0.2">
      <c r="B3080" s="3"/>
    </row>
    <row r="3081" spans="2:2" x14ac:dyDescent="0.2">
      <c r="B3081" s="3"/>
    </row>
    <row r="3082" spans="2:2" x14ac:dyDescent="0.2">
      <c r="B3082" s="3"/>
    </row>
    <row r="3083" spans="2:2" x14ac:dyDescent="0.2">
      <c r="B3083" s="3"/>
    </row>
    <row r="3084" spans="2:2" x14ac:dyDescent="0.2">
      <c r="B3084" s="3"/>
    </row>
    <row r="3085" spans="2:2" x14ac:dyDescent="0.2">
      <c r="B3085" s="3"/>
    </row>
    <row r="3086" spans="2:2" x14ac:dyDescent="0.2">
      <c r="B3086" s="3"/>
    </row>
    <row r="3087" spans="2:2" x14ac:dyDescent="0.2">
      <c r="B3087" s="3"/>
    </row>
    <row r="3088" spans="2:2" x14ac:dyDescent="0.2">
      <c r="B3088" s="3"/>
    </row>
    <row r="3089" spans="2:2" x14ac:dyDescent="0.2">
      <c r="B3089" s="3"/>
    </row>
    <row r="3090" spans="2:2" x14ac:dyDescent="0.2">
      <c r="B3090" s="3"/>
    </row>
    <row r="3091" spans="2:2" x14ac:dyDescent="0.2">
      <c r="B3091" s="3"/>
    </row>
    <row r="3092" spans="2:2" x14ac:dyDescent="0.2">
      <c r="B3092" s="3"/>
    </row>
    <row r="3093" spans="2:2" x14ac:dyDescent="0.2">
      <c r="B3093" s="3"/>
    </row>
    <row r="3094" spans="2:2" x14ac:dyDescent="0.2">
      <c r="B3094" s="3"/>
    </row>
    <row r="3095" spans="2:2" x14ac:dyDescent="0.2">
      <c r="B3095" s="3"/>
    </row>
    <row r="3096" spans="2:2" x14ac:dyDescent="0.2">
      <c r="B3096" s="3"/>
    </row>
    <row r="3097" spans="2:2" x14ac:dyDescent="0.2">
      <c r="B3097" s="3"/>
    </row>
    <row r="3098" spans="2:2" x14ac:dyDescent="0.2">
      <c r="B3098" s="3"/>
    </row>
    <row r="3099" spans="2:2" x14ac:dyDescent="0.2">
      <c r="B3099" s="3"/>
    </row>
    <row r="3100" spans="2:2" x14ac:dyDescent="0.2">
      <c r="B3100" s="3"/>
    </row>
    <row r="3101" spans="2:2" x14ac:dyDescent="0.2">
      <c r="B3101" s="3"/>
    </row>
    <row r="3102" spans="2:2" x14ac:dyDescent="0.2">
      <c r="B3102" s="3"/>
    </row>
    <row r="3103" spans="2:2" x14ac:dyDescent="0.2">
      <c r="B3103" s="3"/>
    </row>
    <row r="3104" spans="2:2" x14ac:dyDescent="0.2">
      <c r="B3104" s="3"/>
    </row>
    <row r="3105" spans="2:2" x14ac:dyDescent="0.2">
      <c r="B3105" s="3"/>
    </row>
    <row r="3106" spans="2:2" x14ac:dyDescent="0.2">
      <c r="B3106" s="3"/>
    </row>
    <row r="3107" spans="2:2" x14ac:dyDescent="0.2">
      <c r="B3107" s="3"/>
    </row>
    <row r="3108" spans="2:2" x14ac:dyDescent="0.2">
      <c r="B3108" s="3"/>
    </row>
    <row r="3109" spans="2:2" x14ac:dyDescent="0.2">
      <c r="B3109" s="3"/>
    </row>
    <row r="3110" spans="2:2" x14ac:dyDescent="0.2">
      <c r="B3110" s="3"/>
    </row>
    <row r="3111" spans="2:2" x14ac:dyDescent="0.2">
      <c r="B3111" s="3"/>
    </row>
    <row r="3112" spans="2:2" x14ac:dyDescent="0.2">
      <c r="B3112" s="3"/>
    </row>
    <row r="3113" spans="2:2" x14ac:dyDescent="0.2">
      <c r="B3113" s="3"/>
    </row>
    <row r="3114" spans="2:2" x14ac:dyDescent="0.2">
      <c r="B3114" s="3"/>
    </row>
    <row r="3115" spans="2:2" x14ac:dyDescent="0.2">
      <c r="B3115" s="3"/>
    </row>
    <row r="3116" spans="2:2" x14ac:dyDescent="0.2">
      <c r="B3116" s="3"/>
    </row>
    <row r="3117" spans="2:2" x14ac:dyDescent="0.2">
      <c r="B3117" s="3"/>
    </row>
    <row r="3118" spans="2:2" x14ac:dyDescent="0.2">
      <c r="B3118" s="3"/>
    </row>
    <row r="3119" spans="2:2" x14ac:dyDescent="0.2">
      <c r="B3119" s="3"/>
    </row>
    <row r="3120" spans="2:2" x14ac:dyDescent="0.2">
      <c r="B3120" s="3"/>
    </row>
    <row r="3121" spans="2:2" x14ac:dyDescent="0.2">
      <c r="B3121" s="3"/>
    </row>
    <row r="3122" spans="2:2" x14ac:dyDescent="0.2">
      <c r="B3122" s="3"/>
    </row>
    <row r="3123" spans="2:2" x14ac:dyDescent="0.2">
      <c r="B3123" s="3"/>
    </row>
    <row r="3124" spans="2:2" x14ac:dyDescent="0.2">
      <c r="B3124" s="3"/>
    </row>
    <row r="3125" spans="2:2" x14ac:dyDescent="0.2">
      <c r="B3125" s="3"/>
    </row>
    <row r="3126" spans="2:2" x14ac:dyDescent="0.2">
      <c r="B3126" s="3"/>
    </row>
    <row r="3127" spans="2:2" x14ac:dyDescent="0.2">
      <c r="B3127" s="3"/>
    </row>
    <row r="3128" spans="2:2" x14ac:dyDescent="0.2">
      <c r="B3128" s="3"/>
    </row>
    <row r="3129" spans="2:2" x14ac:dyDescent="0.2">
      <c r="B3129" s="3"/>
    </row>
    <row r="3130" spans="2:2" x14ac:dyDescent="0.2">
      <c r="B3130" s="3"/>
    </row>
    <row r="3131" spans="2:2" x14ac:dyDescent="0.2">
      <c r="B3131" s="3"/>
    </row>
    <row r="3132" spans="2:2" x14ac:dyDescent="0.2">
      <c r="B3132" s="3"/>
    </row>
    <row r="3133" spans="2:2" x14ac:dyDescent="0.2">
      <c r="B3133" s="3"/>
    </row>
    <row r="3134" spans="2:2" x14ac:dyDescent="0.2">
      <c r="B3134" s="3"/>
    </row>
    <row r="3135" spans="2:2" x14ac:dyDescent="0.2">
      <c r="B3135" s="3"/>
    </row>
    <row r="3136" spans="2:2" x14ac:dyDescent="0.2">
      <c r="B3136" s="3"/>
    </row>
    <row r="3137" spans="2:2" x14ac:dyDescent="0.2">
      <c r="B3137" s="3"/>
    </row>
    <row r="3138" spans="2:2" x14ac:dyDescent="0.2">
      <c r="B3138" s="3"/>
    </row>
    <row r="3139" spans="2:2" x14ac:dyDescent="0.2">
      <c r="B3139" s="3"/>
    </row>
    <row r="3140" spans="2:2" x14ac:dyDescent="0.2">
      <c r="B3140" s="3"/>
    </row>
    <row r="3141" spans="2:2" x14ac:dyDescent="0.2">
      <c r="B3141" s="3"/>
    </row>
    <row r="3142" spans="2:2" x14ac:dyDescent="0.2">
      <c r="B3142" s="3"/>
    </row>
    <row r="3143" spans="2:2" x14ac:dyDescent="0.2">
      <c r="B3143" s="3"/>
    </row>
    <row r="3144" spans="2:2" x14ac:dyDescent="0.2">
      <c r="B3144" s="3"/>
    </row>
    <row r="3145" spans="2:2" x14ac:dyDescent="0.2">
      <c r="B3145" s="3"/>
    </row>
    <row r="3146" spans="2:2" x14ac:dyDescent="0.2">
      <c r="B3146" s="3"/>
    </row>
    <row r="3147" spans="2:2" x14ac:dyDescent="0.2">
      <c r="B3147" s="3"/>
    </row>
    <row r="3148" spans="2:2" x14ac:dyDescent="0.2">
      <c r="B3148" s="3"/>
    </row>
    <row r="3149" spans="2:2" x14ac:dyDescent="0.2">
      <c r="B3149" s="3"/>
    </row>
    <row r="3150" spans="2:2" x14ac:dyDescent="0.2">
      <c r="B3150" s="3"/>
    </row>
    <row r="3151" spans="2:2" x14ac:dyDescent="0.2">
      <c r="B3151" s="3"/>
    </row>
    <row r="3152" spans="2:2" x14ac:dyDescent="0.2">
      <c r="B3152" s="3"/>
    </row>
    <row r="3153" spans="2:2" x14ac:dyDescent="0.2">
      <c r="B3153" s="3"/>
    </row>
    <row r="3154" spans="2:2" x14ac:dyDescent="0.2">
      <c r="B3154" s="3"/>
    </row>
    <row r="3155" spans="2:2" x14ac:dyDescent="0.2">
      <c r="B3155" s="3"/>
    </row>
    <row r="3156" spans="2:2" x14ac:dyDescent="0.2">
      <c r="B3156" s="3"/>
    </row>
    <row r="3157" spans="2:2" x14ac:dyDescent="0.2">
      <c r="B3157" s="3"/>
    </row>
    <row r="3158" spans="2:2" x14ac:dyDescent="0.2">
      <c r="B3158" s="3"/>
    </row>
    <row r="3159" spans="2:2" x14ac:dyDescent="0.2">
      <c r="B3159" s="3"/>
    </row>
    <row r="3160" spans="2:2" x14ac:dyDescent="0.2">
      <c r="B3160" s="3"/>
    </row>
    <row r="3161" spans="2:2" x14ac:dyDescent="0.2">
      <c r="B3161" s="3"/>
    </row>
    <row r="3162" spans="2:2" x14ac:dyDescent="0.2">
      <c r="B3162" s="3"/>
    </row>
    <row r="3163" spans="2:2" x14ac:dyDescent="0.2">
      <c r="B3163" s="3"/>
    </row>
    <row r="3164" spans="2:2" x14ac:dyDescent="0.2">
      <c r="B3164" s="3"/>
    </row>
    <row r="3165" spans="2:2" x14ac:dyDescent="0.2">
      <c r="B3165" s="3"/>
    </row>
    <row r="3166" spans="2:2" x14ac:dyDescent="0.2">
      <c r="B3166" s="3"/>
    </row>
    <row r="3167" spans="2:2" x14ac:dyDescent="0.2">
      <c r="B3167" s="3"/>
    </row>
    <row r="3168" spans="2:2" x14ac:dyDescent="0.2">
      <c r="B3168" s="3"/>
    </row>
    <row r="3169" spans="2:2" x14ac:dyDescent="0.2">
      <c r="B3169" s="3"/>
    </row>
    <row r="3170" spans="2:2" x14ac:dyDescent="0.2">
      <c r="B3170" s="3"/>
    </row>
    <row r="3171" spans="2:2" x14ac:dyDescent="0.2">
      <c r="B3171" s="3"/>
    </row>
    <row r="3172" spans="2:2" x14ac:dyDescent="0.2">
      <c r="B3172" s="3"/>
    </row>
    <row r="3173" spans="2:2" x14ac:dyDescent="0.2">
      <c r="B3173" s="3"/>
    </row>
    <row r="3174" spans="2:2" x14ac:dyDescent="0.2">
      <c r="B3174" s="3"/>
    </row>
    <row r="3175" spans="2:2" x14ac:dyDescent="0.2">
      <c r="B3175" s="3"/>
    </row>
    <row r="3176" spans="2:2" x14ac:dyDescent="0.2">
      <c r="B3176" s="3"/>
    </row>
    <row r="3177" spans="2:2" x14ac:dyDescent="0.2">
      <c r="B3177" s="3"/>
    </row>
    <row r="3178" spans="2:2" x14ac:dyDescent="0.2">
      <c r="B3178" s="3"/>
    </row>
    <row r="3179" spans="2:2" x14ac:dyDescent="0.2">
      <c r="B3179" s="3"/>
    </row>
    <row r="3180" spans="2:2" x14ac:dyDescent="0.2">
      <c r="B3180" s="3"/>
    </row>
    <row r="3181" spans="2:2" x14ac:dyDescent="0.2">
      <c r="B3181" s="3"/>
    </row>
    <row r="3182" spans="2:2" x14ac:dyDescent="0.2">
      <c r="B3182" s="3"/>
    </row>
    <row r="3183" spans="2:2" x14ac:dyDescent="0.2">
      <c r="B3183" s="3"/>
    </row>
    <row r="3184" spans="2:2" x14ac:dyDescent="0.2">
      <c r="B3184" s="3"/>
    </row>
    <row r="3185" spans="2:2" x14ac:dyDescent="0.2">
      <c r="B3185" s="3"/>
    </row>
    <row r="3186" spans="2:2" x14ac:dyDescent="0.2">
      <c r="B3186" s="3"/>
    </row>
    <row r="3187" spans="2:2" x14ac:dyDescent="0.2">
      <c r="B3187" s="3"/>
    </row>
    <row r="3188" spans="2:2" x14ac:dyDescent="0.2">
      <c r="B3188" s="3"/>
    </row>
    <row r="3189" spans="2:2" x14ac:dyDescent="0.2">
      <c r="B3189" s="3"/>
    </row>
    <row r="3190" spans="2:2" x14ac:dyDescent="0.2">
      <c r="B3190" s="3"/>
    </row>
    <row r="3191" spans="2:2" x14ac:dyDescent="0.2">
      <c r="B3191" s="3"/>
    </row>
    <row r="3192" spans="2:2" x14ac:dyDescent="0.2">
      <c r="B3192" s="3"/>
    </row>
    <row r="3193" spans="2:2" x14ac:dyDescent="0.2">
      <c r="B3193" s="3"/>
    </row>
    <row r="3194" spans="2:2" x14ac:dyDescent="0.2">
      <c r="B3194" s="3"/>
    </row>
    <row r="3195" spans="2:2" x14ac:dyDescent="0.2">
      <c r="B3195" s="3"/>
    </row>
    <row r="3196" spans="2:2" x14ac:dyDescent="0.2">
      <c r="B3196" s="3"/>
    </row>
    <row r="3197" spans="2:2" x14ac:dyDescent="0.2">
      <c r="B3197" s="3"/>
    </row>
    <row r="3198" spans="2:2" x14ac:dyDescent="0.2">
      <c r="B3198" s="3"/>
    </row>
    <row r="3199" spans="2:2" x14ac:dyDescent="0.2">
      <c r="B3199" s="3"/>
    </row>
    <row r="3200" spans="2:2" x14ac:dyDescent="0.2">
      <c r="B3200" s="3"/>
    </row>
    <row r="3201" spans="2:2" x14ac:dyDescent="0.2">
      <c r="B3201" s="3"/>
    </row>
    <row r="3202" spans="2:2" x14ac:dyDescent="0.2">
      <c r="B3202" s="3"/>
    </row>
    <row r="3203" spans="2:2" x14ac:dyDescent="0.2">
      <c r="B3203" s="3"/>
    </row>
    <row r="3204" spans="2:2" x14ac:dyDescent="0.2">
      <c r="B3204" s="3"/>
    </row>
    <row r="3205" spans="2:2" x14ac:dyDescent="0.2">
      <c r="B3205" s="3"/>
    </row>
    <row r="3206" spans="2:2" x14ac:dyDescent="0.2">
      <c r="B3206" s="3"/>
    </row>
    <row r="3207" spans="2:2" x14ac:dyDescent="0.2">
      <c r="B3207" s="3"/>
    </row>
    <row r="3208" spans="2:2" x14ac:dyDescent="0.2">
      <c r="B3208" s="3"/>
    </row>
    <row r="3209" spans="2:2" x14ac:dyDescent="0.2">
      <c r="B3209" s="3"/>
    </row>
    <row r="3210" spans="2:2" x14ac:dyDescent="0.2">
      <c r="B3210" s="3"/>
    </row>
    <row r="3211" spans="2:2" x14ac:dyDescent="0.2">
      <c r="B3211" s="3"/>
    </row>
    <row r="3212" spans="2:2" x14ac:dyDescent="0.2">
      <c r="B3212" s="3"/>
    </row>
    <row r="3213" spans="2:2" x14ac:dyDescent="0.2">
      <c r="B3213" s="3"/>
    </row>
    <row r="3214" spans="2:2" x14ac:dyDescent="0.2">
      <c r="B3214" s="3"/>
    </row>
    <row r="3215" spans="2:2" x14ac:dyDescent="0.2">
      <c r="B3215" s="3"/>
    </row>
    <row r="3216" spans="2:2" x14ac:dyDescent="0.2">
      <c r="B3216" s="3"/>
    </row>
    <row r="3217" spans="2:2" x14ac:dyDescent="0.2">
      <c r="B3217" s="3"/>
    </row>
    <row r="3218" spans="2:2" x14ac:dyDescent="0.2">
      <c r="B3218" s="3"/>
    </row>
    <row r="3219" spans="2:2" x14ac:dyDescent="0.2">
      <c r="B3219" s="3"/>
    </row>
    <row r="3220" spans="2:2" x14ac:dyDescent="0.2">
      <c r="B3220" s="3"/>
    </row>
    <row r="3221" spans="2:2" x14ac:dyDescent="0.2">
      <c r="B3221" s="3"/>
    </row>
    <row r="3222" spans="2:2" x14ac:dyDescent="0.2">
      <c r="B3222" s="3"/>
    </row>
    <row r="3223" spans="2:2" x14ac:dyDescent="0.2">
      <c r="B3223" s="3"/>
    </row>
    <row r="3224" spans="2:2" x14ac:dyDescent="0.2">
      <c r="B3224" s="3"/>
    </row>
    <row r="3225" spans="2:2" x14ac:dyDescent="0.2">
      <c r="B3225" s="3"/>
    </row>
    <row r="3226" spans="2:2" x14ac:dyDescent="0.2">
      <c r="B3226" s="3"/>
    </row>
    <row r="3227" spans="2:2" x14ac:dyDescent="0.2">
      <c r="B3227" s="3"/>
    </row>
    <row r="3228" spans="2:2" x14ac:dyDescent="0.2">
      <c r="B3228" s="3"/>
    </row>
    <row r="3229" spans="2:2" x14ac:dyDescent="0.2">
      <c r="B3229" s="3"/>
    </row>
    <row r="3230" spans="2:2" x14ac:dyDescent="0.2">
      <c r="B3230" s="3"/>
    </row>
    <row r="3231" spans="2:2" x14ac:dyDescent="0.2">
      <c r="B3231" s="3"/>
    </row>
    <row r="3232" spans="2:2" x14ac:dyDescent="0.2">
      <c r="B3232" s="3"/>
    </row>
    <row r="3233" spans="2:2" x14ac:dyDescent="0.2">
      <c r="B3233" s="3"/>
    </row>
    <row r="3234" spans="2:2" x14ac:dyDescent="0.2">
      <c r="B3234" s="3"/>
    </row>
    <row r="3235" spans="2:2" x14ac:dyDescent="0.2">
      <c r="B3235" s="3"/>
    </row>
    <row r="3236" spans="2:2" x14ac:dyDescent="0.2">
      <c r="B3236" s="3"/>
    </row>
    <row r="3237" spans="2:2" x14ac:dyDescent="0.2">
      <c r="B3237" s="3"/>
    </row>
    <row r="3238" spans="2:2" x14ac:dyDescent="0.2">
      <c r="B3238" s="3"/>
    </row>
    <row r="3239" spans="2:2" x14ac:dyDescent="0.2">
      <c r="B3239" s="3"/>
    </row>
    <row r="3240" spans="2:2" x14ac:dyDescent="0.2">
      <c r="B3240" s="3"/>
    </row>
    <row r="3241" spans="2:2" x14ac:dyDescent="0.2">
      <c r="B3241" s="3"/>
    </row>
    <row r="3242" spans="2:2" x14ac:dyDescent="0.2">
      <c r="B3242" s="3"/>
    </row>
    <row r="3243" spans="2:2" x14ac:dyDescent="0.2">
      <c r="B3243" s="3"/>
    </row>
    <row r="3244" spans="2:2" x14ac:dyDescent="0.2">
      <c r="B3244" s="3"/>
    </row>
    <row r="3245" spans="2:2" x14ac:dyDescent="0.2">
      <c r="B3245" s="3"/>
    </row>
    <row r="3246" spans="2:2" x14ac:dyDescent="0.2">
      <c r="B3246" s="3"/>
    </row>
    <row r="3247" spans="2:2" x14ac:dyDescent="0.2">
      <c r="B3247" s="3"/>
    </row>
    <row r="3248" spans="2:2" x14ac:dyDescent="0.2">
      <c r="B3248" s="3"/>
    </row>
    <row r="3249" spans="2:2" x14ac:dyDescent="0.2">
      <c r="B3249" s="3"/>
    </row>
    <row r="3250" spans="2:2" x14ac:dyDescent="0.2">
      <c r="B3250" s="3"/>
    </row>
    <row r="3251" spans="2:2" x14ac:dyDescent="0.2">
      <c r="B3251" s="3"/>
    </row>
    <row r="3252" spans="2:2" x14ac:dyDescent="0.2">
      <c r="B3252" s="3"/>
    </row>
    <row r="3253" spans="2:2" x14ac:dyDescent="0.2">
      <c r="B3253" s="3"/>
    </row>
    <row r="3254" spans="2:2" x14ac:dyDescent="0.2">
      <c r="B3254" s="3"/>
    </row>
    <row r="3255" spans="2:2" x14ac:dyDescent="0.2">
      <c r="B3255" s="3"/>
    </row>
    <row r="3256" spans="2:2" x14ac:dyDescent="0.2">
      <c r="B3256" s="3"/>
    </row>
    <row r="3257" spans="2:2" x14ac:dyDescent="0.2">
      <c r="B3257" s="3"/>
    </row>
    <row r="3258" spans="2:2" x14ac:dyDescent="0.2">
      <c r="B3258" s="3"/>
    </row>
    <row r="3259" spans="2:2" x14ac:dyDescent="0.2">
      <c r="B3259" s="3"/>
    </row>
    <row r="3260" spans="2:2" x14ac:dyDescent="0.2">
      <c r="B3260" s="3"/>
    </row>
    <row r="3261" spans="2:2" x14ac:dyDescent="0.2">
      <c r="B3261" s="3"/>
    </row>
    <row r="3262" spans="2:2" x14ac:dyDescent="0.2">
      <c r="B3262" s="3"/>
    </row>
    <row r="3263" spans="2:2" x14ac:dyDescent="0.2">
      <c r="B3263" s="3"/>
    </row>
    <row r="3264" spans="2:2" x14ac:dyDescent="0.2">
      <c r="B3264" s="3"/>
    </row>
    <row r="3265" spans="2:2" x14ac:dyDescent="0.2">
      <c r="B3265" s="3"/>
    </row>
    <row r="3266" spans="2:2" x14ac:dyDescent="0.2">
      <c r="B3266" s="3"/>
    </row>
    <row r="3267" spans="2:2" x14ac:dyDescent="0.2">
      <c r="B3267" s="3"/>
    </row>
    <row r="3268" spans="2:2" x14ac:dyDescent="0.2">
      <c r="B3268" s="3"/>
    </row>
    <row r="3269" spans="2:2" x14ac:dyDescent="0.2">
      <c r="B3269" s="3"/>
    </row>
    <row r="3270" spans="2:2" x14ac:dyDescent="0.2">
      <c r="B3270" s="3"/>
    </row>
    <row r="3271" spans="2:2" x14ac:dyDescent="0.2">
      <c r="B3271" s="3"/>
    </row>
    <row r="3272" spans="2:2" x14ac:dyDescent="0.2">
      <c r="B3272" s="3"/>
    </row>
    <row r="3273" spans="2:2" x14ac:dyDescent="0.2">
      <c r="B3273" s="3"/>
    </row>
    <row r="3274" spans="2:2" x14ac:dyDescent="0.2">
      <c r="B3274" s="3"/>
    </row>
    <row r="3275" spans="2:2" x14ac:dyDescent="0.2">
      <c r="B3275" s="3"/>
    </row>
    <row r="3276" spans="2:2" x14ac:dyDescent="0.2">
      <c r="B3276" s="3"/>
    </row>
    <row r="3277" spans="2:2" x14ac:dyDescent="0.2">
      <c r="B3277" s="3"/>
    </row>
    <row r="3278" spans="2:2" x14ac:dyDescent="0.2">
      <c r="B3278" s="3"/>
    </row>
    <row r="3279" spans="2:2" x14ac:dyDescent="0.2">
      <c r="B3279" s="3"/>
    </row>
    <row r="3280" spans="2:2" x14ac:dyDescent="0.2">
      <c r="B3280" s="3"/>
    </row>
    <row r="3281" spans="2:2" x14ac:dyDescent="0.2">
      <c r="B3281" s="3"/>
    </row>
    <row r="3282" spans="2:2" x14ac:dyDescent="0.2">
      <c r="B3282" s="3"/>
    </row>
    <row r="3283" spans="2:2" x14ac:dyDescent="0.2">
      <c r="B3283" s="3"/>
    </row>
    <row r="3284" spans="2:2" x14ac:dyDescent="0.2">
      <c r="B3284" s="3"/>
    </row>
    <row r="3285" spans="2:2" x14ac:dyDescent="0.2">
      <c r="B3285" s="3"/>
    </row>
    <row r="3286" spans="2:2" x14ac:dyDescent="0.2">
      <c r="B3286" s="3"/>
    </row>
    <row r="3287" spans="2:2" x14ac:dyDescent="0.2">
      <c r="B3287" s="3"/>
    </row>
    <row r="3288" spans="2:2" x14ac:dyDescent="0.2">
      <c r="B3288" s="3"/>
    </row>
    <row r="3289" spans="2:2" x14ac:dyDescent="0.2">
      <c r="B3289" s="3"/>
    </row>
    <row r="3290" spans="2:2" x14ac:dyDescent="0.2">
      <c r="B3290" s="3"/>
    </row>
    <row r="3291" spans="2:2" x14ac:dyDescent="0.2">
      <c r="B3291" s="3"/>
    </row>
    <row r="3292" spans="2:2" x14ac:dyDescent="0.2">
      <c r="B3292" s="3"/>
    </row>
    <row r="3293" spans="2:2" x14ac:dyDescent="0.2">
      <c r="B3293" s="3"/>
    </row>
    <row r="3294" spans="2:2" x14ac:dyDescent="0.2">
      <c r="B3294" s="3"/>
    </row>
    <row r="3295" spans="2:2" x14ac:dyDescent="0.2">
      <c r="B3295" s="3"/>
    </row>
    <row r="3296" spans="2:2" x14ac:dyDescent="0.2">
      <c r="B3296" s="3"/>
    </row>
    <row r="3297" spans="2:2" x14ac:dyDescent="0.2">
      <c r="B3297" s="3"/>
    </row>
    <row r="3298" spans="2:2" x14ac:dyDescent="0.2">
      <c r="B3298" s="3"/>
    </row>
    <row r="3299" spans="2:2" x14ac:dyDescent="0.2">
      <c r="B3299" s="3"/>
    </row>
    <row r="3300" spans="2:2" x14ac:dyDescent="0.2">
      <c r="B3300" s="3"/>
    </row>
    <row r="3301" spans="2:2" x14ac:dyDescent="0.2">
      <c r="B3301" s="3"/>
    </row>
    <row r="3302" spans="2:2" x14ac:dyDescent="0.2">
      <c r="B3302" s="3"/>
    </row>
    <row r="3303" spans="2:2" x14ac:dyDescent="0.2">
      <c r="B3303" s="3"/>
    </row>
    <row r="3304" spans="2:2" x14ac:dyDescent="0.2">
      <c r="B3304" s="3"/>
    </row>
    <row r="3305" spans="2:2" x14ac:dyDescent="0.2">
      <c r="B3305" s="3"/>
    </row>
    <row r="3306" spans="2:2" x14ac:dyDescent="0.2">
      <c r="B3306" s="3"/>
    </row>
    <row r="3307" spans="2:2" x14ac:dyDescent="0.2">
      <c r="B3307" s="3"/>
    </row>
    <row r="3308" spans="2:2" x14ac:dyDescent="0.2">
      <c r="B3308" s="3"/>
    </row>
    <row r="3309" spans="2:2" x14ac:dyDescent="0.2">
      <c r="B3309" s="3"/>
    </row>
    <row r="3310" spans="2:2" x14ac:dyDescent="0.2">
      <c r="B3310" s="3"/>
    </row>
    <row r="3311" spans="2:2" x14ac:dyDescent="0.2">
      <c r="B3311" s="3"/>
    </row>
    <row r="3312" spans="2:2" x14ac:dyDescent="0.2">
      <c r="B3312" s="3"/>
    </row>
    <row r="3313" spans="2:2" x14ac:dyDescent="0.2">
      <c r="B3313" s="3"/>
    </row>
    <row r="3314" spans="2:2" x14ac:dyDescent="0.2">
      <c r="B3314" s="3"/>
    </row>
    <row r="3315" spans="2:2" x14ac:dyDescent="0.2">
      <c r="B3315" s="3"/>
    </row>
    <row r="3316" spans="2:2" x14ac:dyDescent="0.2">
      <c r="B3316" s="3"/>
    </row>
    <row r="3317" spans="2:2" x14ac:dyDescent="0.2">
      <c r="B3317" s="3"/>
    </row>
    <row r="3318" spans="2:2" x14ac:dyDescent="0.2">
      <c r="B3318" s="3"/>
    </row>
    <row r="3319" spans="2:2" x14ac:dyDescent="0.2">
      <c r="B3319" s="3"/>
    </row>
    <row r="3320" spans="2:2" x14ac:dyDescent="0.2">
      <c r="B3320" s="3"/>
    </row>
    <row r="3321" spans="2:2" x14ac:dyDescent="0.2">
      <c r="B3321" s="3"/>
    </row>
    <row r="3322" spans="2:2" x14ac:dyDescent="0.2">
      <c r="B3322" s="3"/>
    </row>
    <row r="3323" spans="2:2" x14ac:dyDescent="0.2">
      <c r="B3323" s="3"/>
    </row>
    <row r="3324" spans="2:2" x14ac:dyDescent="0.2">
      <c r="B3324" s="3"/>
    </row>
    <row r="3325" spans="2:2" x14ac:dyDescent="0.2">
      <c r="B3325" s="3"/>
    </row>
    <row r="3326" spans="2:2" x14ac:dyDescent="0.2">
      <c r="B3326" s="3"/>
    </row>
    <row r="3327" spans="2:2" x14ac:dyDescent="0.2">
      <c r="B3327" s="3"/>
    </row>
    <row r="3328" spans="2:2" x14ac:dyDescent="0.2">
      <c r="B3328" s="3"/>
    </row>
    <row r="3329" spans="2:2" x14ac:dyDescent="0.2">
      <c r="B3329" s="3"/>
    </row>
    <row r="3330" spans="2:2" x14ac:dyDescent="0.2">
      <c r="B3330" s="3"/>
    </row>
    <row r="3331" spans="2:2" x14ac:dyDescent="0.2">
      <c r="B3331" s="3"/>
    </row>
    <row r="3332" spans="2:2" x14ac:dyDescent="0.2">
      <c r="B3332" s="3"/>
    </row>
    <row r="3333" spans="2:2" x14ac:dyDescent="0.2">
      <c r="B3333" s="3"/>
    </row>
    <row r="3334" spans="2:2" x14ac:dyDescent="0.2">
      <c r="B3334" s="3"/>
    </row>
    <row r="3335" spans="2:2" x14ac:dyDescent="0.2">
      <c r="B3335" s="3"/>
    </row>
    <row r="3336" spans="2:2" x14ac:dyDescent="0.2">
      <c r="B3336" s="3"/>
    </row>
    <row r="3337" spans="2:2" x14ac:dyDescent="0.2">
      <c r="B3337" s="3"/>
    </row>
    <row r="3338" spans="2:2" x14ac:dyDescent="0.2">
      <c r="B3338" s="3"/>
    </row>
    <row r="3339" spans="2:2" x14ac:dyDescent="0.2">
      <c r="B3339" s="3"/>
    </row>
    <row r="3340" spans="2:2" x14ac:dyDescent="0.2">
      <c r="B3340" s="3"/>
    </row>
    <row r="3341" spans="2:2" x14ac:dyDescent="0.2">
      <c r="B3341" s="3"/>
    </row>
    <row r="3342" spans="2:2" x14ac:dyDescent="0.2">
      <c r="B3342" s="3"/>
    </row>
    <row r="3343" spans="2:2" x14ac:dyDescent="0.2">
      <c r="B3343" s="3"/>
    </row>
    <row r="3344" spans="2:2" x14ac:dyDescent="0.2">
      <c r="B3344" s="3"/>
    </row>
    <row r="3345" spans="2:2" x14ac:dyDescent="0.2">
      <c r="B3345" s="3"/>
    </row>
    <row r="3346" spans="2:2" x14ac:dyDescent="0.2">
      <c r="B3346" s="3"/>
    </row>
    <row r="3347" spans="2:2" x14ac:dyDescent="0.2">
      <c r="B3347" s="3"/>
    </row>
    <row r="3348" spans="2:2" x14ac:dyDescent="0.2">
      <c r="B3348" s="3"/>
    </row>
    <row r="3349" spans="2:2" x14ac:dyDescent="0.2">
      <c r="B3349" s="3"/>
    </row>
    <row r="3350" spans="2:2" x14ac:dyDescent="0.2">
      <c r="B3350" s="3"/>
    </row>
    <row r="3351" spans="2:2" x14ac:dyDescent="0.2">
      <c r="B3351" s="3"/>
    </row>
    <row r="3352" spans="2:2" x14ac:dyDescent="0.2">
      <c r="B3352" s="3"/>
    </row>
    <row r="3353" spans="2:2" x14ac:dyDescent="0.2">
      <c r="B3353" s="3"/>
    </row>
    <row r="3354" spans="2:2" x14ac:dyDescent="0.2">
      <c r="B3354" s="3"/>
    </row>
    <row r="3355" spans="2:2" x14ac:dyDescent="0.2">
      <c r="B3355" s="3"/>
    </row>
    <row r="3356" spans="2:2" x14ac:dyDescent="0.2">
      <c r="B3356" s="3"/>
    </row>
    <row r="3357" spans="2:2" x14ac:dyDescent="0.2">
      <c r="B3357" s="3"/>
    </row>
    <row r="3358" spans="2:2" x14ac:dyDescent="0.2">
      <c r="B3358" s="3"/>
    </row>
    <row r="3359" spans="2:2" x14ac:dyDescent="0.2">
      <c r="B3359" s="3"/>
    </row>
    <row r="3360" spans="2:2" x14ac:dyDescent="0.2">
      <c r="B3360" s="3"/>
    </row>
    <row r="3361" spans="2:2" x14ac:dyDescent="0.2">
      <c r="B3361" s="3"/>
    </row>
    <row r="3362" spans="2:2" x14ac:dyDescent="0.2">
      <c r="B3362" s="3"/>
    </row>
    <row r="3363" spans="2:2" x14ac:dyDescent="0.2">
      <c r="B3363" s="3"/>
    </row>
    <row r="3364" spans="2:2" x14ac:dyDescent="0.2">
      <c r="B3364" s="3"/>
    </row>
    <row r="3365" spans="2:2" x14ac:dyDescent="0.2">
      <c r="B3365" s="3"/>
    </row>
    <row r="3366" spans="2:2" x14ac:dyDescent="0.2">
      <c r="B3366" s="3"/>
    </row>
    <row r="3367" spans="2:2" x14ac:dyDescent="0.2">
      <c r="B3367" s="3"/>
    </row>
    <row r="3368" spans="2:2" x14ac:dyDescent="0.2">
      <c r="B3368" s="3"/>
    </row>
    <row r="3369" spans="2:2" x14ac:dyDescent="0.2">
      <c r="B3369" s="3"/>
    </row>
    <row r="3370" spans="2:2" x14ac:dyDescent="0.2">
      <c r="B3370" s="3"/>
    </row>
    <row r="3371" spans="2:2" x14ac:dyDescent="0.2">
      <c r="B3371" s="3"/>
    </row>
    <row r="3372" spans="2:2" x14ac:dyDescent="0.2">
      <c r="B3372" s="3"/>
    </row>
    <row r="3373" spans="2:2" x14ac:dyDescent="0.2">
      <c r="B3373" s="3"/>
    </row>
    <row r="3374" spans="2:2" x14ac:dyDescent="0.2">
      <c r="B3374" s="3"/>
    </row>
    <row r="3375" spans="2:2" x14ac:dyDescent="0.2">
      <c r="B3375" s="3"/>
    </row>
    <row r="3376" spans="2:2" x14ac:dyDescent="0.2">
      <c r="B3376" s="3"/>
    </row>
    <row r="3377" spans="2:2" x14ac:dyDescent="0.2">
      <c r="B3377" s="3"/>
    </row>
    <row r="3378" spans="2:2" x14ac:dyDescent="0.2">
      <c r="B3378" s="3"/>
    </row>
    <row r="3379" spans="2:2" x14ac:dyDescent="0.2">
      <c r="B3379" s="3"/>
    </row>
    <row r="3380" spans="2:2" x14ac:dyDescent="0.2">
      <c r="B3380" s="3"/>
    </row>
    <row r="3381" spans="2:2" x14ac:dyDescent="0.2">
      <c r="B3381" s="3"/>
    </row>
    <row r="3382" spans="2:2" x14ac:dyDescent="0.2">
      <c r="B3382" s="3"/>
    </row>
    <row r="3383" spans="2:2" x14ac:dyDescent="0.2">
      <c r="B3383" s="3"/>
    </row>
    <row r="3384" spans="2:2" x14ac:dyDescent="0.2">
      <c r="B3384" s="3"/>
    </row>
    <row r="3385" spans="2:2" x14ac:dyDescent="0.2">
      <c r="B3385" s="3"/>
    </row>
    <row r="3386" spans="2:2" x14ac:dyDescent="0.2">
      <c r="B3386" s="3"/>
    </row>
    <row r="3387" spans="2:2" x14ac:dyDescent="0.2">
      <c r="B3387" s="3"/>
    </row>
    <row r="3388" spans="2:2" x14ac:dyDescent="0.2">
      <c r="B3388" s="3"/>
    </row>
    <row r="3389" spans="2:2" x14ac:dyDescent="0.2">
      <c r="B3389" s="3"/>
    </row>
    <row r="3390" spans="2:2" x14ac:dyDescent="0.2">
      <c r="B3390" s="3"/>
    </row>
    <row r="3391" spans="2:2" x14ac:dyDescent="0.2">
      <c r="B3391" s="3"/>
    </row>
    <row r="3392" spans="2:2" x14ac:dyDescent="0.2">
      <c r="B3392" s="3"/>
    </row>
    <row r="3393" spans="2:2" x14ac:dyDescent="0.2">
      <c r="B3393" s="3"/>
    </row>
    <row r="3394" spans="2:2" x14ac:dyDescent="0.2">
      <c r="B3394" s="3"/>
    </row>
    <row r="3395" spans="2:2" x14ac:dyDescent="0.2">
      <c r="B3395" s="3"/>
    </row>
    <row r="3396" spans="2:2" x14ac:dyDescent="0.2">
      <c r="B3396" s="3"/>
    </row>
    <row r="3397" spans="2:2" x14ac:dyDescent="0.2">
      <c r="B3397" s="3"/>
    </row>
    <row r="3398" spans="2:2" x14ac:dyDescent="0.2">
      <c r="B3398" s="3"/>
    </row>
    <row r="3399" spans="2:2" x14ac:dyDescent="0.2">
      <c r="B3399" s="3"/>
    </row>
    <row r="3400" spans="2:2" x14ac:dyDescent="0.2">
      <c r="B3400" s="3"/>
    </row>
    <row r="3401" spans="2:2" x14ac:dyDescent="0.2">
      <c r="B3401" s="3"/>
    </row>
    <row r="3402" spans="2:2" x14ac:dyDescent="0.2">
      <c r="B3402" s="3"/>
    </row>
    <row r="3403" spans="2:2" x14ac:dyDescent="0.2">
      <c r="B3403" s="3"/>
    </row>
    <row r="3404" spans="2:2" x14ac:dyDescent="0.2">
      <c r="B3404" s="3"/>
    </row>
    <row r="3405" spans="2:2" x14ac:dyDescent="0.2">
      <c r="B3405" s="3"/>
    </row>
    <row r="3406" spans="2:2" x14ac:dyDescent="0.2">
      <c r="B3406" s="3"/>
    </row>
    <row r="3407" spans="2:2" x14ac:dyDescent="0.2">
      <c r="B3407" s="3"/>
    </row>
    <row r="3408" spans="2:2" x14ac:dyDescent="0.2">
      <c r="B3408" s="3"/>
    </row>
    <row r="3409" spans="2:2" x14ac:dyDescent="0.2">
      <c r="B3409" s="3"/>
    </row>
    <row r="3410" spans="2:2" x14ac:dyDescent="0.2">
      <c r="B3410" s="3"/>
    </row>
    <row r="3411" spans="2:2" x14ac:dyDescent="0.2">
      <c r="B3411" s="3"/>
    </row>
    <row r="3412" spans="2:2" x14ac:dyDescent="0.2">
      <c r="B3412" s="3"/>
    </row>
    <row r="3413" spans="2:2" x14ac:dyDescent="0.2">
      <c r="B3413" s="3"/>
    </row>
    <row r="3414" spans="2:2" x14ac:dyDescent="0.2">
      <c r="B3414" s="3"/>
    </row>
    <row r="3415" spans="2:2" x14ac:dyDescent="0.2">
      <c r="B3415" s="3"/>
    </row>
    <row r="3416" spans="2:2" x14ac:dyDescent="0.2">
      <c r="B3416" s="3"/>
    </row>
    <row r="3417" spans="2:2" x14ac:dyDescent="0.2">
      <c r="B3417" s="3"/>
    </row>
    <row r="3418" spans="2:2" x14ac:dyDescent="0.2">
      <c r="B3418" s="3"/>
    </row>
    <row r="3419" spans="2:2" x14ac:dyDescent="0.2">
      <c r="B3419" s="3"/>
    </row>
    <row r="3420" spans="2:2" x14ac:dyDescent="0.2">
      <c r="B3420" s="3"/>
    </row>
    <row r="3421" spans="2:2" x14ac:dyDescent="0.2">
      <c r="B3421" s="3"/>
    </row>
    <row r="3422" spans="2:2" x14ac:dyDescent="0.2">
      <c r="B3422" s="3"/>
    </row>
    <row r="3423" spans="2:2" x14ac:dyDescent="0.2">
      <c r="B3423" s="3"/>
    </row>
    <row r="3424" spans="2:2" x14ac:dyDescent="0.2">
      <c r="B3424" s="3"/>
    </row>
    <row r="3425" spans="2:2" x14ac:dyDescent="0.2">
      <c r="B3425" s="3"/>
    </row>
    <row r="3426" spans="2:2" x14ac:dyDescent="0.2">
      <c r="B3426" s="3"/>
    </row>
    <row r="3427" spans="2:2" x14ac:dyDescent="0.2">
      <c r="B3427" s="3"/>
    </row>
    <row r="3428" spans="2:2" x14ac:dyDescent="0.2">
      <c r="B3428" s="3"/>
    </row>
    <row r="3429" spans="2:2" x14ac:dyDescent="0.2">
      <c r="B3429" s="3"/>
    </row>
    <row r="3430" spans="2:2" x14ac:dyDescent="0.2">
      <c r="B3430" s="3"/>
    </row>
    <row r="3431" spans="2:2" x14ac:dyDescent="0.2">
      <c r="B3431" s="3"/>
    </row>
    <row r="3432" spans="2:2" x14ac:dyDescent="0.2">
      <c r="B3432" s="3"/>
    </row>
    <row r="3433" spans="2:2" x14ac:dyDescent="0.2">
      <c r="B3433" s="3"/>
    </row>
    <row r="3434" spans="2:2" x14ac:dyDescent="0.2">
      <c r="B3434" s="3"/>
    </row>
    <row r="3435" spans="2:2" x14ac:dyDescent="0.2">
      <c r="B3435" s="3"/>
    </row>
    <row r="3436" spans="2:2" x14ac:dyDescent="0.2">
      <c r="B3436" s="3"/>
    </row>
    <row r="3437" spans="2:2" x14ac:dyDescent="0.2">
      <c r="B3437" s="3"/>
    </row>
    <row r="3438" spans="2:2" x14ac:dyDescent="0.2">
      <c r="B3438" s="3"/>
    </row>
    <row r="3439" spans="2:2" x14ac:dyDescent="0.2">
      <c r="B3439" s="3"/>
    </row>
    <row r="3440" spans="2:2" x14ac:dyDescent="0.2">
      <c r="B3440" s="3"/>
    </row>
    <row r="3441" spans="2:2" x14ac:dyDescent="0.2">
      <c r="B3441" s="3"/>
    </row>
    <row r="3442" spans="2:2" x14ac:dyDescent="0.2">
      <c r="B3442" s="3"/>
    </row>
    <row r="3443" spans="2:2" x14ac:dyDescent="0.2">
      <c r="B3443" s="3"/>
    </row>
    <row r="3444" spans="2:2" x14ac:dyDescent="0.2">
      <c r="B3444" s="3"/>
    </row>
    <row r="3445" spans="2:2" x14ac:dyDescent="0.2">
      <c r="B3445" s="3"/>
    </row>
    <row r="3446" spans="2:2" x14ac:dyDescent="0.2">
      <c r="B3446" s="3"/>
    </row>
    <row r="3447" spans="2:2" x14ac:dyDescent="0.2">
      <c r="B3447" s="3"/>
    </row>
    <row r="3448" spans="2:2" x14ac:dyDescent="0.2">
      <c r="B3448" s="3"/>
    </row>
    <row r="3449" spans="2:2" x14ac:dyDescent="0.2">
      <c r="B3449" s="3"/>
    </row>
    <row r="3450" spans="2:2" x14ac:dyDescent="0.2">
      <c r="B3450" s="3"/>
    </row>
    <row r="3451" spans="2:2" x14ac:dyDescent="0.2">
      <c r="B3451" s="3"/>
    </row>
    <row r="3452" spans="2:2" x14ac:dyDescent="0.2">
      <c r="B3452" s="3"/>
    </row>
    <row r="3453" spans="2:2" x14ac:dyDescent="0.2">
      <c r="B3453" s="3"/>
    </row>
    <row r="3454" spans="2:2" x14ac:dyDescent="0.2">
      <c r="B3454" s="3"/>
    </row>
    <row r="3455" spans="2:2" x14ac:dyDescent="0.2">
      <c r="B3455" s="3"/>
    </row>
    <row r="3456" spans="2:2" x14ac:dyDescent="0.2">
      <c r="B3456" s="3"/>
    </row>
    <row r="3457" spans="2:2" x14ac:dyDescent="0.2">
      <c r="B3457" s="3"/>
    </row>
    <row r="3458" spans="2:2" x14ac:dyDescent="0.2">
      <c r="B3458" s="3"/>
    </row>
    <row r="3459" spans="2:2" x14ac:dyDescent="0.2">
      <c r="B3459" s="3"/>
    </row>
    <row r="3460" spans="2:2" x14ac:dyDescent="0.2">
      <c r="B3460" s="3"/>
    </row>
    <row r="3461" spans="2:2" x14ac:dyDescent="0.2">
      <c r="B3461" s="3"/>
    </row>
    <row r="3462" spans="2:2" x14ac:dyDescent="0.2">
      <c r="B3462" s="3"/>
    </row>
    <row r="3463" spans="2:2" x14ac:dyDescent="0.2">
      <c r="B3463" s="3"/>
    </row>
    <row r="3464" spans="2:2" x14ac:dyDescent="0.2">
      <c r="B3464" s="3"/>
    </row>
    <row r="3465" spans="2:2" x14ac:dyDescent="0.2">
      <c r="B3465" s="3"/>
    </row>
    <row r="3466" spans="2:2" x14ac:dyDescent="0.2">
      <c r="B3466" s="3"/>
    </row>
    <row r="3467" spans="2:2" x14ac:dyDescent="0.2">
      <c r="B3467" s="3"/>
    </row>
    <row r="3468" spans="2:2" x14ac:dyDescent="0.2">
      <c r="B3468" s="3"/>
    </row>
    <row r="3469" spans="2:2" x14ac:dyDescent="0.2">
      <c r="B3469" s="3"/>
    </row>
    <row r="3470" spans="2:2" x14ac:dyDescent="0.2">
      <c r="B3470" s="3"/>
    </row>
    <row r="3471" spans="2:2" x14ac:dyDescent="0.2">
      <c r="B3471" s="3"/>
    </row>
    <row r="3472" spans="2:2" x14ac:dyDescent="0.2">
      <c r="B3472" s="3"/>
    </row>
    <row r="3473" spans="2:2" x14ac:dyDescent="0.2">
      <c r="B3473" s="3"/>
    </row>
    <row r="3474" spans="2:2" x14ac:dyDescent="0.2">
      <c r="B3474" s="3"/>
    </row>
    <row r="3475" spans="2:2" x14ac:dyDescent="0.2">
      <c r="B3475" s="3"/>
    </row>
    <row r="3476" spans="2:2" x14ac:dyDescent="0.2">
      <c r="B3476" s="3"/>
    </row>
    <row r="3477" spans="2:2" x14ac:dyDescent="0.2">
      <c r="B3477" s="3"/>
    </row>
    <row r="3478" spans="2:2" x14ac:dyDescent="0.2">
      <c r="B3478" s="3"/>
    </row>
    <row r="3479" spans="2:2" x14ac:dyDescent="0.2">
      <c r="B3479" s="3"/>
    </row>
    <row r="3480" spans="2:2" x14ac:dyDescent="0.2">
      <c r="B3480" s="3"/>
    </row>
    <row r="3481" spans="2:2" x14ac:dyDescent="0.2">
      <c r="B3481" s="3"/>
    </row>
    <row r="3482" spans="2:2" x14ac:dyDescent="0.2">
      <c r="B3482" s="3"/>
    </row>
    <row r="3483" spans="2:2" x14ac:dyDescent="0.2">
      <c r="B3483" s="3"/>
    </row>
    <row r="3484" spans="2:2" x14ac:dyDescent="0.2">
      <c r="B3484" s="3"/>
    </row>
    <row r="3485" spans="2:2" x14ac:dyDescent="0.2">
      <c r="B3485" s="3"/>
    </row>
    <row r="3486" spans="2:2" x14ac:dyDescent="0.2">
      <c r="B3486" s="3"/>
    </row>
    <row r="3487" spans="2:2" x14ac:dyDescent="0.2">
      <c r="B3487" s="3"/>
    </row>
    <row r="3488" spans="2:2" x14ac:dyDescent="0.2">
      <c r="B3488" s="3"/>
    </row>
    <row r="3489" spans="2:2" x14ac:dyDescent="0.2">
      <c r="B3489" s="3"/>
    </row>
    <row r="3490" spans="2:2" x14ac:dyDescent="0.2">
      <c r="B3490" s="3"/>
    </row>
    <row r="3491" spans="2:2" x14ac:dyDescent="0.2">
      <c r="B3491" s="3"/>
    </row>
    <row r="3492" spans="2:2" x14ac:dyDescent="0.2">
      <c r="B3492" s="3"/>
    </row>
    <row r="3493" spans="2:2" x14ac:dyDescent="0.2">
      <c r="B3493" s="3"/>
    </row>
    <row r="3494" spans="2:2" x14ac:dyDescent="0.2">
      <c r="B3494" s="3"/>
    </row>
    <row r="3495" spans="2:2" x14ac:dyDescent="0.2">
      <c r="B3495" s="3"/>
    </row>
    <row r="3496" spans="2:2" x14ac:dyDescent="0.2">
      <c r="B3496" s="3"/>
    </row>
    <row r="3497" spans="2:2" x14ac:dyDescent="0.2">
      <c r="B3497" s="3"/>
    </row>
    <row r="3498" spans="2:2" x14ac:dyDescent="0.2">
      <c r="B3498" s="3"/>
    </row>
    <row r="3499" spans="2:2" x14ac:dyDescent="0.2">
      <c r="B3499" s="3"/>
    </row>
    <row r="3500" spans="2:2" x14ac:dyDescent="0.2">
      <c r="B3500" s="3"/>
    </row>
    <row r="3501" spans="2:2" x14ac:dyDescent="0.2">
      <c r="B3501" s="3"/>
    </row>
    <row r="3502" spans="2:2" x14ac:dyDescent="0.2">
      <c r="B3502" s="3"/>
    </row>
    <row r="3503" spans="2:2" x14ac:dyDescent="0.2">
      <c r="B3503" s="3"/>
    </row>
    <row r="3504" spans="2:2" x14ac:dyDescent="0.2">
      <c r="B3504" s="3"/>
    </row>
    <row r="3505" spans="2:2" x14ac:dyDescent="0.2">
      <c r="B3505" s="3"/>
    </row>
    <row r="3506" spans="2:2" x14ac:dyDescent="0.2">
      <c r="B3506" s="3"/>
    </row>
    <row r="3507" spans="2:2" x14ac:dyDescent="0.2">
      <c r="B3507" s="3"/>
    </row>
    <row r="3508" spans="2:2" x14ac:dyDescent="0.2">
      <c r="B3508" s="3"/>
    </row>
    <row r="3509" spans="2:2" x14ac:dyDescent="0.2">
      <c r="B3509" s="3"/>
    </row>
    <row r="3510" spans="2:2" x14ac:dyDescent="0.2">
      <c r="B3510" s="3"/>
    </row>
    <row r="3511" spans="2:2" x14ac:dyDescent="0.2">
      <c r="B3511" s="3"/>
    </row>
    <row r="3512" spans="2:2" x14ac:dyDescent="0.2">
      <c r="B3512" s="3"/>
    </row>
    <row r="3513" spans="2:2" x14ac:dyDescent="0.2">
      <c r="B3513" s="3"/>
    </row>
    <row r="3514" spans="2:2" x14ac:dyDescent="0.2">
      <c r="B3514" s="3"/>
    </row>
    <row r="3515" spans="2:2" x14ac:dyDescent="0.2">
      <c r="B3515" s="3"/>
    </row>
    <row r="3516" spans="2:2" x14ac:dyDescent="0.2">
      <c r="B3516" s="3"/>
    </row>
    <row r="3517" spans="2:2" x14ac:dyDescent="0.2">
      <c r="B3517" s="3"/>
    </row>
    <row r="3518" spans="2:2" x14ac:dyDescent="0.2">
      <c r="B3518" s="3"/>
    </row>
    <row r="3519" spans="2:2" x14ac:dyDescent="0.2">
      <c r="B3519" s="3"/>
    </row>
    <row r="3520" spans="2:2" x14ac:dyDescent="0.2">
      <c r="B3520" s="3"/>
    </row>
    <row r="3521" spans="2:2" x14ac:dyDescent="0.2">
      <c r="B3521" s="3"/>
    </row>
    <row r="3522" spans="2:2" x14ac:dyDescent="0.2">
      <c r="B3522" s="3"/>
    </row>
    <row r="3523" spans="2:2" x14ac:dyDescent="0.2">
      <c r="B3523" s="3"/>
    </row>
    <row r="3524" spans="2:2" x14ac:dyDescent="0.2">
      <c r="B3524" s="3"/>
    </row>
    <row r="3525" spans="2:2" x14ac:dyDescent="0.2">
      <c r="B3525" s="3"/>
    </row>
    <row r="3526" spans="2:2" x14ac:dyDescent="0.2">
      <c r="B3526" s="3"/>
    </row>
    <row r="3527" spans="2:2" x14ac:dyDescent="0.2">
      <c r="B3527" s="3"/>
    </row>
    <row r="3528" spans="2:2" x14ac:dyDescent="0.2">
      <c r="B3528" s="3"/>
    </row>
    <row r="3529" spans="2:2" x14ac:dyDescent="0.2">
      <c r="B3529" s="3"/>
    </row>
    <row r="3530" spans="2:2" x14ac:dyDescent="0.2">
      <c r="B3530" s="3"/>
    </row>
    <row r="3531" spans="2:2" x14ac:dyDescent="0.2">
      <c r="B3531" s="3"/>
    </row>
    <row r="3532" spans="2:2" x14ac:dyDescent="0.2">
      <c r="B3532" s="3"/>
    </row>
    <row r="3533" spans="2:2" x14ac:dyDescent="0.2">
      <c r="B3533" s="3"/>
    </row>
    <row r="3534" spans="2:2" x14ac:dyDescent="0.2">
      <c r="B3534" s="3"/>
    </row>
    <row r="3535" spans="2:2" x14ac:dyDescent="0.2">
      <c r="B3535" s="3"/>
    </row>
    <row r="3536" spans="2:2" x14ac:dyDescent="0.2">
      <c r="B3536" s="3"/>
    </row>
    <row r="3537" spans="2:2" x14ac:dyDescent="0.2">
      <c r="B3537" s="3"/>
    </row>
    <row r="3538" spans="2:2" x14ac:dyDescent="0.2">
      <c r="B3538" s="3"/>
    </row>
    <row r="3539" spans="2:2" x14ac:dyDescent="0.2">
      <c r="B3539" s="3"/>
    </row>
    <row r="3540" spans="2:2" x14ac:dyDescent="0.2">
      <c r="B3540" s="3"/>
    </row>
    <row r="3541" spans="2:2" x14ac:dyDescent="0.2">
      <c r="B3541" s="3"/>
    </row>
    <row r="3542" spans="2:2" x14ac:dyDescent="0.2">
      <c r="B3542" s="3"/>
    </row>
    <row r="3543" spans="2:2" x14ac:dyDescent="0.2">
      <c r="B3543" s="3"/>
    </row>
    <row r="3544" spans="2:2" x14ac:dyDescent="0.2">
      <c r="B3544" s="3"/>
    </row>
    <row r="3545" spans="2:2" x14ac:dyDescent="0.2">
      <c r="B3545" s="3"/>
    </row>
    <row r="3546" spans="2:2" x14ac:dyDescent="0.2">
      <c r="B3546" s="3"/>
    </row>
    <row r="3547" spans="2:2" x14ac:dyDescent="0.2">
      <c r="B3547" s="3"/>
    </row>
    <row r="3548" spans="2:2" x14ac:dyDescent="0.2">
      <c r="B3548" s="3"/>
    </row>
    <row r="3549" spans="2:2" x14ac:dyDescent="0.2">
      <c r="B3549" s="3"/>
    </row>
    <row r="3550" spans="2:2" x14ac:dyDescent="0.2">
      <c r="B3550" s="3"/>
    </row>
    <row r="3551" spans="2:2" x14ac:dyDescent="0.2">
      <c r="B3551" s="3"/>
    </row>
    <row r="3552" spans="2:2" x14ac:dyDescent="0.2">
      <c r="B3552" s="3"/>
    </row>
    <row r="3553" spans="2:2" x14ac:dyDescent="0.2">
      <c r="B3553" s="3"/>
    </row>
    <row r="3554" spans="2:2" x14ac:dyDescent="0.2">
      <c r="B3554" s="3"/>
    </row>
    <row r="3555" spans="2:2" x14ac:dyDescent="0.2">
      <c r="B3555" s="3"/>
    </row>
    <row r="3556" spans="2:2" x14ac:dyDescent="0.2">
      <c r="B3556" s="3"/>
    </row>
    <row r="3557" spans="2:2" x14ac:dyDescent="0.2">
      <c r="B3557" s="3"/>
    </row>
    <row r="3558" spans="2:2" x14ac:dyDescent="0.2">
      <c r="B3558" s="3"/>
    </row>
    <row r="3559" spans="2:2" x14ac:dyDescent="0.2">
      <c r="B3559" s="3"/>
    </row>
    <row r="3560" spans="2:2" x14ac:dyDescent="0.2">
      <c r="B3560" s="3"/>
    </row>
    <row r="3561" spans="2:2" x14ac:dyDescent="0.2">
      <c r="B3561" s="3"/>
    </row>
    <row r="3562" spans="2:2" x14ac:dyDescent="0.2">
      <c r="B3562" s="3"/>
    </row>
    <row r="3563" spans="2:2" x14ac:dyDescent="0.2">
      <c r="B3563" s="3"/>
    </row>
    <row r="3564" spans="2:2" x14ac:dyDescent="0.2">
      <c r="B3564" s="3"/>
    </row>
    <row r="3565" spans="2:2" x14ac:dyDescent="0.2">
      <c r="B3565" s="3"/>
    </row>
    <row r="3566" spans="2:2" x14ac:dyDescent="0.2">
      <c r="B3566" s="3"/>
    </row>
    <row r="3567" spans="2:2" x14ac:dyDescent="0.2">
      <c r="B3567" s="3"/>
    </row>
    <row r="3568" spans="2:2" x14ac:dyDescent="0.2">
      <c r="B3568" s="3"/>
    </row>
    <row r="3569" spans="2:2" x14ac:dyDescent="0.2">
      <c r="B3569" s="3"/>
    </row>
    <row r="3570" spans="2:2" x14ac:dyDescent="0.2">
      <c r="B3570" s="3"/>
    </row>
    <row r="3571" spans="2:2" x14ac:dyDescent="0.2">
      <c r="B3571" s="3"/>
    </row>
    <row r="3572" spans="2:2" x14ac:dyDescent="0.2">
      <c r="B3572" s="3"/>
    </row>
    <row r="3573" spans="2:2" x14ac:dyDescent="0.2">
      <c r="B3573" s="3"/>
    </row>
    <row r="3574" spans="2:2" x14ac:dyDescent="0.2">
      <c r="B3574" s="3"/>
    </row>
    <row r="3575" spans="2:2" x14ac:dyDescent="0.2">
      <c r="B3575" s="3"/>
    </row>
    <row r="3576" spans="2:2" x14ac:dyDescent="0.2">
      <c r="B3576" s="3"/>
    </row>
    <row r="3577" spans="2:2" x14ac:dyDescent="0.2">
      <c r="B3577" s="3"/>
    </row>
    <row r="3578" spans="2:2" x14ac:dyDescent="0.2">
      <c r="B3578" s="3"/>
    </row>
    <row r="3579" spans="2:2" x14ac:dyDescent="0.2">
      <c r="B3579" s="3"/>
    </row>
    <row r="3580" spans="2:2" x14ac:dyDescent="0.2">
      <c r="B3580" s="3"/>
    </row>
    <row r="3581" spans="2:2" x14ac:dyDescent="0.2">
      <c r="B3581" s="3"/>
    </row>
    <row r="3582" spans="2:2" x14ac:dyDescent="0.2">
      <c r="B3582" s="3"/>
    </row>
    <row r="3583" spans="2:2" x14ac:dyDescent="0.2">
      <c r="B3583" s="3"/>
    </row>
    <row r="3584" spans="2:2" x14ac:dyDescent="0.2">
      <c r="B3584" s="3"/>
    </row>
    <row r="3585" spans="2:2" x14ac:dyDescent="0.2">
      <c r="B3585" s="3"/>
    </row>
    <row r="3586" spans="2:2" x14ac:dyDescent="0.2">
      <c r="B3586" s="3"/>
    </row>
    <row r="3587" spans="2:2" x14ac:dyDescent="0.2">
      <c r="B3587" s="3"/>
    </row>
    <row r="3588" spans="2:2" x14ac:dyDescent="0.2">
      <c r="B3588" s="3"/>
    </row>
    <row r="3589" spans="2:2" x14ac:dyDescent="0.2">
      <c r="B3589" s="3"/>
    </row>
    <row r="3590" spans="2:2" x14ac:dyDescent="0.2">
      <c r="B3590" s="3"/>
    </row>
    <row r="3591" spans="2:2" x14ac:dyDescent="0.2">
      <c r="B3591" s="3"/>
    </row>
    <row r="3592" spans="2:2" x14ac:dyDescent="0.2">
      <c r="B3592" s="3"/>
    </row>
    <row r="3593" spans="2:2" x14ac:dyDescent="0.2">
      <c r="B3593" s="3"/>
    </row>
    <row r="3594" spans="2:2" x14ac:dyDescent="0.2">
      <c r="B3594" s="3"/>
    </row>
    <row r="3595" spans="2:2" x14ac:dyDescent="0.2">
      <c r="B3595" s="3"/>
    </row>
    <row r="3596" spans="2:2" x14ac:dyDescent="0.2">
      <c r="B3596" s="3"/>
    </row>
    <row r="3597" spans="2:2" x14ac:dyDescent="0.2">
      <c r="B3597" s="3"/>
    </row>
    <row r="3598" spans="2:2" x14ac:dyDescent="0.2">
      <c r="B3598" s="3"/>
    </row>
    <row r="3599" spans="2:2" x14ac:dyDescent="0.2">
      <c r="B3599" s="3"/>
    </row>
    <row r="3600" spans="2:2" x14ac:dyDescent="0.2">
      <c r="B3600" s="3"/>
    </row>
    <row r="3601" spans="2:2" x14ac:dyDescent="0.2">
      <c r="B3601" s="3"/>
    </row>
    <row r="3602" spans="2:2" x14ac:dyDescent="0.2">
      <c r="B3602" s="3"/>
    </row>
    <row r="3603" spans="2:2" x14ac:dyDescent="0.2">
      <c r="B3603" s="3"/>
    </row>
    <row r="3604" spans="2:2" x14ac:dyDescent="0.2">
      <c r="B3604" s="3"/>
    </row>
    <row r="3605" spans="2:2" x14ac:dyDescent="0.2">
      <c r="B3605" s="3"/>
    </row>
    <row r="3606" spans="2:2" x14ac:dyDescent="0.2">
      <c r="B3606" s="3"/>
    </row>
    <row r="3607" spans="2:2" x14ac:dyDescent="0.2">
      <c r="B3607" s="3"/>
    </row>
    <row r="3608" spans="2:2" x14ac:dyDescent="0.2">
      <c r="B3608" s="3"/>
    </row>
    <row r="3609" spans="2:2" x14ac:dyDescent="0.2">
      <c r="B3609" s="3"/>
    </row>
    <row r="3610" spans="2:2" x14ac:dyDescent="0.2">
      <c r="B3610" s="3"/>
    </row>
    <row r="3611" spans="2:2" x14ac:dyDescent="0.2">
      <c r="B3611" s="3"/>
    </row>
    <row r="3612" spans="2:2" x14ac:dyDescent="0.2">
      <c r="B3612" s="3"/>
    </row>
    <row r="3613" spans="2:2" x14ac:dyDescent="0.2">
      <c r="B3613" s="3"/>
    </row>
    <row r="3614" spans="2:2" x14ac:dyDescent="0.2">
      <c r="B3614" s="3"/>
    </row>
    <row r="3615" spans="2:2" x14ac:dyDescent="0.2">
      <c r="B3615" s="3"/>
    </row>
    <row r="3616" spans="2:2" x14ac:dyDescent="0.2">
      <c r="B3616" s="3"/>
    </row>
    <row r="3617" spans="2:2" x14ac:dyDescent="0.2">
      <c r="B3617" s="3"/>
    </row>
    <row r="3618" spans="2:2" x14ac:dyDescent="0.2">
      <c r="B3618" s="3"/>
    </row>
    <row r="3619" spans="2:2" x14ac:dyDescent="0.2">
      <c r="B3619" s="3"/>
    </row>
    <row r="3620" spans="2:2" x14ac:dyDescent="0.2">
      <c r="B3620" s="3"/>
    </row>
    <row r="3621" spans="2:2" x14ac:dyDescent="0.2">
      <c r="B3621" s="3"/>
    </row>
    <row r="3622" spans="2:2" x14ac:dyDescent="0.2">
      <c r="B3622" s="3"/>
    </row>
    <row r="3623" spans="2:2" x14ac:dyDescent="0.2">
      <c r="B3623" s="3"/>
    </row>
    <row r="3624" spans="2:2" x14ac:dyDescent="0.2">
      <c r="B3624" s="3"/>
    </row>
    <row r="3625" spans="2:2" x14ac:dyDescent="0.2">
      <c r="B3625" s="3"/>
    </row>
    <row r="3626" spans="2:2" x14ac:dyDescent="0.2">
      <c r="B3626" s="3"/>
    </row>
    <row r="3627" spans="2:2" x14ac:dyDescent="0.2">
      <c r="B3627" s="3"/>
    </row>
    <row r="3628" spans="2:2" x14ac:dyDescent="0.2">
      <c r="B3628" s="3"/>
    </row>
    <row r="3629" spans="2:2" x14ac:dyDescent="0.2">
      <c r="B3629" s="3"/>
    </row>
    <row r="3630" spans="2:2" x14ac:dyDescent="0.2">
      <c r="B3630" s="3"/>
    </row>
    <row r="3631" spans="2:2" x14ac:dyDescent="0.2">
      <c r="B3631" s="3"/>
    </row>
    <row r="3632" spans="2:2" x14ac:dyDescent="0.2">
      <c r="B3632" s="3"/>
    </row>
    <row r="3633" spans="2:2" x14ac:dyDescent="0.2">
      <c r="B3633" s="3"/>
    </row>
    <row r="3634" spans="2:2" x14ac:dyDescent="0.2">
      <c r="B3634" s="3"/>
    </row>
    <row r="3635" spans="2:2" x14ac:dyDescent="0.2">
      <c r="B3635" s="3"/>
    </row>
    <row r="3636" spans="2:2" x14ac:dyDescent="0.2">
      <c r="B3636" s="3"/>
    </row>
    <row r="3637" spans="2:2" x14ac:dyDescent="0.2">
      <c r="B3637" s="3"/>
    </row>
    <row r="3638" spans="2:2" x14ac:dyDescent="0.2">
      <c r="B3638" s="3"/>
    </row>
    <row r="3639" spans="2:2" x14ac:dyDescent="0.2">
      <c r="B3639" s="3"/>
    </row>
    <row r="3640" spans="2:2" x14ac:dyDescent="0.2">
      <c r="B3640" s="3"/>
    </row>
    <row r="3641" spans="2:2" x14ac:dyDescent="0.2">
      <c r="B3641" s="3"/>
    </row>
    <row r="3642" spans="2:2" x14ac:dyDescent="0.2">
      <c r="B3642" s="3"/>
    </row>
    <row r="3643" spans="2:2" x14ac:dyDescent="0.2">
      <c r="B3643" s="3"/>
    </row>
    <row r="3644" spans="2:2" x14ac:dyDescent="0.2">
      <c r="B3644" s="3"/>
    </row>
    <row r="3645" spans="2:2" x14ac:dyDescent="0.2">
      <c r="B3645" s="3"/>
    </row>
    <row r="3646" spans="2:2" x14ac:dyDescent="0.2">
      <c r="B3646" s="3"/>
    </row>
    <row r="3647" spans="2:2" x14ac:dyDescent="0.2">
      <c r="B3647" s="3"/>
    </row>
  </sheetData>
  <sheetProtection algorithmName="SHA-512" hashValue="ND/Ec+OvA07MGAlIH0Sdmzm2J+csonTX9HIEhjAQi+hvpqOKaVKzNuFUGcrunVZOxYAlOyQxsXZWUBPQkhZ1hg==" saltValue="49HLV3biJOHXonYkN0kO4A==" spinCount="100000" sheet="1" objects="1" scenarios="1"/>
  <mergeCells count="3993">
    <mergeCell ref="V380:W380"/>
    <mergeCell ref="D381:E381"/>
    <mergeCell ref="F381:G381"/>
    <mergeCell ref="H381:I381"/>
    <mergeCell ref="J381:K381"/>
    <mergeCell ref="L381:M381"/>
    <mergeCell ref="N381:O381"/>
    <mergeCell ref="P381:Q381"/>
    <mergeCell ref="R381:S381"/>
    <mergeCell ref="T381:U381"/>
    <mergeCell ref="V381:W381"/>
    <mergeCell ref="D469:E469"/>
    <mergeCell ref="F469:G469"/>
    <mergeCell ref="H469:I469"/>
    <mergeCell ref="J469:K469"/>
    <mergeCell ref="L469:M469"/>
    <mergeCell ref="N469:O469"/>
    <mergeCell ref="P469:Q469"/>
    <mergeCell ref="R469:S469"/>
    <mergeCell ref="T469:U469"/>
    <mergeCell ref="V469:W469"/>
    <mergeCell ref="D382:E382"/>
    <mergeCell ref="F382:G382"/>
    <mergeCell ref="H382:I382"/>
    <mergeCell ref="J382:K382"/>
    <mergeCell ref="L382:M382"/>
    <mergeCell ref="N382:O382"/>
    <mergeCell ref="P382:Q382"/>
    <mergeCell ref="R382:S382"/>
    <mergeCell ref="T382:U382"/>
    <mergeCell ref="V382:W382"/>
    <mergeCell ref="D383:E383"/>
    <mergeCell ref="F383:G383"/>
    <mergeCell ref="H383:I383"/>
    <mergeCell ref="J383:K383"/>
    <mergeCell ref="L383:M383"/>
    <mergeCell ref="N383:O383"/>
    <mergeCell ref="P383:Q383"/>
    <mergeCell ref="R383:S383"/>
    <mergeCell ref="T383:U383"/>
    <mergeCell ref="V383:W383"/>
    <mergeCell ref="H401:I401"/>
    <mergeCell ref="J401:K401"/>
    <mergeCell ref="D402:E402"/>
    <mergeCell ref="F402:G402"/>
    <mergeCell ref="H402:I402"/>
    <mergeCell ref="J402:K402"/>
    <mergeCell ref="L402:M402"/>
    <mergeCell ref="N402:O402"/>
    <mergeCell ref="P402:Q402"/>
    <mergeCell ref="R402:S402"/>
    <mergeCell ref="T402:U402"/>
    <mergeCell ref="D384:Z384"/>
    <mergeCell ref="D385:E385"/>
    <mergeCell ref="F385:G385"/>
    <mergeCell ref="H385:I385"/>
    <mergeCell ref="J385:K385"/>
    <mergeCell ref="L385:M385"/>
    <mergeCell ref="N385:O385"/>
    <mergeCell ref="P385:Q385"/>
    <mergeCell ref="R385:S385"/>
    <mergeCell ref="T385:U385"/>
    <mergeCell ref="V385:W385"/>
    <mergeCell ref="J397:K397"/>
    <mergeCell ref="L397:M397"/>
    <mergeCell ref="N397:O397"/>
    <mergeCell ref="P397:Q397"/>
    <mergeCell ref="R397:S397"/>
    <mergeCell ref="T397:U397"/>
    <mergeCell ref="V397:W397"/>
    <mergeCell ref="L401:M401"/>
    <mergeCell ref="N401:O401"/>
    <mergeCell ref="P401:Q401"/>
    <mergeCell ref="R401:S401"/>
    <mergeCell ref="D403:E403"/>
    <mergeCell ref="F403:G403"/>
    <mergeCell ref="H403:I403"/>
    <mergeCell ref="J403:K403"/>
    <mergeCell ref="L403:M403"/>
    <mergeCell ref="N403:O403"/>
    <mergeCell ref="P403:Q403"/>
    <mergeCell ref="R403:S403"/>
    <mergeCell ref="T403:U403"/>
    <mergeCell ref="V403:W403"/>
    <mergeCell ref="V399:W399"/>
    <mergeCell ref="D400:E400"/>
    <mergeCell ref="F400:G400"/>
    <mergeCell ref="H400:I400"/>
    <mergeCell ref="J400:K400"/>
    <mergeCell ref="L400:M400"/>
    <mergeCell ref="N400:O400"/>
    <mergeCell ref="P400:Q400"/>
    <mergeCell ref="R400:S400"/>
    <mergeCell ref="D401:E401"/>
    <mergeCell ref="F401:G401"/>
    <mergeCell ref="D122:X122"/>
    <mergeCell ref="D123:E123"/>
    <mergeCell ref="F123:Z123"/>
    <mergeCell ref="D125:Z125"/>
    <mergeCell ref="F126:G126"/>
    <mergeCell ref="H126:I126"/>
    <mergeCell ref="J126:K126"/>
    <mergeCell ref="L126:M126"/>
    <mergeCell ref="N126:O126"/>
    <mergeCell ref="P126:Q126"/>
    <mergeCell ref="T126:U126"/>
    <mergeCell ref="V126:W126"/>
    <mergeCell ref="R126:S126"/>
    <mergeCell ref="L148:M148"/>
    <mergeCell ref="N157:O157"/>
    <mergeCell ref="D155:E155"/>
    <mergeCell ref="F155:G155"/>
    <mergeCell ref="N153:O153"/>
    <mergeCell ref="D156:E156"/>
    <mergeCell ref="V157:W157"/>
    <mergeCell ref="D127:E127"/>
    <mergeCell ref="V143:W143"/>
    <mergeCell ref="D143:E143"/>
    <mergeCell ref="T127:U127"/>
    <mergeCell ref="L144:M144"/>
    <mergeCell ref="L143:M143"/>
    <mergeCell ref="H157:I157"/>
    <mergeCell ref="T157:U157"/>
    <mergeCell ref="H143:I143"/>
    <mergeCell ref="P144:Q144"/>
    <mergeCell ref="N144:O144"/>
    <mergeCell ref="F143:G143"/>
    <mergeCell ref="R371:S371"/>
    <mergeCell ref="F150:Z150"/>
    <mergeCell ref="F153:G153"/>
    <mergeCell ref="V144:W144"/>
    <mergeCell ref="D149:X149"/>
    <mergeCell ref="D146:E146"/>
    <mergeCell ref="D150:E150"/>
    <mergeCell ref="T155:U155"/>
    <mergeCell ref="T401:U401"/>
    <mergeCell ref="V401:W401"/>
    <mergeCell ref="J399:K399"/>
    <mergeCell ref="L399:M399"/>
    <mergeCell ref="N399:O399"/>
    <mergeCell ref="P399:Q399"/>
    <mergeCell ref="R399:S399"/>
    <mergeCell ref="T399:U399"/>
    <mergeCell ref="D187:X187"/>
    <mergeCell ref="D396:E396"/>
    <mergeCell ref="F396:G396"/>
    <mergeCell ref="D379:Z379"/>
    <mergeCell ref="T400:U400"/>
    <mergeCell ref="V400:W400"/>
    <mergeCell ref="L214:M214"/>
    <mergeCell ref="N214:O214"/>
    <mergeCell ref="P214:Q214"/>
    <mergeCell ref="R214:S214"/>
    <mergeCell ref="T214:U214"/>
    <mergeCell ref="V214:W214"/>
    <mergeCell ref="H380:I380"/>
    <mergeCell ref="H300:I300"/>
    <mergeCell ref="N300:O300"/>
    <mergeCell ref="L302:M302"/>
    <mergeCell ref="F120:G120"/>
    <mergeCell ref="H120:I120"/>
    <mergeCell ref="J120:K120"/>
    <mergeCell ref="L120:M120"/>
    <mergeCell ref="N120:O120"/>
    <mergeCell ref="P120:Q120"/>
    <mergeCell ref="R120:S120"/>
    <mergeCell ref="T120:U120"/>
    <mergeCell ref="V120:W120"/>
    <mergeCell ref="D121:E121"/>
    <mergeCell ref="F121:G121"/>
    <mergeCell ref="H121:I121"/>
    <mergeCell ref="J121:K121"/>
    <mergeCell ref="L121:M121"/>
    <mergeCell ref="N121:O121"/>
    <mergeCell ref="P121:Q121"/>
    <mergeCell ref="R121:S121"/>
    <mergeCell ref="T121:U121"/>
    <mergeCell ref="D117:E117"/>
    <mergeCell ref="F117:G117"/>
    <mergeCell ref="H117:I117"/>
    <mergeCell ref="J117:K117"/>
    <mergeCell ref="L117:M117"/>
    <mergeCell ref="N117:O117"/>
    <mergeCell ref="P117:Q117"/>
    <mergeCell ref="R117:S117"/>
    <mergeCell ref="T117:U117"/>
    <mergeCell ref="V117:W117"/>
    <mergeCell ref="V121:W121"/>
    <mergeCell ref="D118:E118"/>
    <mergeCell ref="F118:G118"/>
    <mergeCell ref="H118:I118"/>
    <mergeCell ref="J118:K118"/>
    <mergeCell ref="L118:M118"/>
    <mergeCell ref="N118:O118"/>
    <mergeCell ref="P118:Q118"/>
    <mergeCell ref="R118:S118"/>
    <mergeCell ref="T118:U118"/>
    <mergeCell ref="V118:W118"/>
    <mergeCell ref="D119:E119"/>
    <mergeCell ref="F119:G119"/>
    <mergeCell ref="H119:I119"/>
    <mergeCell ref="J119:K119"/>
    <mergeCell ref="L119:M119"/>
    <mergeCell ref="N119:O119"/>
    <mergeCell ref="P119:Q119"/>
    <mergeCell ref="R119:S119"/>
    <mergeCell ref="T119:U119"/>
    <mergeCell ref="V119:W119"/>
    <mergeCell ref="D120:E120"/>
    <mergeCell ref="D115:E115"/>
    <mergeCell ref="F115:G115"/>
    <mergeCell ref="H115:I115"/>
    <mergeCell ref="J115:K115"/>
    <mergeCell ref="L115:M115"/>
    <mergeCell ref="N115:O115"/>
    <mergeCell ref="P115:Q115"/>
    <mergeCell ref="R115:S115"/>
    <mergeCell ref="T115:U115"/>
    <mergeCell ref="V115:W115"/>
    <mergeCell ref="D116:E116"/>
    <mergeCell ref="F116:G116"/>
    <mergeCell ref="H116:I116"/>
    <mergeCell ref="J116:K116"/>
    <mergeCell ref="L116:M116"/>
    <mergeCell ref="N116:O116"/>
    <mergeCell ref="P116:Q116"/>
    <mergeCell ref="R116:S116"/>
    <mergeCell ref="T116:U116"/>
    <mergeCell ref="V116:W116"/>
    <mergeCell ref="D113:E113"/>
    <mergeCell ref="F113:G113"/>
    <mergeCell ref="H113:I113"/>
    <mergeCell ref="J113:K113"/>
    <mergeCell ref="L113:M113"/>
    <mergeCell ref="N113:O113"/>
    <mergeCell ref="P113:Q113"/>
    <mergeCell ref="R113:S113"/>
    <mergeCell ref="T113:U113"/>
    <mergeCell ref="V113:W113"/>
    <mergeCell ref="D114:E114"/>
    <mergeCell ref="F114:G114"/>
    <mergeCell ref="H114:I114"/>
    <mergeCell ref="J114:K114"/>
    <mergeCell ref="L114:M114"/>
    <mergeCell ref="N114:O114"/>
    <mergeCell ref="P114:Q114"/>
    <mergeCell ref="R114:S114"/>
    <mergeCell ref="T114:U114"/>
    <mergeCell ref="V114:W114"/>
    <mergeCell ref="D111:E111"/>
    <mergeCell ref="F111:G111"/>
    <mergeCell ref="H111:I111"/>
    <mergeCell ref="J111:K111"/>
    <mergeCell ref="L111:M111"/>
    <mergeCell ref="N111:O111"/>
    <mergeCell ref="P111:Q111"/>
    <mergeCell ref="R111:S111"/>
    <mergeCell ref="T111:U111"/>
    <mergeCell ref="V111:W111"/>
    <mergeCell ref="C108:Z108"/>
    <mergeCell ref="D112:E112"/>
    <mergeCell ref="F112:G112"/>
    <mergeCell ref="H112:I112"/>
    <mergeCell ref="J112:K112"/>
    <mergeCell ref="L112:M112"/>
    <mergeCell ref="N112:O112"/>
    <mergeCell ref="P112:Q112"/>
    <mergeCell ref="R112:S112"/>
    <mergeCell ref="T112:U112"/>
    <mergeCell ref="V112:W112"/>
    <mergeCell ref="D104:Z104"/>
    <mergeCell ref="D105:E105"/>
    <mergeCell ref="F105:G105"/>
    <mergeCell ref="H105:I105"/>
    <mergeCell ref="J105:K105"/>
    <mergeCell ref="L105:M105"/>
    <mergeCell ref="N105:O105"/>
    <mergeCell ref="P105:Q105"/>
    <mergeCell ref="R105:S105"/>
    <mergeCell ref="T105:U105"/>
    <mergeCell ref="V105:W105"/>
    <mergeCell ref="D106:X106"/>
    <mergeCell ref="D107:E107"/>
    <mergeCell ref="F107:Z107"/>
    <mergeCell ref="D110:E110"/>
    <mergeCell ref="F110:G110"/>
    <mergeCell ref="H110:I110"/>
    <mergeCell ref="J110:K110"/>
    <mergeCell ref="L110:M110"/>
    <mergeCell ref="N110:O110"/>
    <mergeCell ref="P110:Q110"/>
    <mergeCell ref="R110:S110"/>
    <mergeCell ref="T110:U110"/>
    <mergeCell ref="V110:W110"/>
    <mergeCell ref="D101:Z101"/>
    <mergeCell ref="D102:E102"/>
    <mergeCell ref="F102:G102"/>
    <mergeCell ref="H102:I102"/>
    <mergeCell ref="J102:K102"/>
    <mergeCell ref="L102:M102"/>
    <mergeCell ref="N102:O102"/>
    <mergeCell ref="P102:Q102"/>
    <mergeCell ref="R102:S102"/>
    <mergeCell ref="T102:U102"/>
    <mergeCell ref="V102:W102"/>
    <mergeCell ref="D103:E103"/>
    <mergeCell ref="F103:G103"/>
    <mergeCell ref="H103:I103"/>
    <mergeCell ref="J103:K103"/>
    <mergeCell ref="L103:M103"/>
    <mergeCell ref="N103:O103"/>
    <mergeCell ref="P103:Q103"/>
    <mergeCell ref="R103:S103"/>
    <mergeCell ref="T103:U103"/>
    <mergeCell ref="V103:W103"/>
    <mergeCell ref="D99:E99"/>
    <mergeCell ref="F99:G99"/>
    <mergeCell ref="H99:I99"/>
    <mergeCell ref="J99:K99"/>
    <mergeCell ref="L99:M99"/>
    <mergeCell ref="N99:O99"/>
    <mergeCell ref="P99:Q99"/>
    <mergeCell ref="R99:S99"/>
    <mergeCell ref="T99:U99"/>
    <mergeCell ref="V99:W99"/>
    <mergeCell ref="D100:E100"/>
    <mergeCell ref="F100:G100"/>
    <mergeCell ref="H100:I100"/>
    <mergeCell ref="J100:K100"/>
    <mergeCell ref="L100:M100"/>
    <mergeCell ref="N100:O100"/>
    <mergeCell ref="P100:Q100"/>
    <mergeCell ref="R100:S100"/>
    <mergeCell ref="T100:U100"/>
    <mergeCell ref="V100:W100"/>
    <mergeCell ref="D95:E95"/>
    <mergeCell ref="F95:G95"/>
    <mergeCell ref="H95:I95"/>
    <mergeCell ref="J95:K95"/>
    <mergeCell ref="L95:M95"/>
    <mergeCell ref="N95:O95"/>
    <mergeCell ref="P95:Q95"/>
    <mergeCell ref="R95:S95"/>
    <mergeCell ref="T95:U95"/>
    <mergeCell ref="V95:W95"/>
    <mergeCell ref="D96:Z96"/>
    <mergeCell ref="D97:Z97"/>
    <mergeCell ref="D98:E98"/>
    <mergeCell ref="F98:G98"/>
    <mergeCell ref="H98:I98"/>
    <mergeCell ref="J98:K98"/>
    <mergeCell ref="L98:M98"/>
    <mergeCell ref="N98:O98"/>
    <mergeCell ref="P98:Q98"/>
    <mergeCell ref="R98:S98"/>
    <mergeCell ref="T98:U98"/>
    <mergeCell ref="V98:W98"/>
    <mergeCell ref="D93:E93"/>
    <mergeCell ref="F93:G93"/>
    <mergeCell ref="H93:I93"/>
    <mergeCell ref="J93:K93"/>
    <mergeCell ref="L93:M93"/>
    <mergeCell ref="N93:O93"/>
    <mergeCell ref="P93:Q93"/>
    <mergeCell ref="R93:S93"/>
    <mergeCell ref="T93:U93"/>
    <mergeCell ref="V93:W93"/>
    <mergeCell ref="D94:E94"/>
    <mergeCell ref="F94:G94"/>
    <mergeCell ref="H94:I94"/>
    <mergeCell ref="J94:K94"/>
    <mergeCell ref="L94:M94"/>
    <mergeCell ref="N94:O94"/>
    <mergeCell ref="P94:Q94"/>
    <mergeCell ref="R94:S94"/>
    <mergeCell ref="T94:U94"/>
    <mergeCell ref="V94:W94"/>
    <mergeCell ref="D87:X87"/>
    <mergeCell ref="D88:E88"/>
    <mergeCell ref="F88:Z88"/>
    <mergeCell ref="D90:Z90"/>
    <mergeCell ref="D91:E91"/>
    <mergeCell ref="F91:G91"/>
    <mergeCell ref="H91:I91"/>
    <mergeCell ref="J91:K91"/>
    <mergeCell ref="L91:M91"/>
    <mergeCell ref="N91:O91"/>
    <mergeCell ref="P91:Q91"/>
    <mergeCell ref="R91:S91"/>
    <mergeCell ref="T91:U91"/>
    <mergeCell ref="V91:W91"/>
    <mergeCell ref="D92:E92"/>
    <mergeCell ref="F92:G92"/>
    <mergeCell ref="H92:I92"/>
    <mergeCell ref="J92:K92"/>
    <mergeCell ref="L92:M92"/>
    <mergeCell ref="N92:O92"/>
    <mergeCell ref="P92:Q92"/>
    <mergeCell ref="R92:S92"/>
    <mergeCell ref="T92:U92"/>
    <mergeCell ref="V92:W92"/>
    <mergeCell ref="D85:E85"/>
    <mergeCell ref="F85:G85"/>
    <mergeCell ref="H85:I85"/>
    <mergeCell ref="J85:K85"/>
    <mergeCell ref="L85:M85"/>
    <mergeCell ref="N85:O85"/>
    <mergeCell ref="P85:Q85"/>
    <mergeCell ref="R85:S85"/>
    <mergeCell ref="T85:U85"/>
    <mergeCell ref="V85:W85"/>
    <mergeCell ref="D86:E86"/>
    <mergeCell ref="F86:G86"/>
    <mergeCell ref="H86:I86"/>
    <mergeCell ref="J86:K86"/>
    <mergeCell ref="L86:M86"/>
    <mergeCell ref="N86:O86"/>
    <mergeCell ref="P86:Q86"/>
    <mergeCell ref="R86:S86"/>
    <mergeCell ref="T86:U86"/>
    <mergeCell ref="V86:W86"/>
    <mergeCell ref="D79:X79"/>
    <mergeCell ref="D80:E80"/>
    <mergeCell ref="F80:Z80"/>
    <mergeCell ref="D82:E82"/>
    <mergeCell ref="F82:G82"/>
    <mergeCell ref="H82:I82"/>
    <mergeCell ref="J82:K82"/>
    <mergeCell ref="L82:M82"/>
    <mergeCell ref="N82:O82"/>
    <mergeCell ref="P82:Q82"/>
    <mergeCell ref="R82:S82"/>
    <mergeCell ref="T82:U82"/>
    <mergeCell ref="V82:W82"/>
    <mergeCell ref="A83:A84"/>
    <mergeCell ref="B83:B84"/>
    <mergeCell ref="D83:E83"/>
    <mergeCell ref="F83:G83"/>
    <mergeCell ref="H83:I83"/>
    <mergeCell ref="J83:K83"/>
    <mergeCell ref="L83:M83"/>
    <mergeCell ref="N83:O83"/>
    <mergeCell ref="P83:Q83"/>
    <mergeCell ref="R83:S83"/>
    <mergeCell ref="T83:U83"/>
    <mergeCell ref="V83:W83"/>
    <mergeCell ref="D84:Z84"/>
    <mergeCell ref="D77:E77"/>
    <mergeCell ref="F77:G77"/>
    <mergeCell ref="H77:I77"/>
    <mergeCell ref="J77:K77"/>
    <mergeCell ref="L77:M77"/>
    <mergeCell ref="N77:O77"/>
    <mergeCell ref="P77:Q77"/>
    <mergeCell ref="R77:S77"/>
    <mergeCell ref="T77:U77"/>
    <mergeCell ref="V77:W77"/>
    <mergeCell ref="D78:E78"/>
    <mergeCell ref="F78:G78"/>
    <mergeCell ref="H78:I78"/>
    <mergeCell ref="J78:K78"/>
    <mergeCell ref="L78:M78"/>
    <mergeCell ref="N78:O78"/>
    <mergeCell ref="P78:Q78"/>
    <mergeCell ref="R78:S78"/>
    <mergeCell ref="T78:U78"/>
    <mergeCell ref="V78:W78"/>
    <mergeCell ref="D74:Z74"/>
    <mergeCell ref="D75:E75"/>
    <mergeCell ref="F75:G75"/>
    <mergeCell ref="H75:I75"/>
    <mergeCell ref="J75:K75"/>
    <mergeCell ref="L75:M75"/>
    <mergeCell ref="N75:O75"/>
    <mergeCell ref="P75:Q75"/>
    <mergeCell ref="R75:S75"/>
    <mergeCell ref="T75:U75"/>
    <mergeCell ref="V75:W75"/>
    <mergeCell ref="D76:E76"/>
    <mergeCell ref="F76:G76"/>
    <mergeCell ref="H76:I76"/>
    <mergeCell ref="J76:K76"/>
    <mergeCell ref="L76:M76"/>
    <mergeCell ref="N76:O76"/>
    <mergeCell ref="P76:Q76"/>
    <mergeCell ref="R76:S76"/>
    <mergeCell ref="T76:U76"/>
    <mergeCell ref="V76:W76"/>
    <mergeCell ref="D73:E73"/>
    <mergeCell ref="F73:G73"/>
    <mergeCell ref="H73:I73"/>
    <mergeCell ref="J73:K73"/>
    <mergeCell ref="L73:M73"/>
    <mergeCell ref="N73:O73"/>
    <mergeCell ref="P73:Q73"/>
    <mergeCell ref="R73:S73"/>
    <mergeCell ref="T73:U73"/>
    <mergeCell ref="V73:W73"/>
    <mergeCell ref="D71:E71"/>
    <mergeCell ref="F71:G71"/>
    <mergeCell ref="H71:I71"/>
    <mergeCell ref="J71:K71"/>
    <mergeCell ref="L71:M71"/>
    <mergeCell ref="N71:O71"/>
    <mergeCell ref="P71:Q71"/>
    <mergeCell ref="R71:S71"/>
    <mergeCell ref="T71:U71"/>
    <mergeCell ref="V71:W71"/>
    <mergeCell ref="D72:E72"/>
    <mergeCell ref="F72:G72"/>
    <mergeCell ref="H72:I72"/>
    <mergeCell ref="J72:K72"/>
    <mergeCell ref="L72:M72"/>
    <mergeCell ref="N72:O72"/>
    <mergeCell ref="P72:Q72"/>
    <mergeCell ref="R72:S72"/>
    <mergeCell ref="J57:K57"/>
    <mergeCell ref="L57:M57"/>
    <mergeCell ref="N57:O57"/>
    <mergeCell ref="R55:S55"/>
    <mergeCell ref="T55:U55"/>
    <mergeCell ref="V55:W55"/>
    <mergeCell ref="V57:W57"/>
    <mergeCell ref="P59:Q59"/>
    <mergeCell ref="R59:S59"/>
    <mergeCell ref="T59:U59"/>
    <mergeCell ref="D61:E61"/>
    <mergeCell ref="T60:U60"/>
    <mergeCell ref="V60:W60"/>
    <mergeCell ref="P57:Q57"/>
    <mergeCell ref="R57:S57"/>
    <mergeCell ref="T57:U57"/>
    <mergeCell ref="P55:Q55"/>
    <mergeCell ref="V59:W59"/>
    <mergeCell ref="D56:E56"/>
    <mergeCell ref="F56:G56"/>
    <mergeCell ref="H56:I56"/>
    <mergeCell ref="T56:U56"/>
    <mergeCell ref="R61:S61"/>
    <mergeCell ref="T61:U61"/>
    <mergeCell ref="V61:W61"/>
    <mergeCell ref="D62:E62"/>
    <mergeCell ref="F62:G62"/>
    <mergeCell ref="H62:I62"/>
    <mergeCell ref="J62:K62"/>
    <mergeCell ref="L63:M63"/>
    <mergeCell ref="N63:O63"/>
    <mergeCell ref="P63:Q63"/>
    <mergeCell ref="R63:S63"/>
    <mergeCell ref="T63:U63"/>
    <mergeCell ref="V63:W63"/>
    <mergeCell ref="H65:I65"/>
    <mergeCell ref="J65:K65"/>
    <mergeCell ref="L65:M65"/>
    <mergeCell ref="N65:O65"/>
    <mergeCell ref="P65:Q65"/>
    <mergeCell ref="D236:X236"/>
    <mergeCell ref="D237:E237"/>
    <mergeCell ref="F237:Z237"/>
    <mergeCell ref="V156:W156"/>
    <mergeCell ref="R157:S157"/>
    <mergeCell ref="T289:U289"/>
    <mergeCell ref="V289:W289"/>
    <mergeCell ref="P291:Q291"/>
    <mergeCell ref="R291:S291"/>
    <mergeCell ref="D286:E286"/>
    <mergeCell ref="N191:O191"/>
    <mergeCell ref="N192:O192"/>
    <mergeCell ref="H283:I283"/>
    <mergeCell ref="R282:S282"/>
    <mergeCell ref="D53:E53"/>
    <mergeCell ref="D51:E51"/>
    <mergeCell ref="R51:S51"/>
    <mergeCell ref="D67:E67"/>
    <mergeCell ref="J56:K56"/>
    <mergeCell ref="L56:M56"/>
    <mergeCell ref="N56:O56"/>
    <mergeCell ref="P56:Q56"/>
    <mergeCell ref="R56:S56"/>
    <mergeCell ref="D69:Z69"/>
    <mergeCell ref="T62:U62"/>
    <mergeCell ref="V62:W62"/>
    <mergeCell ref="D63:E63"/>
    <mergeCell ref="F63:G63"/>
    <mergeCell ref="H63:I63"/>
    <mergeCell ref="J63:K63"/>
    <mergeCell ref="V56:W56"/>
    <mergeCell ref="D57:E57"/>
    <mergeCell ref="P143:Q143"/>
    <mergeCell ref="F67:Z67"/>
    <mergeCell ref="D55:E55"/>
    <mergeCell ref="F55:G55"/>
    <mergeCell ref="H55:I55"/>
    <mergeCell ref="J55:K55"/>
    <mergeCell ref="L55:M55"/>
    <mergeCell ref="F53:Z53"/>
    <mergeCell ref="F50:G50"/>
    <mergeCell ref="H60:I60"/>
    <mergeCell ref="J60:K60"/>
    <mergeCell ref="L60:M60"/>
    <mergeCell ref="N60:O60"/>
    <mergeCell ref="P60:Q60"/>
    <mergeCell ref="R60:S60"/>
    <mergeCell ref="T153:U153"/>
    <mergeCell ref="N148:O148"/>
    <mergeCell ref="T72:U72"/>
    <mergeCell ref="V72:W72"/>
    <mergeCell ref="F70:G70"/>
    <mergeCell ref="H70:I70"/>
    <mergeCell ref="J70:K70"/>
    <mergeCell ref="L70:M70"/>
    <mergeCell ref="N70:O70"/>
    <mergeCell ref="P70:Q70"/>
    <mergeCell ref="R70:S70"/>
    <mergeCell ref="T70:U70"/>
    <mergeCell ref="V70:W70"/>
    <mergeCell ref="L62:M62"/>
    <mergeCell ref="N62:O62"/>
    <mergeCell ref="P62:Q62"/>
    <mergeCell ref="R62:S62"/>
    <mergeCell ref="J501:K501"/>
    <mergeCell ref="T503:U503"/>
    <mergeCell ref="D70:E70"/>
    <mergeCell ref="H49:I49"/>
    <mergeCell ref="D41:X41"/>
    <mergeCell ref="J539:K539"/>
    <mergeCell ref="H542:I542"/>
    <mergeCell ref="N532:O532"/>
    <mergeCell ref="H503:I503"/>
    <mergeCell ref="F503:G503"/>
    <mergeCell ref="F501:G501"/>
    <mergeCell ref="H502:I502"/>
    <mergeCell ref="F520:Z520"/>
    <mergeCell ref="H522:I522"/>
    <mergeCell ref="V515:W515"/>
    <mergeCell ref="T516:U516"/>
    <mergeCell ref="F515:G515"/>
    <mergeCell ref="D519:X519"/>
    <mergeCell ref="V498:W498"/>
    <mergeCell ref="V503:W503"/>
    <mergeCell ref="V502:W502"/>
    <mergeCell ref="L501:M501"/>
    <mergeCell ref="N503:O503"/>
    <mergeCell ref="R537:S537"/>
    <mergeCell ref="R536:S536"/>
    <mergeCell ref="V534:W534"/>
    <mergeCell ref="V537:W537"/>
    <mergeCell ref="D529:E529"/>
    <mergeCell ref="P527:Q527"/>
    <mergeCell ref="R527:S527"/>
    <mergeCell ref="T504:U504"/>
    <mergeCell ref="N522:O522"/>
    <mergeCell ref="R191:S191"/>
    <mergeCell ref="D398:Z398"/>
    <mergeCell ref="D399:E399"/>
    <mergeCell ref="F399:G399"/>
    <mergeCell ref="H399:I399"/>
    <mergeCell ref="V527:W527"/>
    <mergeCell ref="R532:S532"/>
    <mergeCell ref="D129:E129"/>
    <mergeCell ref="H14:I14"/>
    <mergeCell ref="J148:K148"/>
    <mergeCell ref="D153:E153"/>
    <mergeCell ref="D154:E154"/>
    <mergeCell ref="L15:M15"/>
    <mergeCell ref="N15:O15"/>
    <mergeCell ref="H276:I276"/>
    <mergeCell ref="P302:Q302"/>
    <mergeCell ref="N154:O154"/>
    <mergeCell ref="L155:M155"/>
    <mergeCell ref="L154:M154"/>
    <mergeCell ref="J153:K153"/>
    <mergeCell ref="D35:E35"/>
    <mergeCell ref="F49:G49"/>
    <mergeCell ref="H144:I144"/>
    <mergeCell ref="D144:E144"/>
    <mergeCell ref="T144:U144"/>
    <mergeCell ref="R144:S144"/>
    <mergeCell ref="F144:G144"/>
    <mergeCell ref="N127:O127"/>
    <mergeCell ref="R154:S154"/>
    <mergeCell ref="H155:I155"/>
    <mergeCell ref="D495:X495"/>
    <mergeCell ref="V517:W517"/>
    <mergeCell ref="F492:G492"/>
    <mergeCell ref="H492:I492"/>
    <mergeCell ref="H191:I191"/>
    <mergeCell ref="F208:Z208"/>
    <mergeCell ref="V192:W192"/>
    <mergeCell ref="D275:E275"/>
    <mergeCell ref="V276:W276"/>
    <mergeCell ref="D277:X277"/>
    <mergeCell ref="L204:M204"/>
    <mergeCell ref="N204:O204"/>
    <mergeCell ref="D301:E301"/>
    <mergeCell ref="R489:S489"/>
    <mergeCell ref="F300:G300"/>
    <mergeCell ref="D276:E276"/>
    <mergeCell ref="D489:E489"/>
    <mergeCell ref="L492:M492"/>
    <mergeCell ref="V492:W492"/>
    <mergeCell ref="H396:I396"/>
    <mergeCell ref="J396:K396"/>
    <mergeCell ref="V402:W402"/>
    <mergeCell ref="D215:X215"/>
    <mergeCell ref="D216:E216"/>
    <mergeCell ref="F216:Z216"/>
    <mergeCell ref="L396:M396"/>
    <mergeCell ref="N396:O396"/>
    <mergeCell ref="P396:Q396"/>
    <mergeCell ref="R396:S396"/>
    <mergeCell ref="T396:U396"/>
    <mergeCell ref="V396:W396"/>
    <mergeCell ref="D397:E397"/>
    <mergeCell ref="F397:G397"/>
    <mergeCell ref="H397:I397"/>
    <mergeCell ref="V424:W424"/>
    <mergeCell ref="R427:S427"/>
    <mergeCell ref="D503:E503"/>
    <mergeCell ref="D502:E502"/>
    <mergeCell ref="L491:M491"/>
    <mergeCell ref="T491:U491"/>
    <mergeCell ref="N490:O490"/>
    <mergeCell ref="L489:M489"/>
    <mergeCell ref="D429:E429"/>
    <mergeCell ref="N492:O492"/>
    <mergeCell ref="N500:O500"/>
    <mergeCell ref="D423:E423"/>
    <mergeCell ref="N493:O493"/>
    <mergeCell ref="D501:E501"/>
    <mergeCell ref="T427:U427"/>
    <mergeCell ref="N427:O427"/>
    <mergeCell ref="T425:U425"/>
    <mergeCell ref="H424:I424"/>
    <mergeCell ref="P444:Q444"/>
    <mergeCell ref="R444:S444"/>
    <mergeCell ref="T444:U444"/>
    <mergeCell ref="V444:W444"/>
    <mergeCell ref="J425:K425"/>
    <mergeCell ref="J492:K492"/>
    <mergeCell ref="H489:I489"/>
    <mergeCell ref="C487:Z487"/>
    <mergeCell ref="N491:O491"/>
    <mergeCell ref="J491:K491"/>
    <mergeCell ref="F493:G493"/>
    <mergeCell ref="H493:I493"/>
    <mergeCell ref="J493:K493"/>
    <mergeCell ref="H491:I491"/>
    <mergeCell ref="D308:E308"/>
    <mergeCell ref="J380:K380"/>
    <mergeCell ref="L213:M213"/>
    <mergeCell ref="N213:O213"/>
    <mergeCell ref="P213:Q213"/>
    <mergeCell ref="T191:U191"/>
    <mergeCell ref="L191:M191"/>
    <mergeCell ref="P191:Q191"/>
    <mergeCell ref="D191:E191"/>
    <mergeCell ref="F193:G193"/>
    <mergeCell ref="H193:I193"/>
    <mergeCell ref="D207:X207"/>
    <mergeCell ref="T193:U193"/>
    <mergeCell ref="J196:K196"/>
    <mergeCell ref="L196:M196"/>
    <mergeCell ref="J194:K194"/>
    <mergeCell ref="F195:G195"/>
    <mergeCell ref="H195:I195"/>
    <mergeCell ref="J195:K195"/>
    <mergeCell ref="L195:M195"/>
    <mergeCell ref="P192:Q192"/>
    <mergeCell ref="L194:M194"/>
    <mergeCell ref="F197:G197"/>
    <mergeCell ref="H197:I197"/>
    <mergeCell ref="J197:K197"/>
    <mergeCell ref="D195:E195"/>
    <mergeCell ref="T195:U195"/>
    <mergeCell ref="N197:O197"/>
    <mergeCell ref="F306:G306"/>
    <mergeCell ref="H306:I306"/>
    <mergeCell ref="J306:K306"/>
    <mergeCell ref="N282:O282"/>
    <mergeCell ref="H395:I395"/>
    <mergeCell ref="J395:K395"/>
    <mergeCell ref="L395:M395"/>
    <mergeCell ref="P395:Q395"/>
    <mergeCell ref="R395:S395"/>
    <mergeCell ref="T395:U395"/>
    <mergeCell ref="V395:W395"/>
    <mergeCell ref="T298:U298"/>
    <mergeCell ref="V301:W301"/>
    <mergeCell ref="P390:Q390"/>
    <mergeCell ref="D389:E389"/>
    <mergeCell ref="F302:G302"/>
    <mergeCell ref="F390:G390"/>
    <mergeCell ref="R389:S389"/>
    <mergeCell ref="V307:W307"/>
    <mergeCell ref="N302:O302"/>
    <mergeCell ref="P306:Q306"/>
    <mergeCell ref="F307:G307"/>
    <mergeCell ref="H307:I307"/>
    <mergeCell ref="F309:G309"/>
    <mergeCell ref="H309:I309"/>
    <mergeCell ref="J309:K309"/>
    <mergeCell ref="L309:M309"/>
    <mergeCell ref="N309:O309"/>
    <mergeCell ref="J302:K302"/>
    <mergeCell ref="H302:I302"/>
    <mergeCell ref="P299:Q299"/>
    <mergeCell ref="D380:E380"/>
    <mergeCell ref="F380:G380"/>
    <mergeCell ref="D309:E309"/>
    <mergeCell ref="D299:E299"/>
    <mergeCell ref="P309:Q309"/>
    <mergeCell ref="F188:Z188"/>
    <mergeCell ref="F283:G283"/>
    <mergeCell ref="L192:M192"/>
    <mergeCell ref="T276:U276"/>
    <mergeCell ref="V275:W275"/>
    <mergeCell ref="F282:G282"/>
    <mergeCell ref="J282:K282"/>
    <mergeCell ref="T275:U275"/>
    <mergeCell ref="J204:K204"/>
    <mergeCell ref="J191:K191"/>
    <mergeCell ref="D290:E290"/>
    <mergeCell ref="D291:E291"/>
    <mergeCell ref="D284:E284"/>
    <mergeCell ref="T297:U297"/>
    <mergeCell ref="L193:M193"/>
    <mergeCell ref="H204:I204"/>
    <mergeCell ref="H294:I294"/>
    <mergeCell ref="J294:K294"/>
    <mergeCell ref="L294:M294"/>
    <mergeCell ref="N294:O294"/>
    <mergeCell ref="P197:Q197"/>
    <mergeCell ref="F191:G191"/>
    <mergeCell ref="N193:O193"/>
    <mergeCell ref="P193:Q193"/>
    <mergeCell ref="R193:S193"/>
    <mergeCell ref="D193:E193"/>
    <mergeCell ref="D194:E194"/>
    <mergeCell ref="N194:O194"/>
    <mergeCell ref="P194:Q194"/>
    <mergeCell ref="R194:S194"/>
    <mergeCell ref="T194:U194"/>
    <mergeCell ref="D296:E296"/>
    <mergeCell ref="D611:E611"/>
    <mergeCell ref="F611:G611"/>
    <mergeCell ref="H611:I611"/>
    <mergeCell ref="J611:K611"/>
    <mergeCell ref="L611:M611"/>
    <mergeCell ref="N611:O611"/>
    <mergeCell ref="P611:Q611"/>
    <mergeCell ref="R611:S611"/>
    <mergeCell ref="T611:U611"/>
    <mergeCell ref="L197:M197"/>
    <mergeCell ref="F275:G275"/>
    <mergeCell ref="D292:Z292"/>
    <mergeCell ref="D293:Z293"/>
    <mergeCell ref="R504:S504"/>
    <mergeCell ref="T493:U493"/>
    <mergeCell ref="N499:O499"/>
    <mergeCell ref="D498:E498"/>
    <mergeCell ref="H500:I500"/>
    <mergeCell ref="H498:I498"/>
    <mergeCell ref="D494:E494"/>
    <mergeCell ref="V489:W489"/>
    <mergeCell ref="P492:Q492"/>
    <mergeCell ref="N301:O301"/>
    <mergeCell ref="D302:E302"/>
    <mergeCell ref="P301:Q301"/>
    <mergeCell ref="V611:W611"/>
    <mergeCell ref="N415:O415"/>
    <mergeCell ref="V423:W423"/>
    <mergeCell ref="P419:Q419"/>
    <mergeCell ref="D419:E419"/>
    <mergeCell ref="J490:K490"/>
    <mergeCell ref="D405:E405"/>
    <mergeCell ref="D158:X158"/>
    <mergeCell ref="J301:K301"/>
    <mergeCell ref="D285:X285"/>
    <mergeCell ref="F286:Z286"/>
    <mergeCell ref="T413:U413"/>
    <mergeCell ref="D413:E413"/>
    <mergeCell ref="N413:O413"/>
    <mergeCell ref="V389:W389"/>
    <mergeCell ref="F290:G290"/>
    <mergeCell ref="V283:W283"/>
    <mergeCell ref="P283:Q283"/>
    <mergeCell ref="H282:I282"/>
    <mergeCell ref="T282:U282"/>
    <mergeCell ref="V291:W291"/>
    <mergeCell ref="J291:K291"/>
    <mergeCell ref="L297:M297"/>
    <mergeCell ref="L299:M299"/>
    <mergeCell ref="J300:K300"/>
    <mergeCell ref="H289:I289"/>
    <mergeCell ref="F205:G205"/>
    <mergeCell ref="H205:I205"/>
    <mergeCell ref="P275:Q275"/>
    <mergeCell ref="C209:Z209"/>
    <mergeCell ref="H194:I194"/>
    <mergeCell ref="D394:Z394"/>
    <mergeCell ref="D395:E395"/>
    <mergeCell ref="F395:G395"/>
    <mergeCell ref="C189:Z189"/>
    <mergeCell ref="J192:K192"/>
    <mergeCell ref="T163:U163"/>
    <mergeCell ref="V163:W163"/>
    <mergeCell ref="D164:E164"/>
    <mergeCell ref="D161:E161"/>
    <mergeCell ref="F163:G163"/>
    <mergeCell ref="H163:I163"/>
    <mergeCell ref="J163:K163"/>
    <mergeCell ref="L163:M163"/>
    <mergeCell ref="N163:O163"/>
    <mergeCell ref="P163:Q163"/>
    <mergeCell ref="R163:S163"/>
    <mergeCell ref="D162:E162"/>
    <mergeCell ref="D174:Z174"/>
    <mergeCell ref="D175:Z175"/>
    <mergeCell ref="L165:M165"/>
    <mergeCell ref="N165:O165"/>
    <mergeCell ref="P165:Q165"/>
    <mergeCell ref="R165:S165"/>
    <mergeCell ref="T165:U165"/>
    <mergeCell ref="D163:E163"/>
    <mergeCell ref="T173:U173"/>
    <mergeCell ref="F168:Z168"/>
    <mergeCell ref="D173:E173"/>
    <mergeCell ref="V161:W161"/>
    <mergeCell ref="J162:K162"/>
    <mergeCell ref="F173:G173"/>
    <mergeCell ref="H173:I173"/>
    <mergeCell ref="J173:K173"/>
    <mergeCell ref="D159:E159"/>
    <mergeCell ref="V191:W191"/>
    <mergeCell ref="D188:E188"/>
    <mergeCell ref="V193:W193"/>
    <mergeCell ref="R164:S164"/>
    <mergeCell ref="T164:U164"/>
    <mergeCell ref="V164:W164"/>
    <mergeCell ref="D172:E172"/>
    <mergeCell ref="F172:G172"/>
    <mergeCell ref="H172:I172"/>
    <mergeCell ref="J172:K172"/>
    <mergeCell ref="L172:M172"/>
    <mergeCell ref="N172:O172"/>
    <mergeCell ref="P172:Q172"/>
    <mergeCell ref="R172:S172"/>
    <mergeCell ref="T172:U172"/>
    <mergeCell ref="H192:I192"/>
    <mergeCell ref="R192:S192"/>
    <mergeCell ref="T192:U192"/>
    <mergeCell ref="D192:E192"/>
    <mergeCell ref="F192:G192"/>
    <mergeCell ref="F164:G164"/>
    <mergeCell ref="H164:I164"/>
    <mergeCell ref="J164:K164"/>
    <mergeCell ref="L164:M164"/>
    <mergeCell ref="N164:O164"/>
    <mergeCell ref="P164:Q164"/>
    <mergeCell ref="H156:I156"/>
    <mergeCell ref="N155:O155"/>
    <mergeCell ref="J154:K154"/>
    <mergeCell ref="P153:Q153"/>
    <mergeCell ref="D145:X145"/>
    <mergeCell ref="D148:E148"/>
    <mergeCell ref="V154:W154"/>
    <mergeCell ref="P157:Q157"/>
    <mergeCell ref="F146:Z146"/>
    <mergeCell ref="C151:Z151"/>
    <mergeCell ref="R156:S156"/>
    <mergeCell ref="T156:U156"/>
    <mergeCell ref="T148:U148"/>
    <mergeCell ref="F148:G148"/>
    <mergeCell ref="N156:O156"/>
    <mergeCell ref="F157:G157"/>
    <mergeCell ref="F156:G156"/>
    <mergeCell ref="P156:Q156"/>
    <mergeCell ref="L156:M156"/>
    <mergeCell ref="J156:K156"/>
    <mergeCell ref="D157:E157"/>
    <mergeCell ref="P154:Q154"/>
    <mergeCell ref="R155:S155"/>
    <mergeCell ref="H154:I154"/>
    <mergeCell ref="T154:U154"/>
    <mergeCell ref="J155:K155"/>
    <mergeCell ref="V153:W153"/>
    <mergeCell ref="R153:S153"/>
    <mergeCell ref="L153:M153"/>
    <mergeCell ref="F154:G154"/>
    <mergeCell ref="H153:I153"/>
    <mergeCell ref="H148:I148"/>
    <mergeCell ref="H46:I46"/>
    <mergeCell ref="V51:W51"/>
    <mergeCell ref="D45:E45"/>
    <mergeCell ref="F45:G45"/>
    <mergeCell ref="H50:I50"/>
    <mergeCell ref="F137:G137"/>
    <mergeCell ref="H137:I137"/>
    <mergeCell ref="J137:K137"/>
    <mergeCell ref="L137:M137"/>
    <mergeCell ref="N137:O137"/>
    <mergeCell ref="P137:Q137"/>
    <mergeCell ref="T137:U137"/>
    <mergeCell ref="V137:W137"/>
    <mergeCell ref="N133:O133"/>
    <mergeCell ref="P133:Q133"/>
    <mergeCell ref="H136:I136"/>
    <mergeCell ref="J136:K136"/>
    <mergeCell ref="L136:M136"/>
    <mergeCell ref="N136:O136"/>
    <mergeCell ref="P136:Q136"/>
    <mergeCell ref="R136:S136"/>
    <mergeCell ref="T136:U136"/>
    <mergeCell ref="V136:W136"/>
    <mergeCell ref="T133:U133"/>
    <mergeCell ref="V133:W133"/>
    <mergeCell ref="T134:U134"/>
    <mergeCell ref="V134:W134"/>
    <mergeCell ref="L49:M49"/>
    <mergeCell ref="T47:U47"/>
    <mergeCell ref="P46:Q46"/>
    <mergeCell ref="F60:G60"/>
    <mergeCell ref="J61:K61"/>
    <mergeCell ref="V44:W44"/>
    <mergeCell ref="P47:Q47"/>
    <mergeCell ref="V45:W45"/>
    <mergeCell ref="T44:U44"/>
    <mergeCell ref="R44:S44"/>
    <mergeCell ref="P51:Q51"/>
    <mergeCell ref="N51:O51"/>
    <mergeCell ref="L51:M51"/>
    <mergeCell ref="T45:U45"/>
    <mergeCell ref="R48:S48"/>
    <mergeCell ref="T48:U48"/>
    <mergeCell ref="V50:W50"/>
    <mergeCell ref="R46:S46"/>
    <mergeCell ref="P48:Q48"/>
    <mergeCell ref="L47:M47"/>
    <mergeCell ref="L48:M48"/>
    <mergeCell ref="N48:O48"/>
    <mergeCell ref="R45:S45"/>
    <mergeCell ref="R40:S40"/>
    <mergeCell ref="T40:U40"/>
    <mergeCell ref="V40:W40"/>
    <mergeCell ref="H26:I26"/>
    <mergeCell ref="F42:Z42"/>
    <mergeCell ref="F24:G24"/>
    <mergeCell ref="L10:M10"/>
    <mergeCell ref="J10:K10"/>
    <mergeCell ref="H10:I10"/>
    <mergeCell ref="F12:G12"/>
    <mergeCell ref="V14:W14"/>
    <mergeCell ref="D16:X16"/>
    <mergeCell ref="P24:Q24"/>
    <mergeCell ref="P26:Q26"/>
    <mergeCell ref="J26:K26"/>
    <mergeCell ref="F19:G19"/>
    <mergeCell ref="L19:M19"/>
    <mergeCell ref="J20:K20"/>
    <mergeCell ref="P35:Q35"/>
    <mergeCell ref="V11:W11"/>
    <mergeCell ref="V12:W12"/>
    <mergeCell ref="D27:E27"/>
    <mergeCell ref="D28:E28"/>
    <mergeCell ref="J24:K24"/>
    <mergeCell ref="F33:G33"/>
    <mergeCell ref="D33:E33"/>
    <mergeCell ref="D42:E42"/>
    <mergeCell ref="R24:S24"/>
    <mergeCell ref="V13:W13"/>
    <mergeCell ref="L6:M6"/>
    <mergeCell ref="N6:O6"/>
    <mergeCell ref="P6:Q6"/>
    <mergeCell ref="L7:M7"/>
    <mergeCell ref="N7:O7"/>
    <mergeCell ref="P7:Q7"/>
    <mergeCell ref="V9:W9"/>
    <mergeCell ref="T11:U11"/>
    <mergeCell ref="T9:U9"/>
    <mergeCell ref="V6:W6"/>
    <mergeCell ref="D10:E10"/>
    <mergeCell ref="D13:E13"/>
    <mergeCell ref="F14:G14"/>
    <mergeCell ref="F15:G15"/>
    <mergeCell ref="D12:E12"/>
    <mergeCell ref="F10:G10"/>
    <mergeCell ref="D11:E11"/>
    <mergeCell ref="P8:Q8"/>
    <mergeCell ref="R8:S8"/>
    <mergeCell ref="T7:U7"/>
    <mergeCell ref="V8:W8"/>
    <mergeCell ref="J15:K15"/>
    <mergeCell ref="P14:Q14"/>
    <mergeCell ref="T8:U8"/>
    <mergeCell ref="D7:E7"/>
    <mergeCell ref="F7:G7"/>
    <mergeCell ref="R7:S7"/>
    <mergeCell ref="T6:U6"/>
    <mergeCell ref="H7:I7"/>
    <mergeCell ref="J7:K7"/>
    <mergeCell ref="J9:K9"/>
    <mergeCell ref="H13:I13"/>
    <mergeCell ref="N28:O28"/>
    <mergeCell ref="V7:W7"/>
    <mergeCell ref="R9:S9"/>
    <mergeCell ref="T24:U24"/>
    <mergeCell ref="D25:E25"/>
    <mergeCell ref="H20:I20"/>
    <mergeCell ref="V24:W24"/>
    <mergeCell ref="D24:E24"/>
    <mergeCell ref="H24:I24"/>
    <mergeCell ref="N35:O35"/>
    <mergeCell ref="L44:M44"/>
    <mergeCell ref="H35:I35"/>
    <mergeCell ref="L35:M35"/>
    <mergeCell ref="N34:O34"/>
    <mergeCell ref="N44:O44"/>
    <mergeCell ref="L34:M34"/>
    <mergeCell ref="P34:Q34"/>
    <mergeCell ref="P44:Q44"/>
    <mergeCell ref="P25:Q25"/>
    <mergeCell ref="T35:U35"/>
    <mergeCell ref="J34:K34"/>
    <mergeCell ref="F27:G27"/>
    <mergeCell ref="T27:U27"/>
    <mergeCell ref="T20:U20"/>
    <mergeCell ref="N24:O24"/>
    <mergeCell ref="J32:K32"/>
    <mergeCell ref="T39:U39"/>
    <mergeCell ref="J44:K44"/>
    <mergeCell ref="F37:Z37"/>
    <mergeCell ref="R27:S27"/>
    <mergeCell ref="H15:I15"/>
    <mergeCell ref="T14:U14"/>
    <mergeCell ref="P13:Q13"/>
    <mergeCell ref="H12:I12"/>
    <mergeCell ref="J13:K13"/>
    <mergeCell ref="L12:M12"/>
    <mergeCell ref="J8:K8"/>
    <mergeCell ref="L9:M9"/>
    <mergeCell ref="F17:Z17"/>
    <mergeCell ref="F25:G25"/>
    <mergeCell ref="N8:O8"/>
    <mergeCell ref="P19:Q19"/>
    <mergeCell ref="F11:G11"/>
    <mergeCell ref="N26:O26"/>
    <mergeCell ref="V26:W26"/>
    <mergeCell ref="N20:O20"/>
    <mergeCell ref="L24:M24"/>
    <mergeCell ref="V20:W20"/>
    <mergeCell ref="D15:E15"/>
    <mergeCell ref="V19:W19"/>
    <mergeCell ref="R25:S25"/>
    <mergeCell ref="F22:Z22"/>
    <mergeCell ref="T25:U25"/>
    <mergeCell ref="T26:U26"/>
    <mergeCell ref="H19:I19"/>
    <mergeCell ref="N9:O9"/>
    <mergeCell ref="P9:Q9"/>
    <mergeCell ref="L14:M14"/>
    <mergeCell ref="J25:K25"/>
    <mergeCell ref="L11:M11"/>
    <mergeCell ref="T10:U10"/>
    <mergeCell ref="J12:K12"/>
    <mergeCell ref="T19:U19"/>
    <mergeCell ref="R20:S20"/>
    <mergeCell ref="L541:M541"/>
    <mergeCell ref="H527:I527"/>
    <mergeCell ref="T390:U390"/>
    <mergeCell ref="D550:E550"/>
    <mergeCell ref="F550:G550"/>
    <mergeCell ref="D534:E534"/>
    <mergeCell ref="D538:E538"/>
    <mergeCell ref="D536:E536"/>
    <mergeCell ref="N39:O39"/>
    <mergeCell ref="D34:E34"/>
    <mergeCell ref="H419:I419"/>
    <mergeCell ref="H390:I390"/>
    <mergeCell ref="F278:Z278"/>
    <mergeCell ref="P300:Q300"/>
    <mergeCell ref="P491:Q491"/>
    <mergeCell ref="N297:O297"/>
    <mergeCell ref="D297:E297"/>
    <mergeCell ref="F51:G51"/>
    <mergeCell ref="H51:I51"/>
    <mergeCell ref="L50:M50"/>
    <mergeCell ref="N143:O143"/>
    <mergeCell ref="T371:U371"/>
    <mergeCell ref="R302:S302"/>
    <mergeCell ref="H45:I45"/>
    <mergeCell ref="F159:Z159"/>
    <mergeCell ref="H39:I39"/>
    <mergeCell ref="P39:Q39"/>
    <mergeCell ref="P45:Q45"/>
    <mergeCell ref="J40:K40"/>
    <mergeCell ref="L40:M40"/>
    <mergeCell ref="N40:O40"/>
    <mergeCell ref="P40:Q40"/>
    <mergeCell ref="N33:O33"/>
    <mergeCell ref="D29:X29"/>
    <mergeCell ref="V25:W25"/>
    <mergeCell ref="N46:O46"/>
    <mergeCell ref="D504:E504"/>
    <mergeCell ref="L39:M39"/>
    <mergeCell ref="D30:E30"/>
    <mergeCell ref="H34:I34"/>
    <mergeCell ref="D39:E39"/>
    <mergeCell ref="F39:G39"/>
    <mergeCell ref="D40:E40"/>
    <mergeCell ref="D137:E137"/>
    <mergeCell ref="V138:W138"/>
    <mergeCell ref="D139:E139"/>
    <mergeCell ref="F139:G139"/>
    <mergeCell ref="H139:I139"/>
    <mergeCell ref="J139:K139"/>
    <mergeCell ref="L139:M139"/>
    <mergeCell ref="N139:O139"/>
    <mergeCell ref="P139:Q139"/>
    <mergeCell ref="R139:S139"/>
    <mergeCell ref="T139:U139"/>
    <mergeCell ref="V139:W139"/>
    <mergeCell ref="F61:G61"/>
    <mergeCell ref="H61:I61"/>
    <mergeCell ref="R33:S33"/>
    <mergeCell ref="R133:S133"/>
    <mergeCell ref="V46:W46"/>
    <mergeCell ref="T46:U46"/>
    <mergeCell ref="V48:W48"/>
    <mergeCell ref="R47:S47"/>
    <mergeCell ref="V47:W47"/>
    <mergeCell ref="J33:K33"/>
    <mergeCell ref="L46:M46"/>
    <mergeCell ref="V32:W32"/>
    <mergeCell ref="L27:M27"/>
    <mergeCell ref="N27:O27"/>
    <mergeCell ref="P27:Q27"/>
    <mergeCell ref="D298:E298"/>
    <mergeCell ref="D126:E126"/>
    <mergeCell ref="F57:G57"/>
    <mergeCell ref="F284:G284"/>
    <mergeCell ref="N299:O299"/>
    <mergeCell ref="L300:M300"/>
    <mergeCell ref="L301:M301"/>
    <mergeCell ref="D305:Z305"/>
    <mergeCell ref="J283:K283"/>
    <mergeCell ref="P284:Q284"/>
    <mergeCell ref="P290:Q290"/>
    <mergeCell ref="F127:G127"/>
    <mergeCell ref="H127:I127"/>
    <mergeCell ref="L127:M127"/>
    <mergeCell ref="P127:Q127"/>
    <mergeCell ref="D128:X128"/>
    <mergeCell ref="F129:Z129"/>
    <mergeCell ref="D134:E134"/>
    <mergeCell ref="F134:G134"/>
    <mergeCell ref="N298:O298"/>
    <mergeCell ref="D36:X36"/>
    <mergeCell ref="J45:K45"/>
    <mergeCell ref="L45:M45"/>
    <mergeCell ref="D44:E44"/>
    <mergeCell ref="T143:U143"/>
    <mergeCell ref="R143:S143"/>
    <mergeCell ref="J39:K39"/>
    <mergeCell ref="V34:W34"/>
    <mergeCell ref="P32:Q32"/>
    <mergeCell ref="R137:S137"/>
    <mergeCell ref="T32:U32"/>
    <mergeCell ref="V33:W33"/>
    <mergeCell ref="L33:M33"/>
    <mergeCell ref="N32:O32"/>
    <mergeCell ref="H40:I40"/>
    <mergeCell ref="V39:W39"/>
    <mergeCell ref="F40:G40"/>
    <mergeCell ref="F44:G44"/>
    <mergeCell ref="L298:M298"/>
    <mergeCell ref="J193:K193"/>
    <mergeCell ref="F194:G194"/>
    <mergeCell ref="H44:I44"/>
    <mergeCell ref="H291:I291"/>
    <mergeCell ref="H290:I290"/>
    <mergeCell ref="L284:M284"/>
    <mergeCell ref="N291:O291"/>
    <mergeCell ref="T34:U34"/>
    <mergeCell ref="N45:O45"/>
    <mergeCell ref="H32:I32"/>
    <mergeCell ref="R134:S134"/>
    <mergeCell ref="F46:G46"/>
    <mergeCell ref="F48:G48"/>
    <mergeCell ref="D66:X66"/>
    <mergeCell ref="H47:I47"/>
    <mergeCell ref="J46:K46"/>
    <mergeCell ref="T49:U49"/>
    <mergeCell ref="D46:E46"/>
    <mergeCell ref="H57:I57"/>
    <mergeCell ref="D37:E37"/>
    <mergeCell ref="F35:G35"/>
    <mergeCell ref="F26:G26"/>
    <mergeCell ref="H25:I25"/>
    <mergeCell ref="N25:O25"/>
    <mergeCell ref="L25:M25"/>
    <mergeCell ref="J35:K35"/>
    <mergeCell ref="L26:M26"/>
    <mergeCell ref="F34:G34"/>
    <mergeCell ref="D26:E26"/>
    <mergeCell ref="V28:W28"/>
    <mergeCell ref="P33:Q33"/>
    <mergeCell ref="R34:S34"/>
    <mergeCell ref="R26:S26"/>
    <mergeCell ref="L32:M32"/>
    <mergeCell ref="V35:W35"/>
    <mergeCell ref="R35:S35"/>
    <mergeCell ref="F30:Z30"/>
    <mergeCell ref="T33:U33"/>
    <mergeCell ref="D32:E32"/>
    <mergeCell ref="F32:G32"/>
    <mergeCell ref="V27:W27"/>
    <mergeCell ref="F28:G28"/>
    <mergeCell ref="H28:I28"/>
    <mergeCell ref="J28:K28"/>
    <mergeCell ref="L28:M28"/>
    <mergeCell ref="H33:I33"/>
    <mergeCell ref="P28:Q28"/>
    <mergeCell ref="R28:S28"/>
    <mergeCell ref="T28:U28"/>
    <mergeCell ref="H27:I27"/>
    <mergeCell ref="J27:K27"/>
    <mergeCell ref="J48:K48"/>
    <mergeCell ref="D48:E48"/>
    <mergeCell ref="D47:E47"/>
    <mergeCell ref="R49:S49"/>
    <mergeCell ref="D49:E49"/>
    <mergeCell ref="J49:K49"/>
    <mergeCell ref="T50:U50"/>
    <mergeCell ref="N50:O50"/>
    <mergeCell ref="R50:S50"/>
    <mergeCell ref="J50:K50"/>
    <mergeCell ref="V49:W49"/>
    <mergeCell ref="P49:Q49"/>
    <mergeCell ref="H48:I48"/>
    <mergeCell ref="N49:O49"/>
    <mergeCell ref="P50:Q50"/>
    <mergeCell ref="D50:E50"/>
    <mergeCell ref="J127:K127"/>
    <mergeCell ref="F64:G64"/>
    <mergeCell ref="H64:I64"/>
    <mergeCell ref="J64:K64"/>
    <mergeCell ref="L64:M64"/>
    <mergeCell ref="N64:O64"/>
    <mergeCell ref="P64:Q64"/>
    <mergeCell ref="R64:S64"/>
    <mergeCell ref="T64:U64"/>
    <mergeCell ref="V64:W64"/>
    <mergeCell ref="D65:E65"/>
    <mergeCell ref="F65:G65"/>
    <mergeCell ref="J47:K47"/>
    <mergeCell ref="L61:M61"/>
    <mergeCell ref="N61:O61"/>
    <mergeCell ref="P61:Q61"/>
    <mergeCell ref="R127:S127"/>
    <mergeCell ref="R148:S148"/>
    <mergeCell ref="P148:Q148"/>
    <mergeCell ref="R32:S32"/>
    <mergeCell ref="P15:Q15"/>
    <mergeCell ref="R15:S15"/>
    <mergeCell ref="N19:O19"/>
    <mergeCell ref="D17:E17"/>
    <mergeCell ref="D19:E19"/>
    <mergeCell ref="D22:E22"/>
    <mergeCell ref="J19:K19"/>
    <mergeCell ref="R19:S19"/>
    <mergeCell ref="P20:Q20"/>
    <mergeCell ref="R39:S39"/>
    <mergeCell ref="L20:M20"/>
    <mergeCell ref="F20:G20"/>
    <mergeCell ref="D131:Z131"/>
    <mergeCell ref="D132:E132"/>
    <mergeCell ref="F132:G132"/>
    <mergeCell ref="H132:I132"/>
    <mergeCell ref="J132:K132"/>
    <mergeCell ref="L132:M132"/>
    <mergeCell ref="D135:E135"/>
    <mergeCell ref="F135:G135"/>
    <mergeCell ref="H135:I135"/>
    <mergeCell ref="J135:K135"/>
    <mergeCell ref="N47:O47"/>
    <mergeCell ref="J51:K51"/>
    <mergeCell ref="V127:W127"/>
    <mergeCell ref="T51:U51"/>
    <mergeCell ref="D52:X52"/>
    <mergeCell ref="F47:G47"/>
    <mergeCell ref="A2:Z2"/>
    <mergeCell ref="C4:Z4"/>
    <mergeCell ref="V10:W10"/>
    <mergeCell ref="F13:G13"/>
    <mergeCell ref="D14:E14"/>
    <mergeCell ref="R14:S14"/>
    <mergeCell ref="R12:S12"/>
    <mergeCell ref="T12:U12"/>
    <mergeCell ref="T13:U13"/>
    <mergeCell ref="N10:O10"/>
    <mergeCell ref="H11:I11"/>
    <mergeCell ref="J11:K11"/>
    <mergeCell ref="L8:M8"/>
    <mergeCell ref="H8:I8"/>
    <mergeCell ref="D9:E9"/>
    <mergeCell ref="F9:G9"/>
    <mergeCell ref="V15:W15"/>
    <mergeCell ref="T15:U15"/>
    <mergeCell ref="R11:S11"/>
    <mergeCell ref="P10:Q10"/>
    <mergeCell ref="R10:S10"/>
    <mergeCell ref="N11:O11"/>
    <mergeCell ref="P11:Q11"/>
    <mergeCell ref="H6:I6"/>
    <mergeCell ref="J6:K6"/>
    <mergeCell ref="R6:S6"/>
    <mergeCell ref="N12:O12"/>
    <mergeCell ref="D8:E8"/>
    <mergeCell ref="F8:G8"/>
    <mergeCell ref="N13:O13"/>
    <mergeCell ref="L13:M13"/>
    <mergeCell ref="P12:Q12"/>
    <mergeCell ref="D21:X21"/>
    <mergeCell ref="D20:E20"/>
    <mergeCell ref="R13:S13"/>
    <mergeCell ref="N14:O14"/>
    <mergeCell ref="H9:I9"/>
    <mergeCell ref="J14:K14"/>
    <mergeCell ref="D6:E6"/>
    <mergeCell ref="F6:G6"/>
    <mergeCell ref="J290:K290"/>
    <mergeCell ref="J299:K299"/>
    <mergeCell ref="H301:I301"/>
    <mergeCell ref="V302:W302"/>
    <mergeCell ref="H298:I298"/>
    <mergeCell ref="T302:U302"/>
    <mergeCell ref="R299:S299"/>
    <mergeCell ref="J298:K298"/>
    <mergeCell ref="D294:E294"/>
    <mergeCell ref="F294:G294"/>
    <mergeCell ref="R300:S300"/>
    <mergeCell ref="R294:S294"/>
    <mergeCell ref="J289:K289"/>
    <mergeCell ref="N290:O290"/>
    <mergeCell ref="R290:S290"/>
    <mergeCell ref="R289:S289"/>
    <mergeCell ref="T294:U294"/>
    <mergeCell ref="V294:W294"/>
    <mergeCell ref="D300:E300"/>
    <mergeCell ref="T299:U299"/>
    <mergeCell ref="F296:G296"/>
    <mergeCell ref="P294:Q294"/>
    <mergeCell ref="V290:W290"/>
    <mergeCell ref="H296:I296"/>
    <mergeCell ref="J296:K296"/>
    <mergeCell ref="L296:M296"/>
    <mergeCell ref="N296:O296"/>
    <mergeCell ref="P296:Q296"/>
    <mergeCell ref="R296:S296"/>
    <mergeCell ref="T296:U296"/>
    <mergeCell ref="V296:W296"/>
    <mergeCell ref="D295:Z295"/>
    <mergeCell ref="L307:M307"/>
    <mergeCell ref="N307:O307"/>
    <mergeCell ref="P307:Q307"/>
    <mergeCell ref="R307:S307"/>
    <mergeCell ref="T307:U307"/>
    <mergeCell ref="H299:I299"/>
    <mergeCell ref="L306:M306"/>
    <mergeCell ref="N306:O306"/>
    <mergeCell ref="N308:O308"/>
    <mergeCell ref="P308:Q308"/>
    <mergeCell ref="R308:S308"/>
    <mergeCell ref="T308:U308"/>
    <mergeCell ref="V308:W308"/>
    <mergeCell ref="T301:U301"/>
    <mergeCell ref="H304:I304"/>
    <mergeCell ref="J304:K304"/>
    <mergeCell ref="L304:M304"/>
    <mergeCell ref="N304:O304"/>
    <mergeCell ref="P304:Q304"/>
    <mergeCell ref="R304:S304"/>
    <mergeCell ref="T304:U304"/>
    <mergeCell ref="H308:I308"/>
    <mergeCell ref="J308:K308"/>
    <mergeCell ref="L308:M308"/>
    <mergeCell ref="R309:S309"/>
    <mergeCell ref="T309:U309"/>
    <mergeCell ref="V309:W309"/>
    <mergeCell ref="F301:G301"/>
    <mergeCell ref="D306:E306"/>
    <mergeCell ref="T375:U375"/>
    <mergeCell ref="V390:W390"/>
    <mergeCell ref="V426:W426"/>
    <mergeCell ref="T426:U426"/>
    <mergeCell ref="R301:S301"/>
    <mergeCell ref="F425:G425"/>
    <mergeCell ref="L415:M415"/>
    <mergeCell ref="D424:E424"/>
    <mergeCell ref="H425:I425"/>
    <mergeCell ref="D303:Z303"/>
    <mergeCell ref="D304:E304"/>
    <mergeCell ref="F304:G304"/>
    <mergeCell ref="R306:S306"/>
    <mergeCell ref="T306:U306"/>
    <mergeCell ref="V306:W306"/>
    <mergeCell ref="X306:Z315"/>
    <mergeCell ref="D307:E307"/>
    <mergeCell ref="V304:W304"/>
    <mergeCell ref="L419:M419"/>
    <mergeCell ref="T415:U415"/>
    <mergeCell ref="T414:U414"/>
    <mergeCell ref="H371:I371"/>
    <mergeCell ref="F308:G308"/>
    <mergeCell ref="R424:S424"/>
    <mergeCell ref="D404:X404"/>
    <mergeCell ref="F405:Z405"/>
    <mergeCell ref="F410:Z410"/>
    <mergeCell ref="V413:W413"/>
    <mergeCell ref="V415:W415"/>
    <mergeCell ref="H413:I413"/>
    <mergeCell ref="H415:I415"/>
    <mergeCell ref="J307:K307"/>
    <mergeCell ref="D312:E312"/>
    <mergeCell ref="F312:G312"/>
    <mergeCell ref="J413:K413"/>
    <mergeCell ref="T389:U389"/>
    <mergeCell ref="V414:W414"/>
    <mergeCell ref="D409:X409"/>
    <mergeCell ref="D410:E410"/>
    <mergeCell ref="C411:Z411"/>
    <mergeCell ref="J390:K390"/>
    <mergeCell ref="P371:Q371"/>
    <mergeCell ref="R375:S375"/>
    <mergeCell ref="F373:Z373"/>
    <mergeCell ref="F375:G375"/>
    <mergeCell ref="J375:K375"/>
    <mergeCell ref="L375:M375"/>
    <mergeCell ref="H375:I375"/>
    <mergeCell ref="V375:W375"/>
    <mergeCell ref="L314:M314"/>
    <mergeCell ref="N314:O314"/>
    <mergeCell ref="P314:Q314"/>
    <mergeCell ref="R314:S314"/>
    <mergeCell ref="T314:U314"/>
    <mergeCell ref="V314:W314"/>
    <mergeCell ref="D315:W315"/>
    <mergeCell ref="D316:E316"/>
    <mergeCell ref="F316:G316"/>
    <mergeCell ref="H316:I316"/>
    <mergeCell ref="J316:K316"/>
    <mergeCell ref="L316:M316"/>
    <mergeCell ref="N316:O316"/>
    <mergeCell ref="P316:Q316"/>
    <mergeCell ref="R316:S316"/>
    <mergeCell ref="D314:E314"/>
    <mergeCell ref="F314:G314"/>
    <mergeCell ref="H314:I314"/>
    <mergeCell ref="J314:K314"/>
    <mergeCell ref="P375:Q375"/>
    <mergeCell ref="N395:O395"/>
    <mergeCell ref="L490:M490"/>
    <mergeCell ref="P427:Q427"/>
    <mergeCell ref="L427:M427"/>
    <mergeCell ref="D431:E431"/>
    <mergeCell ref="F431:G431"/>
    <mergeCell ref="H431:I431"/>
    <mergeCell ref="J431:K431"/>
    <mergeCell ref="L431:M431"/>
    <mergeCell ref="F429:Z429"/>
    <mergeCell ref="D427:E427"/>
    <mergeCell ref="P424:Q424"/>
    <mergeCell ref="R425:S425"/>
    <mergeCell ref="P425:Q425"/>
    <mergeCell ref="H414:I414"/>
    <mergeCell ref="J427:K427"/>
    <mergeCell ref="P413:Q413"/>
    <mergeCell ref="R413:S413"/>
    <mergeCell ref="R415:S415"/>
    <mergeCell ref="P415:Q415"/>
    <mergeCell ref="L413:M413"/>
    <mergeCell ref="F413:G413"/>
    <mergeCell ref="P414:Q414"/>
    <mergeCell ref="V427:W427"/>
    <mergeCell ref="R423:S423"/>
    <mergeCell ref="D420:X420"/>
    <mergeCell ref="D377:E377"/>
    <mergeCell ref="R511:S511"/>
    <mergeCell ref="N501:O501"/>
    <mergeCell ref="V525:W525"/>
    <mergeCell ref="N426:O426"/>
    <mergeCell ref="P426:Q426"/>
    <mergeCell ref="N425:O425"/>
    <mergeCell ref="H426:I426"/>
    <mergeCell ref="D426:E426"/>
    <mergeCell ref="L426:M426"/>
    <mergeCell ref="P423:Q423"/>
    <mergeCell ref="T423:U423"/>
    <mergeCell ref="L423:M423"/>
    <mergeCell ref="F421:Z421"/>
    <mergeCell ref="H423:I423"/>
    <mergeCell ref="N419:O419"/>
    <mergeCell ref="D425:E425"/>
    <mergeCell ref="V425:W425"/>
    <mergeCell ref="T424:U424"/>
    <mergeCell ref="N424:O424"/>
    <mergeCell ref="R419:S419"/>
    <mergeCell ref="H515:I515"/>
    <mergeCell ref="R518:S518"/>
    <mergeCell ref="T517:U517"/>
    <mergeCell ref="N511:O511"/>
    <mergeCell ref="P522:Q522"/>
    <mergeCell ref="F423:G423"/>
    <mergeCell ref="F426:G426"/>
    <mergeCell ref="J423:K423"/>
    <mergeCell ref="D492:E492"/>
    <mergeCell ref="R426:S426"/>
    <mergeCell ref="D421:E421"/>
    <mergeCell ref="J424:K424"/>
    <mergeCell ref="N510:O510"/>
    <mergeCell ref="V524:W524"/>
    <mergeCell ref="F491:G491"/>
    <mergeCell ref="F490:G490"/>
    <mergeCell ref="H490:I490"/>
    <mergeCell ref="N489:O489"/>
    <mergeCell ref="J489:K489"/>
    <mergeCell ref="D531:Z531"/>
    <mergeCell ref="V536:W536"/>
    <mergeCell ref="T490:U490"/>
    <mergeCell ref="T489:U489"/>
    <mergeCell ref="R491:S491"/>
    <mergeCell ref="R490:S490"/>
    <mergeCell ref="R492:S492"/>
    <mergeCell ref="H501:I501"/>
    <mergeCell ref="L536:M536"/>
    <mergeCell ref="T522:U522"/>
    <mergeCell ref="N527:O527"/>
    <mergeCell ref="P523:Q523"/>
    <mergeCell ref="L523:M523"/>
    <mergeCell ref="N525:O525"/>
    <mergeCell ref="P524:Q524"/>
    <mergeCell ref="J505:K505"/>
    <mergeCell ref="J502:K502"/>
    <mergeCell ref="L503:M503"/>
    <mergeCell ref="H505:I505"/>
    <mergeCell ref="N502:O502"/>
    <mergeCell ref="R502:S502"/>
    <mergeCell ref="N523:O523"/>
    <mergeCell ref="J532:K532"/>
    <mergeCell ref="P526:Q526"/>
    <mergeCell ref="P512:Q512"/>
    <mergeCell ref="T505:U505"/>
    <mergeCell ref="V514:W514"/>
    <mergeCell ref="N538:O538"/>
    <mergeCell ref="H526:I526"/>
    <mergeCell ref="J525:K525"/>
    <mergeCell ref="V513:W513"/>
    <mergeCell ref="J509:K509"/>
    <mergeCell ref="J510:K510"/>
    <mergeCell ref="J524:K524"/>
    <mergeCell ref="L516:M516"/>
    <mergeCell ref="T525:U525"/>
    <mergeCell ref="T524:U524"/>
    <mergeCell ref="J523:K523"/>
    <mergeCell ref="J517:K517"/>
    <mergeCell ref="T515:U515"/>
    <mergeCell ref="L502:M502"/>
    <mergeCell ref="L514:M514"/>
    <mergeCell ref="T502:U502"/>
    <mergeCell ref="L504:M504"/>
    <mergeCell ref="J522:K522"/>
    <mergeCell ref="L522:M522"/>
    <mergeCell ref="N516:O516"/>
    <mergeCell ref="L511:M511"/>
    <mergeCell ref="T514:U514"/>
    <mergeCell ref="T513:U513"/>
    <mergeCell ref="J513:K513"/>
    <mergeCell ref="F507:Z507"/>
    <mergeCell ref="F504:G504"/>
    <mergeCell ref="F525:G525"/>
    <mergeCell ref="R526:S526"/>
    <mergeCell ref="R525:S525"/>
    <mergeCell ref="F536:G536"/>
    <mergeCell ref="F529:Z529"/>
    <mergeCell ref="V522:W522"/>
    <mergeCell ref="P518:Q518"/>
    <mergeCell ref="N515:O515"/>
    <mergeCell ref="N534:O534"/>
    <mergeCell ref="N537:O537"/>
    <mergeCell ref="P537:Q537"/>
    <mergeCell ref="T534:U534"/>
    <mergeCell ref="R509:S509"/>
    <mergeCell ref="P509:Q509"/>
    <mergeCell ref="L527:M527"/>
    <mergeCell ref="H525:I525"/>
    <mergeCell ref="J526:K526"/>
    <mergeCell ref="R522:S522"/>
    <mergeCell ref="N518:O518"/>
    <mergeCell ref="J518:K518"/>
    <mergeCell ref="L525:M525"/>
    <mergeCell ref="P532:Q532"/>
    <mergeCell ref="F511:G511"/>
    <mergeCell ref="P538:Q538"/>
    <mergeCell ref="T523:U523"/>
    <mergeCell ref="V518:W518"/>
    <mergeCell ref="T537:U537"/>
    <mergeCell ref="J550:K550"/>
    <mergeCell ref="H549:I549"/>
    <mergeCell ref="R516:S516"/>
    <mergeCell ref="L518:M518"/>
    <mergeCell ref="T518:U518"/>
    <mergeCell ref="R523:S523"/>
    <mergeCell ref="V532:W532"/>
    <mergeCell ref="L533:M533"/>
    <mergeCell ref="N533:O533"/>
    <mergeCell ref="P533:Q533"/>
    <mergeCell ref="J533:K533"/>
    <mergeCell ref="J536:K536"/>
    <mergeCell ref="H541:I541"/>
    <mergeCell ref="J541:K541"/>
    <mergeCell ref="P540:Q540"/>
    <mergeCell ref="H533:I533"/>
    <mergeCell ref="L539:M539"/>
    <mergeCell ref="H538:I538"/>
    <mergeCell ref="T532:U532"/>
    <mergeCell ref="N536:O536"/>
    <mergeCell ref="P536:Q536"/>
    <mergeCell ref="P525:Q525"/>
    <mergeCell ref="N550:O550"/>
    <mergeCell ref="N539:O539"/>
    <mergeCell ref="N549:O549"/>
    <mergeCell ref="N547:O547"/>
    <mergeCell ref="C548:Z548"/>
    <mergeCell ref="V541:W541"/>
    <mergeCell ref="F541:G541"/>
    <mergeCell ref="L509:M509"/>
    <mergeCell ref="J515:K515"/>
    <mergeCell ref="R524:S524"/>
    <mergeCell ref="V523:W523"/>
    <mergeCell ref="R510:S510"/>
    <mergeCell ref="L526:M526"/>
    <mergeCell ref="J527:K527"/>
    <mergeCell ref="V510:W510"/>
    <mergeCell ref="T510:U510"/>
    <mergeCell ref="H510:I510"/>
    <mergeCell ref="J512:K512"/>
    <mergeCell ref="T511:U511"/>
    <mergeCell ref="L512:M512"/>
    <mergeCell ref="N551:O551"/>
    <mergeCell ref="R556:S556"/>
    <mergeCell ref="D557:E557"/>
    <mergeCell ref="F557:G557"/>
    <mergeCell ref="H557:I557"/>
    <mergeCell ref="J557:K557"/>
    <mergeCell ref="L557:M557"/>
    <mergeCell ref="N557:O557"/>
    <mergeCell ref="P557:Q557"/>
    <mergeCell ref="R557:S557"/>
    <mergeCell ref="T557:U557"/>
    <mergeCell ref="V557:W557"/>
    <mergeCell ref="V547:W547"/>
    <mergeCell ref="D525:E525"/>
    <mergeCell ref="J537:K537"/>
    <mergeCell ref="L537:M537"/>
    <mergeCell ref="F538:G538"/>
    <mergeCell ref="F533:G533"/>
    <mergeCell ref="D558:E558"/>
    <mergeCell ref="F558:G558"/>
    <mergeCell ref="L549:M549"/>
    <mergeCell ref="T547:U547"/>
    <mergeCell ref="H558:I558"/>
    <mergeCell ref="J558:K558"/>
    <mergeCell ref="R549:S549"/>
    <mergeCell ref="L551:M551"/>
    <mergeCell ref="L550:M550"/>
    <mergeCell ref="P550:Q550"/>
    <mergeCell ref="D556:E556"/>
    <mergeCell ref="F556:G556"/>
    <mergeCell ref="H556:I556"/>
    <mergeCell ref="J556:K556"/>
    <mergeCell ref="L556:M556"/>
    <mergeCell ref="N556:O556"/>
    <mergeCell ref="P556:Q556"/>
    <mergeCell ref="T550:U550"/>
    <mergeCell ref="J547:K547"/>
    <mergeCell ref="H547:I547"/>
    <mergeCell ref="R550:S550"/>
    <mergeCell ref="F553:Z553"/>
    <mergeCell ref="P551:Q551"/>
    <mergeCell ref="L558:M558"/>
    <mergeCell ref="N558:O558"/>
    <mergeCell ref="P558:Q558"/>
    <mergeCell ref="R558:S558"/>
    <mergeCell ref="T558:U558"/>
    <mergeCell ref="V558:W558"/>
    <mergeCell ref="D553:E553"/>
    <mergeCell ref="D551:E551"/>
    <mergeCell ref="D549:E549"/>
    <mergeCell ref="T526:U526"/>
    <mergeCell ref="T556:U556"/>
    <mergeCell ref="V556:W556"/>
    <mergeCell ref="P541:Q541"/>
    <mergeCell ref="V540:W540"/>
    <mergeCell ref="R540:S540"/>
    <mergeCell ref="N526:O526"/>
    <mergeCell ref="F537:G537"/>
    <mergeCell ref="H537:I537"/>
    <mergeCell ref="F526:G526"/>
    <mergeCell ref="R534:S534"/>
    <mergeCell ref="P534:Q534"/>
    <mergeCell ref="H536:I536"/>
    <mergeCell ref="V526:W526"/>
    <mergeCell ref="N542:O542"/>
    <mergeCell ref="D547:E547"/>
    <mergeCell ref="T549:U549"/>
    <mergeCell ref="F547:G547"/>
    <mergeCell ref="P547:Q547"/>
    <mergeCell ref="R547:S547"/>
    <mergeCell ref="D543:X543"/>
    <mergeCell ref="D542:E542"/>
    <mergeCell ref="H534:I534"/>
    <mergeCell ref="D533:E533"/>
    <mergeCell ref="J538:K538"/>
    <mergeCell ref="R538:S538"/>
    <mergeCell ref="L534:M534"/>
    <mergeCell ref="F527:G527"/>
    <mergeCell ref="D527:E527"/>
    <mergeCell ref="D552:X552"/>
    <mergeCell ref="T551:U551"/>
    <mergeCell ref="D544:E544"/>
    <mergeCell ref="F544:Z544"/>
    <mergeCell ref="R542:S542"/>
    <mergeCell ref="T542:U542"/>
    <mergeCell ref="V542:W542"/>
    <mergeCell ref="R551:S551"/>
    <mergeCell ref="L547:M547"/>
    <mergeCell ref="V539:W539"/>
    <mergeCell ref="N541:O541"/>
    <mergeCell ref="T533:U533"/>
    <mergeCell ref="V533:W533"/>
    <mergeCell ref="F532:G532"/>
    <mergeCell ref="H532:I532"/>
    <mergeCell ref="L532:M532"/>
    <mergeCell ref="F513:G513"/>
    <mergeCell ref="P511:Q511"/>
    <mergeCell ref="H511:I511"/>
    <mergeCell ref="D540:E540"/>
    <mergeCell ref="N540:O540"/>
    <mergeCell ref="V550:W550"/>
    <mergeCell ref="P542:Q542"/>
    <mergeCell ref="P549:Q549"/>
    <mergeCell ref="V512:W512"/>
    <mergeCell ref="T512:U512"/>
    <mergeCell ref="R541:S541"/>
    <mergeCell ref="C545:Z545"/>
    <mergeCell ref="L540:M540"/>
    <mergeCell ref="V549:W549"/>
    <mergeCell ref="J549:K549"/>
    <mergeCell ref="H539:I539"/>
    <mergeCell ref="F549:G549"/>
    <mergeCell ref="D507:E507"/>
    <mergeCell ref="D505:E505"/>
    <mergeCell ref="R512:S512"/>
    <mergeCell ref="D506:X506"/>
    <mergeCell ref="F510:G510"/>
    <mergeCell ref="F534:G534"/>
    <mergeCell ref="J534:K534"/>
    <mergeCell ref="D535:Z535"/>
    <mergeCell ref="R533:S533"/>
    <mergeCell ref="T540:U540"/>
    <mergeCell ref="T541:U541"/>
    <mergeCell ref="R539:S539"/>
    <mergeCell ref="L515:M515"/>
    <mergeCell ref="R514:S514"/>
    <mergeCell ref="D541:E541"/>
    <mergeCell ref="D520:E520"/>
    <mergeCell ref="F524:G524"/>
    <mergeCell ref="H524:I524"/>
    <mergeCell ref="H523:I523"/>
    <mergeCell ref="H517:I517"/>
    <mergeCell ref="H514:I514"/>
    <mergeCell ref="D522:E522"/>
    <mergeCell ref="D518:E518"/>
    <mergeCell ref="L517:M517"/>
    <mergeCell ref="P539:Q539"/>
    <mergeCell ref="F539:G539"/>
    <mergeCell ref="L538:M538"/>
    <mergeCell ref="V538:W538"/>
    <mergeCell ref="T538:U538"/>
    <mergeCell ref="D509:E509"/>
    <mergeCell ref="N509:O509"/>
    <mergeCell ref="L510:M510"/>
    <mergeCell ref="F542:G542"/>
    <mergeCell ref="J542:K542"/>
    <mergeCell ref="F540:G540"/>
    <mergeCell ref="H540:I540"/>
    <mergeCell ref="J540:K540"/>
    <mergeCell ref="D532:E532"/>
    <mergeCell ref="L542:M542"/>
    <mergeCell ref="H513:I513"/>
    <mergeCell ref="J514:K514"/>
    <mergeCell ref="D537:E537"/>
    <mergeCell ref="F509:G509"/>
    <mergeCell ref="D524:E524"/>
    <mergeCell ref="F523:G523"/>
    <mergeCell ref="D517:E517"/>
    <mergeCell ref="D523:E523"/>
    <mergeCell ref="F516:G516"/>
    <mergeCell ref="H512:I512"/>
    <mergeCell ref="D516:E516"/>
    <mergeCell ref="D510:E510"/>
    <mergeCell ref="H518:I518"/>
    <mergeCell ref="D512:E512"/>
    <mergeCell ref="F512:G512"/>
    <mergeCell ref="L524:M524"/>
    <mergeCell ref="J511:K511"/>
    <mergeCell ref="D528:X528"/>
    <mergeCell ref="T539:U539"/>
    <mergeCell ref="D539:E539"/>
    <mergeCell ref="D513:E513"/>
    <mergeCell ref="T509:U509"/>
    <mergeCell ref="D511:E511"/>
    <mergeCell ref="T536:U536"/>
    <mergeCell ref="T527:U527"/>
    <mergeCell ref="T559:U559"/>
    <mergeCell ref="V559:W559"/>
    <mergeCell ref="V501:W501"/>
    <mergeCell ref="V500:W500"/>
    <mergeCell ref="R505:S505"/>
    <mergeCell ref="V505:W505"/>
    <mergeCell ref="F505:G505"/>
    <mergeCell ref="J500:K500"/>
    <mergeCell ref="N514:O514"/>
    <mergeCell ref="H509:I509"/>
    <mergeCell ref="N504:O504"/>
    <mergeCell ref="P504:Q504"/>
    <mergeCell ref="D515:E515"/>
    <mergeCell ref="F500:G500"/>
    <mergeCell ref="F502:G502"/>
    <mergeCell ref="H504:I504"/>
    <mergeCell ref="D559:E559"/>
    <mergeCell ref="F559:G559"/>
    <mergeCell ref="H559:I559"/>
    <mergeCell ref="J559:K559"/>
    <mergeCell ref="T500:U500"/>
    <mergeCell ref="P514:Q514"/>
    <mergeCell ref="R501:S501"/>
    <mergeCell ref="R503:S503"/>
    <mergeCell ref="T501:U501"/>
    <mergeCell ref="N505:O505"/>
    <mergeCell ref="V509:W509"/>
    <mergeCell ref="V504:W504"/>
    <mergeCell ref="L559:M559"/>
    <mergeCell ref="N559:O559"/>
    <mergeCell ref="P559:Q559"/>
    <mergeCell ref="R559:S559"/>
    <mergeCell ref="N524:O524"/>
    <mergeCell ref="N513:O513"/>
    <mergeCell ref="L513:M513"/>
    <mergeCell ref="R513:S513"/>
    <mergeCell ref="P513:Q513"/>
    <mergeCell ref="R499:S499"/>
    <mergeCell ref="L498:M498"/>
    <mergeCell ref="R498:S498"/>
    <mergeCell ref="J503:K503"/>
    <mergeCell ref="P516:Q516"/>
    <mergeCell ref="P515:Q515"/>
    <mergeCell ref="R515:S515"/>
    <mergeCell ref="J516:K516"/>
    <mergeCell ref="N517:O517"/>
    <mergeCell ref="R517:S517"/>
    <mergeCell ref="F496:Z496"/>
    <mergeCell ref="L494:M494"/>
    <mergeCell ref="V516:W516"/>
    <mergeCell ref="N512:O512"/>
    <mergeCell ref="P501:Q501"/>
    <mergeCell ref="P503:Q503"/>
    <mergeCell ref="J504:K504"/>
    <mergeCell ref="R500:S500"/>
    <mergeCell ref="P500:Q500"/>
    <mergeCell ref="L500:M500"/>
    <mergeCell ref="F514:G514"/>
    <mergeCell ref="V511:W511"/>
    <mergeCell ref="L505:M505"/>
    <mergeCell ref="P517:Q517"/>
    <mergeCell ref="P510:Q510"/>
    <mergeCell ref="P505:Q505"/>
    <mergeCell ref="P502:Q502"/>
    <mergeCell ref="T499:U499"/>
    <mergeCell ref="P499:Q499"/>
    <mergeCell ref="D496:E496"/>
    <mergeCell ref="F498:G498"/>
    <mergeCell ref="H499:I499"/>
    <mergeCell ref="J498:K498"/>
    <mergeCell ref="D500:E500"/>
    <mergeCell ref="D499:E499"/>
    <mergeCell ref="N494:O494"/>
    <mergeCell ref="P494:Q494"/>
    <mergeCell ref="V494:W494"/>
    <mergeCell ref="R494:S494"/>
    <mergeCell ref="V493:W493"/>
    <mergeCell ref="F494:G494"/>
    <mergeCell ref="T494:U494"/>
    <mergeCell ref="H494:I494"/>
    <mergeCell ref="L493:M493"/>
    <mergeCell ref="R493:S493"/>
    <mergeCell ref="P493:Q493"/>
    <mergeCell ref="T498:U498"/>
    <mergeCell ref="P498:Q498"/>
    <mergeCell ref="V499:W499"/>
    <mergeCell ref="J499:K499"/>
    <mergeCell ref="L499:M499"/>
    <mergeCell ref="F499:G499"/>
    <mergeCell ref="N498:O498"/>
    <mergeCell ref="J494:K494"/>
    <mergeCell ref="D493:E493"/>
    <mergeCell ref="R248:S248"/>
    <mergeCell ref="T248:U248"/>
    <mergeCell ref="D249:Z249"/>
    <mergeCell ref="D250:Z250"/>
    <mergeCell ref="T204:U204"/>
    <mergeCell ref="D243:Z243"/>
    <mergeCell ref="R242:S242"/>
    <mergeCell ref="D247:Z247"/>
    <mergeCell ref="D248:E248"/>
    <mergeCell ref="F248:G248"/>
    <mergeCell ref="H248:I248"/>
    <mergeCell ref="V248:W248"/>
    <mergeCell ref="D252:E252"/>
    <mergeCell ref="J252:K252"/>
    <mergeCell ref="L252:M252"/>
    <mergeCell ref="N252:O252"/>
    <mergeCell ref="P252:Q252"/>
    <mergeCell ref="R252:S252"/>
    <mergeCell ref="T252:U252"/>
    <mergeCell ref="V252:W252"/>
    <mergeCell ref="F220:G220"/>
    <mergeCell ref="H220:I220"/>
    <mergeCell ref="J220:K220"/>
    <mergeCell ref="L220:M220"/>
    <mergeCell ref="N220:O220"/>
    <mergeCell ref="P220:Q220"/>
    <mergeCell ref="R220:S220"/>
    <mergeCell ref="T220:U220"/>
    <mergeCell ref="V220:W220"/>
    <mergeCell ref="H212:I212"/>
    <mergeCell ref="J212:K212"/>
    <mergeCell ref="L212:M212"/>
    <mergeCell ref="D201:E201"/>
    <mergeCell ref="F201:G201"/>
    <mergeCell ref="H201:I201"/>
    <mergeCell ref="J201:K201"/>
    <mergeCell ref="L201:M201"/>
    <mergeCell ref="D204:E204"/>
    <mergeCell ref="D241:Z241"/>
    <mergeCell ref="D242:E242"/>
    <mergeCell ref="T211:U211"/>
    <mergeCell ref="V211:W211"/>
    <mergeCell ref="D212:E212"/>
    <mergeCell ref="F212:G212"/>
    <mergeCell ref="D218:Z218"/>
    <mergeCell ref="D219:E219"/>
    <mergeCell ref="F219:G219"/>
    <mergeCell ref="H219:I219"/>
    <mergeCell ref="J219:K219"/>
    <mergeCell ref="L219:M219"/>
    <mergeCell ref="D205:E205"/>
    <mergeCell ref="L205:M205"/>
    <mergeCell ref="L242:M242"/>
    <mergeCell ref="N242:O242"/>
    <mergeCell ref="P242:Q242"/>
    <mergeCell ref="T242:U242"/>
    <mergeCell ref="V242:W242"/>
    <mergeCell ref="D208:E208"/>
    <mergeCell ref="V201:W201"/>
    <mergeCell ref="D239:Z239"/>
    <mergeCell ref="D240:E240"/>
    <mergeCell ref="F240:G240"/>
    <mergeCell ref="H202:I202"/>
    <mergeCell ref="J202:K202"/>
    <mergeCell ref="N195:O195"/>
    <mergeCell ref="P195:Q195"/>
    <mergeCell ref="R195:S195"/>
    <mergeCell ref="F291:G291"/>
    <mergeCell ref="F199:G199"/>
    <mergeCell ref="H199:I199"/>
    <mergeCell ref="J199:K199"/>
    <mergeCell ref="L199:M199"/>
    <mergeCell ref="N199:O199"/>
    <mergeCell ref="P199:Q199"/>
    <mergeCell ref="L291:M291"/>
    <mergeCell ref="L290:M290"/>
    <mergeCell ref="T290:U290"/>
    <mergeCell ref="T284:U284"/>
    <mergeCell ref="L289:M289"/>
    <mergeCell ref="N289:O289"/>
    <mergeCell ref="P289:Q289"/>
    <mergeCell ref="L283:M283"/>
    <mergeCell ref="N283:O283"/>
    <mergeCell ref="H275:I275"/>
    <mergeCell ref="L276:M276"/>
    <mergeCell ref="T200:U200"/>
    <mergeCell ref="L202:M202"/>
    <mergeCell ref="N202:O202"/>
    <mergeCell ref="N248:O248"/>
    <mergeCell ref="P248:Q248"/>
    <mergeCell ref="N201:O201"/>
    <mergeCell ref="P201:Q201"/>
    <mergeCell ref="R201:S201"/>
    <mergeCell ref="T201:U201"/>
    <mergeCell ref="F252:G252"/>
    <mergeCell ref="H252:I252"/>
    <mergeCell ref="D199:E199"/>
    <mergeCell ref="F244:G244"/>
    <mergeCell ref="F204:G204"/>
    <mergeCell ref="P204:Q204"/>
    <mergeCell ref="R204:S204"/>
    <mergeCell ref="V204:W204"/>
    <mergeCell ref="H240:I240"/>
    <mergeCell ref="J240:K240"/>
    <mergeCell ref="L240:M240"/>
    <mergeCell ref="N240:O240"/>
    <mergeCell ref="P240:Q240"/>
    <mergeCell ref="R240:S240"/>
    <mergeCell ref="T240:U240"/>
    <mergeCell ref="V240:W240"/>
    <mergeCell ref="D213:E213"/>
    <mergeCell ref="F213:G213"/>
    <mergeCell ref="D211:E211"/>
    <mergeCell ref="F211:G211"/>
    <mergeCell ref="H211:I211"/>
    <mergeCell ref="J211:K211"/>
    <mergeCell ref="L211:M211"/>
    <mergeCell ref="N211:O211"/>
    <mergeCell ref="P211:Q211"/>
    <mergeCell ref="R211:S211"/>
    <mergeCell ref="F242:G242"/>
    <mergeCell ref="H242:I242"/>
    <mergeCell ref="J242:K242"/>
    <mergeCell ref="L200:M200"/>
    <mergeCell ref="N200:O200"/>
    <mergeCell ref="P200:Q200"/>
    <mergeCell ref="R200:S200"/>
    <mergeCell ref="D220:E220"/>
    <mergeCell ref="V198:W198"/>
    <mergeCell ref="T196:U196"/>
    <mergeCell ref="V200:W200"/>
    <mergeCell ref="R197:S197"/>
    <mergeCell ref="T197:U197"/>
    <mergeCell ref="V197:W197"/>
    <mergeCell ref="V195:W195"/>
    <mergeCell ref="P202:Q202"/>
    <mergeCell ref="R202:S202"/>
    <mergeCell ref="T202:U202"/>
    <mergeCell ref="V202:W202"/>
    <mergeCell ref="D203:E203"/>
    <mergeCell ref="F203:G203"/>
    <mergeCell ref="H203:I203"/>
    <mergeCell ref="J203:K203"/>
    <mergeCell ref="L203:M203"/>
    <mergeCell ref="N203:O203"/>
    <mergeCell ref="P203:Q203"/>
    <mergeCell ref="R203:S203"/>
    <mergeCell ref="T203:U203"/>
    <mergeCell ref="V203:W203"/>
    <mergeCell ref="D202:E202"/>
    <mergeCell ref="F202:G202"/>
    <mergeCell ref="V196:W196"/>
    <mergeCell ref="D196:E196"/>
    <mergeCell ref="F196:G196"/>
    <mergeCell ref="H196:I196"/>
    <mergeCell ref="D197:E197"/>
    <mergeCell ref="D200:E200"/>
    <mergeCell ref="F200:G200"/>
    <mergeCell ref="H200:I200"/>
    <mergeCell ref="J200:K200"/>
    <mergeCell ref="D198:E198"/>
    <mergeCell ref="F198:G198"/>
    <mergeCell ref="H198:I198"/>
    <mergeCell ref="J198:K198"/>
    <mergeCell ref="L198:M198"/>
    <mergeCell ref="N198:O198"/>
    <mergeCell ref="P198:Q198"/>
    <mergeCell ref="R198:S198"/>
    <mergeCell ref="T198:U198"/>
    <mergeCell ref="N132:O132"/>
    <mergeCell ref="P132:Q132"/>
    <mergeCell ref="R132:S132"/>
    <mergeCell ref="T132:U132"/>
    <mergeCell ref="N161:O161"/>
    <mergeCell ref="P161:Q161"/>
    <mergeCell ref="R161:S161"/>
    <mergeCell ref="L166:M166"/>
    <mergeCell ref="N166:O166"/>
    <mergeCell ref="P166:Q166"/>
    <mergeCell ref="J171:K171"/>
    <mergeCell ref="L171:M171"/>
    <mergeCell ref="N171:O171"/>
    <mergeCell ref="P171:Q171"/>
    <mergeCell ref="R171:S171"/>
    <mergeCell ref="T171:U171"/>
    <mergeCell ref="T161:U161"/>
    <mergeCell ref="F162:G162"/>
    <mergeCell ref="H162:I162"/>
    <mergeCell ref="L173:M173"/>
    <mergeCell ref="N173:O173"/>
    <mergeCell ref="P173:Q173"/>
    <mergeCell ref="R173:S173"/>
    <mergeCell ref="V132:W132"/>
    <mergeCell ref="D133:E133"/>
    <mergeCell ref="F133:G133"/>
    <mergeCell ref="H133:I133"/>
    <mergeCell ref="J133:K133"/>
    <mergeCell ref="L133:M133"/>
    <mergeCell ref="L162:M162"/>
    <mergeCell ref="N162:O162"/>
    <mergeCell ref="P162:Q162"/>
    <mergeCell ref="R162:S162"/>
    <mergeCell ref="T162:U162"/>
    <mergeCell ref="V162:W162"/>
    <mergeCell ref="D165:E165"/>
    <mergeCell ref="F165:G165"/>
    <mergeCell ref="H165:I165"/>
    <mergeCell ref="J165:K165"/>
    <mergeCell ref="J144:K144"/>
    <mergeCell ref="L135:M135"/>
    <mergeCell ref="N135:O135"/>
    <mergeCell ref="P135:Q135"/>
    <mergeCell ref="R135:S135"/>
    <mergeCell ref="T135:U135"/>
    <mergeCell ref="V135:W135"/>
    <mergeCell ref="H134:I134"/>
    <mergeCell ref="J134:K134"/>
    <mergeCell ref="L134:M134"/>
    <mergeCell ref="N134:O134"/>
    <mergeCell ref="P134:Q134"/>
    <mergeCell ref="F161:G161"/>
    <mergeCell ref="H161:I161"/>
    <mergeCell ref="J161:K161"/>
    <mergeCell ref="L161:M161"/>
    <mergeCell ref="X244:Z246"/>
    <mergeCell ref="D245:E245"/>
    <mergeCell ref="F245:G245"/>
    <mergeCell ref="H245:I245"/>
    <mergeCell ref="J245:K245"/>
    <mergeCell ref="L245:M245"/>
    <mergeCell ref="N245:O245"/>
    <mergeCell ref="P245:Q245"/>
    <mergeCell ref="R245:S245"/>
    <mergeCell ref="T245:U245"/>
    <mergeCell ref="V245:W245"/>
    <mergeCell ref="D246:E246"/>
    <mergeCell ref="F246:G246"/>
    <mergeCell ref="H246:I246"/>
    <mergeCell ref="J246:K246"/>
    <mergeCell ref="L246:M246"/>
    <mergeCell ref="N246:O246"/>
    <mergeCell ref="P246:Q246"/>
    <mergeCell ref="R246:S246"/>
    <mergeCell ref="T246:U246"/>
    <mergeCell ref="V246:W246"/>
    <mergeCell ref="H244:I244"/>
    <mergeCell ref="J244:K244"/>
    <mergeCell ref="L244:M244"/>
    <mergeCell ref="N244:O244"/>
    <mergeCell ref="P244:Q244"/>
    <mergeCell ref="R244:S244"/>
    <mergeCell ref="T244:U244"/>
    <mergeCell ref="V244:W244"/>
    <mergeCell ref="D244:E244"/>
    <mergeCell ref="H251:I251"/>
    <mergeCell ref="J251:K251"/>
    <mergeCell ref="L251:M251"/>
    <mergeCell ref="N251:O251"/>
    <mergeCell ref="P251:Q251"/>
    <mergeCell ref="R251:S251"/>
    <mergeCell ref="T251:U251"/>
    <mergeCell ref="V251:W251"/>
    <mergeCell ref="J248:K248"/>
    <mergeCell ref="L248:M248"/>
    <mergeCell ref="V176:W176"/>
    <mergeCell ref="D177:Z177"/>
    <mergeCell ref="D178:E178"/>
    <mergeCell ref="F178:G178"/>
    <mergeCell ref="H178:I178"/>
    <mergeCell ref="J178:K178"/>
    <mergeCell ref="L178:M178"/>
    <mergeCell ref="N178:O178"/>
    <mergeCell ref="P178:Q178"/>
    <mergeCell ref="D181:Z181"/>
    <mergeCell ref="D182:E182"/>
    <mergeCell ref="F182:G182"/>
    <mergeCell ref="H182:I182"/>
    <mergeCell ref="J182:K182"/>
    <mergeCell ref="L182:M182"/>
    <mergeCell ref="N182:O182"/>
    <mergeCell ref="D251:E251"/>
    <mergeCell ref="F251:G251"/>
    <mergeCell ref="P182:Q182"/>
    <mergeCell ref="R182:S182"/>
    <mergeCell ref="R178:S178"/>
    <mergeCell ref="V194:W194"/>
    <mergeCell ref="N253:O253"/>
    <mergeCell ref="P253:Q253"/>
    <mergeCell ref="R253:S253"/>
    <mergeCell ref="T253:U253"/>
    <mergeCell ref="V253:W253"/>
    <mergeCell ref="D254:Z254"/>
    <mergeCell ref="D255:E255"/>
    <mergeCell ref="F255:G255"/>
    <mergeCell ref="H255:I255"/>
    <mergeCell ref="J255:K255"/>
    <mergeCell ref="L255:M255"/>
    <mergeCell ref="N255:O255"/>
    <mergeCell ref="P255:Q255"/>
    <mergeCell ref="R255:S255"/>
    <mergeCell ref="T255:U255"/>
    <mergeCell ref="V255:W255"/>
    <mergeCell ref="D256:E256"/>
    <mergeCell ref="F256:G256"/>
    <mergeCell ref="H256:I256"/>
    <mergeCell ref="J256:K256"/>
    <mergeCell ref="L256:M256"/>
    <mergeCell ref="N256:O256"/>
    <mergeCell ref="P256:Q256"/>
    <mergeCell ref="R256:S256"/>
    <mergeCell ref="T256:U256"/>
    <mergeCell ref="V256:W256"/>
    <mergeCell ref="D253:E253"/>
    <mergeCell ref="F253:G253"/>
    <mergeCell ref="H253:I253"/>
    <mergeCell ref="J253:K253"/>
    <mergeCell ref="L253:M253"/>
    <mergeCell ref="D257:E257"/>
    <mergeCell ref="F257:G257"/>
    <mergeCell ref="H257:I257"/>
    <mergeCell ref="J257:K257"/>
    <mergeCell ref="L257:M257"/>
    <mergeCell ref="N257:O257"/>
    <mergeCell ref="P257:Q257"/>
    <mergeCell ref="R257:S257"/>
    <mergeCell ref="T257:U257"/>
    <mergeCell ref="V257:W257"/>
    <mergeCell ref="D258:X258"/>
    <mergeCell ref="D259:E259"/>
    <mergeCell ref="F259:Z259"/>
    <mergeCell ref="D261:Z261"/>
    <mergeCell ref="D262:E262"/>
    <mergeCell ref="F262:G262"/>
    <mergeCell ref="H262:I262"/>
    <mergeCell ref="J262:K262"/>
    <mergeCell ref="L262:M262"/>
    <mergeCell ref="N262:O262"/>
    <mergeCell ref="P262:Q262"/>
    <mergeCell ref="R262:S262"/>
    <mergeCell ref="T262:U262"/>
    <mergeCell ref="V262:W262"/>
    <mergeCell ref="D263:Z263"/>
    <mergeCell ref="D264:E264"/>
    <mergeCell ref="F264:G264"/>
    <mergeCell ref="H264:I264"/>
    <mergeCell ref="J264:K264"/>
    <mergeCell ref="L264:M264"/>
    <mergeCell ref="N264:O264"/>
    <mergeCell ref="P264:Q264"/>
    <mergeCell ref="R264:S264"/>
    <mergeCell ref="T264:U264"/>
    <mergeCell ref="V264:W264"/>
    <mergeCell ref="D265:Z265"/>
    <mergeCell ref="D266:Z266"/>
    <mergeCell ref="D267:E267"/>
    <mergeCell ref="F267:G267"/>
    <mergeCell ref="H267:I267"/>
    <mergeCell ref="J267:K267"/>
    <mergeCell ref="L267:M267"/>
    <mergeCell ref="N267:O267"/>
    <mergeCell ref="P267:Q267"/>
    <mergeCell ref="R267:S267"/>
    <mergeCell ref="T267:U267"/>
    <mergeCell ref="V267:W267"/>
    <mergeCell ref="D268:E268"/>
    <mergeCell ref="F268:G268"/>
    <mergeCell ref="H268:I268"/>
    <mergeCell ref="J268:K268"/>
    <mergeCell ref="L268:M268"/>
    <mergeCell ref="N268:O268"/>
    <mergeCell ref="P268:Q268"/>
    <mergeCell ref="R268:S268"/>
    <mergeCell ref="T268:U268"/>
    <mergeCell ref="V268:W268"/>
    <mergeCell ref="R280:S280"/>
    <mergeCell ref="T280:U280"/>
    <mergeCell ref="V280:W280"/>
    <mergeCell ref="D269:E269"/>
    <mergeCell ref="F269:G269"/>
    <mergeCell ref="H269:I269"/>
    <mergeCell ref="J269:K269"/>
    <mergeCell ref="L269:M269"/>
    <mergeCell ref="N269:O269"/>
    <mergeCell ref="P269:Q269"/>
    <mergeCell ref="R269:S269"/>
    <mergeCell ref="T269:U269"/>
    <mergeCell ref="V269:W269"/>
    <mergeCell ref="D270:E270"/>
    <mergeCell ref="F270:G270"/>
    <mergeCell ref="H270:I270"/>
    <mergeCell ref="J270:K270"/>
    <mergeCell ref="L270:M270"/>
    <mergeCell ref="N270:O270"/>
    <mergeCell ref="P270:Q270"/>
    <mergeCell ref="R270:S270"/>
    <mergeCell ref="T270:U270"/>
    <mergeCell ref="V270:W270"/>
    <mergeCell ref="R276:S276"/>
    <mergeCell ref="R275:S275"/>
    <mergeCell ref="N275:O275"/>
    <mergeCell ref="J275:K275"/>
    <mergeCell ref="L275:M275"/>
    <mergeCell ref="P282:Q282"/>
    <mergeCell ref="V284:W284"/>
    <mergeCell ref="P276:Q276"/>
    <mergeCell ref="D278:E278"/>
    <mergeCell ref="J276:K276"/>
    <mergeCell ref="N276:O276"/>
    <mergeCell ref="F276:G276"/>
    <mergeCell ref="D271:E271"/>
    <mergeCell ref="F271:G271"/>
    <mergeCell ref="H271:I271"/>
    <mergeCell ref="J271:K271"/>
    <mergeCell ref="L271:M271"/>
    <mergeCell ref="N271:O271"/>
    <mergeCell ref="P271:Q271"/>
    <mergeCell ref="R271:S271"/>
    <mergeCell ref="T271:U271"/>
    <mergeCell ref="V271:W271"/>
    <mergeCell ref="D272:X272"/>
    <mergeCell ref="D273:E273"/>
    <mergeCell ref="F273:Z273"/>
    <mergeCell ref="D280:E280"/>
    <mergeCell ref="F280:G280"/>
    <mergeCell ref="H280:I280"/>
    <mergeCell ref="J280:K280"/>
    <mergeCell ref="L280:M280"/>
    <mergeCell ref="N280:O280"/>
    <mergeCell ref="P280:Q280"/>
    <mergeCell ref="X296:Z300"/>
    <mergeCell ref="F297:G297"/>
    <mergeCell ref="T300:U300"/>
    <mergeCell ref="V299:W299"/>
    <mergeCell ref="P298:Q298"/>
    <mergeCell ref="P297:Q297"/>
    <mergeCell ref="F299:G299"/>
    <mergeCell ref="F298:G298"/>
    <mergeCell ref="V300:W300"/>
    <mergeCell ref="V298:W298"/>
    <mergeCell ref="V297:W297"/>
    <mergeCell ref="R297:S297"/>
    <mergeCell ref="J297:K297"/>
    <mergeCell ref="H297:I297"/>
    <mergeCell ref="D281:Z281"/>
    <mergeCell ref="D282:E282"/>
    <mergeCell ref="X282:Z284"/>
    <mergeCell ref="D283:E283"/>
    <mergeCell ref="J284:K284"/>
    <mergeCell ref="N284:O284"/>
    <mergeCell ref="R284:S284"/>
    <mergeCell ref="L282:M282"/>
    <mergeCell ref="V282:W282"/>
    <mergeCell ref="T291:U291"/>
    <mergeCell ref="T283:U283"/>
    <mergeCell ref="H284:I284"/>
    <mergeCell ref="R283:S283"/>
    <mergeCell ref="D288:Z288"/>
    <mergeCell ref="D289:E289"/>
    <mergeCell ref="F289:G289"/>
    <mergeCell ref="R298:S298"/>
    <mergeCell ref="H310:I310"/>
    <mergeCell ref="J310:K310"/>
    <mergeCell ref="L310:M310"/>
    <mergeCell ref="N310:O310"/>
    <mergeCell ref="P310:Q310"/>
    <mergeCell ref="R310:S310"/>
    <mergeCell ref="H313:I313"/>
    <mergeCell ref="J313:K313"/>
    <mergeCell ref="L313:M313"/>
    <mergeCell ref="N313:O313"/>
    <mergeCell ref="P313:Q313"/>
    <mergeCell ref="R313:S313"/>
    <mergeCell ref="T313:U313"/>
    <mergeCell ref="V310:W310"/>
    <mergeCell ref="D311:E311"/>
    <mergeCell ref="F311:G311"/>
    <mergeCell ref="H311:I311"/>
    <mergeCell ref="J311:K311"/>
    <mergeCell ref="L311:M311"/>
    <mergeCell ref="N311:O311"/>
    <mergeCell ref="P311:Q311"/>
    <mergeCell ref="R311:S311"/>
    <mergeCell ref="T311:U311"/>
    <mergeCell ref="V311:W311"/>
    <mergeCell ref="D310:E310"/>
    <mergeCell ref="F310:G310"/>
    <mergeCell ref="T310:U310"/>
    <mergeCell ref="H312:I312"/>
    <mergeCell ref="J312:K312"/>
    <mergeCell ref="L312:M312"/>
    <mergeCell ref="N312:O312"/>
    <mergeCell ref="P312:Q312"/>
    <mergeCell ref="T316:U316"/>
    <mergeCell ref="V316:W316"/>
    <mergeCell ref="R312:S312"/>
    <mergeCell ref="T312:U312"/>
    <mergeCell ref="V312:W312"/>
    <mergeCell ref="D313:E313"/>
    <mergeCell ref="F313:G313"/>
    <mergeCell ref="V313:W313"/>
    <mergeCell ref="D317:Z317"/>
    <mergeCell ref="D318:E318"/>
    <mergeCell ref="F318:G318"/>
    <mergeCell ref="H318:I318"/>
    <mergeCell ref="J318:K318"/>
    <mergeCell ref="L318:M318"/>
    <mergeCell ref="N318:O318"/>
    <mergeCell ref="P318:Q318"/>
    <mergeCell ref="R318:S318"/>
    <mergeCell ref="T318:U318"/>
    <mergeCell ref="V318:W318"/>
    <mergeCell ref="X318:Z327"/>
    <mergeCell ref="D319:E319"/>
    <mergeCell ref="F319:G319"/>
    <mergeCell ref="H319:I319"/>
    <mergeCell ref="J319:K319"/>
    <mergeCell ref="L319:M319"/>
    <mergeCell ref="N319:O319"/>
    <mergeCell ref="P319:Q319"/>
    <mergeCell ref="R319:S319"/>
    <mergeCell ref="T319:U319"/>
    <mergeCell ref="V319:W319"/>
    <mergeCell ref="D320:E320"/>
    <mergeCell ref="F320:G320"/>
    <mergeCell ref="H320:I320"/>
    <mergeCell ref="J320:K320"/>
    <mergeCell ref="L320:M320"/>
    <mergeCell ref="N320:O320"/>
    <mergeCell ref="P320:Q320"/>
    <mergeCell ref="R320:S320"/>
    <mergeCell ref="T320:U320"/>
    <mergeCell ref="V320:W320"/>
    <mergeCell ref="D321:E321"/>
    <mergeCell ref="F321:G321"/>
    <mergeCell ref="H321:I321"/>
    <mergeCell ref="J321:K321"/>
    <mergeCell ref="L321:M321"/>
    <mergeCell ref="N321:O321"/>
    <mergeCell ref="P321:Q321"/>
    <mergeCell ref="R321:S321"/>
    <mergeCell ref="T321:U321"/>
    <mergeCell ref="V321:W321"/>
    <mergeCell ref="D322:E322"/>
    <mergeCell ref="F322:G322"/>
    <mergeCell ref="H322:I322"/>
    <mergeCell ref="J322:K322"/>
    <mergeCell ref="L322:M322"/>
    <mergeCell ref="N322:O322"/>
    <mergeCell ref="P322:Q322"/>
    <mergeCell ref="R322:S322"/>
    <mergeCell ref="T322:U322"/>
    <mergeCell ref="V322:W322"/>
    <mergeCell ref="D323:E323"/>
    <mergeCell ref="F323:G323"/>
    <mergeCell ref="H323:I323"/>
    <mergeCell ref="J323:K323"/>
    <mergeCell ref="L323:M323"/>
    <mergeCell ref="N323:O323"/>
    <mergeCell ref="P323:Q323"/>
    <mergeCell ref="R323:S323"/>
    <mergeCell ref="T323:U323"/>
    <mergeCell ref="V323:W323"/>
    <mergeCell ref="D324:E324"/>
    <mergeCell ref="F324:G324"/>
    <mergeCell ref="H324:I324"/>
    <mergeCell ref="J324:K324"/>
    <mergeCell ref="L324:M324"/>
    <mergeCell ref="N324:O324"/>
    <mergeCell ref="P324:Q324"/>
    <mergeCell ref="R324:S324"/>
    <mergeCell ref="T324:U324"/>
    <mergeCell ref="V324:W324"/>
    <mergeCell ref="D325:E325"/>
    <mergeCell ref="F325:G325"/>
    <mergeCell ref="H325:I325"/>
    <mergeCell ref="J325:K325"/>
    <mergeCell ref="L325:M325"/>
    <mergeCell ref="N325:O325"/>
    <mergeCell ref="P325:Q325"/>
    <mergeCell ref="R325:S325"/>
    <mergeCell ref="T325:U325"/>
    <mergeCell ref="V325:W325"/>
    <mergeCell ref="D326:E326"/>
    <mergeCell ref="F326:G326"/>
    <mergeCell ref="H326:I326"/>
    <mergeCell ref="J326:K326"/>
    <mergeCell ref="L326:M326"/>
    <mergeCell ref="N326:O326"/>
    <mergeCell ref="P326:Q326"/>
    <mergeCell ref="R326:S326"/>
    <mergeCell ref="T326:U326"/>
    <mergeCell ref="V326:W326"/>
    <mergeCell ref="D327:W327"/>
    <mergeCell ref="D328:Z328"/>
    <mergeCell ref="D329:E329"/>
    <mergeCell ref="F329:G329"/>
    <mergeCell ref="H329:I329"/>
    <mergeCell ref="J329:K329"/>
    <mergeCell ref="L329:M329"/>
    <mergeCell ref="N329:O329"/>
    <mergeCell ref="P329:Q329"/>
    <mergeCell ref="R329:S329"/>
    <mergeCell ref="T329:U329"/>
    <mergeCell ref="V329:W329"/>
    <mergeCell ref="D330:Z330"/>
    <mergeCell ref="D331:E331"/>
    <mergeCell ref="F331:G331"/>
    <mergeCell ref="H331:I331"/>
    <mergeCell ref="J331:K331"/>
    <mergeCell ref="L331:M331"/>
    <mergeCell ref="N331:O331"/>
    <mergeCell ref="P331:Q331"/>
    <mergeCell ref="R331:S331"/>
    <mergeCell ref="T331:U331"/>
    <mergeCell ref="V331:W331"/>
    <mergeCell ref="X331:Z337"/>
    <mergeCell ref="D332:E332"/>
    <mergeCell ref="F332:G332"/>
    <mergeCell ref="H332:I332"/>
    <mergeCell ref="J332:K332"/>
    <mergeCell ref="L332:M332"/>
    <mergeCell ref="N332:O332"/>
    <mergeCell ref="P332:Q332"/>
    <mergeCell ref="R332:S332"/>
    <mergeCell ref="T332:U332"/>
    <mergeCell ref="V332:W332"/>
    <mergeCell ref="D333:E333"/>
    <mergeCell ref="F333:G333"/>
    <mergeCell ref="H333:I333"/>
    <mergeCell ref="J333:K333"/>
    <mergeCell ref="L333:M333"/>
    <mergeCell ref="N333:O333"/>
    <mergeCell ref="P333:Q333"/>
    <mergeCell ref="R333:S333"/>
    <mergeCell ref="T333:U333"/>
    <mergeCell ref="V333:W333"/>
    <mergeCell ref="D334:E334"/>
    <mergeCell ref="F334:G334"/>
    <mergeCell ref="H334:I334"/>
    <mergeCell ref="J334:K334"/>
    <mergeCell ref="L334:M334"/>
    <mergeCell ref="N334:O334"/>
    <mergeCell ref="P334:Q334"/>
    <mergeCell ref="R334:S334"/>
    <mergeCell ref="T334:U334"/>
    <mergeCell ref="V334:W334"/>
    <mergeCell ref="D335:E335"/>
    <mergeCell ref="F335:G335"/>
    <mergeCell ref="H335:I335"/>
    <mergeCell ref="J335:K335"/>
    <mergeCell ref="L335:M335"/>
    <mergeCell ref="N335:O335"/>
    <mergeCell ref="P335:Q335"/>
    <mergeCell ref="R335:S335"/>
    <mergeCell ref="T335:U335"/>
    <mergeCell ref="V335:W335"/>
    <mergeCell ref="V345:W345"/>
    <mergeCell ref="V341:W341"/>
    <mergeCell ref="D342:E342"/>
    <mergeCell ref="F342:G342"/>
    <mergeCell ref="D336:E336"/>
    <mergeCell ref="F336:G336"/>
    <mergeCell ref="H336:I336"/>
    <mergeCell ref="J336:K336"/>
    <mergeCell ref="L336:M336"/>
    <mergeCell ref="N336:O336"/>
    <mergeCell ref="P336:Q336"/>
    <mergeCell ref="R336:S336"/>
    <mergeCell ref="T336:U336"/>
    <mergeCell ref="V336:W336"/>
    <mergeCell ref="D337:W337"/>
    <mergeCell ref="D338:E338"/>
    <mergeCell ref="F338:G338"/>
    <mergeCell ref="H338:I338"/>
    <mergeCell ref="J338:K338"/>
    <mergeCell ref="L338:M338"/>
    <mergeCell ref="N338:O338"/>
    <mergeCell ref="P338:Q338"/>
    <mergeCell ref="R338:S338"/>
    <mergeCell ref="T338:U338"/>
    <mergeCell ref="V338:W338"/>
    <mergeCell ref="H343:I343"/>
    <mergeCell ref="J343:K343"/>
    <mergeCell ref="L343:M343"/>
    <mergeCell ref="R343:S343"/>
    <mergeCell ref="T343:U343"/>
    <mergeCell ref="V343:W343"/>
    <mergeCell ref="D339:Z339"/>
    <mergeCell ref="D340:E340"/>
    <mergeCell ref="F340:G340"/>
    <mergeCell ref="H340:I340"/>
    <mergeCell ref="J340:K340"/>
    <mergeCell ref="L340:M340"/>
    <mergeCell ref="N340:O340"/>
    <mergeCell ref="P340:Q340"/>
    <mergeCell ref="R340:S340"/>
    <mergeCell ref="T340:U340"/>
    <mergeCell ref="V340:W340"/>
    <mergeCell ref="X340:Z346"/>
    <mergeCell ref="D341:E341"/>
    <mergeCell ref="F341:G341"/>
    <mergeCell ref="H341:I341"/>
    <mergeCell ref="J341:K341"/>
    <mergeCell ref="L341:M341"/>
    <mergeCell ref="N341:O341"/>
    <mergeCell ref="P341:Q341"/>
    <mergeCell ref="R341:S341"/>
    <mergeCell ref="T341:U341"/>
    <mergeCell ref="H345:I345"/>
    <mergeCell ref="J345:K345"/>
    <mergeCell ref="L345:M345"/>
    <mergeCell ref="F345:G345"/>
    <mergeCell ref="N345:O345"/>
    <mergeCell ref="P345:Q345"/>
    <mergeCell ref="R345:S345"/>
    <mergeCell ref="T345:U345"/>
    <mergeCell ref="J364:K364"/>
    <mergeCell ref="L364:M364"/>
    <mergeCell ref="N364:O364"/>
    <mergeCell ref="P364:Q364"/>
    <mergeCell ref="R364:S364"/>
    <mergeCell ref="T364:U364"/>
    <mergeCell ref="V364:W364"/>
    <mergeCell ref="D365:Z365"/>
    <mergeCell ref="D362:E362"/>
    <mergeCell ref="V349:W349"/>
    <mergeCell ref="X349:Z353"/>
    <mergeCell ref="D350:E350"/>
    <mergeCell ref="F350:G350"/>
    <mergeCell ref="H350:I350"/>
    <mergeCell ref="J350:K350"/>
    <mergeCell ref="L350:M350"/>
    <mergeCell ref="N350:O350"/>
    <mergeCell ref="P350:Q350"/>
    <mergeCell ref="R350:S350"/>
    <mergeCell ref="T350:U350"/>
    <mergeCell ref="V350:W350"/>
    <mergeCell ref="D351:E351"/>
    <mergeCell ref="F351:G351"/>
    <mergeCell ref="H351:I351"/>
    <mergeCell ref="J351:K351"/>
    <mergeCell ref="L351:M351"/>
    <mergeCell ref="N351:O351"/>
    <mergeCell ref="P351:Q351"/>
    <mergeCell ref="F362:G362"/>
    <mergeCell ref="H362:I362"/>
    <mergeCell ref="J362:K362"/>
    <mergeCell ref="R362:S362"/>
    <mergeCell ref="D372:X372"/>
    <mergeCell ref="N431:O431"/>
    <mergeCell ref="P431:Q431"/>
    <mergeCell ref="R431:S431"/>
    <mergeCell ref="T431:U431"/>
    <mergeCell ref="V431:W431"/>
    <mergeCell ref="J419:K419"/>
    <mergeCell ref="N414:O414"/>
    <mergeCell ref="V366:W366"/>
    <mergeCell ref="F377:Z377"/>
    <mergeCell ref="F367:G367"/>
    <mergeCell ref="H367:I367"/>
    <mergeCell ref="J367:K367"/>
    <mergeCell ref="L367:M367"/>
    <mergeCell ref="N367:O367"/>
    <mergeCell ref="P367:Q367"/>
    <mergeCell ref="D387:E387"/>
    <mergeCell ref="D392:E392"/>
    <mergeCell ref="F371:G371"/>
    <mergeCell ref="D371:E371"/>
    <mergeCell ref="D386:X386"/>
    <mergeCell ref="F387:Z387"/>
    <mergeCell ref="D376:X376"/>
    <mergeCell ref="D375:E375"/>
    <mergeCell ref="N371:O371"/>
    <mergeCell ref="N375:O375"/>
    <mergeCell ref="L371:M371"/>
    <mergeCell ref="V371:W371"/>
    <mergeCell ref="D367:E367"/>
    <mergeCell ref="D390:E390"/>
    <mergeCell ref="L389:M389"/>
    <mergeCell ref="L390:M390"/>
    <mergeCell ref="T362:U362"/>
    <mergeCell ref="V362:W362"/>
    <mergeCell ref="D363:Z363"/>
    <mergeCell ref="D364:E364"/>
    <mergeCell ref="N389:O389"/>
    <mergeCell ref="R367:S367"/>
    <mergeCell ref="F364:G364"/>
    <mergeCell ref="H364:I364"/>
    <mergeCell ref="V432:W432"/>
    <mergeCell ref="L414:M414"/>
    <mergeCell ref="R414:S414"/>
    <mergeCell ref="D416:X416"/>
    <mergeCell ref="F417:Z417"/>
    <mergeCell ref="D415:E415"/>
    <mergeCell ref="J415:K415"/>
    <mergeCell ref="J414:K414"/>
    <mergeCell ref="F414:G414"/>
    <mergeCell ref="D414:E414"/>
    <mergeCell ref="T367:U367"/>
    <mergeCell ref="V367:W367"/>
    <mergeCell ref="D368:X368"/>
    <mergeCell ref="D369:E369"/>
    <mergeCell ref="F369:Z369"/>
    <mergeCell ref="F389:G389"/>
    <mergeCell ref="H389:I389"/>
    <mergeCell ref="J389:K389"/>
    <mergeCell ref="P389:Q389"/>
    <mergeCell ref="N390:O390"/>
    <mergeCell ref="R390:S390"/>
    <mergeCell ref="D391:X391"/>
    <mergeCell ref="F392:Z392"/>
    <mergeCell ref="J371:K371"/>
    <mergeCell ref="J433:K433"/>
    <mergeCell ref="L433:M433"/>
    <mergeCell ref="N433:O433"/>
    <mergeCell ref="P433:Q433"/>
    <mergeCell ref="R433:S433"/>
    <mergeCell ref="T433:U433"/>
    <mergeCell ref="V433:W433"/>
    <mergeCell ref="L425:M425"/>
    <mergeCell ref="F415:G415"/>
    <mergeCell ref="D433:E433"/>
    <mergeCell ref="F433:G433"/>
    <mergeCell ref="H433:I433"/>
    <mergeCell ref="D428:X428"/>
    <mergeCell ref="D432:E432"/>
    <mergeCell ref="F432:G432"/>
    <mergeCell ref="H432:I432"/>
    <mergeCell ref="J432:K432"/>
    <mergeCell ref="L432:M432"/>
    <mergeCell ref="N432:O432"/>
    <mergeCell ref="P432:Q432"/>
    <mergeCell ref="R432:S432"/>
    <mergeCell ref="L424:M424"/>
    <mergeCell ref="F427:G427"/>
    <mergeCell ref="H427:I427"/>
    <mergeCell ref="F419:G419"/>
    <mergeCell ref="V419:W419"/>
    <mergeCell ref="T419:U419"/>
    <mergeCell ref="N423:O423"/>
    <mergeCell ref="T432:U432"/>
    <mergeCell ref="D417:E417"/>
    <mergeCell ref="F424:G424"/>
    <mergeCell ref="J426:K426"/>
    <mergeCell ref="D434:E434"/>
    <mergeCell ref="F434:G434"/>
    <mergeCell ref="H434:I434"/>
    <mergeCell ref="J434:K434"/>
    <mergeCell ref="L434:M434"/>
    <mergeCell ref="N434:O434"/>
    <mergeCell ref="P434:Q434"/>
    <mergeCell ref="R434:S434"/>
    <mergeCell ref="T434:U434"/>
    <mergeCell ref="V434:W434"/>
    <mergeCell ref="D435:X435"/>
    <mergeCell ref="D436:E436"/>
    <mergeCell ref="F436:Z436"/>
    <mergeCell ref="D438:Z438"/>
    <mergeCell ref="D439:E439"/>
    <mergeCell ref="F439:G439"/>
    <mergeCell ref="H439:I439"/>
    <mergeCell ref="J439:K439"/>
    <mergeCell ref="L439:M439"/>
    <mergeCell ref="N439:O439"/>
    <mergeCell ref="P439:Q439"/>
    <mergeCell ref="R439:S439"/>
    <mergeCell ref="T439:U439"/>
    <mergeCell ref="V439:W439"/>
    <mergeCell ref="D440:E440"/>
    <mergeCell ref="F440:G440"/>
    <mergeCell ref="H440:I440"/>
    <mergeCell ref="J440:K440"/>
    <mergeCell ref="L440:M440"/>
    <mergeCell ref="N440:O440"/>
    <mergeCell ref="P440:Q440"/>
    <mergeCell ref="R440:S440"/>
    <mergeCell ref="T440:U440"/>
    <mergeCell ref="V440:W440"/>
    <mergeCell ref="D441:Z441"/>
    <mergeCell ref="D442:E442"/>
    <mergeCell ref="F442:G442"/>
    <mergeCell ref="H442:I442"/>
    <mergeCell ref="J442:K442"/>
    <mergeCell ref="L442:M442"/>
    <mergeCell ref="N442:O442"/>
    <mergeCell ref="P442:Q442"/>
    <mergeCell ref="R442:S442"/>
    <mergeCell ref="T442:U442"/>
    <mergeCell ref="V442:W442"/>
    <mergeCell ref="F447:G447"/>
    <mergeCell ref="H447:I447"/>
    <mergeCell ref="J447:K447"/>
    <mergeCell ref="L447:M447"/>
    <mergeCell ref="N447:O447"/>
    <mergeCell ref="P447:Q447"/>
    <mergeCell ref="R447:S447"/>
    <mergeCell ref="T447:U447"/>
    <mergeCell ref="V447:W447"/>
    <mergeCell ref="D446:Z446"/>
    <mergeCell ref="D447:E447"/>
    <mergeCell ref="R445:S445"/>
    <mergeCell ref="T445:U445"/>
    <mergeCell ref="V445:W445"/>
    <mergeCell ref="D443:Z443"/>
    <mergeCell ref="D444:E444"/>
    <mergeCell ref="F444:G444"/>
    <mergeCell ref="H444:I444"/>
    <mergeCell ref="J444:K444"/>
    <mergeCell ref="L444:M444"/>
    <mergeCell ref="N444:O444"/>
    <mergeCell ref="D445:E445"/>
    <mergeCell ref="F445:G445"/>
    <mergeCell ref="H445:I445"/>
    <mergeCell ref="J445:K445"/>
    <mergeCell ref="L445:M445"/>
    <mergeCell ref="N445:O445"/>
    <mergeCell ref="P445:Q445"/>
    <mergeCell ref="D448:E448"/>
    <mergeCell ref="F448:G448"/>
    <mergeCell ref="H448:I448"/>
    <mergeCell ref="J448:K448"/>
    <mergeCell ref="L448:M448"/>
    <mergeCell ref="N448:O448"/>
    <mergeCell ref="P448:Q448"/>
    <mergeCell ref="R448:S448"/>
    <mergeCell ref="T448:U448"/>
    <mergeCell ref="V448:W448"/>
    <mergeCell ref="D449:E449"/>
    <mergeCell ref="F449:G449"/>
    <mergeCell ref="H449:I449"/>
    <mergeCell ref="J449:K449"/>
    <mergeCell ref="L449:M449"/>
    <mergeCell ref="N449:O449"/>
    <mergeCell ref="P449:Q449"/>
    <mergeCell ref="R449:S449"/>
    <mergeCell ref="T449:U449"/>
    <mergeCell ref="V449:W449"/>
    <mergeCell ref="D450:Z450"/>
    <mergeCell ref="D451:E451"/>
    <mergeCell ref="F451:G451"/>
    <mergeCell ref="H451:I451"/>
    <mergeCell ref="J451:K451"/>
    <mergeCell ref="L451:M451"/>
    <mergeCell ref="N451:O451"/>
    <mergeCell ref="P451:Q451"/>
    <mergeCell ref="R451:S451"/>
    <mergeCell ref="T451:U451"/>
    <mergeCell ref="V451:W451"/>
    <mergeCell ref="D452:X452"/>
    <mergeCell ref="D453:E453"/>
    <mergeCell ref="F453:Z453"/>
    <mergeCell ref="D455:E455"/>
    <mergeCell ref="F455:G455"/>
    <mergeCell ref="H455:I455"/>
    <mergeCell ref="J455:K455"/>
    <mergeCell ref="L455:M455"/>
    <mergeCell ref="N455:O455"/>
    <mergeCell ref="P455:Q455"/>
    <mergeCell ref="R455:S455"/>
    <mergeCell ref="T455:U455"/>
    <mergeCell ref="V455:W455"/>
    <mergeCell ref="D456:E456"/>
    <mergeCell ref="F456:G456"/>
    <mergeCell ref="H456:I456"/>
    <mergeCell ref="J456:K456"/>
    <mergeCell ref="L456:M456"/>
    <mergeCell ref="N456:O456"/>
    <mergeCell ref="P456:Q456"/>
    <mergeCell ref="R456:S456"/>
    <mergeCell ref="T456:U456"/>
    <mergeCell ref="V456:W456"/>
    <mergeCell ref="D457:E457"/>
    <mergeCell ref="F457:G457"/>
    <mergeCell ref="H457:I457"/>
    <mergeCell ref="J457:K457"/>
    <mergeCell ref="L457:M457"/>
    <mergeCell ref="N457:O457"/>
    <mergeCell ref="P457:Q457"/>
    <mergeCell ref="R457:S457"/>
    <mergeCell ref="T457:U457"/>
    <mergeCell ref="V457:W457"/>
    <mergeCell ref="D458:E458"/>
    <mergeCell ref="F458:G458"/>
    <mergeCell ref="H458:I458"/>
    <mergeCell ref="J458:K458"/>
    <mergeCell ref="L458:M458"/>
    <mergeCell ref="N458:O458"/>
    <mergeCell ref="P458:Q458"/>
    <mergeCell ref="R458:S458"/>
    <mergeCell ref="T458:U458"/>
    <mergeCell ref="V458:W458"/>
    <mergeCell ref="D459:X459"/>
    <mergeCell ref="D460:E460"/>
    <mergeCell ref="F460:Z460"/>
    <mergeCell ref="D462:Z462"/>
    <mergeCell ref="D463:E463"/>
    <mergeCell ref="F463:G463"/>
    <mergeCell ref="H463:I463"/>
    <mergeCell ref="J463:K463"/>
    <mergeCell ref="L463:M463"/>
    <mergeCell ref="N463:O463"/>
    <mergeCell ref="P463:Q463"/>
    <mergeCell ref="R463:S463"/>
    <mergeCell ref="T463:U463"/>
    <mergeCell ref="V463:W463"/>
    <mergeCell ref="C466:Z466"/>
    <mergeCell ref="D467:E467"/>
    <mergeCell ref="F467:G467"/>
    <mergeCell ref="H467:I467"/>
    <mergeCell ref="J467:K467"/>
    <mergeCell ref="L467:M467"/>
    <mergeCell ref="N467:O467"/>
    <mergeCell ref="P467:Q467"/>
    <mergeCell ref="R467:S467"/>
    <mergeCell ref="T467:U467"/>
    <mergeCell ref="V467:W467"/>
    <mergeCell ref="D468:E468"/>
    <mergeCell ref="D464:E464"/>
    <mergeCell ref="F464:G464"/>
    <mergeCell ref="H464:I464"/>
    <mergeCell ref="J464:K464"/>
    <mergeCell ref="L464:M464"/>
    <mergeCell ref="N464:O464"/>
    <mergeCell ref="P464:Q464"/>
    <mergeCell ref="R464:S464"/>
    <mergeCell ref="T464:U464"/>
    <mergeCell ref="V464:W464"/>
    <mergeCell ref="D465:E465"/>
    <mergeCell ref="F465:G465"/>
    <mergeCell ref="H465:I465"/>
    <mergeCell ref="J465:K465"/>
    <mergeCell ref="L465:M465"/>
    <mergeCell ref="N465:O465"/>
    <mergeCell ref="P465:Q465"/>
    <mergeCell ref="R465:S465"/>
    <mergeCell ref="T465:U465"/>
    <mergeCell ref="V465:W465"/>
    <mergeCell ref="D470:X470"/>
    <mergeCell ref="D471:E471"/>
    <mergeCell ref="F471:Z471"/>
    <mergeCell ref="D473:Z473"/>
    <mergeCell ref="D474:E474"/>
    <mergeCell ref="F474:G474"/>
    <mergeCell ref="H474:I474"/>
    <mergeCell ref="J474:K474"/>
    <mergeCell ref="L474:M474"/>
    <mergeCell ref="N474:O474"/>
    <mergeCell ref="P474:Q474"/>
    <mergeCell ref="R474:S474"/>
    <mergeCell ref="T474:U474"/>
    <mergeCell ref="V474:W474"/>
    <mergeCell ref="D475:E475"/>
    <mergeCell ref="F475:G475"/>
    <mergeCell ref="H475:I475"/>
    <mergeCell ref="J475:K475"/>
    <mergeCell ref="L475:M475"/>
    <mergeCell ref="N475:O475"/>
    <mergeCell ref="P475:Q475"/>
    <mergeCell ref="R475:S475"/>
    <mergeCell ref="T475:U475"/>
    <mergeCell ref="V475:W475"/>
    <mergeCell ref="D476:E476"/>
    <mergeCell ref="F476:G476"/>
    <mergeCell ref="H476:I476"/>
    <mergeCell ref="J476:K476"/>
    <mergeCell ref="L476:M476"/>
    <mergeCell ref="N476:O476"/>
    <mergeCell ref="P476:Q476"/>
    <mergeCell ref="R476:S476"/>
    <mergeCell ref="T476:U476"/>
    <mergeCell ref="V476:W476"/>
    <mergeCell ref="D477:E477"/>
    <mergeCell ref="F477:G477"/>
    <mergeCell ref="H477:I477"/>
    <mergeCell ref="J477:K477"/>
    <mergeCell ref="L477:M477"/>
    <mergeCell ref="N477:O477"/>
    <mergeCell ref="P477:Q477"/>
    <mergeCell ref="R477:S477"/>
    <mergeCell ref="T477:U477"/>
    <mergeCell ref="V477:W477"/>
    <mergeCell ref="D478:E478"/>
    <mergeCell ref="F478:G478"/>
    <mergeCell ref="H478:I478"/>
    <mergeCell ref="J478:K478"/>
    <mergeCell ref="L478:M478"/>
    <mergeCell ref="N478:O478"/>
    <mergeCell ref="P478:Q478"/>
    <mergeCell ref="R478:S478"/>
    <mergeCell ref="T478:U478"/>
    <mergeCell ref="V478:W478"/>
    <mergeCell ref="D479:E479"/>
    <mergeCell ref="F479:G479"/>
    <mergeCell ref="H479:I479"/>
    <mergeCell ref="J479:K479"/>
    <mergeCell ref="L479:M479"/>
    <mergeCell ref="N479:O479"/>
    <mergeCell ref="P479:Q479"/>
    <mergeCell ref="R479:S479"/>
    <mergeCell ref="T479:U479"/>
    <mergeCell ref="V479:W479"/>
    <mergeCell ref="D480:E480"/>
    <mergeCell ref="F480:G480"/>
    <mergeCell ref="H480:I480"/>
    <mergeCell ref="J480:K480"/>
    <mergeCell ref="L480:M480"/>
    <mergeCell ref="N480:O480"/>
    <mergeCell ref="P480:Q480"/>
    <mergeCell ref="R480:S480"/>
    <mergeCell ref="T480:U480"/>
    <mergeCell ref="V480:W480"/>
    <mergeCell ref="D481:Z481"/>
    <mergeCell ref="D482:E482"/>
    <mergeCell ref="F482:G482"/>
    <mergeCell ref="H482:I482"/>
    <mergeCell ref="J482:K482"/>
    <mergeCell ref="L482:M482"/>
    <mergeCell ref="N482:O482"/>
    <mergeCell ref="P482:Q482"/>
    <mergeCell ref="R482:S482"/>
    <mergeCell ref="T482:U482"/>
    <mergeCell ref="V482:W482"/>
    <mergeCell ref="D483:E483"/>
    <mergeCell ref="F483:G483"/>
    <mergeCell ref="H483:I483"/>
    <mergeCell ref="J483:K483"/>
    <mergeCell ref="L483:M483"/>
    <mergeCell ref="N483:O483"/>
    <mergeCell ref="P483:Q483"/>
    <mergeCell ref="R483:S483"/>
    <mergeCell ref="T483:U483"/>
    <mergeCell ref="V483:W483"/>
    <mergeCell ref="D484:E484"/>
    <mergeCell ref="F484:G484"/>
    <mergeCell ref="H484:I484"/>
    <mergeCell ref="J484:K484"/>
    <mergeCell ref="L484:M484"/>
    <mergeCell ref="N484:O484"/>
    <mergeCell ref="P484:Q484"/>
    <mergeCell ref="R484:S484"/>
    <mergeCell ref="T484:U484"/>
    <mergeCell ref="V484:W484"/>
    <mergeCell ref="D485:X485"/>
    <mergeCell ref="D486:E486"/>
    <mergeCell ref="F486:Z486"/>
    <mergeCell ref="D555:E555"/>
    <mergeCell ref="F555:G555"/>
    <mergeCell ref="H555:I555"/>
    <mergeCell ref="J555:K555"/>
    <mergeCell ref="L555:M555"/>
    <mergeCell ref="N555:O555"/>
    <mergeCell ref="P555:Q555"/>
    <mergeCell ref="R555:S555"/>
    <mergeCell ref="T555:U555"/>
    <mergeCell ref="V555:W555"/>
    <mergeCell ref="F518:G518"/>
    <mergeCell ref="T492:U492"/>
    <mergeCell ref="P489:Q489"/>
    <mergeCell ref="F489:G489"/>
    <mergeCell ref="P490:Q490"/>
    <mergeCell ref="V491:W491"/>
    <mergeCell ref="D490:E490"/>
    <mergeCell ref="D491:E491"/>
    <mergeCell ref="V490:W490"/>
    <mergeCell ref="D514:E514"/>
    <mergeCell ref="F522:G522"/>
    <mergeCell ref="F517:G517"/>
    <mergeCell ref="H516:I516"/>
    <mergeCell ref="D526:E526"/>
    <mergeCell ref="H550:I550"/>
    <mergeCell ref="F551:G551"/>
    <mergeCell ref="J551:K551"/>
    <mergeCell ref="H551:I551"/>
    <mergeCell ref="V551:W551"/>
    <mergeCell ref="D560:E560"/>
    <mergeCell ref="F560:G560"/>
    <mergeCell ref="H560:I560"/>
    <mergeCell ref="J560:K560"/>
    <mergeCell ref="L560:M560"/>
    <mergeCell ref="N560:O560"/>
    <mergeCell ref="P560:Q560"/>
    <mergeCell ref="R560:S560"/>
    <mergeCell ref="T560:U560"/>
    <mergeCell ref="V560:W560"/>
    <mergeCell ref="D561:E561"/>
    <mergeCell ref="F561:G561"/>
    <mergeCell ref="H561:I561"/>
    <mergeCell ref="J561:K561"/>
    <mergeCell ref="L561:M561"/>
    <mergeCell ref="N561:O561"/>
    <mergeCell ref="P561:Q561"/>
    <mergeCell ref="R561:S561"/>
    <mergeCell ref="T561:U561"/>
    <mergeCell ref="V561:W561"/>
    <mergeCell ref="D562:E562"/>
    <mergeCell ref="F562:G562"/>
    <mergeCell ref="H562:I562"/>
    <mergeCell ref="J562:K562"/>
    <mergeCell ref="L562:M562"/>
    <mergeCell ref="N562:O562"/>
    <mergeCell ref="P562:Q562"/>
    <mergeCell ref="R562:S562"/>
    <mergeCell ref="T562:U562"/>
    <mergeCell ref="V562:W562"/>
    <mergeCell ref="D563:X563"/>
    <mergeCell ref="D564:E564"/>
    <mergeCell ref="F564:Z564"/>
    <mergeCell ref="D566:E566"/>
    <mergeCell ref="F566:G566"/>
    <mergeCell ref="H566:I566"/>
    <mergeCell ref="J566:K566"/>
    <mergeCell ref="L566:M566"/>
    <mergeCell ref="N566:O566"/>
    <mergeCell ref="P566:Q566"/>
    <mergeCell ref="R566:S566"/>
    <mergeCell ref="T566:U566"/>
    <mergeCell ref="V566:W566"/>
    <mergeCell ref="D567:E567"/>
    <mergeCell ref="F567:G567"/>
    <mergeCell ref="H567:I567"/>
    <mergeCell ref="J567:K567"/>
    <mergeCell ref="L567:M567"/>
    <mergeCell ref="N567:O567"/>
    <mergeCell ref="P567:Q567"/>
    <mergeCell ref="R567:S567"/>
    <mergeCell ref="T567:U567"/>
    <mergeCell ref="V567:W567"/>
    <mergeCell ref="D568:E568"/>
    <mergeCell ref="F568:G568"/>
    <mergeCell ref="H568:I568"/>
    <mergeCell ref="J568:K568"/>
    <mergeCell ref="L568:M568"/>
    <mergeCell ref="N568:O568"/>
    <mergeCell ref="P568:Q568"/>
    <mergeCell ref="R568:S568"/>
    <mergeCell ref="T568:U568"/>
    <mergeCell ref="V568:W568"/>
    <mergeCell ref="D569:E569"/>
    <mergeCell ref="F569:G569"/>
    <mergeCell ref="H569:I569"/>
    <mergeCell ref="J569:K569"/>
    <mergeCell ref="L569:M569"/>
    <mergeCell ref="N569:O569"/>
    <mergeCell ref="P569:Q569"/>
    <mergeCell ref="R569:S569"/>
    <mergeCell ref="T569:U569"/>
    <mergeCell ref="V569:W569"/>
    <mergeCell ref="D570:E570"/>
    <mergeCell ref="F570:G570"/>
    <mergeCell ref="H570:I570"/>
    <mergeCell ref="J570:K570"/>
    <mergeCell ref="L570:M570"/>
    <mergeCell ref="N570:O570"/>
    <mergeCell ref="P570:Q570"/>
    <mergeCell ref="R570:S570"/>
    <mergeCell ref="T570:U570"/>
    <mergeCell ref="V570:W570"/>
    <mergeCell ref="D571:E571"/>
    <mergeCell ref="F571:G571"/>
    <mergeCell ref="H571:I571"/>
    <mergeCell ref="J571:K571"/>
    <mergeCell ref="L571:M571"/>
    <mergeCell ref="N571:O571"/>
    <mergeCell ref="P571:Q571"/>
    <mergeCell ref="R571:S571"/>
    <mergeCell ref="T571:U571"/>
    <mergeCell ref="V571:W571"/>
    <mergeCell ref="D572:E572"/>
    <mergeCell ref="F572:G572"/>
    <mergeCell ref="H572:I572"/>
    <mergeCell ref="J572:K572"/>
    <mergeCell ref="L572:M572"/>
    <mergeCell ref="N572:O572"/>
    <mergeCell ref="P572:Q572"/>
    <mergeCell ref="R572:S572"/>
    <mergeCell ref="T572:U572"/>
    <mergeCell ref="V572:W572"/>
    <mergeCell ref="D573:E573"/>
    <mergeCell ref="F573:G573"/>
    <mergeCell ref="H573:I573"/>
    <mergeCell ref="J573:K573"/>
    <mergeCell ref="L573:M573"/>
    <mergeCell ref="N573:O573"/>
    <mergeCell ref="P573:Q573"/>
    <mergeCell ref="R573:S573"/>
    <mergeCell ref="T573:U573"/>
    <mergeCell ref="V573:W573"/>
    <mergeCell ref="D574:E574"/>
    <mergeCell ref="F574:G574"/>
    <mergeCell ref="H574:I574"/>
    <mergeCell ref="J574:K574"/>
    <mergeCell ref="L574:M574"/>
    <mergeCell ref="N574:O574"/>
    <mergeCell ref="P574:Q574"/>
    <mergeCell ref="R574:S574"/>
    <mergeCell ref="T574:U574"/>
    <mergeCell ref="V574:W574"/>
    <mergeCell ref="D575:E575"/>
    <mergeCell ref="F575:G575"/>
    <mergeCell ref="H575:I575"/>
    <mergeCell ref="J575:K575"/>
    <mergeCell ref="L575:M575"/>
    <mergeCell ref="N575:O575"/>
    <mergeCell ref="P575:Q575"/>
    <mergeCell ref="R575:S575"/>
    <mergeCell ref="T575:U575"/>
    <mergeCell ref="V575:W575"/>
    <mergeCell ref="D576:E576"/>
    <mergeCell ref="F576:G576"/>
    <mergeCell ref="H576:I576"/>
    <mergeCell ref="J576:K576"/>
    <mergeCell ref="L576:M576"/>
    <mergeCell ref="N576:O576"/>
    <mergeCell ref="P576:Q576"/>
    <mergeCell ref="R576:S576"/>
    <mergeCell ref="T576:U576"/>
    <mergeCell ref="V576:W576"/>
    <mergeCell ref="D577:E577"/>
    <mergeCell ref="F577:G577"/>
    <mergeCell ref="H577:I577"/>
    <mergeCell ref="J577:K577"/>
    <mergeCell ref="L577:M577"/>
    <mergeCell ref="N577:O577"/>
    <mergeCell ref="P577:Q577"/>
    <mergeCell ref="R577:S577"/>
    <mergeCell ref="T577:U577"/>
    <mergeCell ref="V577:W577"/>
    <mergeCell ref="D578:E578"/>
    <mergeCell ref="F578:G578"/>
    <mergeCell ref="H578:I578"/>
    <mergeCell ref="J578:K578"/>
    <mergeCell ref="L578:M578"/>
    <mergeCell ref="N578:O578"/>
    <mergeCell ref="P578:Q578"/>
    <mergeCell ref="R578:S578"/>
    <mergeCell ref="T578:U578"/>
    <mergeCell ref="V578:W578"/>
    <mergeCell ref="D581:X581"/>
    <mergeCell ref="D582:E582"/>
    <mergeCell ref="F582:Z582"/>
    <mergeCell ref="D584:E584"/>
    <mergeCell ref="F584:G584"/>
    <mergeCell ref="H584:I584"/>
    <mergeCell ref="J584:K584"/>
    <mergeCell ref="L584:M584"/>
    <mergeCell ref="N584:O584"/>
    <mergeCell ref="P584:Q584"/>
    <mergeCell ref="R584:S584"/>
    <mergeCell ref="T584:U584"/>
    <mergeCell ref="V584:W584"/>
    <mergeCell ref="D585:E585"/>
    <mergeCell ref="F585:G585"/>
    <mergeCell ref="H585:I585"/>
    <mergeCell ref="J585:K585"/>
    <mergeCell ref="L585:M585"/>
    <mergeCell ref="N585:O585"/>
    <mergeCell ref="P585:Q585"/>
    <mergeCell ref="R585:S585"/>
    <mergeCell ref="T585:U585"/>
    <mergeCell ref="V585:W585"/>
    <mergeCell ref="P594:Q594"/>
    <mergeCell ref="D608:E608"/>
    <mergeCell ref="F608:G608"/>
    <mergeCell ref="H608:I608"/>
    <mergeCell ref="J608:K608"/>
    <mergeCell ref="L608:M608"/>
    <mergeCell ref="N608:O608"/>
    <mergeCell ref="P608:Q608"/>
    <mergeCell ref="R608:S608"/>
    <mergeCell ref="T608:U608"/>
    <mergeCell ref="V608:W608"/>
    <mergeCell ref="D604:X604"/>
    <mergeCell ref="D605:E605"/>
    <mergeCell ref="F605:Z605"/>
    <mergeCell ref="C606:Z606"/>
    <mergeCell ref="H594:I594"/>
    <mergeCell ref="J594:K594"/>
    <mergeCell ref="L594:M594"/>
    <mergeCell ref="N594:O594"/>
    <mergeCell ref="D596:E596"/>
    <mergeCell ref="F596:G596"/>
    <mergeCell ref="H596:I596"/>
    <mergeCell ref="J596:K596"/>
    <mergeCell ref="L596:M596"/>
    <mergeCell ref="N596:O596"/>
    <mergeCell ref="P596:Q596"/>
    <mergeCell ref="R596:S596"/>
    <mergeCell ref="T596:U596"/>
    <mergeCell ref="F591:Z591"/>
    <mergeCell ref="D588:E588"/>
    <mergeCell ref="F588:G588"/>
    <mergeCell ref="H588:I588"/>
    <mergeCell ref="J588:K588"/>
    <mergeCell ref="L588:M588"/>
    <mergeCell ref="N588:O588"/>
    <mergeCell ref="L589:M589"/>
    <mergeCell ref="N589:O589"/>
    <mergeCell ref="P589:Q589"/>
    <mergeCell ref="R589:S589"/>
    <mergeCell ref="T589:U589"/>
    <mergeCell ref="V589:W589"/>
    <mergeCell ref="D586:E586"/>
    <mergeCell ref="F586:G586"/>
    <mergeCell ref="H586:I586"/>
    <mergeCell ref="H589:I589"/>
    <mergeCell ref="J589:K589"/>
    <mergeCell ref="J586:K586"/>
    <mergeCell ref="L586:M586"/>
    <mergeCell ref="N586:O586"/>
    <mergeCell ref="P586:Q586"/>
    <mergeCell ref="R586:S586"/>
    <mergeCell ref="T586:U586"/>
    <mergeCell ref="V586:W586"/>
    <mergeCell ref="H587:I587"/>
    <mergeCell ref="J587:K587"/>
    <mergeCell ref="D590:X590"/>
    <mergeCell ref="D591:E591"/>
    <mergeCell ref="D610:E610"/>
    <mergeCell ref="F610:G610"/>
    <mergeCell ref="H610:I610"/>
    <mergeCell ref="J610:K610"/>
    <mergeCell ref="L610:M610"/>
    <mergeCell ref="N610:O610"/>
    <mergeCell ref="P610:Q610"/>
    <mergeCell ref="R610:S610"/>
    <mergeCell ref="T610:U610"/>
    <mergeCell ref="V610:W610"/>
    <mergeCell ref="D609:E609"/>
    <mergeCell ref="F609:G609"/>
    <mergeCell ref="H609:I609"/>
    <mergeCell ref="J609:K609"/>
    <mergeCell ref="L609:M609"/>
    <mergeCell ref="N609:O609"/>
    <mergeCell ref="P609:Q609"/>
    <mergeCell ref="R609:S609"/>
    <mergeCell ref="T609:U609"/>
    <mergeCell ref="V609:W609"/>
    <mergeCell ref="N614:O614"/>
    <mergeCell ref="P614:Q614"/>
    <mergeCell ref="R614:S614"/>
    <mergeCell ref="T614:U614"/>
    <mergeCell ref="V614:W614"/>
    <mergeCell ref="D612:E612"/>
    <mergeCell ref="F612:G612"/>
    <mergeCell ref="D613:E613"/>
    <mergeCell ref="F613:G613"/>
    <mergeCell ref="H613:I613"/>
    <mergeCell ref="J613:K613"/>
    <mergeCell ref="L613:M613"/>
    <mergeCell ref="N613:O613"/>
    <mergeCell ref="P613:Q613"/>
    <mergeCell ref="R613:S613"/>
    <mergeCell ref="T613:U613"/>
    <mergeCell ref="V613:W613"/>
    <mergeCell ref="D618:X618"/>
    <mergeCell ref="D619:E619"/>
    <mergeCell ref="F619:Z619"/>
    <mergeCell ref="D615:E615"/>
    <mergeCell ref="F615:G615"/>
    <mergeCell ref="H615:I615"/>
    <mergeCell ref="J615:K615"/>
    <mergeCell ref="L615:M615"/>
    <mergeCell ref="N615:O615"/>
    <mergeCell ref="P615:Q615"/>
    <mergeCell ref="R615:S615"/>
    <mergeCell ref="T615:U615"/>
    <mergeCell ref="V615:W615"/>
    <mergeCell ref="D616:E616"/>
    <mergeCell ref="F616:G616"/>
    <mergeCell ref="H616:I616"/>
    <mergeCell ref="J616:K616"/>
    <mergeCell ref="L616:M616"/>
    <mergeCell ref="N616:O616"/>
    <mergeCell ref="P616:Q616"/>
    <mergeCell ref="R616:S616"/>
    <mergeCell ref="T616:U616"/>
    <mergeCell ref="V616:W616"/>
    <mergeCell ref="D617:E617"/>
    <mergeCell ref="F617:G617"/>
    <mergeCell ref="H617:I617"/>
    <mergeCell ref="J617:K617"/>
    <mergeCell ref="L617:M617"/>
    <mergeCell ref="N617:O617"/>
    <mergeCell ref="P617:Q617"/>
    <mergeCell ref="R617:S617"/>
    <mergeCell ref="T617:U617"/>
    <mergeCell ref="V617:W617"/>
    <mergeCell ref="H612:I612"/>
    <mergeCell ref="J612:K612"/>
    <mergeCell ref="L612:M612"/>
    <mergeCell ref="N612:O612"/>
    <mergeCell ref="P612:Q612"/>
    <mergeCell ref="R612:S612"/>
    <mergeCell ref="T612:U612"/>
    <mergeCell ref="V612:W612"/>
    <mergeCell ref="D614:E614"/>
    <mergeCell ref="F614:G614"/>
    <mergeCell ref="H614:I614"/>
    <mergeCell ref="J614:K614"/>
    <mergeCell ref="L614:M614"/>
    <mergeCell ref="D60:E60"/>
    <mergeCell ref="N55:O55"/>
    <mergeCell ref="D58:E58"/>
    <mergeCell ref="F58:G58"/>
    <mergeCell ref="H58:I58"/>
    <mergeCell ref="J58:K58"/>
    <mergeCell ref="L58:M58"/>
    <mergeCell ref="N58:O58"/>
    <mergeCell ref="P58:Q58"/>
    <mergeCell ref="R58:S58"/>
    <mergeCell ref="T58:U58"/>
    <mergeCell ref="V58:W58"/>
    <mergeCell ref="D59:E59"/>
    <mergeCell ref="F59:G59"/>
    <mergeCell ref="H59:I59"/>
    <mergeCell ref="J59:K59"/>
    <mergeCell ref="L59:M59"/>
    <mergeCell ref="N59:O59"/>
    <mergeCell ref="R65:S65"/>
    <mergeCell ref="T65:U65"/>
    <mergeCell ref="V65:W65"/>
    <mergeCell ref="D64:E64"/>
    <mergeCell ref="V172:W172"/>
    <mergeCell ref="R166:S166"/>
    <mergeCell ref="T166:U166"/>
    <mergeCell ref="V166:W166"/>
    <mergeCell ref="D170:Z170"/>
    <mergeCell ref="D171:E171"/>
    <mergeCell ref="F171:G171"/>
    <mergeCell ref="H171:I171"/>
    <mergeCell ref="D136:E136"/>
    <mergeCell ref="F136:G136"/>
    <mergeCell ref="D140:X140"/>
    <mergeCell ref="D141:E141"/>
    <mergeCell ref="F141:Z141"/>
    <mergeCell ref="D138:E138"/>
    <mergeCell ref="F138:G138"/>
    <mergeCell ref="H138:I138"/>
    <mergeCell ref="J138:K138"/>
    <mergeCell ref="L138:M138"/>
    <mergeCell ref="N138:O138"/>
    <mergeCell ref="P138:Q138"/>
    <mergeCell ref="R138:S138"/>
    <mergeCell ref="T138:U138"/>
    <mergeCell ref="J143:K143"/>
    <mergeCell ref="J157:K157"/>
    <mergeCell ref="L157:M157"/>
    <mergeCell ref="P155:Q155"/>
    <mergeCell ref="V148:W148"/>
    <mergeCell ref="V155:W155"/>
    <mergeCell ref="T178:U178"/>
    <mergeCell ref="V178:W178"/>
    <mergeCell ref="D179:Z179"/>
    <mergeCell ref="D180:E180"/>
    <mergeCell ref="F180:G180"/>
    <mergeCell ref="H180:I180"/>
    <mergeCell ref="J180:K180"/>
    <mergeCell ref="L180:M180"/>
    <mergeCell ref="N180:O180"/>
    <mergeCell ref="P180:Q180"/>
    <mergeCell ref="R180:S180"/>
    <mergeCell ref="T180:U180"/>
    <mergeCell ref="V180:W180"/>
    <mergeCell ref="N176:O176"/>
    <mergeCell ref="V165:W165"/>
    <mergeCell ref="D166:E166"/>
    <mergeCell ref="F166:G166"/>
    <mergeCell ref="H166:I166"/>
    <mergeCell ref="J166:K166"/>
    <mergeCell ref="V171:W171"/>
    <mergeCell ref="D167:X167"/>
    <mergeCell ref="D168:E168"/>
    <mergeCell ref="T176:U176"/>
    <mergeCell ref="V173:W173"/>
    <mergeCell ref="R176:S176"/>
    <mergeCell ref="D176:E176"/>
    <mergeCell ref="F176:G176"/>
    <mergeCell ref="H176:I176"/>
    <mergeCell ref="J176:K176"/>
    <mergeCell ref="L176:M176"/>
    <mergeCell ref="P176:Q176"/>
    <mergeCell ref="T182:U182"/>
    <mergeCell ref="V182:W182"/>
    <mergeCell ref="D183:E183"/>
    <mergeCell ref="F183:G183"/>
    <mergeCell ref="H183:I183"/>
    <mergeCell ref="J183:K183"/>
    <mergeCell ref="L183:M183"/>
    <mergeCell ref="N183:O183"/>
    <mergeCell ref="P183:Q183"/>
    <mergeCell ref="R183:S183"/>
    <mergeCell ref="T183:U183"/>
    <mergeCell ref="V183:W183"/>
    <mergeCell ref="D184:Z184"/>
    <mergeCell ref="D185:E185"/>
    <mergeCell ref="F185:G185"/>
    <mergeCell ref="H185:I185"/>
    <mergeCell ref="J185:K185"/>
    <mergeCell ref="L185:M185"/>
    <mergeCell ref="N185:O185"/>
    <mergeCell ref="P185:Q185"/>
    <mergeCell ref="R185:S185"/>
    <mergeCell ref="T185:U185"/>
    <mergeCell ref="V185:W185"/>
    <mergeCell ref="D186:E186"/>
    <mergeCell ref="F186:G186"/>
    <mergeCell ref="H186:I186"/>
    <mergeCell ref="J186:K186"/>
    <mergeCell ref="L186:M186"/>
    <mergeCell ref="N186:O186"/>
    <mergeCell ref="P186:Q186"/>
    <mergeCell ref="R186:S186"/>
    <mergeCell ref="T186:U186"/>
    <mergeCell ref="V186:W186"/>
    <mergeCell ref="N205:O205"/>
    <mergeCell ref="D206:E206"/>
    <mergeCell ref="F206:G206"/>
    <mergeCell ref="H206:I206"/>
    <mergeCell ref="J206:K206"/>
    <mergeCell ref="L206:M206"/>
    <mergeCell ref="N206:O206"/>
    <mergeCell ref="P206:Q206"/>
    <mergeCell ref="R206:S206"/>
    <mergeCell ref="T206:U206"/>
    <mergeCell ref="V206:W206"/>
    <mergeCell ref="P205:Q205"/>
    <mergeCell ref="R205:S205"/>
    <mergeCell ref="T205:U205"/>
    <mergeCell ref="V205:W205"/>
    <mergeCell ref="J205:K205"/>
    <mergeCell ref="N196:O196"/>
    <mergeCell ref="P196:Q196"/>
    <mergeCell ref="R196:S196"/>
    <mergeCell ref="R199:S199"/>
    <mergeCell ref="T199:U199"/>
    <mergeCell ref="V199:W199"/>
    <mergeCell ref="N212:O212"/>
    <mergeCell ref="P212:Q212"/>
    <mergeCell ref="R212:S212"/>
    <mergeCell ref="T212:U212"/>
    <mergeCell ref="V212:W212"/>
    <mergeCell ref="D214:E214"/>
    <mergeCell ref="F214:G214"/>
    <mergeCell ref="H214:I214"/>
    <mergeCell ref="J214:K214"/>
    <mergeCell ref="N219:O219"/>
    <mergeCell ref="P219:Q219"/>
    <mergeCell ref="R219:S219"/>
    <mergeCell ref="T219:U219"/>
    <mergeCell ref="V219:W219"/>
    <mergeCell ref="R213:S213"/>
    <mergeCell ref="T213:U213"/>
    <mergeCell ref="V213:W213"/>
    <mergeCell ref="H213:I213"/>
    <mergeCell ref="J213:K213"/>
    <mergeCell ref="D221:Z221"/>
    <mergeCell ref="D222:Z222"/>
    <mergeCell ref="D223:E223"/>
    <mergeCell ref="F223:G223"/>
    <mergeCell ref="H223:I223"/>
    <mergeCell ref="J223:K223"/>
    <mergeCell ref="L223:M223"/>
    <mergeCell ref="N223:O223"/>
    <mergeCell ref="P223:Q223"/>
    <mergeCell ref="R223:S223"/>
    <mergeCell ref="T223:U223"/>
    <mergeCell ref="V223:W223"/>
    <mergeCell ref="D224:Z224"/>
    <mergeCell ref="D225:E225"/>
    <mergeCell ref="F225:G225"/>
    <mergeCell ref="H225:I225"/>
    <mergeCell ref="J225:K225"/>
    <mergeCell ref="L225:M225"/>
    <mergeCell ref="N225:O225"/>
    <mergeCell ref="P225:Q225"/>
    <mergeCell ref="R225:S225"/>
    <mergeCell ref="T225:U225"/>
    <mergeCell ref="V225:W225"/>
    <mergeCell ref="D226:Z226"/>
    <mergeCell ref="D227:E227"/>
    <mergeCell ref="F227:G227"/>
    <mergeCell ref="H227:I227"/>
    <mergeCell ref="J227:K227"/>
    <mergeCell ref="L227:M227"/>
    <mergeCell ref="N227:O227"/>
    <mergeCell ref="P227:Q227"/>
    <mergeCell ref="R227:S227"/>
    <mergeCell ref="T227:U227"/>
    <mergeCell ref="V227:W227"/>
    <mergeCell ref="D228:E228"/>
    <mergeCell ref="F228:G228"/>
    <mergeCell ref="H228:I228"/>
    <mergeCell ref="J228:K228"/>
    <mergeCell ref="L228:M228"/>
    <mergeCell ref="N228:O228"/>
    <mergeCell ref="P228:Q228"/>
    <mergeCell ref="R228:S228"/>
    <mergeCell ref="T228:U228"/>
    <mergeCell ref="V228:W228"/>
    <mergeCell ref="H342:I342"/>
    <mergeCell ref="J342:K342"/>
    <mergeCell ref="L342:M342"/>
    <mergeCell ref="N342:O342"/>
    <mergeCell ref="P342:Q342"/>
    <mergeCell ref="R342:S342"/>
    <mergeCell ref="T342:U342"/>
    <mergeCell ref="V342:W342"/>
    <mergeCell ref="D343:E343"/>
    <mergeCell ref="F343:G343"/>
    <mergeCell ref="D229:E229"/>
    <mergeCell ref="F229:G229"/>
    <mergeCell ref="H229:I229"/>
    <mergeCell ref="J229:K229"/>
    <mergeCell ref="L229:M229"/>
    <mergeCell ref="N229:O229"/>
    <mergeCell ref="P229:Q229"/>
    <mergeCell ref="R229:S229"/>
    <mergeCell ref="T229:U229"/>
    <mergeCell ref="V229:W229"/>
    <mergeCell ref="D230:E230"/>
    <mergeCell ref="F230:G230"/>
    <mergeCell ref="H230:I230"/>
    <mergeCell ref="J230:K230"/>
    <mergeCell ref="L230:M230"/>
    <mergeCell ref="N230:O230"/>
    <mergeCell ref="P230:Q230"/>
    <mergeCell ref="R230:S230"/>
    <mergeCell ref="T230:U230"/>
    <mergeCell ref="V230:W230"/>
    <mergeCell ref="N343:O343"/>
    <mergeCell ref="P343:Q343"/>
    <mergeCell ref="D231:E231"/>
    <mergeCell ref="F231:G231"/>
    <mergeCell ref="H231:I231"/>
    <mergeCell ref="J231:K231"/>
    <mergeCell ref="L231:M231"/>
    <mergeCell ref="N231:O231"/>
    <mergeCell ref="P231:Q231"/>
    <mergeCell ref="R231:S231"/>
    <mergeCell ref="T231:U231"/>
    <mergeCell ref="V231:W231"/>
    <mergeCell ref="D232:Z232"/>
    <mergeCell ref="D233:E233"/>
    <mergeCell ref="F233:G233"/>
    <mergeCell ref="H233:I233"/>
    <mergeCell ref="J233:K233"/>
    <mergeCell ref="L233:M233"/>
    <mergeCell ref="N233:O233"/>
    <mergeCell ref="P233:Q233"/>
    <mergeCell ref="R233:S233"/>
    <mergeCell ref="T233:U233"/>
    <mergeCell ref="V233:W233"/>
    <mergeCell ref="D234:E234"/>
    <mergeCell ref="F234:G234"/>
    <mergeCell ref="H234:I234"/>
    <mergeCell ref="J234:K234"/>
    <mergeCell ref="L234:M234"/>
    <mergeCell ref="N234:O234"/>
    <mergeCell ref="P234:Q234"/>
    <mergeCell ref="R234:S234"/>
    <mergeCell ref="T234:U234"/>
    <mergeCell ref="V234:W234"/>
    <mergeCell ref="V235:W235"/>
    <mergeCell ref="D358:Z358"/>
    <mergeCell ref="D359:Z359"/>
    <mergeCell ref="D360:E360"/>
    <mergeCell ref="F360:G360"/>
    <mergeCell ref="H360:I360"/>
    <mergeCell ref="J360:K360"/>
    <mergeCell ref="L360:M360"/>
    <mergeCell ref="N360:O360"/>
    <mergeCell ref="P360:Q360"/>
    <mergeCell ref="R360:S360"/>
    <mergeCell ref="T360:U360"/>
    <mergeCell ref="V360:W360"/>
    <mergeCell ref="D346:W346"/>
    <mergeCell ref="D347:E347"/>
    <mergeCell ref="F347:G347"/>
    <mergeCell ref="H347:I347"/>
    <mergeCell ref="J347:K347"/>
    <mergeCell ref="L347:M347"/>
    <mergeCell ref="N347:O347"/>
    <mergeCell ref="P347:Q347"/>
    <mergeCell ref="T347:U347"/>
    <mergeCell ref="V347:W347"/>
    <mergeCell ref="D344:E344"/>
    <mergeCell ref="F344:G344"/>
    <mergeCell ref="H344:I344"/>
    <mergeCell ref="J344:K344"/>
    <mergeCell ref="D352:W352"/>
    <mergeCell ref="D353:W353"/>
    <mergeCell ref="R351:S351"/>
    <mergeCell ref="T351:U351"/>
    <mergeCell ref="L362:M362"/>
    <mergeCell ref="N362:O362"/>
    <mergeCell ref="P362:Q362"/>
    <mergeCell ref="D355:X355"/>
    <mergeCell ref="D356:E356"/>
    <mergeCell ref="F356:Z356"/>
    <mergeCell ref="N354:O354"/>
    <mergeCell ref="P354:Q354"/>
    <mergeCell ref="R354:S354"/>
    <mergeCell ref="T354:U354"/>
    <mergeCell ref="V354:W354"/>
    <mergeCell ref="D361:Z361"/>
    <mergeCell ref="D348:Z348"/>
    <mergeCell ref="D349:E349"/>
    <mergeCell ref="F349:G349"/>
    <mergeCell ref="V351:W351"/>
    <mergeCell ref="N344:O344"/>
    <mergeCell ref="P344:Q344"/>
    <mergeCell ref="R344:S344"/>
    <mergeCell ref="T344:U344"/>
    <mergeCell ref="V344:W344"/>
    <mergeCell ref="D345:E345"/>
    <mergeCell ref="R347:S347"/>
    <mergeCell ref="T468:U468"/>
    <mergeCell ref="R235:S235"/>
    <mergeCell ref="T235:U235"/>
    <mergeCell ref="D366:E366"/>
    <mergeCell ref="F366:G366"/>
    <mergeCell ref="H366:I366"/>
    <mergeCell ref="J366:K366"/>
    <mergeCell ref="L366:M366"/>
    <mergeCell ref="N366:O366"/>
    <mergeCell ref="P366:Q366"/>
    <mergeCell ref="R366:S366"/>
    <mergeCell ref="T366:U366"/>
    <mergeCell ref="D235:E235"/>
    <mergeCell ref="F235:G235"/>
    <mergeCell ref="H235:I235"/>
    <mergeCell ref="J235:K235"/>
    <mergeCell ref="L235:M235"/>
    <mergeCell ref="N235:O235"/>
    <mergeCell ref="P235:Q235"/>
    <mergeCell ref="H349:I349"/>
    <mergeCell ref="J349:K349"/>
    <mergeCell ref="L349:M349"/>
    <mergeCell ref="N349:O349"/>
    <mergeCell ref="P349:Q349"/>
    <mergeCell ref="R349:S349"/>
    <mergeCell ref="T349:U349"/>
    <mergeCell ref="L344:M344"/>
    <mergeCell ref="D354:E354"/>
    <mergeCell ref="F354:G354"/>
    <mergeCell ref="H354:I354"/>
    <mergeCell ref="J354:K354"/>
    <mergeCell ref="L354:M354"/>
    <mergeCell ref="F579:G579"/>
    <mergeCell ref="D373:E373"/>
    <mergeCell ref="L380:M380"/>
    <mergeCell ref="N380:O380"/>
    <mergeCell ref="P380:Q380"/>
    <mergeCell ref="R380:S380"/>
    <mergeCell ref="T380:U380"/>
    <mergeCell ref="H579:I579"/>
    <mergeCell ref="J579:K579"/>
    <mergeCell ref="L579:M579"/>
    <mergeCell ref="N579:O579"/>
    <mergeCell ref="P579:Q579"/>
    <mergeCell ref="R579:S579"/>
    <mergeCell ref="T579:U579"/>
    <mergeCell ref="V579:W579"/>
    <mergeCell ref="D580:E580"/>
    <mergeCell ref="F580:G580"/>
    <mergeCell ref="H580:I580"/>
    <mergeCell ref="J580:K580"/>
    <mergeCell ref="L580:M580"/>
    <mergeCell ref="N580:O580"/>
    <mergeCell ref="P580:Q580"/>
    <mergeCell ref="R580:S580"/>
    <mergeCell ref="T580:U580"/>
    <mergeCell ref="V580:W580"/>
    <mergeCell ref="F468:G468"/>
    <mergeCell ref="H468:I468"/>
    <mergeCell ref="J468:K468"/>
    <mergeCell ref="L468:M468"/>
    <mergeCell ref="N468:O468"/>
    <mergeCell ref="P468:Q468"/>
    <mergeCell ref="R468:S468"/>
    <mergeCell ref="P602:Q602"/>
    <mergeCell ref="V595:W595"/>
    <mergeCell ref="V594:W594"/>
    <mergeCell ref="D595:E595"/>
    <mergeCell ref="D407:Z407"/>
    <mergeCell ref="D408:E408"/>
    <mergeCell ref="F408:G408"/>
    <mergeCell ref="H408:I408"/>
    <mergeCell ref="J408:K408"/>
    <mergeCell ref="L408:M408"/>
    <mergeCell ref="N408:O408"/>
    <mergeCell ref="P408:Q408"/>
    <mergeCell ref="R408:S408"/>
    <mergeCell ref="T408:U408"/>
    <mergeCell ref="P588:Q588"/>
    <mergeCell ref="R588:S588"/>
    <mergeCell ref="T588:U588"/>
    <mergeCell ref="V588:W588"/>
    <mergeCell ref="V408:W408"/>
    <mergeCell ref="R594:S594"/>
    <mergeCell ref="T594:U594"/>
    <mergeCell ref="D589:E589"/>
    <mergeCell ref="F589:G589"/>
    <mergeCell ref="D587:E587"/>
    <mergeCell ref="F587:G587"/>
    <mergeCell ref="L587:M587"/>
    <mergeCell ref="N587:O587"/>
    <mergeCell ref="P587:Q587"/>
    <mergeCell ref="R587:S587"/>
    <mergeCell ref="T587:U587"/>
    <mergeCell ref="V587:W587"/>
    <mergeCell ref="D579:E579"/>
    <mergeCell ref="T595:U595"/>
    <mergeCell ref="D603:E603"/>
    <mergeCell ref="F603:G603"/>
    <mergeCell ref="H603:I603"/>
    <mergeCell ref="J603:K603"/>
    <mergeCell ref="L603:M603"/>
    <mergeCell ref="N603:O603"/>
    <mergeCell ref="P603:Q603"/>
    <mergeCell ref="R603:S603"/>
    <mergeCell ref="T603:U603"/>
    <mergeCell ref="D599:E599"/>
    <mergeCell ref="V603:W603"/>
    <mergeCell ref="D600:E600"/>
    <mergeCell ref="F600:G600"/>
    <mergeCell ref="H600:I600"/>
    <mergeCell ref="J600:K600"/>
    <mergeCell ref="L600:M600"/>
    <mergeCell ref="N600:O600"/>
    <mergeCell ref="P600:Q600"/>
    <mergeCell ref="R600:S600"/>
    <mergeCell ref="T600:U600"/>
    <mergeCell ref="V600:W600"/>
    <mergeCell ref="D601:Z601"/>
    <mergeCell ref="D602:E602"/>
    <mergeCell ref="F602:G602"/>
    <mergeCell ref="R602:S602"/>
    <mergeCell ref="T602:U602"/>
    <mergeCell ref="V602:W602"/>
    <mergeCell ref="H602:I602"/>
    <mergeCell ref="J602:K602"/>
    <mergeCell ref="L602:M602"/>
    <mergeCell ref="N602:O602"/>
    <mergeCell ref="V468:W468"/>
    <mergeCell ref="D593:Z593"/>
    <mergeCell ref="F599:G599"/>
    <mergeCell ref="H599:I599"/>
    <mergeCell ref="J599:K599"/>
    <mergeCell ref="L599:M599"/>
    <mergeCell ref="N599:O599"/>
    <mergeCell ref="P599:Q599"/>
    <mergeCell ref="R599:S599"/>
    <mergeCell ref="T599:U599"/>
    <mergeCell ref="V599:W599"/>
    <mergeCell ref="V596:W596"/>
    <mergeCell ref="D597:Z597"/>
    <mergeCell ref="D598:E598"/>
    <mergeCell ref="F598:G598"/>
    <mergeCell ref="H598:I598"/>
    <mergeCell ref="J598:K598"/>
    <mergeCell ref="L598:M598"/>
    <mergeCell ref="N598:O598"/>
    <mergeCell ref="P598:Q598"/>
    <mergeCell ref="R598:S598"/>
    <mergeCell ref="T598:U598"/>
    <mergeCell ref="V598:W598"/>
    <mergeCell ref="D594:E594"/>
    <mergeCell ref="F594:G594"/>
    <mergeCell ref="F595:G595"/>
    <mergeCell ref="H595:I595"/>
    <mergeCell ref="J595:K595"/>
    <mergeCell ref="L595:M595"/>
    <mergeCell ref="N595:O595"/>
    <mergeCell ref="P595:Q595"/>
    <mergeCell ref="R595:S595"/>
  </mergeCells>
  <phoneticPr fontId="0" type="noConversion"/>
  <conditionalFormatting sqref="AB44:AB51 AB148 AB153:AB157 AB275:AB276 AB371 AB423:AB427 AB509:AB516 AB375 AB419 AB24:AB26 AB143:AB144 AB489:AB494 AB498:AB505 AB522:AB527 AB539:AB542 AB6:AB15 AB32:AB35 AB191:AB206">
    <cfRule type="expression" dxfId="884" priority="894" stopIfTrue="1">
      <formula>AA6=0</formula>
    </cfRule>
  </conditionalFormatting>
  <conditionalFormatting sqref="AB19">
    <cfRule type="expression" dxfId="883" priority="895" stopIfTrue="1">
      <formula>$AA$20&gt;0</formula>
    </cfRule>
    <cfRule type="expression" dxfId="882" priority="896" stopIfTrue="1">
      <formula>AA19=0</formula>
    </cfRule>
  </conditionalFormatting>
  <conditionalFormatting sqref="AB20">
    <cfRule type="expression" dxfId="881" priority="897" stopIfTrue="1">
      <formula>$AA$19&gt;0</formula>
    </cfRule>
    <cfRule type="expression" dxfId="880" priority="898" stopIfTrue="1">
      <formula>AA20=0</formula>
    </cfRule>
  </conditionalFormatting>
  <conditionalFormatting sqref="AB517">
    <cfRule type="expression" dxfId="879" priority="899" stopIfTrue="1">
      <formula>$AA$518&gt;0</formula>
    </cfRule>
    <cfRule type="expression" dxfId="878" priority="900" stopIfTrue="1">
      <formula>AA517=0</formula>
    </cfRule>
  </conditionalFormatting>
  <conditionalFormatting sqref="AB518">
    <cfRule type="expression" dxfId="877" priority="901" stopIfTrue="1">
      <formula>$AA$517&gt;0</formula>
    </cfRule>
    <cfRule type="expression" dxfId="876" priority="902" stopIfTrue="1">
      <formula>AA518=0</formula>
    </cfRule>
  </conditionalFormatting>
  <conditionalFormatting sqref="AB547">
    <cfRule type="expression" dxfId="875" priority="903" stopIfTrue="1">
      <formula>SUM($AA$549:$AA$551)&gt;0</formula>
    </cfRule>
    <cfRule type="expression" dxfId="874" priority="904" stopIfTrue="1">
      <formula>AA547=0</formula>
    </cfRule>
  </conditionalFormatting>
  <conditionalFormatting sqref="AB549:AB551">
    <cfRule type="expression" dxfId="873" priority="905" stopIfTrue="1">
      <formula>$AA$547&gt;0</formula>
    </cfRule>
    <cfRule type="expression" dxfId="872" priority="906" stopIfTrue="1">
      <formula>AA549=0</formula>
    </cfRule>
  </conditionalFormatting>
  <conditionalFormatting sqref="Y21 Y36 Y52 Y149 Y158 Y277 Y372 Y376 Y404 Y420 Y428 Y519 Y552 Y16 Y29 Y145 Y187 Y495 Y506 Y528 Y543">
    <cfRule type="cellIs" dxfId="871" priority="919" stopIfTrue="1" operator="greaterThan">
      <formula>Z16</formula>
    </cfRule>
    <cfRule type="cellIs" dxfId="870" priority="920" stopIfTrue="1" operator="lessThan">
      <formula>F17</formula>
    </cfRule>
  </conditionalFormatting>
  <conditionalFormatting sqref="D22 D37 D53 D30 D150 D159 D146:E146 D188 D278 D373 D377 D405 D421 D17:E17 D553 D520 D507 D429 D496 D529:E529 D544 D208">
    <cfRule type="expression" dxfId="869" priority="921" stopIfTrue="1">
      <formula>F17=0</formula>
    </cfRule>
  </conditionalFormatting>
  <conditionalFormatting sqref="AB533">
    <cfRule type="expression" dxfId="868" priority="925" stopIfTrue="1">
      <formula>SUM(AA536:AA538)&gt;0</formula>
    </cfRule>
    <cfRule type="expression" dxfId="867" priority="926" stopIfTrue="1">
      <formula>AA533=0</formula>
    </cfRule>
  </conditionalFormatting>
  <conditionalFormatting sqref="AB534">
    <cfRule type="expression" dxfId="866" priority="927" stopIfTrue="1">
      <formula>SUM(AA536:AA538)&gt;0</formula>
    </cfRule>
    <cfRule type="expression" dxfId="865" priority="928" stopIfTrue="1">
      <formula>AA534=0</formula>
    </cfRule>
  </conditionalFormatting>
  <conditionalFormatting sqref="AB536">
    <cfRule type="expression" dxfId="864" priority="929" stopIfTrue="1">
      <formula>SUM(AA532:AA534)&gt;0</formula>
    </cfRule>
    <cfRule type="expression" dxfId="863" priority="930" stopIfTrue="1">
      <formula>AA536=0</formula>
    </cfRule>
  </conditionalFormatting>
  <conditionalFormatting sqref="AB537">
    <cfRule type="expression" dxfId="862" priority="931" stopIfTrue="1">
      <formula>SUM(AA532:AA534)&gt;0</formula>
    </cfRule>
    <cfRule type="expression" dxfId="861" priority="932" stopIfTrue="1">
      <formula>AA537=0</formula>
    </cfRule>
  </conditionalFormatting>
  <conditionalFormatting sqref="AB538">
    <cfRule type="expression" dxfId="860" priority="933" stopIfTrue="1">
      <formula>SUM(AA532:AA534)&gt;0</formula>
    </cfRule>
    <cfRule type="expression" dxfId="859" priority="934" stopIfTrue="1">
      <formula>AA538=0</formula>
    </cfRule>
  </conditionalFormatting>
  <conditionalFormatting sqref="D547:W547 D549:W551 D536:W542 T522:T527 V522:V527 F522:F527 D522:D527 H522:H527 J522:J527 L522:L527 N522:N527 P522:P527 R522:R527 D509:W518 D489:W494 V424:V427 T424:T427 D423:W423 R424:R427 P424:P427 N424:N427 L424:L427 J424:J427 H424:H427 D424:D427 F424:F427 D419:W419 D375:W375 D371:W371 D275:W276 D498:W505 D532:W534 U8:U15 D153:W157 D148:W148 D44:W51 D24:W26 D19:V20 W20 D143:W144 D6:T15 V6:W15 U6 D32:W35 D289:W291 D191:W206">
    <cfRule type="cellIs" dxfId="858" priority="943" stopIfTrue="1" operator="equal">
      <formula>"a"</formula>
    </cfRule>
    <cfRule type="cellIs" dxfId="857" priority="944" stopIfTrue="1" operator="equal">
      <formula>"s"</formula>
    </cfRule>
  </conditionalFormatting>
  <conditionalFormatting sqref="Y536:Y538">
    <cfRule type="expression" dxfId="856" priority="945" stopIfTrue="1">
      <formula>AA536&gt;0</formula>
    </cfRule>
  </conditionalFormatting>
  <conditionalFormatting sqref="Y532">
    <cfRule type="expression" dxfId="855" priority="946" stopIfTrue="1">
      <formula>SUM(AA536:AA538)&gt;0</formula>
    </cfRule>
  </conditionalFormatting>
  <conditionalFormatting sqref="Y533">
    <cfRule type="expression" dxfId="854" priority="947" stopIfTrue="1">
      <formula>SUM(AA536:AA538)&gt;0</formula>
    </cfRule>
  </conditionalFormatting>
  <conditionalFormatting sqref="Y534">
    <cfRule type="expression" dxfId="853" priority="948" stopIfTrue="1">
      <formula>SUM(AA536:AA538)&gt;0</formula>
    </cfRule>
  </conditionalFormatting>
  <conditionalFormatting sqref="AB532">
    <cfRule type="expression" dxfId="852" priority="949" stopIfTrue="1">
      <formula>SUM(AA536:AA538)&gt;0</formula>
    </cfRule>
    <cfRule type="expression" dxfId="851" priority="950" stopIfTrue="1">
      <formula>AA532=0</formula>
    </cfRule>
  </conditionalFormatting>
  <conditionalFormatting sqref="AD545:AD553 AD209 AD43:AD53 AD108 AD142:AD159 AD274:AD278 AD370:AD377 AD418:AD429 AD487:AD542 AD29:AD37 AD169 AD606:AD619 AD5:AD26 AD289:AD291 AD55:AD59 AD66:AD67 AD236:AD237 AD411 AD393:AD397 AD404:AD405 AD187:AD193 AD386:AD387 AD470:AD479">
    <cfRule type="cellIs" dxfId="850" priority="951" stopIfTrue="1" operator="equal">
      <formula>"a"</formula>
    </cfRule>
  </conditionalFormatting>
  <conditionalFormatting sqref="Y547">
    <cfRule type="expression" dxfId="849" priority="952" stopIfTrue="1">
      <formula>SUM($AA$549:$AA$551)&gt;0</formula>
    </cfRule>
  </conditionalFormatting>
  <conditionalFormatting sqref="Y549:Y551">
    <cfRule type="expression" dxfId="848" priority="953" stopIfTrue="1">
      <formula>SUM($AA$549:$AA$551)&gt;0</formula>
    </cfRule>
  </conditionalFormatting>
  <conditionalFormatting sqref="Y517">
    <cfRule type="expression" dxfId="847" priority="954" stopIfTrue="1">
      <formula>SUM($AA$518:$AA$518)&gt;0</formula>
    </cfRule>
  </conditionalFormatting>
  <conditionalFormatting sqref="Y518">
    <cfRule type="expression" dxfId="846" priority="955" stopIfTrue="1">
      <formula>SUM($AA$518:$AA$518)&gt;0</formula>
    </cfRule>
  </conditionalFormatting>
  <conditionalFormatting sqref="Y423:Y427">
    <cfRule type="cellIs" dxfId="845" priority="956" stopIfTrue="1" operator="greaterThan">
      <formula>#REF!</formula>
    </cfRule>
  </conditionalFormatting>
  <conditionalFormatting sqref="Y207">
    <cfRule type="cellIs" dxfId="844" priority="957" stopIfTrue="1" operator="greaterThan">
      <formula>Z207</formula>
    </cfRule>
    <cfRule type="cellIs" dxfId="843" priority="958" stopIfTrue="1" operator="lessThan">
      <formula>F208</formula>
    </cfRule>
  </conditionalFormatting>
  <conditionalFormatting sqref="Y19">
    <cfRule type="expression" dxfId="842" priority="959" stopIfTrue="1">
      <formula>SUM($AA$20:$AA$20)&gt;0</formula>
    </cfRule>
  </conditionalFormatting>
  <conditionalFormatting sqref="Y20">
    <cfRule type="expression" dxfId="841" priority="960" stopIfTrue="1">
      <formula>SUM($AA$20:$AA$20)&gt;0</formula>
    </cfRule>
  </conditionalFormatting>
  <conditionalFormatting sqref="AD194:AD206">
    <cfRule type="cellIs" dxfId="840" priority="887" stopIfTrue="1" operator="equal">
      <formula>"a"</formula>
    </cfRule>
  </conditionalFormatting>
  <conditionalFormatting sqref="D27:W28">
    <cfRule type="cellIs" dxfId="839" priority="883" stopIfTrue="1" operator="equal">
      <formula>"a"</formula>
    </cfRule>
    <cfRule type="cellIs" dxfId="838" priority="884" stopIfTrue="1" operator="equal">
      <formula>"s"</formula>
    </cfRule>
  </conditionalFormatting>
  <conditionalFormatting sqref="AD27:AD28">
    <cfRule type="cellIs" dxfId="837" priority="885" stopIfTrue="1" operator="equal">
      <formula>"a"</formula>
    </cfRule>
  </conditionalFormatting>
  <conditionalFormatting sqref="Y27">
    <cfRule type="expression" dxfId="836" priority="881" stopIfTrue="1">
      <formula>SUM(AA27)&gt;0</formula>
    </cfRule>
  </conditionalFormatting>
  <conditionalFormatting sqref="AB39">
    <cfRule type="expression" dxfId="835" priority="879" stopIfTrue="1">
      <formula>$AA$39=0</formula>
    </cfRule>
  </conditionalFormatting>
  <conditionalFormatting sqref="AD38:AD42">
    <cfRule type="cellIs" dxfId="834" priority="880" stopIfTrue="1" operator="equal">
      <formula>"a"</formula>
    </cfRule>
  </conditionalFormatting>
  <conditionalFormatting sqref="Y41">
    <cfRule type="cellIs" dxfId="833" priority="874" stopIfTrue="1" operator="greaterThan">
      <formula>Z41</formula>
    </cfRule>
    <cfRule type="cellIs" dxfId="832" priority="875" stopIfTrue="1" operator="lessThan">
      <formula>F42</formula>
    </cfRule>
  </conditionalFormatting>
  <conditionalFormatting sqref="D42">
    <cfRule type="expression" dxfId="831" priority="876" stopIfTrue="1">
      <formula>F42=0</formula>
    </cfRule>
  </conditionalFormatting>
  <conditionalFormatting sqref="D39:W40">
    <cfRule type="cellIs" dxfId="830" priority="877" stopIfTrue="1" operator="equal">
      <formula>"a"</formula>
    </cfRule>
    <cfRule type="cellIs" dxfId="829" priority="878" stopIfTrue="1" operator="equal">
      <formula>"s"</formula>
    </cfRule>
  </conditionalFormatting>
  <conditionalFormatting sqref="AB40">
    <cfRule type="expression" dxfId="828" priority="873" stopIfTrue="1">
      <formula>$AA$40=0</formula>
    </cfRule>
  </conditionalFormatting>
  <conditionalFormatting sqref="AD54">
    <cfRule type="cellIs" dxfId="827" priority="872" stopIfTrue="1" operator="equal">
      <formula>"a"</formula>
    </cfRule>
  </conditionalFormatting>
  <conditionalFormatting sqref="Y66">
    <cfRule type="cellIs" dxfId="826" priority="867" stopIfTrue="1" operator="greaterThan">
      <formula>Z66</formula>
    </cfRule>
    <cfRule type="cellIs" dxfId="825" priority="868" stopIfTrue="1" operator="lessThan">
      <formula>F67</formula>
    </cfRule>
  </conditionalFormatting>
  <conditionalFormatting sqref="D67">
    <cfRule type="expression" dxfId="824" priority="869" stopIfTrue="1">
      <formula>F67=0</formula>
    </cfRule>
  </conditionalFormatting>
  <conditionalFormatting sqref="AD87:AD88">
    <cfRule type="cellIs" dxfId="823" priority="860" stopIfTrue="1" operator="equal">
      <formula>"a"</formula>
    </cfRule>
  </conditionalFormatting>
  <conditionalFormatting sqref="AB70:AB73 AB75:AB78">
    <cfRule type="expression" dxfId="822" priority="853" stopIfTrue="1">
      <formula>AA70=0</formula>
    </cfRule>
  </conditionalFormatting>
  <conditionalFormatting sqref="Y79">
    <cfRule type="cellIs" dxfId="821" priority="854" stopIfTrue="1" operator="greaterThan">
      <formula>Z79</formula>
    </cfRule>
    <cfRule type="cellIs" dxfId="820" priority="855" stopIfTrue="1" operator="lessThan">
      <formula>F80</formula>
    </cfRule>
  </conditionalFormatting>
  <conditionalFormatting sqref="D80">
    <cfRule type="expression" dxfId="819" priority="856" stopIfTrue="1">
      <formula>F80=0</formula>
    </cfRule>
  </conditionalFormatting>
  <conditionalFormatting sqref="AD68 AD70:AD73 AD75:AD80">
    <cfRule type="cellIs" dxfId="818" priority="857" stopIfTrue="1" operator="equal">
      <formula>"a"</formula>
    </cfRule>
  </conditionalFormatting>
  <conditionalFormatting sqref="D70:W73 D75:W78">
    <cfRule type="cellIs" dxfId="817" priority="858" stopIfTrue="1" operator="equal">
      <formula>"a"</formula>
    </cfRule>
    <cfRule type="cellIs" dxfId="816" priority="859" stopIfTrue="1" operator="equal">
      <formula>"s"</formula>
    </cfRule>
  </conditionalFormatting>
  <conditionalFormatting sqref="AD69">
    <cfRule type="cellIs" dxfId="815" priority="852" stopIfTrue="1" operator="equal">
      <formula>"a"</formula>
    </cfRule>
  </conditionalFormatting>
  <conditionalFormatting sqref="AD74">
    <cfRule type="cellIs" dxfId="814" priority="851" stopIfTrue="1" operator="equal">
      <formula>"a"</formula>
    </cfRule>
  </conditionalFormatting>
  <conditionalFormatting sqref="AB82:AB83 AB85:AB86">
    <cfRule type="expression" dxfId="813" priority="844" stopIfTrue="1">
      <formula>AA82=0</formula>
    </cfRule>
  </conditionalFormatting>
  <conditionalFormatting sqref="Y87">
    <cfRule type="cellIs" dxfId="812" priority="845" stopIfTrue="1" operator="greaterThan">
      <formula>Z87</formula>
    </cfRule>
    <cfRule type="cellIs" dxfId="811" priority="846" stopIfTrue="1" operator="lessThan">
      <formula>F88</formula>
    </cfRule>
  </conditionalFormatting>
  <conditionalFormatting sqref="D88">
    <cfRule type="expression" dxfId="810" priority="847" stopIfTrue="1">
      <formula>F88=0</formula>
    </cfRule>
  </conditionalFormatting>
  <conditionalFormatting sqref="AD81:AD83 AD85:AD86">
    <cfRule type="cellIs" dxfId="809" priority="848" stopIfTrue="1" operator="equal">
      <formula>"a"</formula>
    </cfRule>
  </conditionalFormatting>
  <conditionalFormatting sqref="D82:W83 D85:W86">
    <cfRule type="cellIs" dxfId="808" priority="849" stopIfTrue="1" operator="equal">
      <formula>"a"</formula>
    </cfRule>
    <cfRule type="cellIs" dxfId="807" priority="850" stopIfTrue="1" operator="equal">
      <formula>"s"</formula>
    </cfRule>
  </conditionalFormatting>
  <conditionalFormatting sqref="AD84">
    <cfRule type="cellIs" dxfId="806" priority="843" stopIfTrue="1" operator="equal">
      <formula>"a"</formula>
    </cfRule>
  </conditionalFormatting>
  <conditionalFormatting sqref="AB91:AB95 AB98:AB100 AB102:AB103 AB105">
    <cfRule type="expression" dxfId="805" priority="836" stopIfTrue="1">
      <formula>AA91=0</formula>
    </cfRule>
  </conditionalFormatting>
  <conditionalFormatting sqref="Y106">
    <cfRule type="cellIs" dxfId="804" priority="837" stopIfTrue="1" operator="greaterThan">
      <formula>Z106</formula>
    </cfRule>
    <cfRule type="cellIs" dxfId="803" priority="838" stopIfTrue="1" operator="lessThan">
      <formula>F107</formula>
    </cfRule>
  </conditionalFormatting>
  <conditionalFormatting sqref="D107:E107">
    <cfRule type="expression" dxfId="802" priority="839" stopIfTrue="1">
      <formula>F107=0</formula>
    </cfRule>
  </conditionalFormatting>
  <conditionalFormatting sqref="AD98:AD100 AD102:AD103 AD105:AD107 AD89:AD95">
    <cfRule type="cellIs" dxfId="801" priority="840" stopIfTrue="1" operator="equal">
      <formula>"a"</formula>
    </cfRule>
  </conditionalFormatting>
  <conditionalFormatting sqref="D91:T95 V91:W95 U91 U93:U95 D98:W100 D102:W103 D105:W105">
    <cfRule type="cellIs" dxfId="800" priority="841" stopIfTrue="1" operator="equal">
      <formula>"a"</formula>
    </cfRule>
    <cfRule type="cellIs" dxfId="799" priority="842" stopIfTrue="1" operator="equal">
      <formula>"s"</formula>
    </cfRule>
  </conditionalFormatting>
  <conditionalFormatting sqref="Y122">
    <cfRule type="cellIs" dxfId="798" priority="830" stopIfTrue="1" operator="greaterThan">
      <formula>Z122</formula>
    </cfRule>
    <cfRule type="cellIs" dxfId="797" priority="831" stopIfTrue="1" operator="lessThan">
      <formula>F123</formula>
    </cfRule>
  </conditionalFormatting>
  <conditionalFormatting sqref="D123">
    <cfRule type="expression" dxfId="796" priority="832" stopIfTrue="1">
      <formula>F123=0</formula>
    </cfRule>
  </conditionalFormatting>
  <conditionalFormatting sqref="AD122:AD123 AD109:AD115">
    <cfRule type="cellIs" dxfId="795" priority="833" stopIfTrue="1" operator="equal">
      <formula>"a"</formula>
    </cfRule>
  </conditionalFormatting>
  <conditionalFormatting sqref="D110:W115">
    <cfRule type="cellIs" dxfId="794" priority="834" stopIfTrue="1" operator="equal">
      <formula>"a"</formula>
    </cfRule>
    <cfRule type="cellIs" dxfId="793" priority="835" stopIfTrue="1" operator="equal">
      <formula>"s"</formula>
    </cfRule>
  </conditionalFormatting>
  <conditionalFormatting sqref="AB121">
    <cfRule type="expression" dxfId="792" priority="826" stopIfTrue="1">
      <formula>AA121=0</formula>
    </cfRule>
  </conditionalFormatting>
  <conditionalFormatting sqref="AD121">
    <cfRule type="cellIs" dxfId="791" priority="827" stopIfTrue="1" operator="equal">
      <formula>"a"</formula>
    </cfRule>
  </conditionalFormatting>
  <conditionalFormatting sqref="D121:W121">
    <cfRule type="cellIs" dxfId="790" priority="828" stopIfTrue="1" operator="equal">
      <formula>"a"</formula>
    </cfRule>
    <cfRule type="cellIs" dxfId="789" priority="829" stopIfTrue="1" operator="equal">
      <formula>"s"</formula>
    </cfRule>
  </conditionalFormatting>
  <conditionalFormatting sqref="AB120">
    <cfRule type="expression" dxfId="788" priority="822" stopIfTrue="1">
      <formula>AA120=0</formula>
    </cfRule>
  </conditionalFormatting>
  <conditionalFormatting sqref="AD120">
    <cfRule type="cellIs" dxfId="787" priority="823" stopIfTrue="1" operator="equal">
      <formula>"a"</formula>
    </cfRule>
  </conditionalFormatting>
  <conditionalFormatting sqref="D120:W120">
    <cfRule type="cellIs" dxfId="786" priority="824" stopIfTrue="1" operator="equal">
      <formula>"a"</formula>
    </cfRule>
    <cfRule type="cellIs" dxfId="785" priority="825" stopIfTrue="1" operator="equal">
      <formula>"s"</formula>
    </cfRule>
  </conditionalFormatting>
  <conditionalFormatting sqref="AB119">
    <cfRule type="expression" dxfId="784" priority="818" stopIfTrue="1">
      <formula>AA119=0</formula>
    </cfRule>
  </conditionalFormatting>
  <conditionalFormatting sqref="AD119">
    <cfRule type="cellIs" dxfId="783" priority="819" stopIfTrue="1" operator="equal">
      <formula>"a"</formula>
    </cfRule>
  </conditionalFormatting>
  <conditionalFormatting sqref="D119:W119">
    <cfRule type="cellIs" dxfId="782" priority="820" stopIfTrue="1" operator="equal">
      <formula>"a"</formula>
    </cfRule>
    <cfRule type="cellIs" dxfId="781" priority="821" stopIfTrue="1" operator="equal">
      <formula>"s"</formula>
    </cfRule>
  </conditionalFormatting>
  <conditionalFormatting sqref="AB118">
    <cfRule type="expression" dxfId="780" priority="814" stopIfTrue="1">
      <formula>AA118=0</formula>
    </cfRule>
  </conditionalFormatting>
  <conditionalFormatting sqref="AD118">
    <cfRule type="cellIs" dxfId="779" priority="815" stopIfTrue="1" operator="equal">
      <formula>"a"</formula>
    </cfRule>
  </conditionalFormatting>
  <conditionalFormatting sqref="D118:W118">
    <cfRule type="cellIs" dxfId="778" priority="816" stopIfTrue="1" operator="equal">
      <formula>"a"</formula>
    </cfRule>
    <cfRule type="cellIs" dxfId="777" priority="817" stopIfTrue="1" operator="equal">
      <formula>"s"</formula>
    </cfRule>
  </conditionalFormatting>
  <conditionalFormatting sqref="AD117">
    <cfRule type="cellIs" dxfId="776" priority="811" stopIfTrue="1" operator="equal">
      <formula>"a"</formula>
    </cfRule>
  </conditionalFormatting>
  <conditionalFormatting sqref="D117:W117">
    <cfRule type="cellIs" dxfId="775" priority="812" stopIfTrue="1" operator="equal">
      <formula>"a"</formula>
    </cfRule>
    <cfRule type="cellIs" dxfId="774" priority="813" stopIfTrue="1" operator="equal">
      <formula>"s"</formula>
    </cfRule>
  </conditionalFormatting>
  <conditionalFormatting sqref="AD116">
    <cfRule type="cellIs" dxfId="773" priority="808" stopIfTrue="1" operator="equal">
      <formula>"a"</formula>
    </cfRule>
  </conditionalFormatting>
  <conditionalFormatting sqref="D116:W116">
    <cfRule type="cellIs" dxfId="772" priority="809" stopIfTrue="1" operator="equal">
      <formula>"a"</formula>
    </cfRule>
    <cfRule type="cellIs" dxfId="771" priority="810" stopIfTrue="1" operator="equal">
      <formula>"s"</formula>
    </cfRule>
  </conditionalFormatting>
  <conditionalFormatting sqref="AB116">
    <cfRule type="expression" dxfId="770" priority="804" stopIfTrue="1">
      <formula>AA117&gt;0</formula>
    </cfRule>
    <cfRule type="expression" dxfId="769" priority="805" stopIfTrue="1">
      <formula>AA116=0</formula>
    </cfRule>
  </conditionalFormatting>
  <conditionalFormatting sqref="AB117">
    <cfRule type="expression" dxfId="768" priority="806" stopIfTrue="1">
      <formula>AA116&gt;0</formula>
    </cfRule>
    <cfRule type="expression" dxfId="767" priority="807" stopIfTrue="1">
      <formula>AA117=0</formula>
    </cfRule>
  </conditionalFormatting>
  <conditionalFormatting sqref="Y116">
    <cfRule type="expression" dxfId="766" priority="803" stopIfTrue="1">
      <formula>SUM(AA117)&gt;0</formula>
    </cfRule>
  </conditionalFormatting>
  <conditionalFormatting sqref="Y117">
    <cfRule type="expression" dxfId="765" priority="802" stopIfTrue="1">
      <formula>SUM(AA117)&gt;0</formula>
    </cfRule>
  </conditionalFormatting>
  <conditionalFormatting sqref="AB110">
    <cfRule type="expression" dxfId="764" priority="801" stopIfTrue="1">
      <formula>AA110=0</formula>
    </cfRule>
  </conditionalFormatting>
  <conditionalFormatting sqref="AB111">
    <cfRule type="expression" dxfId="763" priority="800" stopIfTrue="1">
      <formula>AA111=0</formula>
    </cfRule>
  </conditionalFormatting>
  <conditionalFormatting sqref="AB112">
    <cfRule type="expression" dxfId="762" priority="799" stopIfTrue="1">
      <formula>AA112=0</formula>
    </cfRule>
  </conditionalFormatting>
  <conditionalFormatting sqref="AB113">
    <cfRule type="expression" dxfId="761" priority="798" stopIfTrue="1">
      <formula>AA113=0</formula>
    </cfRule>
  </conditionalFormatting>
  <conditionalFormatting sqref="AB114">
    <cfRule type="expression" dxfId="760" priority="797" stopIfTrue="1">
      <formula>AA114=0</formula>
    </cfRule>
  </conditionalFormatting>
  <conditionalFormatting sqref="AB115">
    <cfRule type="expression" dxfId="759" priority="796" stopIfTrue="1">
      <formula>AA115=0</formula>
    </cfRule>
  </conditionalFormatting>
  <conditionalFormatting sqref="AB126:AB127">
    <cfRule type="expression" dxfId="758" priority="795" stopIfTrue="1">
      <formula>AA126=0</formula>
    </cfRule>
  </conditionalFormatting>
  <conditionalFormatting sqref="D129:E129">
    <cfRule type="expression" dxfId="757" priority="793" stopIfTrue="1">
      <formula>F129=0</formula>
    </cfRule>
  </conditionalFormatting>
  <conditionalFormatting sqref="AD124 AD128:AD129">
    <cfRule type="cellIs" dxfId="756" priority="794" stopIfTrue="1" operator="equal">
      <formula>"a"</formula>
    </cfRule>
  </conditionalFormatting>
  <conditionalFormatting sqref="AD126:AD127">
    <cfRule type="cellIs" dxfId="755" priority="790" stopIfTrue="1" operator="equal">
      <formula>"a"</formula>
    </cfRule>
  </conditionalFormatting>
  <conditionalFormatting sqref="D126:W127">
    <cfRule type="cellIs" dxfId="754" priority="791" stopIfTrue="1" operator="equal">
      <formula>"a"</formula>
    </cfRule>
    <cfRule type="cellIs" dxfId="753" priority="792" stopIfTrue="1" operator="equal">
      <formula>"s"</formula>
    </cfRule>
  </conditionalFormatting>
  <conditionalFormatting sqref="AD125">
    <cfRule type="cellIs" dxfId="752" priority="789" stopIfTrue="1" operator="equal">
      <formula>"a"</formula>
    </cfRule>
  </conditionalFormatting>
  <conditionalFormatting sqref="Y128">
    <cfRule type="cellIs" dxfId="751" priority="787" stopIfTrue="1" operator="greaterThan">
      <formula>Z128</formula>
    </cfRule>
    <cfRule type="cellIs" dxfId="750" priority="788" stopIfTrue="1" operator="lessThan">
      <formula>F129</formula>
    </cfRule>
  </conditionalFormatting>
  <conditionalFormatting sqref="AB132:AB138">
    <cfRule type="expression" dxfId="749" priority="782" stopIfTrue="1">
      <formula>AA132=0</formula>
    </cfRule>
  </conditionalFormatting>
  <conditionalFormatting sqref="D141">
    <cfRule type="expression" dxfId="748" priority="783" stopIfTrue="1">
      <formula>F141=0</formula>
    </cfRule>
  </conditionalFormatting>
  <conditionalFormatting sqref="AD130 AD132:AD141">
    <cfRule type="cellIs" dxfId="747" priority="784" stopIfTrue="1" operator="equal">
      <formula>"a"</formula>
    </cfRule>
  </conditionalFormatting>
  <conditionalFormatting sqref="D132:W139">
    <cfRule type="cellIs" dxfId="746" priority="785" stopIfTrue="1" operator="equal">
      <formula>"a"</formula>
    </cfRule>
    <cfRule type="cellIs" dxfId="745" priority="786" stopIfTrue="1" operator="equal">
      <formula>"s"</formula>
    </cfRule>
  </conditionalFormatting>
  <conditionalFormatting sqref="AD131">
    <cfRule type="cellIs" dxfId="744" priority="781" stopIfTrue="1" operator="equal">
      <formula>"a"</formula>
    </cfRule>
  </conditionalFormatting>
  <conditionalFormatting sqref="AB139">
    <cfRule type="expression" dxfId="743" priority="780" stopIfTrue="1">
      <formula>AA139=0</formula>
    </cfRule>
  </conditionalFormatting>
  <conditionalFormatting sqref="Y140">
    <cfRule type="cellIs" dxfId="742" priority="778" stopIfTrue="1" operator="greaterThan">
      <formula>Z140</formula>
    </cfRule>
    <cfRule type="cellIs" dxfId="741" priority="779" stopIfTrue="1" operator="lessThan">
      <formula>F141</formula>
    </cfRule>
  </conditionalFormatting>
  <conditionalFormatting sqref="Y236">
    <cfRule type="cellIs" dxfId="740" priority="769" stopIfTrue="1" operator="greaterThan">
      <formula>Z236</formula>
    </cfRule>
    <cfRule type="cellIs" dxfId="739" priority="770" stopIfTrue="1" operator="lessThan">
      <formula>F237</formula>
    </cfRule>
  </conditionalFormatting>
  <conditionalFormatting sqref="D237">
    <cfRule type="expression" dxfId="738" priority="771" stopIfTrue="1">
      <formula>F237=0</formula>
    </cfRule>
  </conditionalFormatting>
  <conditionalFormatting sqref="AD217">
    <cfRule type="cellIs" dxfId="737" priority="772" stopIfTrue="1" operator="equal">
      <formula>"a"</formula>
    </cfRule>
  </conditionalFormatting>
  <conditionalFormatting sqref="AB244:AB246">
    <cfRule type="expression" dxfId="736" priority="646" stopIfTrue="1">
      <formula>SUM($AA$244:$AA$246)&gt;0</formula>
    </cfRule>
    <cfRule type="expression" dxfId="735" priority="708" stopIfTrue="1">
      <formula>AA244=0</formula>
    </cfRule>
  </conditionalFormatting>
  <conditionalFormatting sqref="Y258 Y272">
    <cfRule type="cellIs" dxfId="734" priority="709" stopIfTrue="1" operator="greaterThan">
      <formula>Z258</formula>
    </cfRule>
    <cfRule type="cellIs" dxfId="733" priority="710" stopIfTrue="1" operator="lessThan">
      <formula>F259</formula>
    </cfRule>
  </conditionalFormatting>
  <conditionalFormatting sqref="D259 D273">
    <cfRule type="expression" dxfId="732" priority="711" stopIfTrue="1">
      <formula>F259=0</formula>
    </cfRule>
  </conditionalFormatting>
  <conditionalFormatting sqref="AD242:AD246 AD258:AD260 AD238:AD240 AD262 AD264 AD272:AD273">
    <cfRule type="cellIs" dxfId="731" priority="712" stopIfTrue="1" operator="equal">
      <formula>"a"</formula>
    </cfRule>
  </conditionalFormatting>
  <conditionalFormatting sqref="J262 L262 V262 H262 T262 N262 R262 F262 P262 D262 D240:W240 D244:W246 D242:W242 D264 P264 F264 R264 N264 T264 H264 V264 L264 J264">
    <cfRule type="cellIs" dxfId="730" priority="713" stopIfTrue="1" operator="equal">
      <formula>"a"</formula>
    </cfRule>
    <cfRule type="cellIs" dxfId="729" priority="714" stopIfTrue="1" operator="equal">
      <formula>"s"</formula>
    </cfRule>
  </conditionalFormatting>
  <conditionalFormatting sqref="AD241">
    <cfRule type="cellIs" dxfId="728" priority="707" stopIfTrue="1" operator="equal">
      <formula>"a"</formula>
    </cfRule>
  </conditionalFormatting>
  <conditionalFormatting sqref="AD247">
    <cfRule type="cellIs" dxfId="727" priority="706" stopIfTrue="1" operator="equal">
      <formula>"a"</formula>
    </cfRule>
  </conditionalFormatting>
  <conditionalFormatting sqref="AB248">
    <cfRule type="expression" dxfId="726" priority="702" stopIfTrue="1">
      <formula>AA248=0</formula>
    </cfRule>
  </conditionalFormatting>
  <conditionalFormatting sqref="AD248">
    <cfRule type="cellIs" dxfId="725" priority="703" stopIfTrue="1" operator="equal">
      <formula>"a"</formula>
    </cfRule>
  </conditionalFormatting>
  <conditionalFormatting sqref="D248:W248">
    <cfRule type="cellIs" dxfId="724" priority="704" stopIfTrue="1" operator="equal">
      <formula>"a"</formula>
    </cfRule>
    <cfRule type="cellIs" dxfId="723" priority="705" stopIfTrue="1" operator="equal">
      <formula>"s"</formula>
    </cfRule>
  </conditionalFormatting>
  <conditionalFormatting sqref="AD249">
    <cfRule type="cellIs" dxfId="722" priority="701" stopIfTrue="1" operator="equal">
      <formula>"a"</formula>
    </cfRule>
  </conditionalFormatting>
  <conditionalFormatting sqref="AB251">
    <cfRule type="expression" dxfId="721" priority="697" stopIfTrue="1">
      <formula>AA251=0</formula>
    </cfRule>
  </conditionalFormatting>
  <conditionalFormatting sqref="AD251">
    <cfRule type="cellIs" dxfId="720" priority="698" stopIfTrue="1" operator="equal">
      <formula>"a"</formula>
    </cfRule>
  </conditionalFormatting>
  <conditionalFormatting sqref="D251:W251">
    <cfRule type="cellIs" dxfId="719" priority="699" stopIfTrue="1" operator="equal">
      <formula>"a"</formula>
    </cfRule>
    <cfRule type="cellIs" dxfId="718" priority="700" stopIfTrue="1" operator="equal">
      <formula>"s"</formula>
    </cfRule>
  </conditionalFormatting>
  <conditionalFormatting sqref="AD250">
    <cfRule type="cellIs" dxfId="717" priority="696" stopIfTrue="1" operator="equal">
      <formula>"a"</formula>
    </cfRule>
  </conditionalFormatting>
  <conditionalFormatting sqref="AB252">
    <cfRule type="expression" dxfId="716" priority="692" stopIfTrue="1">
      <formula>AA252=0</formula>
    </cfRule>
  </conditionalFormatting>
  <conditionalFormatting sqref="AD252">
    <cfRule type="cellIs" dxfId="715" priority="693" stopIfTrue="1" operator="equal">
      <formula>"a"</formula>
    </cfRule>
  </conditionalFormatting>
  <conditionalFormatting sqref="D252:W252">
    <cfRule type="cellIs" dxfId="714" priority="694" stopIfTrue="1" operator="equal">
      <formula>"a"</formula>
    </cfRule>
    <cfRule type="cellIs" dxfId="713" priority="695" stopIfTrue="1" operator="equal">
      <formula>"s"</formula>
    </cfRule>
  </conditionalFormatting>
  <conditionalFormatting sqref="AB253">
    <cfRule type="expression" dxfId="712" priority="688" stopIfTrue="1">
      <formula>AA253=0</formula>
    </cfRule>
  </conditionalFormatting>
  <conditionalFormatting sqref="AD253">
    <cfRule type="cellIs" dxfId="711" priority="689" stopIfTrue="1" operator="equal">
      <formula>"a"</formula>
    </cfRule>
  </conditionalFormatting>
  <conditionalFormatting sqref="D253:W253">
    <cfRule type="cellIs" dxfId="710" priority="690" stopIfTrue="1" operator="equal">
      <formula>"a"</formula>
    </cfRule>
    <cfRule type="cellIs" dxfId="709" priority="691" stopIfTrue="1" operator="equal">
      <formula>"s"</formula>
    </cfRule>
  </conditionalFormatting>
  <conditionalFormatting sqref="AB255">
    <cfRule type="expression" dxfId="708" priority="684" stopIfTrue="1">
      <formula>AA255=0</formula>
    </cfRule>
  </conditionalFormatting>
  <conditionalFormatting sqref="AD255">
    <cfRule type="cellIs" dxfId="707" priority="685" stopIfTrue="1" operator="equal">
      <formula>"a"</formula>
    </cfRule>
  </conditionalFormatting>
  <conditionalFormatting sqref="D255:W255">
    <cfRule type="cellIs" dxfId="706" priority="686" stopIfTrue="1" operator="equal">
      <formula>"a"</formula>
    </cfRule>
    <cfRule type="cellIs" dxfId="705" priority="687" stopIfTrue="1" operator="equal">
      <formula>"s"</formula>
    </cfRule>
  </conditionalFormatting>
  <conditionalFormatting sqref="AD254">
    <cfRule type="cellIs" dxfId="704" priority="683" stopIfTrue="1" operator="equal">
      <formula>"a"</formula>
    </cfRule>
  </conditionalFormatting>
  <conditionalFormatting sqref="AB256">
    <cfRule type="expression" dxfId="703" priority="679" stopIfTrue="1">
      <formula>AA256=0</formula>
    </cfRule>
  </conditionalFormatting>
  <conditionalFormatting sqref="AD256">
    <cfRule type="cellIs" dxfId="702" priority="680" stopIfTrue="1" operator="equal">
      <formula>"a"</formula>
    </cfRule>
  </conditionalFormatting>
  <conditionalFormatting sqref="D256:W256">
    <cfRule type="cellIs" dxfId="701" priority="681" stopIfTrue="1" operator="equal">
      <formula>"a"</formula>
    </cfRule>
    <cfRule type="cellIs" dxfId="700" priority="682" stopIfTrue="1" operator="equal">
      <formula>"s"</formula>
    </cfRule>
  </conditionalFormatting>
  <conditionalFormatting sqref="AB257">
    <cfRule type="expression" dxfId="699" priority="675" stopIfTrue="1">
      <formula>AA257=0</formula>
    </cfRule>
  </conditionalFormatting>
  <conditionalFormatting sqref="AD257">
    <cfRule type="cellIs" dxfId="698" priority="676" stopIfTrue="1" operator="equal">
      <formula>"a"</formula>
    </cfRule>
  </conditionalFormatting>
  <conditionalFormatting sqref="D257:W257">
    <cfRule type="cellIs" dxfId="697" priority="677" stopIfTrue="1" operator="equal">
      <formula>"a"</formula>
    </cfRule>
    <cfRule type="cellIs" dxfId="696" priority="678" stopIfTrue="1" operator="equal">
      <formula>"s"</formula>
    </cfRule>
  </conditionalFormatting>
  <conditionalFormatting sqref="AD261">
    <cfRule type="cellIs" dxfId="695" priority="674" stopIfTrue="1" operator="equal">
      <formula>"a"</formula>
    </cfRule>
  </conditionalFormatting>
  <conditionalFormatting sqref="AD263">
    <cfRule type="cellIs" dxfId="694" priority="673" stopIfTrue="1" operator="equal">
      <formula>"a"</formula>
    </cfRule>
  </conditionalFormatting>
  <conditionalFormatting sqref="AD265">
    <cfRule type="cellIs" dxfId="693" priority="672" stopIfTrue="1" operator="equal">
      <formula>"a"</formula>
    </cfRule>
  </conditionalFormatting>
  <conditionalFormatting sqref="AD266">
    <cfRule type="cellIs" dxfId="692" priority="671" stopIfTrue="1" operator="equal">
      <formula>"a"</formula>
    </cfRule>
  </conditionalFormatting>
  <conditionalFormatting sqref="AB267">
    <cfRule type="expression" dxfId="691" priority="667" stopIfTrue="1">
      <formula>AA267=0</formula>
    </cfRule>
  </conditionalFormatting>
  <conditionalFormatting sqref="AD267">
    <cfRule type="cellIs" dxfId="690" priority="668" stopIfTrue="1" operator="equal">
      <formula>"a"</formula>
    </cfRule>
  </conditionalFormatting>
  <conditionalFormatting sqref="D267 P267 F267 R267 N267 T267 H267 V267 L267 J267">
    <cfRule type="cellIs" dxfId="689" priority="669" stopIfTrue="1" operator="equal">
      <formula>"a"</formula>
    </cfRule>
    <cfRule type="cellIs" dxfId="688" priority="670" stopIfTrue="1" operator="equal">
      <formula>"s"</formula>
    </cfRule>
  </conditionalFormatting>
  <conditionalFormatting sqref="AB268">
    <cfRule type="expression" dxfId="687" priority="663" stopIfTrue="1">
      <formula>AA268=0</formula>
    </cfRule>
  </conditionalFormatting>
  <conditionalFormatting sqref="AD268">
    <cfRule type="cellIs" dxfId="686" priority="664" stopIfTrue="1" operator="equal">
      <formula>"a"</formula>
    </cfRule>
  </conditionalFormatting>
  <conditionalFormatting sqref="D268 P268 F268 R268 N268 T268 H268 V268 L268 J268">
    <cfRule type="cellIs" dxfId="685" priority="665" stopIfTrue="1" operator="equal">
      <formula>"a"</formula>
    </cfRule>
    <cfRule type="cellIs" dxfId="684" priority="666" stopIfTrue="1" operator="equal">
      <formula>"s"</formula>
    </cfRule>
  </conditionalFormatting>
  <conditionalFormatting sqref="AB271">
    <cfRule type="expression" dxfId="683" priority="659" stopIfTrue="1">
      <formula>AA271=0</formula>
    </cfRule>
  </conditionalFormatting>
  <conditionalFormatting sqref="AD271">
    <cfRule type="cellIs" dxfId="682" priority="660" stopIfTrue="1" operator="equal">
      <formula>"a"</formula>
    </cfRule>
  </conditionalFormatting>
  <conditionalFormatting sqref="D271 P271 F271 R271 N271 T271 H271 V271 L271 J271">
    <cfRule type="cellIs" dxfId="681" priority="661" stopIfTrue="1" operator="equal">
      <formula>"a"</formula>
    </cfRule>
    <cfRule type="cellIs" dxfId="680" priority="662" stopIfTrue="1" operator="equal">
      <formula>"s"</formula>
    </cfRule>
  </conditionalFormatting>
  <conditionalFormatting sqref="AB269">
    <cfRule type="expression" dxfId="679" priority="655" stopIfTrue="1">
      <formula>AA269=0</formula>
    </cfRule>
  </conditionalFormatting>
  <conditionalFormatting sqref="AD269">
    <cfRule type="cellIs" dxfId="678" priority="656" stopIfTrue="1" operator="equal">
      <formula>"a"</formula>
    </cfRule>
  </conditionalFormatting>
  <conditionalFormatting sqref="D269 P269 F269 R269 N269 T269 H269 V269 L269 J269">
    <cfRule type="cellIs" dxfId="677" priority="657" stopIfTrue="1" operator="equal">
      <formula>"a"</formula>
    </cfRule>
    <cfRule type="cellIs" dxfId="676" priority="658" stopIfTrue="1" operator="equal">
      <formula>"s"</formula>
    </cfRule>
  </conditionalFormatting>
  <conditionalFormatting sqref="AB270">
    <cfRule type="expression" dxfId="675" priority="651" stopIfTrue="1">
      <formula>AA270=0</formula>
    </cfRule>
  </conditionalFormatting>
  <conditionalFormatting sqref="AD270">
    <cfRule type="cellIs" dxfId="674" priority="652" stopIfTrue="1" operator="equal">
      <formula>"a"</formula>
    </cfRule>
  </conditionalFormatting>
  <conditionalFormatting sqref="D270 P270 F270 R270 N270 T270 H270 V270 L270 J270">
    <cfRule type="cellIs" dxfId="673" priority="653" stopIfTrue="1" operator="equal">
      <formula>"a"</formula>
    </cfRule>
    <cfRule type="cellIs" dxfId="672" priority="654" stopIfTrue="1" operator="equal">
      <formula>"s"</formula>
    </cfRule>
  </conditionalFormatting>
  <conditionalFormatting sqref="AB240">
    <cfRule type="expression" dxfId="671" priority="650" stopIfTrue="1">
      <formula>AA240=0</formula>
    </cfRule>
  </conditionalFormatting>
  <conditionalFormatting sqref="AB242">
    <cfRule type="expression" dxfId="670" priority="649" stopIfTrue="1">
      <formula>AA242=0</formula>
    </cfRule>
  </conditionalFormatting>
  <conditionalFormatting sqref="AB262">
    <cfRule type="expression" dxfId="669" priority="648" stopIfTrue="1">
      <formula>AA262=0</formula>
    </cfRule>
  </conditionalFormatting>
  <conditionalFormatting sqref="AB264">
    <cfRule type="expression" dxfId="668" priority="647" stopIfTrue="1">
      <formula>AA264=0</formula>
    </cfRule>
  </conditionalFormatting>
  <conditionalFormatting sqref="Y285 Y355">
    <cfRule type="cellIs" dxfId="667" priority="638" stopIfTrue="1" operator="greaterThan">
      <formula>Z285</formula>
    </cfRule>
    <cfRule type="cellIs" dxfId="666" priority="639" stopIfTrue="1" operator="lessThan">
      <formula>F286</formula>
    </cfRule>
  </conditionalFormatting>
  <conditionalFormatting sqref="D286 D356">
    <cfRule type="expression" dxfId="665" priority="640" stopIfTrue="1">
      <formula>F286=0</formula>
    </cfRule>
  </conditionalFormatting>
  <conditionalFormatting sqref="AD279:AD287 AD345 AD355:AD356 AD294:AD300">
    <cfRule type="cellIs" dxfId="664" priority="641" stopIfTrue="1" operator="equal">
      <formula>"a"</formula>
    </cfRule>
  </conditionalFormatting>
  <conditionalFormatting sqref="D296:W300 D282:W284 D280 D294:W294 D345:W345 F280 H280 J280 L280 N280 P280 R280 T280 V280">
    <cfRule type="cellIs" dxfId="663" priority="642" stopIfTrue="1" operator="equal">
      <formula>"a"</formula>
    </cfRule>
    <cfRule type="cellIs" dxfId="662" priority="643" stopIfTrue="1" operator="equal">
      <formula>"s"</formula>
    </cfRule>
  </conditionalFormatting>
  <conditionalFormatting sqref="AD288">
    <cfRule type="cellIs" dxfId="661" priority="637" stopIfTrue="1" operator="equal">
      <formula>"a"</formula>
    </cfRule>
  </conditionalFormatting>
  <conditionalFormatting sqref="AD292">
    <cfRule type="cellIs" dxfId="660" priority="636" stopIfTrue="1" operator="equal">
      <formula>"a"</formula>
    </cfRule>
  </conditionalFormatting>
  <conditionalFormatting sqref="AD293">
    <cfRule type="cellIs" dxfId="659" priority="635" stopIfTrue="1" operator="equal">
      <formula>"a"</formula>
    </cfRule>
  </conditionalFormatting>
  <conditionalFormatting sqref="AD302">
    <cfRule type="cellIs" dxfId="658" priority="632" stopIfTrue="1" operator="equal">
      <formula>"a"</formula>
    </cfRule>
  </conditionalFormatting>
  <conditionalFormatting sqref="D302:W302">
    <cfRule type="cellIs" dxfId="657" priority="633" stopIfTrue="1" operator="equal">
      <formula>"a"</formula>
    </cfRule>
    <cfRule type="cellIs" dxfId="656" priority="634" stopIfTrue="1" operator="equal">
      <formula>"s"</formula>
    </cfRule>
  </conditionalFormatting>
  <conditionalFormatting sqref="AD301">
    <cfRule type="cellIs" dxfId="655" priority="629" stopIfTrue="1" operator="equal">
      <formula>"a"</formula>
    </cfRule>
  </conditionalFormatting>
  <conditionalFormatting sqref="D301:W301">
    <cfRule type="cellIs" dxfId="654" priority="630" stopIfTrue="1" operator="equal">
      <formula>"a"</formula>
    </cfRule>
    <cfRule type="cellIs" dxfId="653" priority="631" stopIfTrue="1" operator="equal">
      <formula>"s"</formula>
    </cfRule>
  </conditionalFormatting>
  <conditionalFormatting sqref="AB301">
    <cfRule type="expression" dxfId="652" priority="625" stopIfTrue="1">
      <formula>AA302&gt;0</formula>
    </cfRule>
    <cfRule type="expression" dxfId="651" priority="626" stopIfTrue="1">
      <formula>AA301=0</formula>
    </cfRule>
  </conditionalFormatting>
  <conditionalFormatting sqref="AB302">
    <cfRule type="expression" dxfId="650" priority="627" stopIfTrue="1">
      <formula>AA301&gt;0</formula>
    </cfRule>
    <cfRule type="expression" dxfId="649" priority="628" stopIfTrue="1">
      <formula>AA302=0</formula>
    </cfRule>
  </conditionalFormatting>
  <conditionalFormatting sqref="Y301">
    <cfRule type="expression" dxfId="648" priority="624" stopIfTrue="1">
      <formula>SUM(AA302)&gt;0</formula>
    </cfRule>
  </conditionalFormatting>
  <conditionalFormatting sqref="Y302">
    <cfRule type="expression" dxfId="647" priority="623" stopIfTrue="1">
      <formula>SUM(AA302)&gt;0</formula>
    </cfRule>
  </conditionalFormatting>
  <conditionalFormatting sqref="AD303">
    <cfRule type="cellIs" dxfId="646" priority="622" stopIfTrue="1" operator="equal">
      <formula>"a"</formula>
    </cfRule>
  </conditionalFormatting>
  <conditionalFormatting sqref="AB304">
    <cfRule type="expression" dxfId="645" priority="618" stopIfTrue="1">
      <formula>AA304=0</formula>
    </cfRule>
  </conditionalFormatting>
  <conditionalFormatting sqref="AD304">
    <cfRule type="cellIs" dxfId="644" priority="619" stopIfTrue="1" operator="equal">
      <formula>"a"</formula>
    </cfRule>
  </conditionalFormatting>
  <conditionalFormatting sqref="D304:W304">
    <cfRule type="cellIs" dxfId="643" priority="620" stopIfTrue="1" operator="equal">
      <formula>"a"</formula>
    </cfRule>
    <cfRule type="cellIs" dxfId="642" priority="621" stopIfTrue="1" operator="equal">
      <formula>"s"</formula>
    </cfRule>
  </conditionalFormatting>
  <conditionalFormatting sqref="AD317:AD320">
    <cfRule type="cellIs" dxfId="641" priority="615" stopIfTrue="1" operator="equal">
      <formula>"a"</formula>
    </cfRule>
  </conditionalFormatting>
  <conditionalFormatting sqref="D318:W320">
    <cfRule type="cellIs" dxfId="640" priority="616" stopIfTrue="1" operator="equal">
      <formula>"a"</formula>
    </cfRule>
    <cfRule type="cellIs" dxfId="639" priority="617" stopIfTrue="1" operator="equal">
      <formula>"s"</formula>
    </cfRule>
  </conditionalFormatting>
  <conditionalFormatting sqref="AD321:AD323">
    <cfRule type="cellIs" dxfId="638" priority="612" stopIfTrue="1" operator="equal">
      <formula>"a"</formula>
    </cfRule>
  </conditionalFormatting>
  <conditionalFormatting sqref="D321:W323">
    <cfRule type="cellIs" dxfId="637" priority="613" stopIfTrue="1" operator="equal">
      <formula>"a"</formula>
    </cfRule>
    <cfRule type="cellIs" dxfId="636" priority="614" stopIfTrue="1" operator="equal">
      <formula>"s"</formula>
    </cfRule>
  </conditionalFormatting>
  <conditionalFormatting sqref="AD324:AD326">
    <cfRule type="cellIs" dxfId="635" priority="609" stopIfTrue="1" operator="equal">
      <formula>"a"</formula>
    </cfRule>
  </conditionalFormatting>
  <conditionalFormatting sqref="D324:W326">
    <cfRule type="cellIs" dxfId="634" priority="610" stopIfTrue="1" operator="equal">
      <formula>"a"</formula>
    </cfRule>
    <cfRule type="cellIs" dxfId="633" priority="611" stopIfTrue="1" operator="equal">
      <formula>"s"</formula>
    </cfRule>
  </conditionalFormatting>
  <conditionalFormatting sqref="AB316">
    <cfRule type="expression" dxfId="632" priority="605" stopIfTrue="1">
      <formula>AA316=0</formula>
    </cfRule>
  </conditionalFormatting>
  <conditionalFormatting sqref="AD316">
    <cfRule type="cellIs" dxfId="631" priority="606" stopIfTrue="1" operator="equal">
      <formula>"a"</formula>
    </cfRule>
  </conditionalFormatting>
  <conditionalFormatting sqref="D316:W316">
    <cfRule type="cellIs" dxfId="630" priority="607" stopIfTrue="1" operator="equal">
      <formula>"a"</formula>
    </cfRule>
    <cfRule type="cellIs" dxfId="629" priority="608" stopIfTrue="1" operator="equal">
      <formula>"s"</formula>
    </cfRule>
  </conditionalFormatting>
  <conditionalFormatting sqref="AD328">
    <cfRule type="cellIs" dxfId="628" priority="604" stopIfTrue="1" operator="equal">
      <formula>"a"</formula>
    </cfRule>
  </conditionalFormatting>
  <conditionalFormatting sqref="AB329">
    <cfRule type="expression" dxfId="627" priority="600" stopIfTrue="1">
      <formula>AA329=0</formula>
    </cfRule>
  </conditionalFormatting>
  <conditionalFormatting sqref="AD329">
    <cfRule type="cellIs" dxfId="626" priority="601" stopIfTrue="1" operator="equal">
      <formula>"a"</formula>
    </cfRule>
  </conditionalFormatting>
  <conditionalFormatting sqref="D329:W329">
    <cfRule type="cellIs" dxfId="625" priority="602" stopIfTrue="1" operator="equal">
      <formula>"a"</formula>
    </cfRule>
    <cfRule type="cellIs" dxfId="624" priority="603" stopIfTrue="1" operator="equal">
      <formula>"s"</formula>
    </cfRule>
  </conditionalFormatting>
  <conditionalFormatting sqref="AD339:AD342">
    <cfRule type="cellIs" dxfId="623" priority="597" stopIfTrue="1" operator="equal">
      <formula>"a"</formula>
    </cfRule>
  </conditionalFormatting>
  <conditionalFormatting sqref="D340:W342">
    <cfRule type="cellIs" dxfId="622" priority="598" stopIfTrue="1" operator="equal">
      <formula>"a"</formula>
    </cfRule>
    <cfRule type="cellIs" dxfId="621" priority="599" stopIfTrue="1" operator="equal">
      <formula>"s"</formula>
    </cfRule>
  </conditionalFormatting>
  <conditionalFormatting sqref="AD343:AD344">
    <cfRule type="cellIs" dxfId="620" priority="594" stopIfTrue="1" operator="equal">
      <formula>"a"</formula>
    </cfRule>
  </conditionalFormatting>
  <conditionalFormatting sqref="D343:W344">
    <cfRule type="cellIs" dxfId="619" priority="595" stopIfTrue="1" operator="equal">
      <formula>"a"</formula>
    </cfRule>
    <cfRule type="cellIs" dxfId="618" priority="596" stopIfTrue="1" operator="equal">
      <formula>"s"</formula>
    </cfRule>
  </conditionalFormatting>
  <conditionalFormatting sqref="AB338">
    <cfRule type="expression" dxfId="617" priority="590" stopIfTrue="1">
      <formula>AA338=0</formula>
    </cfRule>
  </conditionalFormatting>
  <conditionalFormatting sqref="AD338">
    <cfRule type="cellIs" dxfId="616" priority="591" stopIfTrue="1" operator="equal">
      <formula>"a"</formula>
    </cfRule>
  </conditionalFormatting>
  <conditionalFormatting sqref="D338:W338">
    <cfRule type="cellIs" dxfId="615" priority="592" stopIfTrue="1" operator="equal">
      <formula>"a"</formula>
    </cfRule>
    <cfRule type="cellIs" dxfId="614" priority="593" stopIfTrue="1" operator="equal">
      <formula>"s"</formula>
    </cfRule>
  </conditionalFormatting>
  <conditionalFormatting sqref="AD351">
    <cfRule type="cellIs" dxfId="613" priority="587" stopIfTrue="1" operator="equal">
      <formula>"a"</formula>
    </cfRule>
  </conditionalFormatting>
  <conditionalFormatting sqref="D351:W351">
    <cfRule type="cellIs" dxfId="612" priority="588" stopIfTrue="1" operator="equal">
      <formula>"a"</formula>
    </cfRule>
    <cfRule type="cellIs" dxfId="611" priority="589" stopIfTrue="1" operator="equal">
      <formula>"s"</formula>
    </cfRule>
  </conditionalFormatting>
  <conditionalFormatting sqref="AB347">
    <cfRule type="expression" dxfId="610" priority="583" stopIfTrue="1">
      <formula>AA347=0</formula>
    </cfRule>
  </conditionalFormatting>
  <conditionalFormatting sqref="AD347">
    <cfRule type="cellIs" dxfId="609" priority="584" stopIfTrue="1" operator="equal">
      <formula>"a"</formula>
    </cfRule>
  </conditionalFormatting>
  <conditionalFormatting sqref="D347:W347">
    <cfRule type="cellIs" dxfId="608" priority="585" stopIfTrue="1" operator="equal">
      <formula>"a"</formula>
    </cfRule>
    <cfRule type="cellIs" dxfId="607" priority="586" stopIfTrue="1" operator="equal">
      <formula>"s"</formula>
    </cfRule>
  </conditionalFormatting>
  <conditionalFormatting sqref="AD348:AD350">
    <cfRule type="cellIs" dxfId="606" priority="580" stopIfTrue="1" operator="equal">
      <formula>"a"</formula>
    </cfRule>
  </conditionalFormatting>
  <conditionalFormatting sqref="D349:W350">
    <cfRule type="cellIs" dxfId="605" priority="581" stopIfTrue="1" operator="equal">
      <formula>"a"</formula>
    </cfRule>
    <cfRule type="cellIs" dxfId="604" priority="582" stopIfTrue="1" operator="equal">
      <formula>"s"</formula>
    </cfRule>
  </conditionalFormatting>
  <conditionalFormatting sqref="AB280">
    <cfRule type="expression" dxfId="603" priority="579" stopIfTrue="1">
      <formula>AA280=0</formula>
    </cfRule>
  </conditionalFormatting>
  <conditionalFormatting sqref="AB289">
    <cfRule type="expression" dxfId="602" priority="578" stopIfTrue="1">
      <formula>AA289=0</formula>
    </cfRule>
  </conditionalFormatting>
  <conditionalFormatting sqref="AB291">
    <cfRule type="expression" dxfId="601" priority="575" stopIfTrue="1">
      <formula>AA291=0</formula>
    </cfRule>
  </conditionalFormatting>
  <conditionalFormatting sqref="AB294">
    <cfRule type="expression" dxfId="600" priority="574" stopIfTrue="1">
      <formula>AA294=0</formula>
    </cfRule>
  </conditionalFormatting>
  <conditionalFormatting sqref="AB296:AB300">
    <cfRule type="expression" dxfId="599" priority="539" stopIfTrue="1">
      <formula>SUM($AA$296:$AA$300)&gt;0</formula>
    </cfRule>
    <cfRule type="expression" dxfId="598" priority="573" stopIfTrue="1">
      <formula>AA296=0</formula>
    </cfRule>
  </conditionalFormatting>
  <conditionalFormatting sqref="AB340:AB345">
    <cfRule type="expression" dxfId="597" priority="531" stopIfTrue="1">
      <formula>SUM($AA$340:$AA$345)&gt;0</formula>
    </cfRule>
    <cfRule type="expression" dxfId="596" priority="572" stopIfTrue="1">
      <formula>AA340=0</formula>
    </cfRule>
  </conditionalFormatting>
  <conditionalFormatting sqref="AB349:AB351">
    <cfRule type="expression" dxfId="595" priority="528" stopIfTrue="1">
      <formula>SUM($AA$349:$AA$351)&gt;0</formula>
    </cfRule>
    <cfRule type="expression" dxfId="594" priority="571" stopIfTrue="1">
      <formula>AA349=0</formula>
    </cfRule>
  </conditionalFormatting>
  <conditionalFormatting sqref="AD305:AD308">
    <cfRule type="cellIs" dxfId="593" priority="568" stopIfTrue="1" operator="equal">
      <formula>"a"</formula>
    </cfRule>
  </conditionalFormatting>
  <conditionalFormatting sqref="D306:W308">
    <cfRule type="cellIs" dxfId="592" priority="569" stopIfTrue="1" operator="equal">
      <formula>"a"</formula>
    </cfRule>
    <cfRule type="cellIs" dxfId="591" priority="570" stopIfTrue="1" operator="equal">
      <formula>"s"</formula>
    </cfRule>
  </conditionalFormatting>
  <conditionalFormatting sqref="AD309:AD311">
    <cfRule type="cellIs" dxfId="590" priority="565" stopIfTrue="1" operator="equal">
      <formula>"a"</formula>
    </cfRule>
  </conditionalFormatting>
  <conditionalFormatting sqref="D309:W311">
    <cfRule type="cellIs" dxfId="589" priority="566" stopIfTrue="1" operator="equal">
      <formula>"a"</formula>
    </cfRule>
    <cfRule type="cellIs" dxfId="588" priority="567" stopIfTrue="1" operator="equal">
      <formula>"s"</formula>
    </cfRule>
  </conditionalFormatting>
  <conditionalFormatting sqref="AD312:AD314">
    <cfRule type="cellIs" dxfId="587" priority="562" stopIfTrue="1" operator="equal">
      <formula>"a"</formula>
    </cfRule>
  </conditionalFormatting>
  <conditionalFormatting sqref="D312:W314">
    <cfRule type="cellIs" dxfId="586" priority="563" stopIfTrue="1" operator="equal">
      <formula>"a"</formula>
    </cfRule>
    <cfRule type="cellIs" dxfId="585" priority="564" stopIfTrue="1" operator="equal">
      <formula>"s"</formula>
    </cfRule>
  </conditionalFormatting>
  <conditionalFormatting sqref="AD336">
    <cfRule type="cellIs" dxfId="584" priority="559" stopIfTrue="1" operator="equal">
      <formula>"a"</formula>
    </cfRule>
  </conditionalFormatting>
  <conditionalFormatting sqref="D336:W336">
    <cfRule type="cellIs" dxfId="583" priority="560" stopIfTrue="1" operator="equal">
      <formula>"a"</formula>
    </cfRule>
    <cfRule type="cellIs" dxfId="582" priority="561" stopIfTrue="1" operator="equal">
      <formula>"s"</formula>
    </cfRule>
  </conditionalFormatting>
  <conditionalFormatting sqref="AD330:AD333">
    <cfRule type="cellIs" dxfId="581" priority="556" stopIfTrue="1" operator="equal">
      <formula>"a"</formula>
    </cfRule>
  </conditionalFormatting>
  <conditionalFormatting sqref="D331:W333">
    <cfRule type="cellIs" dxfId="580" priority="557" stopIfTrue="1" operator="equal">
      <formula>"a"</formula>
    </cfRule>
    <cfRule type="cellIs" dxfId="579" priority="558" stopIfTrue="1" operator="equal">
      <formula>"s"</formula>
    </cfRule>
  </conditionalFormatting>
  <conditionalFormatting sqref="AD334:AD335">
    <cfRule type="cellIs" dxfId="578" priority="553" stopIfTrue="1" operator="equal">
      <formula>"a"</formula>
    </cfRule>
  </conditionalFormatting>
  <conditionalFormatting sqref="D334:W335">
    <cfRule type="cellIs" dxfId="577" priority="554" stopIfTrue="1" operator="equal">
      <formula>"a"</formula>
    </cfRule>
    <cfRule type="cellIs" dxfId="576" priority="555" stopIfTrue="1" operator="equal">
      <formula>"s"</formula>
    </cfRule>
  </conditionalFormatting>
  <conditionalFormatting sqref="AB331:AB336">
    <cfRule type="expression" dxfId="575" priority="533" stopIfTrue="1">
      <formula>SUM($AA$331:$AA$336)&gt;0</formula>
    </cfRule>
    <cfRule type="expression" dxfId="574" priority="552" stopIfTrue="1">
      <formula>AA331=0</formula>
    </cfRule>
  </conditionalFormatting>
  <conditionalFormatting sqref="AB290">
    <cfRule type="expression" dxfId="573" priority="645" stopIfTrue="1">
      <formula>AA290=0</formula>
    </cfRule>
  </conditionalFormatting>
  <conditionalFormatting sqref="AD315">
    <cfRule type="cellIs" dxfId="572" priority="551" stopIfTrue="1" operator="equal">
      <formula>"a"</formula>
    </cfRule>
  </conditionalFormatting>
  <conditionalFormatting sqref="AD327">
    <cfRule type="cellIs" dxfId="571" priority="550" stopIfTrue="1" operator="equal">
      <formula>"a"</formula>
    </cfRule>
  </conditionalFormatting>
  <conditionalFormatting sqref="AD337">
    <cfRule type="cellIs" dxfId="570" priority="549" stopIfTrue="1" operator="equal">
      <formula>"a"</formula>
    </cfRule>
  </conditionalFormatting>
  <conditionalFormatting sqref="AD346">
    <cfRule type="cellIs" dxfId="569" priority="548" stopIfTrue="1" operator="equal">
      <formula>"a"</formula>
    </cfRule>
  </conditionalFormatting>
  <conditionalFormatting sqref="AD353">
    <cfRule type="cellIs" dxfId="568" priority="547" stopIfTrue="1" operator="equal">
      <formula>"a"</formula>
    </cfRule>
  </conditionalFormatting>
  <conditionalFormatting sqref="AD352">
    <cfRule type="cellIs" dxfId="567" priority="546" stopIfTrue="1" operator="equal">
      <formula>"a"</formula>
    </cfRule>
  </conditionalFormatting>
  <conditionalFormatting sqref="AB306:AB314">
    <cfRule type="expression" dxfId="566" priority="544" stopIfTrue="1">
      <formula>SUM($AA$306:$AA$314)&gt;0</formula>
    </cfRule>
    <cfRule type="expression" dxfId="565" priority="545" stopIfTrue="1">
      <formula>AA306=0</formula>
    </cfRule>
  </conditionalFormatting>
  <conditionalFormatting sqref="AB315">
    <cfRule type="expression" dxfId="564" priority="543" stopIfTrue="1">
      <formula>AA315=0</formula>
    </cfRule>
  </conditionalFormatting>
  <conditionalFormatting sqref="C315">
    <cfRule type="expression" dxfId="563" priority="542" stopIfTrue="1">
      <formula>COUNTIF($D$314:$W$314,"a")&gt;0</formula>
    </cfRule>
  </conditionalFormatting>
  <conditionalFormatting sqref="AB282:AB284">
    <cfRule type="expression" dxfId="562" priority="540" stopIfTrue="1">
      <formula>SUM($AA$282:$AA$284)&gt;0</formula>
    </cfRule>
    <cfRule type="expression" dxfId="561" priority="541" stopIfTrue="1">
      <formula>AA282=0</formula>
    </cfRule>
  </conditionalFormatting>
  <conditionalFormatting sqref="AB327">
    <cfRule type="expression" dxfId="560" priority="538" stopIfTrue="1">
      <formula>AA327=0</formula>
    </cfRule>
  </conditionalFormatting>
  <conditionalFormatting sqref="AB318:AB326">
    <cfRule type="expression" dxfId="559" priority="536" stopIfTrue="1">
      <formula>SUM($AA$318:$AA$326)&gt;0</formula>
    </cfRule>
    <cfRule type="expression" dxfId="558" priority="537" stopIfTrue="1">
      <formula>AA318=0</formula>
    </cfRule>
  </conditionalFormatting>
  <conditionalFormatting sqref="C327">
    <cfRule type="expression" dxfId="557" priority="535" stopIfTrue="1">
      <formula>COUNTIF($D$326:$W$326,"a")&gt;0</formula>
    </cfRule>
  </conditionalFormatting>
  <conditionalFormatting sqref="AB337">
    <cfRule type="expression" dxfId="556" priority="534" stopIfTrue="1">
      <formula>AA337=0</formula>
    </cfRule>
  </conditionalFormatting>
  <conditionalFormatting sqref="C337">
    <cfRule type="expression" dxfId="555" priority="532" stopIfTrue="1">
      <formula>COUNTIF($D$336:$W$336,"a")&gt;0</formula>
    </cfRule>
  </conditionalFormatting>
  <conditionalFormatting sqref="AB346">
    <cfRule type="expression" dxfId="554" priority="530" stopIfTrue="1">
      <formula>AA346=0</formula>
    </cfRule>
  </conditionalFormatting>
  <conditionalFormatting sqref="C346">
    <cfRule type="expression" dxfId="553" priority="529" stopIfTrue="1">
      <formula>COUNTIF($D$345:$W$345,"a")&gt;0</formula>
    </cfRule>
  </conditionalFormatting>
  <conditionalFormatting sqref="AB353">
    <cfRule type="expression" dxfId="552" priority="527" stopIfTrue="1">
      <formula>AA353=0</formula>
    </cfRule>
  </conditionalFormatting>
  <conditionalFormatting sqref="AB352">
    <cfRule type="expression" dxfId="551" priority="526" stopIfTrue="1">
      <formula>AA352=0</formula>
    </cfRule>
  </conditionalFormatting>
  <conditionalFormatting sqref="C352">
    <cfRule type="expression" dxfId="550" priority="525" stopIfTrue="1">
      <formula>COUNTIF($D$349:$W$349,"a")&gt;0</formula>
    </cfRule>
  </conditionalFormatting>
  <conditionalFormatting sqref="C353">
    <cfRule type="expression" dxfId="549" priority="524" stopIfTrue="1">
      <formula>COUNTIF($D$351:$W$351,"a")&gt;0</formula>
    </cfRule>
  </conditionalFormatting>
  <conditionalFormatting sqref="AD391:AD392">
    <cfRule type="cellIs" dxfId="548" priority="519" stopIfTrue="1" operator="equal">
      <formula>"a"</formula>
    </cfRule>
  </conditionalFormatting>
  <conditionalFormatting sqref="Y386">
    <cfRule type="cellIs" dxfId="547" priority="513" stopIfTrue="1" operator="greaterThan">
      <formula>Z386</formula>
    </cfRule>
    <cfRule type="cellIs" dxfId="546" priority="514" stopIfTrue="1" operator="lessThan">
      <formula>F387</formula>
    </cfRule>
  </conditionalFormatting>
  <conditionalFormatting sqref="D387">
    <cfRule type="expression" dxfId="545" priority="515" stopIfTrue="1">
      <formula>F387=0</formula>
    </cfRule>
  </conditionalFormatting>
  <conditionalFormatting sqref="AD378">
    <cfRule type="cellIs" dxfId="544" priority="516" stopIfTrue="1" operator="equal">
      <formula>"a"</formula>
    </cfRule>
  </conditionalFormatting>
  <conditionalFormatting sqref="Y391">
    <cfRule type="cellIs" dxfId="543" priority="506" stopIfTrue="1" operator="greaterThan">
      <formula>Z391</formula>
    </cfRule>
    <cfRule type="cellIs" dxfId="542" priority="507" stopIfTrue="1" operator="lessThan">
      <formula>F392</formula>
    </cfRule>
  </conditionalFormatting>
  <conditionalFormatting sqref="D392">
    <cfRule type="expression" dxfId="541" priority="508" stopIfTrue="1">
      <formula>F392=0</formula>
    </cfRule>
  </conditionalFormatting>
  <conditionalFormatting sqref="AD388">
    <cfRule type="cellIs" dxfId="540" priority="509" stopIfTrue="1" operator="equal">
      <formula>"a"</formula>
    </cfRule>
  </conditionalFormatting>
  <conditionalFormatting sqref="AB389">
    <cfRule type="expression" dxfId="539" priority="502" stopIfTrue="1">
      <formula>AA389=0</formula>
    </cfRule>
  </conditionalFormatting>
  <conditionalFormatting sqref="AD389">
    <cfRule type="cellIs" dxfId="538" priority="503" stopIfTrue="1" operator="equal">
      <formula>"a"</formula>
    </cfRule>
  </conditionalFormatting>
  <conditionalFormatting sqref="T389 R389 V389 F389 D389 H389 J389 L389 N389 P389">
    <cfRule type="cellIs" dxfId="537" priority="504" stopIfTrue="1" operator="equal">
      <formula>"a"</formula>
    </cfRule>
    <cfRule type="cellIs" dxfId="536" priority="505" stopIfTrue="1" operator="equal">
      <formula>"s"</formula>
    </cfRule>
  </conditionalFormatting>
  <conditionalFormatting sqref="AB390">
    <cfRule type="expression" dxfId="535" priority="498" stopIfTrue="1">
      <formula>AA390=0</formula>
    </cfRule>
  </conditionalFormatting>
  <conditionalFormatting sqref="AD390">
    <cfRule type="cellIs" dxfId="534" priority="499" stopIfTrue="1" operator="equal">
      <formula>"a"</formula>
    </cfRule>
  </conditionalFormatting>
  <conditionalFormatting sqref="T390 R390 V390 F390 D390 H390 J390 L390 N390 P390">
    <cfRule type="cellIs" dxfId="533" priority="500" stopIfTrue="1" operator="equal">
      <formula>"a"</formula>
    </cfRule>
    <cfRule type="cellIs" dxfId="532" priority="501" stopIfTrue="1" operator="equal">
      <formula>"s"</formula>
    </cfRule>
  </conditionalFormatting>
  <conditionalFormatting sqref="Y416">
    <cfRule type="cellIs" dxfId="531" priority="492" stopIfTrue="1" operator="greaterThan">
      <formula>Z416</formula>
    </cfRule>
    <cfRule type="cellIs" dxfId="530" priority="493" stopIfTrue="1" operator="lessThan">
      <formula>F417</formula>
    </cfRule>
  </conditionalFormatting>
  <conditionalFormatting sqref="D417">
    <cfRule type="expression" dxfId="529" priority="494" stopIfTrue="1">
      <formula>F417=0</formula>
    </cfRule>
  </conditionalFormatting>
  <conditionalFormatting sqref="AD412:AD413 AD415:AD417">
    <cfRule type="cellIs" dxfId="528" priority="495" stopIfTrue="1" operator="equal">
      <formula>"a"</formula>
    </cfRule>
  </conditionalFormatting>
  <conditionalFormatting sqref="D413:W413 P415 N415 L415 J415 H415 D415 F415 V415 R415 T415">
    <cfRule type="cellIs" dxfId="527" priority="496" stopIfTrue="1" operator="equal">
      <formula>"a"</formula>
    </cfRule>
    <cfRule type="cellIs" dxfId="526" priority="497" stopIfTrue="1" operator="equal">
      <formula>"s"</formula>
    </cfRule>
  </conditionalFormatting>
  <conditionalFormatting sqref="AD414">
    <cfRule type="cellIs" dxfId="525" priority="489" stopIfTrue="1" operator="equal">
      <formula>"a"</formula>
    </cfRule>
  </conditionalFormatting>
  <conditionalFormatting sqref="T414 R414 V414 F414 D414 H414 J414 L414 N414 P414">
    <cfRule type="cellIs" dxfId="524" priority="490" stopIfTrue="1" operator="equal">
      <formula>"a"</formula>
    </cfRule>
    <cfRule type="cellIs" dxfId="523" priority="491" stopIfTrue="1" operator="equal">
      <formula>"s"</formula>
    </cfRule>
  </conditionalFormatting>
  <conditionalFormatting sqref="Y415">
    <cfRule type="expression" dxfId="522" priority="483" stopIfTrue="1">
      <formula>AA415&gt;0</formula>
    </cfRule>
  </conditionalFormatting>
  <conditionalFormatting sqref="Y414">
    <cfRule type="expression" dxfId="521" priority="486" stopIfTrue="1">
      <formula>AA414&gt;0</formula>
    </cfRule>
  </conditionalFormatting>
  <conditionalFormatting sqref="AB414">
    <cfRule type="expression" dxfId="520" priority="487" stopIfTrue="1">
      <formula>SUM(AA413,AA415)&gt;0</formula>
    </cfRule>
    <cfRule type="expression" dxfId="519" priority="488" stopIfTrue="1">
      <formula>AA414=0</formula>
    </cfRule>
  </conditionalFormatting>
  <conditionalFormatting sqref="AB415">
    <cfRule type="expression" dxfId="518" priority="484" stopIfTrue="1">
      <formula>SUM(AA413:AA414)&gt;0</formula>
    </cfRule>
    <cfRule type="expression" dxfId="517" priority="485" stopIfTrue="1">
      <formula>AA415=0</formula>
    </cfRule>
  </conditionalFormatting>
  <conditionalFormatting sqref="Y413">
    <cfRule type="expression" dxfId="516" priority="480" stopIfTrue="1">
      <formula>SUM(AA414:AA415)&gt;0</formula>
    </cfRule>
  </conditionalFormatting>
  <conditionalFormatting sqref="AB413">
    <cfRule type="expression" dxfId="515" priority="481" stopIfTrue="1">
      <formula>SUM(AA414:AA415)&gt;0</formula>
    </cfRule>
    <cfRule type="expression" dxfId="514" priority="482" stopIfTrue="1">
      <formula>AA413=0</formula>
    </cfRule>
  </conditionalFormatting>
  <conditionalFormatting sqref="Y435 Y452 Y459 Y470">
    <cfRule type="cellIs" dxfId="513" priority="458" stopIfTrue="1" operator="greaterThan">
      <formula>Z435</formula>
    </cfRule>
    <cfRule type="cellIs" dxfId="512" priority="459" stopIfTrue="1" operator="lessThan">
      <formula>F436</formula>
    </cfRule>
  </conditionalFormatting>
  <conditionalFormatting sqref="D460 D486 D471 D436 D453">
    <cfRule type="expression" dxfId="511" priority="460" stopIfTrue="1">
      <formula>F436=0</formula>
    </cfRule>
  </conditionalFormatting>
  <conditionalFormatting sqref="AD442 AD439 AD430:AD437 AD444:AD445 AD447:AD466 AD485:AD486">
    <cfRule type="cellIs" dxfId="510" priority="461" stopIfTrue="1" operator="equal">
      <formula>"a"</formula>
    </cfRule>
  </conditionalFormatting>
  <conditionalFormatting sqref="L463:L465 J463:J465 N463:N465 V463:V465 F463:F465 T463:T465 D463:D465 R463:R465 H463:H465 P463:P465 D455:W455 L447:L449 J451 H451 D451 F451 V451 T451 R451 P451 N451 L451 D439:W439 R442 T442 V442 F442 D442 H442 J442 L442 N442 P442 N447:N449 P447:P449 R447:R449 T447:T449 V447:V449 F447:F449 D447:D449 H447:H449 J447:J449 T431:T434 R431:R434 P431:P434 N431:N434 L431:L434 J431:J434 H431:H434 D431:D434 F431:F434 V431:V434 P444:P445 R444:R445 T444:T445 V444:V445 F444:F445 D444:D445 H444:H445 J444:J445 L444:L445 N444:N445 T456:T458 R456:R458 P456:P458 N456:N458 L456:L458 J456:J458 H456:H458 D456:D458 F456:F458 V456:V458 N474:N479 H474:H479 J474:J479 V474:V479 D474:D479 T474:T479 L474:L479 R474:R479 F474:F479 P474:P479">
    <cfRule type="cellIs" dxfId="509" priority="464" stopIfTrue="1" operator="equal">
      <formula>"a"</formula>
    </cfRule>
    <cfRule type="cellIs" dxfId="508" priority="465" stopIfTrue="1" operator="equal">
      <formula>"s"</formula>
    </cfRule>
  </conditionalFormatting>
  <conditionalFormatting sqref="Y451">
    <cfRule type="expression" dxfId="507" priority="466" stopIfTrue="1">
      <formula>$AA$451&gt;0</formula>
    </cfRule>
  </conditionalFormatting>
  <conditionalFormatting sqref="AD440">
    <cfRule type="cellIs" dxfId="506" priority="453" stopIfTrue="1" operator="equal">
      <formula>"a"</formula>
    </cfRule>
  </conditionalFormatting>
  <conditionalFormatting sqref="AB440">
    <cfRule type="expression" dxfId="505" priority="454" stopIfTrue="1">
      <formula>$AA$451&gt;0</formula>
    </cfRule>
    <cfRule type="expression" dxfId="504" priority="455" stopIfTrue="1">
      <formula>AA440=0</formula>
    </cfRule>
  </conditionalFormatting>
  <conditionalFormatting sqref="D440:W440">
    <cfRule type="cellIs" dxfId="503" priority="456" stopIfTrue="1" operator="equal">
      <formula>"a"</formula>
    </cfRule>
    <cfRule type="cellIs" dxfId="502" priority="457" stopIfTrue="1" operator="equal">
      <formula>"s"</formula>
    </cfRule>
  </conditionalFormatting>
  <conditionalFormatting sqref="AB451">
    <cfRule type="expression" dxfId="501" priority="467" stopIfTrue="1">
      <formula>SUM($AA$439:$AA$449)&gt;0</formula>
    </cfRule>
    <cfRule type="expression" dxfId="500" priority="468" stopIfTrue="1">
      <formula>AA451=0</formula>
    </cfRule>
  </conditionalFormatting>
  <conditionalFormatting sqref="Y475">
    <cfRule type="expression" dxfId="499" priority="473" stopIfTrue="1">
      <formula>#REF!&gt;0</formula>
    </cfRule>
  </conditionalFormatting>
  <conditionalFormatting sqref="Y474">
    <cfRule type="expression" dxfId="498" priority="474" stopIfTrue="1">
      <formula>#REF!&gt;0</formula>
    </cfRule>
  </conditionalFormatting>
  <conditionalFormatting sqref="AB474">
    <cfRule type="expression" dxfId="497" priority="475" stopIfTrue="1">
      <formula>AA474=0</formula>
    </cfRule>
  </conditionalFormatting>
  <conditionalFormatting sqref="AB475">
    <cfRule type="expression" dxfId="496" priority="476" stopIfTrue="1">
      <formula>AA475=0</formula>
    </cfRule>
  </conditionalFormatting>
  <conditionalFormatting sqref="Y485">
    <cfRule type="expression" dxfId="495" priority="477" stopIfTrue="1">
      <formula>X474="na"</formula>
    </cfRule>
    <cfRule type="cellIs" dxfId="494" priority="478" stopIfTrue="1" operator="greaterThan">
      <formula>Z485</formula>
    </cfRule>
    <cfRule type="cellIs" dxfId="493" priority="479" stopIfTrue="1" operator="lessThan">
      <formula>F486</formula>
    </cfRule>
  </conditionalFormatting>
  <conditionalFormatting sqref="AB482">
    <cfRule type="expression" dxfId="492" priority="432" stopIfTrue="1">
      <formula>SUM(AA483:AA484)&gt;0</formula>
    </cfRule>
    <cfRule type="expression" dxfId="491" priority="449" stopIfTrue="1">
      <formula>AA482=0</formula>
    </cfRule>
  </conditionalFormatting>
  <conditionalFormatting sqref="AD480 AD482:AD484">
    <cfRule type="cellIs" dxfId="490" priority="450" stopIfTrue="1" operator="equal">
      <formula>"a"</formula>
    </cfRule>
  </conditionalFormatting>
  <conditionalFormatting sqref="N480 H480 J480 V480 D480 T480 L480 R480 F480 P480 P482:P484 F482:F484 R482:R484 L482:L484 T482:T484 D482:D484 V482:V484 J482:J484 H482:H484 N482:N484">
    <cfRule type="cellIs" dxfId="489" priority="451" stopIfTrue="1" operator="equal">
      <formula>"a"</formula>
    </cfRule>
    <cfRule type="cellIs" dxfId="488" priority="452" stopIfTrue="1" operator="equal">
      <formula>"s"</formula>
    </cfRule>
  </conditionalFormatting>
  <conditionalFormatting sqref="AD481">
    <cfRule type="cellIs" dxfId="487" priority="448" stopIfTrue="1" operator="equal">
      <formula>"a"</formula>
    </cfRule>
  </conditionalFormatting>
  <conditionalFormatting sqref="AB439">
    <cfRule type="expression" dxfId="486" priority="462" stopIfTrue="1">
      <formula>AA451&gt;0</formula>
    </cfRule>
    <cfRule type="expression" dxfId="485" priority="463" stopIfTrue="1">
      <formula>AA439=0</formula>
    </cfRule>
  </conditionalFormatting>
  <conditionalFormatting sqref="AB442">
    <cfRule type="expression" dxfId="484" priority="446" stopIfTrue="1">
      <formula>$AA$451&gt;0</formula>
    </cfRule>
    <cfRule type="expression" dxfId="483" priority="447" stopIfTrue="1">
      <formula>AA442=0</formula>
    </cfRule>
  </conditionalFormatting>
  <conditionalFormatting sqref="AB444">
    <cfRule type="expression" dxfId="482" priority="444" stopIfTrue="1">
      <formula>$AA$451&gt;0</formula>
    </cfRule>
    <cfRule type="expression" dxfId="481" priority="445" stopIfTrue="1">
      <formula>AA444=0</formula>
    </cfRule>
  </conditionalFormatting>
  <conditionalFormatting sqref="AB445">
    <cfRule type="expression" dxfId="480" priority="442" stopIfTrue="1">
      <formula>$AA$451&gt;0</formula>
    </cfRule>
    <cfRule type="expression" dxfId="479" priority="443" stopIfTrue="1">
      <formula>AA445=0</formula>
    </cfRule>
  </conditionalFormatting>
  <conditionalFormatting sqref="AB447">
    <cfRule type="expression" dxfId="478" priority="440" stopIfTrue="1">
      <formula>$AA$451&gt;0</formula>
    </cfRule>
    <cfRule type="expression" dxfId="477" priority="441" stopIfTrue="1">
      <formula>AA447=0</formula>
    </cfRule>
  </conditionalFormatting>
  <conditionalFormatting sqref="AB448">
    <cfRule type="expression" dxfId="476" priority="438" stopIfTrue="1">
      <formula>$AA$451&gt;0</formula>
    </cfRule>
    <cfRule type="expression" dxfId="475" priority="439" stopIfTrue="1">
      <formula>AA448=0</formula>
    </cfRule>
  </conditionalFormatting>
  <conditionalFormatting sqref="AB449">
    <cfRule type="expression" dxfId="474" priority="436" stopIfTrue="1">
      <formula>$AA$451&gt;0</formula>
    </cfRule>
    <cfRule type="expression" dxfId="473" priority="437" stopIfTrue="1">
      <formula>AA449=0</formula>
    </cfRule>
  </conditionalFormatting>
  <conditionalFormatting sqref="AB480">
    <cfRule type="expression" dxfId="472" priority="433" stopIfTrue="1">
      <formula>AA480=0</formula>
    </cfRule>
  </conditionalFormatting>
  <conditionalFormatting sqref="AB483">
    <cfRule type="expression" dxfId="471" priority="430" stopIfTrue="1">
      <formula>SUM(AA482,AA484)&gt;0</formula>
    </cfRule>
    <cfRule type="expression" dxfId="470" priority="431" stopIfTrue="1">
      <formula>AA483=0</formula>
    </cfRule>
  </conditionalFormatting>
  <conditionalFormatting sqref="AB484">
    <cfRule type="expression" dxfId="469" priority="428" stopIfTrue="1">
      <formula>SUM(AA482:AA483)&gt;0</formula>
    </cfRule>
    <cfRule type="expression" dxfId="468" priority="429" stopIfTrue="1">
      <formula>$AA$484=0</formula>
    </cfRule>
  </conditionalFormatting>
  <conditionalFormatting sqref="Y482">
    <cfRule type="expression" dxfId="467" priority="427" stopIfTrue="1">
      <formula>SUM(AA483:AA484)&gt;0</formula>
    </cfRule>
  </conditionalFormatting>
  <conditionalFormatting sqref="Y483">
    <cfRule type="expression" dxfId="466" priority="426" stopIfTrue="1">
      <formula>AA483&gt;0</formula>
    </cfRule>
  </conditionalFormatting>
  <conditionalFormatting sqref="Y484">
    <cfRule type="expression" dxfId="465" priority="425" stopIfTrue="1">
      <formula>AA484&gt;0</formula>
    </cfRule>
  </conditionalFormatting>
  <conditionalFormatting sqref="AB431">
    <cfRule type="expression" dxfId="464" priority="424" stopIfTrue="1">
      <formula>AA431=0</formula>
    </cfRule>
  </conditionalFormatting>
  <conditionalFormatting sqref="AB432">
    <cfRule type="expression" dxfId="463" priority="423" stopIfTrue="1">
      <formula>AA432=0</formula>
    </cfRule>
  </conditionalFormatting>
  <conditionalFormatting sqref="AB433">
    <cfRule type="expression" dxfId="462" priority="422" stopIfTrue="1">
      <formula>AA433=0</formula>
    </cfRule>
  </conditionalFormatting>
  <conditionalFormatting sqref="AB434">
    <cfRule type="expression" dxfId="461" priority="421" stopIfTrue="1">
      <formula>AA434=0</formula>
    </cfRule>
  </conditionalFormatting>
  <conditionalFormatting sqref="AB455">
    <cfRule type="expression" dxfId="460" priority="420" stopIfTrue="1">
      <formula>AA455=0</formula>
    </cfRule>
  </conditionalFormatting>
  <conditionalFormatting sqref="AB456">
    <cfRule type="expression" dxfId="459" priority="419" stopIfTrue="1">
      <formula>AA456=0</formula>
    </cfRule>
  </conditionalFormatting>
  <conditionalFormatting sqref="AB457">
    <cfRule type="expression" dxfId="458" priority="418" stopIfTrue="1">
      <formula>AA457=0</formula>
    </cfRule>
  </conditionalFormatting>
  <conditionalFormatting sqref="AB458">
    <cfRule type="expression" dxfId="457" priority="417" stopIfTrue="1">
      <formula>AA458=0</formula>
    </cfRule>
  </conditionalFormatting>
  <conditionalFormatting sqref="AB463">
    <cfRule type="expression" dxfId="456" priority="416" stopIfTrue="1">
      <formula>AA463=0</formula>
    </cfRule>
  </conditionalFormatting>
  <conditionalFormatting sqref="AB464">
    <cfRule type="expression" dxfId="455" priority="415" stopIfTrue="1">
      <formula>AA464=0</formula>
    </cfRule>
  </conditionalFormatting>
  <conditionalFormatting sqref="AB465">
    <cfRule type="expression" dxfId="454" priority="414" stopIfTrue="1">
      <formula>AA465=0</formula>
    </cfRule>
  </conditionalFormatting>
  <conditionalFormatting sqref="AB476">
    <cfRule type="expression" dxfId="453" priority="413" stopIfTrue="1">
      <formula>AA476=0</formula>
    </cfRule>
  </conditionalFormatting>
  <conditionalFormatting sqref="AB477">
    <cfRule type="expression" dxfId="452" priority="412" stopIfTrue="1">
      <formula>AA477=0</formula>
    </cfRule>
  </conditionalFormatting>
  <conditionalFormatting sqref="AB478">
    <cfRule type="expression" dxfId="451" priority="411" stopIfTrue="1">
      <formula>AA478=0</formula>
    </cfRule>
  </conditionalFormatting>
  <conditionalFormatting sqref="AB479">
    <cfRule type="expression" dxfId="450" priority="410" stopIfTrue="1">
      <formula>AA479=0</formula>
    </cfRule>
  </conditionalFormatting>
  <conditionalFormatting sqref="Y442 Y444:Y445 Y447:Y449">
    <cfRule type="expression" dxfId="449" priority="409" stopIfTrue="1">
      <formula>$AA$451&gt;0</formula>
    </cfRule>
  </conditionalFormatting>
  <conditionalFormatting sqref="Y439">
    <cfRule type="expression" dxfId="448" priority="408" stopIfTrue="1">
      <formula>$AA$451&gt;0</formula>
    </cfRule>
  </conditionalFormatting>
  <conditionalFormatting sqref="Y440">
    <cfRule type="expression" dxfId="447" priority="407" stopIfTrue="1">
      <formula>$AA$451&gt;0</formula>
    </cfRule>
  </conditionalFormatting>
  <conditionalFormatting sqref="D564:E564 D582 D591:E591 D605:E605">
    <cfRule type="expression" dxfId="446" priority="404" stopIfTrue="1">
      <formula>F564=0</formula>
    </cfRule>
  </conditionalFormatting>
  <conditionalFormatting sqref="AD565 AD581:AD582 AD604:AD605">
    <cfRule type="cellIs" dxfId="445" priority="405" stopIfTrue="1" operator="equal">
      <formula>"a"</formula>
    </cfRule>
  </conditionalFormatting>
  <conditionalFormatting sqref="AD583 AD563:AD564 AD590:AD592">
    <cfRule type="cellIs" dxfId="444" priority="406" stopIfTrue="1" operator="equal">
      <formula>"a"</formula>
    </cfRule>
  </conditionalFormatting>
  <conditionalFormatting sqref="AD554">
    <cfRule type="cellIs" dxfId="443" priority="403" stopIfTrue="1" operator="equal">
      <formula>"a"</formula>
    </cfRule>
  </conditionalFormatting>
  <conditionalFormatting sqref="AB555 AB562">
    <cfRule type="expression" dxfId="442" priority="399" stopIfTrue="1">
      <formula>AA555=0</formula>
    </cfRule>
  </conditionalFormatting>
  <conditionalFormatting sqref="AD555 AD562">
    <cfRule type="cellIs" dxfId="441" priority="400" stopIfTrue="1" operator="equal">
      <formula>"a"</formula>
    </cfRule>
  </conditionalFormatting>
  <conditionalFormatting sqref="D555:W555 D562:W562">
    <cfRule type="cellIs" dxfId="440" priority="401" stopIfTrue="1" operator="equal">
      <formula>"a"</formula>
    </cfRule>
    <cfRule type="cellIs" dxfId="439" priority="402" stopIfTrue="1" operator="equal">
      <formula>"s"</formula>
    </cfRule>
  </conditionalFormatting>
  <conditionalFormatting sqref="AB560:AB561">
    <cfRule type="expression" dxfId="438" priority="395" stopIfTrue="1">
      <formula>AA560=0</formula>
    </cfRule>
  </conditionalFormatting>
  <conditionalFormatting sqref="AD560:AD561">
    <cfRule type="cellIs" dxfId="437" priority="396" stopIfTrue="1" operator="equal">
      <formula>"a"</formula>
    </cfRule>
  </conditionalFormatting>
  <conditionalFormatting sqref="D560:W561">
    <cfRule type="cellIs" dxfId="436" priority="397" stopIfTrue="1" operator="equal">
      <formula>"a"</formula>
    </cfRule>
    <cfRule type="cellIs" dxfId="435" priority="398" stopIfTrue="1" operator="equal">
      <formula>"s"</formula>
    </cfRule>
  </conditionalFormatting>
  <conditionalFormatting sqref="AB558:AB559">
    <cfRule type="expression" dxfId="434" priority="391" stopIfTrue="1">
      <formula>AA558=0</formula>
    </cfRule>
  </conditionalFormatting>
  <conditionalFormatting sqref="AD558:AD559">
    <cfRule type="cellIs" dxfId="433" priority="392" stopIfTrue="1" operator="equal">
      <formula>"a"</formula>
    </cfRule>
  </conditionalFormatting>
  <conditionalFormatting sqref="D558:W559">
    <cfRule type="cellIs" dxfId="432" priority="393" stopIfTrue="1" operator="equal">
      <formula>"a"</formula>
    </cfRule>
    <cfRule type="cellIs" dxfId="431" priority="394" stopIfTrue="1" operator="equal">
      <formula>"s"</formula>
    </cfRule>
  </conditionalFormatting>
  <conditionalFormatting sqref="AB556:AB557">
    <cfRule type="expression" dxfId="430" priority="387" stopIfTrue="1">
      <formula>AA556=0</formula>
    </cfRule>
  </conditionalFormatting>
  <conditionalFormatting sqref="AD556:AD557">
    <cfRule type="cellIs" dxfId="429" priority="388" stopIfTrue="1" operator="equal">
      <formula>"a"</formula>
    </cfRule>
  </conditionalFormatting>
  <conditionalFormatting sqref="D556:W557">
    <cfRule type="cellIs" dxfId="428" priority="389" stopIfTrue="1" operator="equal">
      <formula>"a"</formula>
    </cfRule>
    <cfRule type="cellIs" dxfId="427" priority="390" stopIfTrue="1" operator="equal">
      <formula>"s"</formula>
    </cfRule>
  </conditionalFormatting>
  <conditionalFormatting sqref="AB566">
    <cfRule type="expression" dxfId="426" priority="383" stopIfTrue="1">
      <formula>AA566=0</formula>
    </cfRule>
  </conditionalFormatting>
  <conditionalFormatting sqref="AD566">
    <cfRule type="cellIs" dxfId="425" priority="384" stopIfTrue="1" operator="equal">
      <formula>"a"</formula>
    </cfRule>
  </conditionalFormatting>
  <conditionalFormatting sqref="D566:W566">
    <cfRule type="cellIs" dxfId="424" priority="385" stopIfTrue="1" operator="equal">
      <formula>"a"</formula>
    </cfRule>
    <cfRule type="cellIs" dxfId="423" priority="386" stopIfTrue="1" operator="equal">
      <formula>"s"</formula>
    </cfRule>
  </conditionalFormatting>
  <conditionalFormatting sqref="AB567:AB569">
    <cfRule type="expression" dxfId="422" priority="379" stopIfTrue="1">
      <formula>AA567=0</formula>
    </cfRule>
  </conditionalFormatting>
  <conditionalFormatting sqref="AD567:AD569">
    <cfRule type="cellIs" dxfId="421" priority="380" stopIfTrue="1" operator="equal">
      <formula>"a"</formula>
    </cfRule>
  </conditionalFormatting>
  <conditionalFormatting sqref="D567:W569">
    <cfRule type="cellIs" dxfId="420" priority="381" stopIfTrue="1" operator="equal">
      <formula>"a"</formula>
    </cfRule>
    <cfRule type="cellIs" dxfId="419" priority="382" stopIfTrue="1" operator="equal">
      <formula>"s"</formula>
    </cfRule>
  </conditionalFormatting>
  <conditionalFormatting sqref="AB571:AB572">
    <cfRule type="expression" dxfId="418" priority="375" stopIfTrue="1">
      <formula>AA571=0</formula>
    </cfRule>
  </conditionalFormatting>
  <conditionalFormatting sqref="AD571:AD574">
    <cfRule type="cellIs" dxfId="417" priority="376" stopIfTrue="1" operator="equal">
      <formula>"a"</formula>
    </cfRule>
  </conditionalFormatting>
  <conditionalFormatting sqref="D571:W574">
    <cfRule type="cellIs" dxfId="416" priority="377" stopIfTrue="1" operator="equal">
      <formula>"a"</formula>
    </cfRule>
    <cfRule type="cellIs" dxfId="415" priority="378" stopIfTrue="1" operator="equal">
      <formula>"s"</formula>
    </cfRule>
  </conditionalFormatting>
  <conditionalFormatting sqref="AB570">
    <cfRule type="expression" dxfId="414" priority="371" stopIfTrue="1">
      <formula>AA570=0</formula>
    </cfRule>
  </conditionalFormatting>
  <conditionalFormatting sqref="AD570">
    <cfRule type="cellIs" dxfId="413" priority="372" stopIfTrue="1" operator="equal">
      <formula>"a"</formula>
    </cfRule>
  </conditionalFormatting>
  <conditionalFormatting sqref="D570:W570">
    <cfRule type="cellIs" dxfId="412" priority="373" stopIfTrue="1" operator="equal">
      <formula>"a"</formula>
    </cfRule>
    <cfRule type="cellIs" dxfId="411" priority="374" stopIfTrue="1" operator="equal">
      <formula>"s"</formula>
    </cfRule>
  </conditionalFormatting>
  <conditionalFormatting sqref="AB577">
    <cfRule type="expression" dxfId="410" priority="367" stopIfTrue="1">
      <formula>AA577=0</formula>
    </cfRule>
  </conditionalFormatting>
  <conditionalFormatting sqref="AD577">
    <cfRule type="cellIs" dxfId="409" priority="368" stopIfTrue="1" operator="equal">
      <formula>"a"</formula>
    </cfRule>
  </conditionalFormatting>
  <conditionalFormatting sqref="D577:W577">
    <cfRule type="cellIs" dxfId="408" priority="369" stopIfTrue="1" operator="equal">
      <formula>"a"</formula>
    </cfRule>
    <cfRule type="cellIs" dxfId="407" priority="370" stopIfTrue="1" operator="equal">
      <formula>"s"</formula>
    </cfRule>
  </conditionalFormatting>
  <conditionalFormatting sqref="AB576">
    <cfRule type="expression" dxfId="406" priority="363" stopIfTrue="1">
      <formula>AA576=0</formula>
    </cfRule>
  </conditionalFormatting>
  <conditionalFormatting sqref="AD576">
    <cfRule type="cellIs" dxfId="405" priority="364" stopIfTrue="1" operator="equal">
      <formula>"a"</formula>
    </cfRule>
  </conditionalFormatting>
  <conditionalFormatting sqref="D576:W576">
    <cfRule type="cellIs" dxfId="404" priority="365" stopIfTrue="1" operator="equal">
      <formula>"a"</formula>
    </cfRule>
    <cfRule type="cellIs" dxfId="403" priority="366" stopIfTrue="1" operator="equal">
      <formula>"s"</formula>
    </cfRule>
  </conditionalFormatting>
  <conditionalFormatting sqref="AD575">
    <cfRule type="cellIs" dxfId="402" priority="360" stopIfTrue="1" operator="equal">
      <formula>"a"</formula>
    </cfRule>
  </conditionalFormatting>
  <conditionalFormatting sqref="D575:W575">
    <cfRule type="cellIs" dxfId="401" priority="361" stopIfTrue="1" operator="equal">
      <formula>"a"</formula>
    </cfRule>
    <cfRule type="cellIs" dxfId="400" priority="362" stopIfTrue="1" operator="equal">
      <formula>"s"</formula>
    </cfRule>
  </conditionalFormatting>
  <conditionalFormatting sqref="AB578">
    <cfRule type="expression" dxfId="399" priority="356" stopIfTrue="1">
      <formula>AA578=0</formula>
    </cfRule>
  </conditionalFormatting>
  <conditionalFormatting sqref="AD578">
    <cfRule type="cellIs" dxfId="398" priority="357" stopIfTrue="1" operator="equal">
      <formula>"a"</formula>
    </cfRule>
  </conditionalFormatting>
  <conditionalFormatting sqref="D578:W578">
    <cfRule type="cellIs" dxfId="397" priority="358" stopIfTrue="1" operator="equal">
      <formula>"a"</formula>
    </cfRule>
    <cfRule type="cellIs" dxfId="396" priority="359" stopIfTrue="1" operator="equal">
      <formula>"s"</formula>
    </cfRule>
  </conditionalFormatting>
  <conditionalFormatting sqref="AB580">
    <cfRule type="expression" dxfId="395" priority="352" stopIfTrue="1">
      <formula>AA580=0</formula>
    </cfRule>
  </conditionalFormatting>
  <conditionalFormatting sqref="AD580">
    <cfRule type="cellIs" dxfId="394" priority="353" stopIfTrue="1" operator="equal">
      <formula>"a"</formula>
    </cfRule>
  </conditionalFormatting>
  <conditionalFormatting sqref="D580:W580">
    <cfRule type="cellIs" dxfId="393" priority="354" stopIfTrue="1" operator="equal">
      <formula>"a"</formula>
    </cfRule>
    <cfRule type="cellIs" dxfId="392" priority="355" stopIfTrue="1" operator="equal">
      <formula>"s"</formula>
    </cfRule>
  </conditionalFormatting>
  <conditionalFormatting sqref="AB579">
    <cfRule type="expression" dxfId="391" priority="348" stopIfTrue="1">
      <formula>AA579=0</formula>
    </cfRule>
  </conditionalFormatting>
  <conditionalFormatting sqref="AD579">
    <cfRule type="cellIs" dxfId="390" priority="349" stopIfTrue="1" operator="equal">
      <formula>"a"</formula>
    </cfRule>
  </conditionalFormatting>
  <conditionalFormatting sqref="D579:W579">
    <cfRule type="cellIs" dxfId="389" priority="350" stopIfTrue="1" operator="equal">
      <formula>"a"</formula>
    </cfRule>
    <cfRule type="cellIs" dxfId="388" priority="351" stopIfTrue="1" operator="equal">
      <formula>"s"</formula>
    </cfRule>
  </conditionalFormatting>
  <conditionalFormatting sqref="AB584 AB587 AB589">
    <cfRule type="expression" dxfId="387" priority="344" stopIfTrue="1">
      <formula>AA584=0</formula>
    </cfRule>
  </conditionalFormatting>
  <conditionalFormatting sqref="AD584 AD589">
    <cfRule type="cellIs" dxfId="386" priority="345" stopIfTrue="1" operator="equal">
      <formula>"a"</formula>
    </cfRule>
  </conditionalFormatting>
  <conditionalFormatting sqref="D584:W584 D589:W589">
    <cfRule type="cellIs" dxfId="385" priority="346" stopIfTrue="1" operator="equal">
      <formula>"a"</formula>
    </cfRule>
    <cfRule type="cellIs" dxfId="384" priority="347" stopIfTrue="1" operator="equal">
      <formula>"s"</formula>
    </cfRule>
  </conditionalFormatting>
  <conditionalFormatting sqref="AD587">
    <cfRule type="cellIs" dxfId="383" priority="341" stopIfTrue="1" operator="equal">
      <formula>"a"</formula>
    </cfRule>
  </conditionalFormatting>
  <conditionalFormatting sqref="D587:W587">
    <cfRule type="cellIs" dxfId="382" priority="342" stopIfTrue="1" operator="equal">
      <formula>"a"</formula>
    </cfRule>
    <cfRule type="cellIs" dxfId="381" priority="343" stopIfTrue="1" operator="equal">
      <formula>"s"</formula>
    </cfRule>
  </conditionalFormatting>
  <conditionalFormatting sqref="AB585:AB586">
    <cfRule type="expression" dxfId="380" priority="337" stopIfTrue="1">
      <formula>AA585=0</formula>
    </cfRule>
  </conditionalFormatting>
  <conditionalFormatting sqref="AD585:AD586">
    <cfRule type="cellIs" dxfId="379" priority="338" stopIfTrue="1" operator="equal">
      <formula>"a"</formula>
    </cfRule>
  </conditionalFormatting>
  <conditionalFormatting sqref="D585:W586">
    <cfRule type="cellIs" dxfId="378" priority="339" stopIfTrue="1" operator="equal">
      <formula>"a"</formula>
    </cfRule>
    <cfRule type="cellIs" dxfId="377" priority="340" stopIfTrue="1" operator="equal">
      <formula>"s"</formula>
    </cfRule>
  </conditionalFormatting>
  <conditionalFormatting sqref="AB573">
    <cfRule type="expression" dxfId="376" priority="307" stopIfTrue="1">
      <formula>AA575&gt;0</formula>
    </cfRule>
    <cfRule type="expression" dxfId="375" priority="308" stopIfTrue="1">
      <formula>AA573=0</formula>
    </cfRule>
  </conditionalFormatting>
  <conditionalFormatting sqref="Y573">
    <cfRule type="expression" dxfId="374" priority="306" stopIfTrue="1">
      <formula>AA575&gt;0</formula>
    </cfRule>
  </conditionalFormatting>
  <conditionalFormatting sqref="AB574">
    <cfRule type="expression" dxfId="373" priority="302" stopIfTrue="1">
      <formula>AA575&gt;0</formula>
    </cfRule>
    <cfRule type="expression" dxfId="372" priority="303" stopIfTrue="1">
      <formula>AA574=0</formula>
    </cfRule>
  </conditionalFormatting>
  <conditionalFormatting sqref="AB575">
    <cfRule type="expression" dxfId="371" priority="304" stopIfTrue="1">
      <formula>SUM(AA573:AA574)&gt;0</formula>
    </cfRule>
    <cfRule type="expression" dxfId="370" priority="305" stopIfTrue="1">
      <formula>AA575=0</formula>
    </cfRule>
  </conditionalFormatting>
  <conditionalFormatting sqref="Y574">
    <cfRule type="expression" dxfId="369" priority="301" stopIfTrue="1">
      <formula>AA575&gt;0</formula>
    </cfRule>
  </conditionalFormatting>
  <conditionalFormatting sqref="Y575">
    <cfRule type="expression" dxfId="368" priority="300" stopIfTrue="1">
      <formula>SUM(AA575)&gt;0</formula>
    </cfRule>
  </conditionalFormatting>
  <conditionalFormatting sqref="AB588">
    <cfRule type="expression" dxfId="367" priority="299" stopIfTrue="1">
      <formula>AA588=0</formula>
    </cfRule>
  </conditionalFormatting>
  <conditionalFormatting sqref="AD588">
    <cfRule type="cellIs" dxfId="366" priority="296" stopIfTrue="1" operator="equal">
      <formula>"a"</formula>
    </cfRule>
  </conditionalFormatting>
  <conditionalFormatting sqref="D588:W588">
    <cfRule type="cellIs" dxfId="365" priority="297" stopIfTrue="1" operator="equal">
      <formula>"a"</formula>
    </cfRule>
    <cfRule type="cellIs" dxfId="364" priority="298" stopIfTrue="1" operator="equal">
      <formula>"s"</formula>
    </cfRule>
  </conditionalFormatting>
  <conditionalFormatting sqref="Y563">
    <cfRule type="cellIs" dxfId="363" priority="294" stopIfTrue="1" operator="greaterThan">
      <formula>Z563</formula>
    </cfRule>
    <cfRule type="cellIs" dxfId="362" priority="295" stopIfTrue="1" operator="lessThan">
      <formula>F564</formula>
    </cfRule>
  </conditionalFormatting>
  <conditionalFormatting sqref="Y581">
    <cfRule type="cellIs" dxfId="361" priority="292" stopIfTrue="1" operator="greaterThan">
      <formula>Z581</formula>
    </cfRule>
    <cfRule type="cellIs" dxfId="360" priority="293" stopIfTrue="1" operator="lessThan">
      <formula>F582</formula>
    </cfRule>
  </conditionalFormatting>
  <conditionalFormatting sqref="Y590">
    <cfRule type="cellIs" dxfId="359" priority="290" stopIfTrue="1" operator="greaterThan">
      <formula>Z590</formula>
    </cfRule>
    <cfRule type="cellIs" dxfId="358" priority="291" stopIfTrue="1" operator="lessThan">
      <formula>F591</formula>
    </cfRule>
  </conditionalFormatting>
  <conditionalFormatting sqref="Y604">
    <cfRule type="cellIs" dxfId="357" priority="288" stopIfTrue="1" operator="greaterThan">
      <formula>Z604</formula>
    </cfRule>
    <cfRule type="cellIs" dxfId="356" priority="289" stopIfTrue="1" operator="lessThan">
      <formula>F605</formula>
    </cfRule>
  </conditionalFormatting>
  <conditionalFormatting sqref="AB25">
    <cfRule type="expression" dxfId="355" priority="287" stopIfTrue="1">
      <formula>$AA$27&gt;0</formula>
    </cfRule>
  </conditionalFormatting>
  <conditionalFormatting sqref="AB26">
    <cfRule type="expression" dxfId="354" priority="286" stopIfTrue="1">
      <formula>$AA$27&gt;0</formula>
    </cfRule>
  </conditionalFormatting>
  <conditionalFormatting sqref="AB27">
    <cfRule type="expression" dxfId="353" priority="285" stopIfTrue="1">
      <formula>SUM($AA$25:$AA$26)&gt;0</formula>
    </cfRule>
    <cfRule type="expression" dxfId="352" priority="882" stopIfTrue="1">
      <formula>AA27=0</formula>
    </cfRule>
  </conditionalFormatting>
  <conditionalFormatting sqref="Y25">
    <cfRule type="expression" dxfId="351" priority="284" stopIfTrue="1">
      <formula>$AA$27&gt;0</formula>
    </cfRule>
  </conditionalFormatting>
  <conditionalFormatting sqref="Y26">
    <cfRule type="expression" dxfId="350" priority="283" stopIfTrue="1">
      <formula>$AA$27&gt;0</formula>
    </cfRule>
  </conditionalFormatting>
  <conditionalFormatting sqref="AB28">
    <cfRule type="expression" dxfId="349" priority="282" stopIfTrue="1">
      <formula>$AA$28=0</formula>
    </cfRule>
  </conditionalFormatting>
  <conditionalFormatting sqref="AD161:AD166">
    <cfRule type="cellIs" dxfId="348" priority="281" stopIfTrue="1" operator="equal">
      <formula>"a"</formula>
    </cfRule>
  </conditionalFormatting>
  <conditionalFormatting sqref="AB161:AB166">
    <cfRule type="expression" dxfId="347" priority="280" stopIfTrue="1">
      <formula>AA161=0</formula>
    </cfRule>
  </conditionalFormatting>
  <conditionalFormatting sqref="Y167">
    <cfRule type="cellIs" dxfId="346" priority="276" stopIfTrue="1" operator="greaterThan">
      <formula>Z167</formula>
    </cfRule>
    <cfRule type="cellIs" dxfId="345" priority="277" stopIfTrue="1" operator="lessThan">
      <formula>F168</formula>
    </cfRule>
  </conditionalFormatting>
  <conditionalFormatting sqref="D168">
    <cfRule type="expression" dxfId="344" priority="278" stopIfTrue="1">
      <formula>F168=0</formula>
    </cfRule>
  </conditionalFormatting>
  <conditionalFormatting sqref="AD160 AD167:AD168">
    <cfRule type="cellIs" dxfId="343" priority="279" stopIfTrue="1" operator="equal">
      <formula>"a"</formula>
    </cfRule>
  </conditionalFormatting>
  <conditionalFormatting sqref="D161:W166">
    <cfRule type="cellIs" dxfId="342" priority="274" stopIfTrue="1" operator="equal">
      <formula>"a"</formula>
    </cfRule>
    <cfRule type="cellIs" dxfId="341" priority="275" stopIfTrue="1" operator="equal">
      <formula>"s"</formula>
    </cfRule>
  </conditionalFormatting>
  <conditionalFormatting sqref="Y618">
    <cfRule type="cellIs" dxfId="340" priority="268" stopIfTrue="1" operator="greaterThan">
      <formula>Z618</formula>
    </cfRule>
    <cfRule type="cellIs" dxfId="339" priority="269" stopIfTrue="1" operator="lessThan">
      <formula>F619</formula>
    </cfRule>
  </conditionalFormatting>
  <conditionalFormatting sqref="D619">
    <cfRule type="expression" dxfId="338" priority="270" stopIfTrue="1">
      <formula>F619=0</formula>
    </cfRule>
  </conditionalFormatting>
  <conditionalFormatting sqref="D608:W617">
    <cfRule type="cellIs" dxfId="337" priority="272" stopIfTrue="1" operator="equal">
      <formula>"a"</formula>
    </cfRule>
    <cfRule type="cellIs" dxfId="336" priority="273" stopIfTrue="1" operator="equal">
      <formula>"s"</formula>
    </cfRule>
  </conditionalFormatting>
  <conditionalFormatting sqref="AB608:AB609">
    <cfRule type="expression" dxfId="335" priority="267" stopIfTrue="1">
      <formula>AA608=0</formula>
    </cfRule>
  </conditionalFormatting>
  <conditionalFormatting sqref="AB610">
    <cfRule type="expression" dxfId="334" priority="266" stopIfTrue="1">
      <formula>AA610=0</formula>
    </cfRule>
  </conditionalFormatting>
  <conditionalFormatting sqref="AB611">
    <cfRule type="expression" dxfId="333" priority="265" stopIfTrue="1">
      <formula>AA611=0</formula>
    </cfRule>
  </conditionalFormatting>
  <conditionalFormatting sqref="AB612:AB613">
    <cfRule type="expression" dxfId="332" priority="264" stopIfTrue="1">
      <formula>AA612=0</formula>
    </cfRule>
  </conditionalFormatting>
  <conditionalFormatting sqref="AB614:AB616">
    <cfRule type="expression" dxfId="331" priority="263" stopIfTrue="1">
      <formula>AA614=0</formula>
    </cfRule>
  </conditionalFormatting>
  <conditionalFormatting sqref="AB617">
    <cfRule type="expression" dxfId="330" priority="262" stopIfTrue="1">
      <formula>AA617=0</formula>
    </cfRule>
  </conditionalFormatting>
  <conditionalFormatting sqref="AD65">
    <cfRule type="cellIs" dxfId="329" priority="261" stopIfTrue="1" operator="equal">
      <formula>"a"</formula>
    </cfRule>
  </conditionalFormatting>
  <conditionalFormatting sqref="D55:W59 D65:W65">
    <cfRule type="cellIs" dxfId="328" priority="259" stopIfTrue="1" operator="equal">
      <formula>"a"</formula>
    </cfRule>
    <cfRule type="cellIs" dxfId="327" priority="260" stopIfTrue="1" operator="equal">
      <formula>"s"</formula>
    </cfRule>
  </conditionalFormatting>
  <conditionalFormatting sqref="AB55">
    <cfRule type="expression" dxfId="326" priority="255" stopIfTrue="1">
      <formula>AA55=0</formula>
    </cfRule>
  </conditionalFormatting>
  <conditionalFormatting sqref="AB56">
    <cfRule type="expression" dxfId="325" priority="254" stopIfTrue="1">
      <formula>AA56=0</formula>
    </cfRule>
  </conditionalFormatting>
  <conditionalFormatting sqref="AB57">
    <cfRule type="expression" dxfId="324" priority="253" stopIfTrue="1">
      <formula>AA57=0</formula>
    </cfRule>
  </conditionalFormatting>
  <conditionalFormatting sqref="AB58">
    <cfRule type="expression" dxfId="323" priority="252" stopIfTrue="1">
      <formula>AA58=0</formula>
    </cfRule>
  </conditionalFormatting>
  <conditionalFormatting sqref="AB59">
    <cfRule type="expression" dxfId="322" priority="251" stopIfTrue="1">
      <formula>AA59=0</formula>
    </cfRule>
  </conditionalFormatting>
  <conditionalFormatting sqref="AB65">
    <cfRule type="expression" dxfId="321" priority="250" stopIfTrue="1">
      <formula>AA65=0</formula>
    </cfRule>
  </conditionalFormatting>
  <conditionalFormatting sqref="AD61">
    <cfRule type="cellIs" dxfId="320" priority="249" stopIfTrue="1" operator="equal">
      <formula>"a"</formula>
    </cfRule>
  </conditionalFormatting>
  <conditionalFormatting sqref="D61:W61">
    <cfRule type="cellIs" dxfId="319" priority="247" stopIfTrue="1" operator="equal">
      <formula>"a"</formula>
    </cfRule>
    <cfRule type="cellIs" dxfId="318" priority="248" stopIfTrue="1" operator="equal">
      <formula>"s"</formula>
    </cfRule>
  </conditionalFormatting>
  <conditionalFormatting sqref="AB61">
    <cfRule type="expression" dxfId="317" priority="246" stopIfTrue="1">
      <formula>AA61=0</formula>
    </cfRule>
  </conditionalFormatting>
  <conditionalFormatting sqref="AD60">
    <cfRule type="cellIs" dxfId="316" priority="245" stopIfTrue="1" operator="equal">
      <formula>"a"</formula>
    </cfRule>
  </conditionalFormatting>
  <conditionalFormatting sqref="D60:W60">
    <cfRule type="cellIs" dxfId="315" priority="243" stopIfTrue="1" operator="equal">
      <formula>"a"</formula>
    </cfRule>
    <cfRule type="cellIs" dxfId="314" priority="244" stopIfTrue="1" operator="equal">
      <formula>"s"</formula>
    </cfRule>
  </conditionalFormatting>
  <conditionalFormatting sqref="AB60">
    <cfRule type="expression" dxfId="313" priority="242" stopIfTrue="1">
      <formula>AA60=0</formula>
    </cfRule>
  </conditionalFormatting>
  <conditionalFormatting sqref="AD64">
    <cfRule type="cellIs" dxfId="312" priority="241" stopIfTrue="1" operator="equal">
      <formula>"a"</formula>
    </cfRule>
  </conditionalFormatting>
  <conditionalFormatting sqref="D64:W64">
    <cfRule type="cellIs" dxfId="311" priority="239" stopIfTrue="1" operator="equal">
      <formula>"a"</formula>
    </cfRule>
    <cfRule type="cellIs" dxfId="310" priority="240" stopIfTrue="1" operator="equal">
      <formula>"s"</formula>
    </cfRule>
  </conditionalFormatting>
  <conditionalFormatting sqref="AB64">
    <cfRule type="expression" dxfId="309" priority="238" stopIfTrue="1">
      <formula>AA64=0</formula>
    </cfRule>
  </conditionalFormatting>
  <conditionalFormatting sqref="AD62">
    <cfRule type="cellIs" dxfId="308" priority="237" stopIfTrue="1" operator="equal">
      <formula>"a"</formula>
    </cfRule>
  </conditionalFormatting>
  <conditionalFormatting sqref="D62:W62">
    <cfRule type="cellIs" dxfId="307" priority="235" stopIfTrue="1" operator="equal">
      <formula>"a"</formula>
    </cfRule>
    <cfRule type="cellIs" dxfId="306" priority="236" stopIfTrue="1" operator="equal">
      <formula>"s"</formula>
    </cfRule>
  </conditionalFormatting>
  <conditionalFormatting sqref="AB62">
    <cfRule type="expression" dxfId="305" priority="234" stopIfTrue="1">
      <formula>AA62=0</formula>
    </cfRule>
  </conditionalFormatting>
  <conditionalFormatting sqref="AD63">
    <cfRule type="cellIs" dxfId="304" priority="233" stopIfTrue="1" operator="equal">
      <formula>"a"</formula>
    </cfRule>
  </conditionalFormatting>
  <conditionalFormatting sqref="D63:W63">
    <cfRule type="cellIs" dxfId="303" priority="231" stopIfTrue="1" operator="equal">
      <formula>"a"</formula>
    </cfRule>
    <cfRule type="cellIs" dxfId="302" priority="232" stopIfTrue="1" operator="equal">
      <formula>"s"</formula>
    </cfRule>
  </conditionalFormatting>
  <conditionalFormatting sqref="AB63">
    <cfRule type="expression" dxfId="301" priority="230" stopIfTrue="1">
      <formula>AA63=0</formula>
    </cfRule>
  </conditionalFormatting>
  <conditionalFormatting sqref="AD173 AD186 AD180 AD178 AD176 AD171">
    <cfRule type="cellIs" dxfId="300" priority="227" stopIfTrue="1" operator="equal">
      <formula>"a"</formula>
    </cfRule>
  </conditionalFormatting>
  <conditionalFormatting sqref="D171:W171 D173:W173 D186:W186 D180:W180 D178:W178 D176:W176">
    <cfRule type="cellIs" dxfId="299" priority="228" stopIfTrue="1" operator="equal">
      <formula>"a"</formula>
    </cfRule>
    <cfRule type="cellIs" dxfId="298" priority="229" stopIfTrue="1" operator="equal">
      <formula>"s"</formula>
    </cfRule>
  </conditionalFormatting>
  <conditionalFormatting sqref="AB171">
    <cfRule type="expression" dxfId="297" priority="223" stopIfTrue="1">
      <formula>AA171=0</formula>
    </cfRule>
  </conditionalFormatting>
  <conditionalFormatting sqref="AB173">
    <cfRule type="expression" dxfId="296" priority="222" stopIfTrue="1">
      <formula>AA173=0</formula>
    </cfRule>
  </conditionalFormatting>
  <conditionalFormatting sqref="AB176">
    <cfRule type="expression" dxfId="295" priority="221" stopIfTrue="1">
      <formula>AA176=0</formula>
    </cfRule>
  </conditionalFormatting>
  <conditionalFormatting sqref="AB178">
    <cfRule type="expression" dxfId="294" priority="220" stopIfTrue="1">
      <formula>AA178=0</formula>
    </cfRule>
  </conditionalFormatting>
  <conditionalFormatting sqref="AB180">
    <cfRule type="expression" dxfId="293" priority="219" stopIfTrue="1">
      <formula>AA180=0</formula>
    </cfRule>
  </conditionalFormatting>
  <conditionalFormatting sqref="AB186">
    <cfRule type="expression" dxfId="292" priority="218" stopIfTrue="1">
      <formula>AA186=0</formula>
    </cfRule>
  </conditionalFormatting>
  <conditionalFormatting sqref="AD172">
    <cfRule type="cellIs" dxfId="291" priority="215" stopIfTrue="1" operator="equal">
      <formula>"a"</formula>
    </cfRule>
  </conditionalFormatting>
  <conditionalFormatting sqref="D172:W172">
    <cfRule type="cellIs" dxfId="290" priority="216" stopIfTrue="1" operator="equal">
      <formula>"a"</formula>
    </cfRule>
    <cfRule type="cellIs" dxfId="289" priority="217" stopIfTrue="1" operator="equal">
      <formula>"s"</formula>
    </cfRule>
  </conditionalFormatting>
  <conditionalFormatting sqref="AB172">
    <cfRule type="expression" dxfId="288" priority="214" stopIfTrue="1">
      <formula>AA172=0</formula>
    </cfRule>
  </conditionalFormatting>
  <conditionalFormatting sqref="AD185">
    <cfRule type="cellIs" dxfId="287" priority="211" stopIfTrue="1" operator="equal">
      <formula>"a"</formula>
    </cfRule>
  </conditionalFormatting>
  <conditionalFormatting sqref="D185:W185">
    <cfRule type="cellIs" dxfId="286" priority="212" stopIfTrue="1" operator="equal">
      <formula>"a"</formula>
    </cfRule>
    <cfRule type="cellIs" dxfId="285" priority="213" stopIfTrue="1" operator="equal">
      <formula>"s"</formula>
    </cfRule>
  </conditionalFormatting>
  <conditionalFormatting sqref="AB185">
    <cfRule type="expression" dxfId="284" priority="210" stopIfTrue="1">
      <formula>AA185=0</formula>
    </cfRule>
  </conditionalFormatting>
  <conditionalFormatting sqref="AD183">
    <cfRule type="cellIs" dxfId="283" priority="207" stopIfTrue="1" operator="equal">
      <formula>"a"</formula>
    </cfRule>
  </conditionalFormatting>
  <conditionalFormatting sqref="D183:W183">
    <cfRule type="cellIs" dxfId="282" priority="208" stopIfTrue="1" operator="equal">
      <formula>"a"</formula>
    </cfRule>
    <cfRule type="cellIs" dxfId="281" priority="209" stopIfTrue="1" operator="equal">
      <formula>"s"</formula>
    </cfRule>
  </conditionalFormatting>
  <conditionalFormatting sqref="AB183">
    <cfRule type="expression" dxfId="280" priority="206" stopIfTrue="1">
      <formula>AA183=0</formula>
    </cfRule>
  </conditionalFormatting>
  <conditionalFormatting sqref="AD182">
    <cfRule type="cellIs" dxfId="279" priority="203" stopIfTrue="1" operator="equal">
      <formula>"a"</formula>
    </cfRule>
  </conditionalFormatting>
  <conditionalFormatting sqref="D182:W182">
    <cfRule type="cellIs" dxfId="278" priority="204" stopIfTrue="1" operator="equal">
      <formula>"a"</formula>
    </cfRule>
    <cfRule type="cellIs" dxfId="277" priority="205" stopIfTrue="1" operator="equal">
      <formula>"s"</formula>
    </cfRule>
  </conditionalFormatting>
  <conditionalFormatting sqref="AB182">
    <cfRule type="expression" dxfId="276" priority="202" stopIfTrue="1">
      <formula>AA182=0</formula>
    </cfRule>
  </conditionalFormatting>
  <conditionalFormatting sqref="AD225">
    <cfRule type="cellIs" dxfId="275" priority="199" stopIfTrue="1" operator="equal">
      <formula>"a"</formula>
    </cfRule>
  </conditionalFormatting>
  <conditionalFormatting sqref="D225:W225">
    <cfRule type="cellIs" dxfId="274" priority="200" stopIfTrue="1" operator="equal">
      <formula>"a"</formula>
    </cfRule>
    <cfRule type="cellIs" dxfId="273" priority="201" stopIfTrue="1" operator="equal">
      <formula>"s"</formula>
    </cfRule>
  </conditionalFormatting>
  <conditionalFormatting sqref="AB223">
    <cfRule type="expression" dxfId="272" priority="190" stopIfTrue="1">
      <formula>AA223=0</formula>
    </cfRule>
  </conditionalFormatting>
  <conditionalFormatting sqref="AD223">
    <cfRule type="cellIs" dxfId="271" priority="191" stopIfTrue="1" operator="equal">
      <formula>"a"</formula>
    </cfRule>
  </conditionalFormatting>
  <conditionalFormatting sqref="D223:W223">
    <cfRule type="cellIs" dxfId="270" priority="192" stopIfTrue="1" operator="equal">
      <formula>"a"</formula>
    </cfRule>
    <cfRule type="cellIs" dxfId="269" priority="193" stopIfTrue="1" operator="equal">
      <formula>"s"</formula>
    </cfRule>
  </conditionalFormatting>
  <conditionalFormatting sqref="AB231">
    <cfRule type="expression" dxfId="268" priority="186" stopIfTrue="1">
      <formula>AA231=0</formula>
    </cfRule>
  </conditionalFormatting>
  <conditionalFormatting sqref="AD231">
    <cfRule type="cellIs" dxfId="267" priority="187" stopIfTrue="1" operator="equal">
      <formula>"a"</formula>
    </cfRule>
  </conditionalFormatting>
  <conditionalFormatting sqref="D231:W231">
    <cfRule type="cellIs" dxfId="266" priority="188" stopIfTrue="1" operator="equal">
      <formula>"a"</formula>
    </cfRule>
    <cfRule type="cellIs" dxfId="265" priority="189" stopIfTrue="1" operator="equal">
      <formula>"s"</formula>
    </cfRule>
  </conditionalFormatting>
  <conditionalFormatting sqref="AB220">
    <cfRule type="expression" dxfId="264" priority="182" stopIfTrue="1">
      <formula>AA220=0</formula>
    </cfRule>
  </conditionalFormatting>
  <conditionalFormatting sqref="AD220">
    <cfRule type="cellIs" dxfId="263" priority="183" stopIfTrue="1" operator="equal">
      <formula>"a"</formula>
    </cfRule>
  </conditionalFormatting>
  <conditionalFormatting sqref="D220:W220">
    <cfRule type="cellIs" dxfId="262" priority="184" stopIfTrue="1" operator="equal">
      <formula>"a"</formula>
    </cfRule>
    <cfRule type="cellIs" dxfId="261" priority="185" stopIfTrue="1" operator="equal">
      <formula>"s"</formula>
    </cfRule>
  </conditionalFormatting>
  <conditionalFormatting sqref="AB230">
    <cfRule type="expression" dxfId="260" priority="178" stopIfTrue="1">
      <formula>AA230=0</formula>
    </cfRule>
  </conditionalFormatting>
  <conditionalFormatting sqref="AD230">
    <cfRule type="cellIs" dxfId="259" priority="179" stopIfTrue="1" operator="equal">
      <formula>"a"</formula>
    </cfRule>
  </conditionalFormatting>
  <conditionalFormatting sqref="D230:W230">
    <cfRule type="cellIs" dxfId="258" priority="180" stopIfTrue="1" operator="equal">
      <formula>"a"</formula>
    </cfRule>
    <cfRule type="cellIs" dxfId="257" priority="181" stopIfTrue="1" operator="equal">
      <formula>"s"</formula>
    </cfRule>
  </conditionalFormatting>
  <conditionalFormatting sqref="AB227">
    <cfRule type="expression" dxfId="256" priority="174" stopIfTrue="1">
      <formula>AA227=0</formula>
    </cfRule>
  </conditionalFormatting>
  <conditionalFormatting sqref="AD227">
    <cfRule type="cellIs" dxfId="255" priority="175" stopIfTrue="1" operator="equal">
      <formula>"a"</formula>
    </cfRule>
  </conditionalFormatting>
  <conditionalFormatting sqref="D227:W227">
    <cfRule type="cellIs" dxfId="254" priority="176" stopIfTrue="1" operator="equal">
      <formula>"a"</formula>
    </cfRule>
    <cfRule type="cellIs" dxfId="253" priority="177" stopIfTrue="1" operator="equal">
      <formula>"s"</formula>
    </cfRule>
  </conditionalFormatting>
  <conditionalFormatting sqref="AB229">
    <cfRule type="expression" dxfId="252" priority="170" stopIfTrue="1">
      <formula>AA229=0</formula>
    </cfRule>
  </conditionalFormatting>
  <conditionalFormatting sqref="AD229">
    <cfRule type="cellIs" dxfId="251" priority="171" stopIfTrue="1" operator="equal">
      <formula>"a"</formula>
    </cfRule>
  </conditionalFormatting>
  <conditionalFormatting sqref="D229:W229">
    <cfRule type="cellIs" dxfId="250" priority="172" stopIfTrue="1" operator="equal">
      <formula>"a"</formula>
    </cfRule>
    <cfRule type="cellIs" dxfId="249" priority="173" stopIfTrue="1" operator="equal">
      <formula>"s"</formula>
    </cfRule>
  </conditionalFormatting>
  <conditionalFormatting sqref="AB228">
    <cfRule type="expression" dxfId="248" priority="166" stopIfTrue="1">
      <formula>AA228=0</formula>
    </cfRule>
  </conditionalFormatting>
  <conditionalFormatting sqref="AD228">
    <cfRule type="cellIs" dxfId="247" priority="167" stopIfTrue="1" operator="equal">
      <formula>"a"</formula>
    </cfRule>
  </conditionalFormatting>
  <conditionalFormatting sqref="D228:W228">
    <cfRule type="cellIs" dxfId="246" priority="168" stopIfTrue="1" operator="equal">
      <formula>"a"</formula>
    </cfRule>
    <cfRule type="cellIs" dxfId="245" priority="169" stopIfTrue="1" operator="equal">
      <formula>"s"</formula>
    </cfRule>
  </conditionalFormatting>
  <conditionalFormatting sqref="AB235">
    <cfRule type="expression" dxfId="244" priority="162" stopIfTrue="1">
      <formula>AA235=0</formula>
    </cfRule>
  </conditionalFormatting>
  <conditionalFormatting sqref="AD235">
    <cfRule type="cellIs" dxfId="243" priority="163" stopIfTrue="1" operator="equal">
      <formula>"a"</formula>
    </cfRule>
  </conditionalFormatting>
  <conditionalFormatting sqref="D235:W235">
    <cfRule type="cellIs" dxfId="242" priority="164" stopIfTrue="1" operator="equal">
      <formula>"a"</formula>
    </cfRule>
    <cfRule type="cellIs" dxfId="241" priority="165" stopIfTrue="1" operator="equal">
      <formula>"s"</formula>
    </cfRule>
  </conditionalFormatting>
  <conditionalFormatting sqref="AB234">
    <cfRule type="expression" dxfId="240" priority="158" stopIfTrue="1">
      <formula>AA234=0</formula>
    </cfRule>
  </conditionalFormatting>
  <conditionalFormatting sqref="AD234">
    <cfRule type="cellIs" dxfId="239" priority="159" stopIfTrue="1" operator="equal">
      <formula>"a"</formula>
    </cfRule>
  </conditionalFormatting>
  <conditionalFormatting sqref="D234:W234">
    <cfRule type="cellIs" dxfId="238" priority="160" stopIfTrue="1" operator="equal">
      <formula>"a"</formula>
    </cfRule>
    <cfRule type="cellIs" dxfId="237" priority="161" stopIfTrue="1" operator="equal">
      <formula>"s"</formula>
    </cfRule>
  </conditionalFormatting>
  <conditionalFormatting sqref="AB219">
    <cfRule type="expression" dxfId="236" priority="154" stopIfTrue="1">
      <formula>AA219=0</formula>
    </cfRule>
  </conditionalFormatting>
  <conditionalFormatting sqref="AD219">
    <cfRule type="cellIs" dxfId="235" priority="155" stopIfTrue="1" operator="equal">
      <formula>"a"</formula>
    </cfRule>
  </conditionalFormatting>
  <conditionalFormatting sqref="D219:W219">
    <cfRule type="cellIs" dxfId="234" priority="156" stopIfTrue="1" operator="equal">
      <formula>"a"</formula>
    </cfRule>
    <cfRule type="cellIs" dxfId="233" priority="157" stopIfTrue="1" operator="equal">
      <formula>"s"</formula>
    </cfRule>
  </conditionalFormatting>
  <conditionalFormatting sqref="AB233">
    <cfRule type="expression" dxfId="232" priority="150" stopIfTrue="1">
      <formula>AA233=0</formula>
    </cfRule>
  </conditionalFormatting>
  <conditionalFormatting sqref="AD233">
    <cfRule type="cellIs" dxfId="231" priority="151" stopIfTrue="1" operator="equal">
      <formula>"a"</formula>
    </cfRule>
  </conditionalFormatting>
  <conditionalFormatting sqref="D233:W233">
    <cfRule type="cellIs" dxfId="230" priority="152" stopIfTrue="1" operator="equal">
      <formula>"a"</formula>
    </cfRule>
    <cfRule type="cellIs" dxfId="229" priority="153" stopIfTrue="1" operator="equal">
      <formula>"s"</formula>
    </cfRule>
  </conditionalFormatting>
  <conditionalFormatting sqref="AB225">
    <cfRule type="expression" dxfId="228" priority="194" stopIfTrue="1">
      <formula>AA225=0</formula>
    </cfRule>
  </conditionalFormatting>
  <conditionalFormatting sqref="Y368">
    <cfRule type="cellIs" dxfId="227" priority="146" stopIfTrue="1" operator="greaterThan">
      <formula>Z368</formula>
    </cfRule>
    <cfRule type="cellIs" dxfId="226" priority="147" stopIfTrue="1" operator="lessThan">
      <formula>F369</formula>
    </cfRule>
  </conditionalFormatting>
  <conditionalFormatting sqref="D369">
    <cfRule type="expression" dxfId="225" priority="148" stopIfTrue="1">
      <formula>F369=0</formula>
    </cfRule>
  </conditionalFormatting>
  <conditionalFormatting sqref="AD357 AD368:AD369">
    <cfRule type="cellIs" dxfId="224" priority="149" stopIfTrue="1" operator="equal">
      <formula>"a"</formula>
    </cfRule>
  </conditionalFormatting>
  <conditionalFormatting sqref="AD359">
    <cfRule type="cellIs" dxfId="223" priority="145" stopIfTrue="1" operator="equal">
      <formula>"a"</formula>
    </cfRule>
  </conditionalFormatting>
  <conditionalFormatting sqref="AB364">
    <cfRule type="expression" dxfId="222" priority="141" stopIfTrue="1">
      <formula>AA364=0</formula>
    </cfRule>
  </conditionalFormatting>
  <conditionalFormatting sqref="AD364">
    <cfRule type="cellIs" dxfId="221" priority="142" stopIfTrue="1" operator="equal">
      <formula>"a"</formula>
    </cfRule>
  </conditionalFormatting>
  <conditionalFormatting sqref="T364 R364 V364 F364 D364 H364 J364 L364 N364 P364">
    <cfRule type="cellIs" dxfId="220" priority="143" stopIfTrue="1" operator="equal">
      <formula>"a"</formula>
    </cfRule>
    <cfRule type="cellIs" dxfId="219" priority="144" stopIfTrue="1" operator="equal">
      <formula>"s"</formula>
    </cfRule>
  </conditionalFormatting>
  <conditionalFormatting sqref="AD358">
    <cfRule type="cellIs" dxfId="218" priority="140" stopIfTrue="1" operator="equal">
      <formula>"a"</formula>
    </cfRule>
  </conditionalFormatting>
  <conditionalFormatting sqref="AD363">
    <cfRule type="cellIs" dxfId="217" priority="139" stopIfTrue="1" operator="equal">
      <formula>"a"</formula>
    </cfRule>
  </conditionalFormatting>
  <conditionalFormatting sqref="AD361">
    <cfRule type="cellIs" dxfId="216" priority="138" stopIfTrue="1" operator="equal">
      <formula>"a"</formula>
    </cfRule>
  </conditionalFormatting>
  <conditionalFormatting sqref="AB366">
    <cfRule type="expression" dxfId="215" priority="134" stopIfTrue="1">
      <formula>AA366=0</formula>
    </cfRule>
  </conditionalFormatting>
  <conditionalFormatting sqref="AD366">
    <cfRule type="cellIs" dxfId="214" priority="135" stopIfTrue="1" operator="equal">
      <formula>"a"</formula>
    </cfRule>
  </conditionalFormatting>
  <conditionalFormatting sqref="T366 R366 V366 F366 D366 H366 J366 L366 N366 P366">
    <cfRule type="cellIs" dxfId="213" priority="136" stopIfTrue="1" operator="equal">
      <formula>"a"</formula>
    </cfRule>
    <cfRule type="cellIs" dxfId="212" priority="137" stopIfTrue="1" operator="equal">
      <formula>"s"</formula>
    </cfRule>
  </conditionalFormatting>
  <conditionalFormatting sqref="AD365">
    <cfRule type="cellIs" dxfId="211" priority="133" stopIfTrue="1" operator="equal">
      <formula>"a"</formula>
    </cfRule>
  </conditionalFormatting>
  <conditionalFormatting sqref="AB367">
    <cfRule type="expression" dxfId="210" priority="129" stopIfTrue="1">
      <formula>AA367=0</formula>
    </cfRule>
  </conditionalFormatting>
  <conditionalFormatting sqref="AD367">
    <cfRule type="cellIs" dxfId="209" priority="130" stopIfTrue="1" operator="equal">
      <formula>"a"</formula>
    </cfRule>
  </conditionalFormatting>
  <conditionalFormatting sqref="T367 R367 V367 F367 D367 H367 J367 L367 N367 P367">
    <cfRule type="cellIs" dxfId="208" priority="131" stopIfTrue="1" operator="equal">
      <formula>"a"</formula>
    </cfRule>
    <cfRule type="cellIs" dxfId="207" priority="132" stopIfTrue="1" operator="equal">
      <formula>"s"</formula>
    </cfRule>
  </conditionalFormatting>
  <conditionalFormatting sqref="AB360">
    <cfRule type="expression" dxfId="206" priority="125" stopIfTrue="1">
      <formula>AA360=0</formula>
    </cfRule>
  </conditionalFormatting>
  <conditionalFormatting sqref="AD360">
    <cfRule type="cellIs" dxfId="205" priority="126" stopIfTrue="1" operator="equal">
      <formula>"a"</formula>
    </cfRule>
  </conditionalFormatting>
  <conditionalFormatting sqref="T360 R360 V360 F360 D360 H360 J360 L360 N360 P360">
    <cfRule type="cellIs" dxfId="204" priority="127" stopIfTrue="1" operator="equal">
      <formula>"a"</formula>
    </cfRule>
    <cfRule type="cellIs" dxfId="203" priority="128" stopIfTrue="1" operator="equal">
      <formula>"s"</formula>
    </cfRule>
  </conditionalFormatting>
  <conditionalFormatting sqref="AB362">
    <cfRule type="expression" dxfId="202" priority="121" stopIfTrue="1">
      <formula>AA362=0</formula>
    </cfRule>
  </conditionalFormatting>
  <conditionalFormatting sqref="AD362">
    <cfRule type="cellIs" dxfId="201" priority="122" stopIfTrue="1" operator="equal">
      <formula>"a"</formula>
    </cfRule>
  </conditionalFormatting>
  <conditionalFormatting sqref="T362 R362 V362 F362 D362 H362 J362 L362 N362 P362">
    <cfRule type="cellIs" dxfId="200" priority="123" stopIfTrue="1" operator="equal">
      <formula>"a"</formula>
    </cfRule>
    <cfRule type="cellIs" dxfId="199" priority="124" stopIfTrue="1" operator="equal">
      <formula>"s"</formula>
    </cfRule>
  </conditionalFormatting>
  <conditionalFormatting sqref="Y409">
    <cfRule type="cellIs" dxfId="198" priority="115" stopIfTrue="1" operator="greaterThan">
      <formula>Z409</formula>
    </cfRule>
    <cfRule type="cellIs" dxfId="197" priority="116" stopIfTrue="1" operator="lessThan">
      <formula>F410</formula>
    </cfRule>
  </conditionalFormatting>
  <conditionalFormatting sqref="D410">
    <cfRule type="expression" dxfId="196" priority="117" stopIfTrue="1">
      <formula>F410=0</formula>
    </cfRule>
  </conditionalFormatting>
  <conditionalFormatting sqref="AD406 AD408:AD410">
    <cfRule type="cellIs" dxfId="195" priority="118" stopIfTrue="1" operator="equal">
      <formula>"a"</formula>
    </cfRule>
  </conditionalFormatting>
  <conditionalFormatting sqref="D408:W408">
    <cfRule type="cellIs" dxfId="194" priority="119" stopIfTrue="1" operator="equal">
      <formula>"a"</formula>
    </cfRule>
    <cfRule type="cellIs" dxfId="193" priority="120" stopIfTrue="1" operator="equal">
      <formula>"s"</formula>
    </cfRule>
  </conditionalFormatting>
  <conditionalFormatting sqref="AB408">
    <cfRule type="expression" dxfId="192" priority="114" stopIfTrue="1">
      <formula>AA408=0</formula>
    </cfRule>
  </conditionalFormatting>
  <conditionalFormatting sqref="AD407">
    <cfRule type="cellIs" dxfId="191" priority="113" stopIfTrue="1" operator="equal">
      <formula>"a"</formula>
    </cfRule>
  </conditionalFormatting>
  <conditionalFormatting sqref="AD594">
    <cfRule type="cellIs" dxfId="190" priority="110" stopIfTrue="1" operator="equal">
      <formula>"a"</formula>
    </cfRule>
  </conditionalFormatting>
  <conditionalFormatting sqref="D594:W594">
    <cfRule type="cellIs" dxfId="189" priority="111" stopIfTrue="1" operator="equal">
      <formula>"a"</formula>
    </cfRule>
    <cfRule type="cellIs" dxfId="188" priority="112" stopIfTrue="1" operator="equal">
      <formula>"s"</formula>
    </cfRule>
  </conditionalFormatting>
  <conditionalFormatting sqref="AB602">
    <cfRule type="expression" dxfId="187" priority="103" stopIfTrue="1">
      <formula>AA602=0</formula>
    </cfRule>
  </conditionalFormatting>
  <conditionalFormatting sqref="AD602">
    <cfRule type="cellIs" dxfId="186" priority="104" stopIfTrue="1" operator="equal">
      <formula>"a"</formula>
    </cfRule>
  </conditionalFormatting>
  <conditionalFormatting sqref="D602:W602">
    <cfRule type="cellIs" dxfId="185" priority="105" stopIfTrue="1" operator="equal">
      <formula>"a"</formula>
    </cfRule>
    <cfRule type="cellIs" dxfId="184" priority="106" stopIfTrue="1" operator="equal">
      <formula>"s"</formula>
    </cfRule>
  </conditionalFormatting>
  <conditionalFormatting sqref="AB599">
    <cfRule type="expression" dxfId="183" priority="99" stopIfTrue="1">
      <formula>AA599=0</formula>
    </cfRule>
  </conditionalFormatting>
  <conditionalFormatting sqref="AD599">
    <cfRule type="cellIs" dxfId="182" priority="100" stopIfTrue="1" operator="equal">
      <formula>"a"</formula>
    </cfRule>
  </conditionalFormatting>
  <conditionalFormatting sqref="D599:W599">
    <cfRule type="cellIs" dxfId="181" priority="101" stopIfTrue="1" operator="equal">
      <formula>"a"</formula>
    </cfRule>
    <cfRule type="cellIs" dxfId="180" priority="102" stopIfTrue="1" operator="equal">
      <formula>"s"</formula>
    </cfRule>
  </conditionalFormatting>
  <conditionalFormatting sqref="AB598">
    <cfRule type="expression" dxfId="179" priority="95" stopIfTrue="1">
      <formula>AA598=0</formula>
    </cfRule>
  </conditionalFormatting>
  <conditionalFormatting sqref="AD598">
    <cfRule type="cellIs" dxfId="178" priority="96" stopIfTrue="1" operator="equal">
      <formula>"a"</formula>
    </cfRule>
  </conditionalFormatting>
  <conditionalFormatting sqref="D598:W598">
    <cfRule type="cellIs" dxfId="177" priority="97" stopIfTrue="1" operator="equal">
      <formula>"a"</formula>
    </cfRule>
    <cfRule type="cellIs" dxfId="176" priority="98" stopIfTrue="1" operator="equal">
      <formula>"s"</formula>
    </cfRule>
  </conditionalFormatting>
  <conditionalFormatting sqref="AB596">
    <cfRule type="expression" dxfId="175" priority="91" stopIfTrue="1">
      <formula>AA596=0</formula>
    </cfRule>
  </conditionalFormatting>
  <conditionalFormatting sqref="AD596">
    <cfRule type="cellIs" dxfId="174" priority="92" stopIfTrue="1" operator="equal">
      <formula>"a"</formula>
    </cfRule>
  </conditionalFormatting>
  <conditionalFormatting sqref="D596:W596">
    <cfRule type="cellIs" dxfId="173" priority="93" stopIfTrue="1" operator="equal">
      <formula>"a"</formula>
    </cfRule>
    <cfRule type="cellIs" dxfId="172" priority="94" stopIfTrue="1" operator="equal">
      <formula>"s"</formula>
    </cfRule>
  </conditionalFormatting>
  <conditionalFormatting sqref="AB595">
    <cfRule type="expression" dxfId="171" priority="87" stopIfTrue="1">
      <formula>AA595=0</formula>
    </cfRule>
  </conditionalFormatting>
  <conditionalFormatting sqref="AD595">
    <cfRule type="cellIs" dxfId="170" priority="88" stopIfTrue="1" operator="equal">
      <formula>"a"</formula>
    </cfRule>
  </conditionalFormatting>
  <conditionalFormatting sqref="D595:W595">
    <cfRule type="cellIs" dxfId="169" priority="89" stopIfTrue="1" operator="equal">
      <formula>"a"</formula>
    </cfRule>
    <cfRule type="cellIs" dxfId="168" priority="90" stopIfTrue="1" operator="equal">
      <formula>"s"</formula>
    </cfRule>
  </conditionalFormatting>
  <conditionalFormatting sqref="AB594">
    <cfRule type="expression" dxfId="167" priority="86" stopIfTrue="1">
      <formula>AA594=0</formula>
    </cfRule>
  </conditionalFormatting>
  <conditionalFormatting sqref="AB600">
    <cfRule type="expression" dxfId="166" priority="82" stopIfTrue="1">
      <formula>AA600=0</formula>
    </cfRule>
  </conditionalFormatting>
  <conditionalFormatting sqref="AD600">
    <cfRule type="cellIs" dxfId="165" priority="83" stopIfTrue="1" operator="equal">
      <formula>"a"</formula>
    </cfRule>
  </conditionalFormatting>
  <conditionalFormatting sqref="D600:W600">
    <cfRule type="cellIs" dxfId="164" priority="84" stopIfTrue="1" operator="equal">
      <formula>"a"</formula>
    </cfRule>
    <cfRule type="cellIs" dxfId="163" priority="85" stopIfTrue="1" operator="equal">
      <formula>"s"</formula>
    </cfRule>
  </conditionalFormatting>
  <conditionalFormatting sqref="AB603">
    <cfRule type="expression" dxfId="162" priority="78" stopIfTrue="1">
      <formula>AA603=0</formula>
    </cfRule>
  </conditionalFormatting>
  <conditionalFormatting sqref="AD603">
    <cfRule type="cellIs" dxfId="161" priority="79" stopIfTrue="1" operator="equal">
      <formula>"a"</formula>
    </cfRule>
  </conditionalFormatting>
  <conditionalFormatting sqref="D603:W603">
    <cfRule type="cellIs" dxfId="160" priority="80" stopIfTrue="1" operator="equal">
      <formula>"a"</formula>
    </cfRule>
    <cfRule type="cellIs" dxfId="159" priority="81" stopIfTrue="1" operator="equal">
      <formula>"s"</formula>
    </cfRule>
  </conditionalFormatting>
  <conditionalFormatting sqref="AB598:AB599">
    <cfRule type="expression" dxfId="158" priority="77" stopIfTrue="1">
      <formula>AND(COUNTIF($D$584:$W$584,"s"),COUNTIF($D$585:$W$585,"a"))</formula>
    </cfRule>
  </conditionalFormatting>
  <conditionalFormatting sqref="AB354">
    <cfRule type="expression" dxfId="157" priority="73" stopIfTrue="1">
      <formula>AA354=0</formula>
    </cfRule>
  </conditionalFormatting>
  <conditionalFormatting sqref="AD354">
    <cfRule type="cellIs" dxfId="156" priority="74" stopIfTrue="1" operator="equal">
      <formula>"a"</formula>
    </cfRule>
  </conditionalFormatting>
  <conditionalFormatting sqref="D354:W354">
    <cfRule type="cellIs" dxfId="155" priority="75" stopIfTrue="1" operator="equal">
      <formula>"a"</formula>
    </cfRule>
    <cfRule type="cellIs" dxfId="154" priority="76" stopIfTrue="1" operator="equal">
      <formula>"s"</formula>
    </cfRule>
  </conditionalFormatting>
  <conditionalFormatting sqref="AD399:AD400 AD403">
    <cfRule type="cellIs" dxfId="153" priority="70" stopIfTrue="1" operator="equal">
      <formula>"a"</formula>
    </cfRule>
  </conditionalFormatting>
  <conditionalFormatting sqref="D395:W397 D399:W400 D403:W403">
    <cfRule type="cellIs" dxfId="152" priority="71" stopIfTrue="1" operator="equal">
      <formula>"a"</formula>
    </cfRule>
    <cfRule type="cellIs" dxfId="151" priority="72" stopIfTrue="1" operator="equal">
      <formula>"s"</formula>
    </cfRule>
  </conditionalFormatting>
  <conditionalFormatting sqref="AB395">
    <cfRule type="expression" dxfId="150" priority="66" stopIfTrue="1">
      <formula>AA395=0</formula>
    </cfRule>
  </conditionalFormatting>
  <conditionalFormatting sqref="AB396">
    <cfRule type="expression" dxfId="149" priority="65" stopIfTrue="1">
      <formula>AA396=0</formula>
    </cfRule>
  </conditionalFormatting>
  <conditionalFormatting sqref="AB397">
    <cfRule type="expression" dxfId="148" priority="64" stopIfTrue="1">
      <formula>AA397=0</formula>
    </cfRule>
  </conditionalFormatting>
  <conditionalFormatting sqref="AB399">
    <cfRule type="expression" dxfId="147" priority="63" stopIfTrue="1">
      <formula>AA399=0</formula>
    </cfRule>
  </conditionalFormatting>
  <conditionalFormatting sqref="AB400">
    <cfRule type="expression" dxfId="146" priority="62" stopIfTrue="1">
      <formula>AA400=0</formula>
    </cfRule>
  </conditionalFormatting>
  <conditionalFormatting sqref="AB403">
    <cfRule type="expression" dxfId="145" priority="61" stopIfTrue="1">
      <formula>AA403=0</formula>
    </cfRule>
  </conditionalFormatting>
  <conditionalFormatting sqref="AD398">
    <cfRule type="cellIs" dxfId="144" priority="60" stopIfTrue="1" operator="equal">
      <formula>"a"</formula>
    </cfRule>
  </conditionalFormatting>
  <conditionalFormatting sqref="AD401">
    <cfRule type="cellIs" dxfId="143" priority="57" stopIfTrue="1" operator="equal">
      <formula>"a"</formula>
    </cfRule>
  </conditionalFormatting>
  <conditionalFormatting sqref="D401:W401">
    <cfRule type="cellIs" dxfId="142" priority="58" stopIfTrue="1" operator="equal">
      <formula>"a"</formula>
    </cfRule>
    <cfRule type="cellIs" dxfId="141" priority="59" stopIfTrue="1" operator="equal">
      <formula>"s"</formula>
    </cfRule>
  </conditionalFormatting>
  <conditionalFormatting sqref="AB401">
    <cfRule type="expression" dxfId="140" priority="56" stopIfTrue="1">
      <formula>AA401=0</formula>
    </cfRule>
  </conditionalFormatting>
  <conditionalFormatting sqref="AD402">
    <cfRule type="cellIs" dxfId="139" priority="53" stopIfTrue="1" operator="equal">
      <formula>"a"</formula>
    </cfRule>
  </conditionalFormatting>
  <conditionalFormatting sqref="D402:W402">
    <cfRule type="cellIs" dxfId="138" priority="54" stopIfTrue="1" operator="equal">
      <formula>"a"</formula>
    </cfRule>
    <cfRule type="cellIs" dxfId="137" priority="55" stopIfTrue="1" operator="equal">
      <formula>"s"</formula>
    </cfRule>
  </conditionalFormatting>
  <conditionalFormatting sqref="AB402">
    <cfRule type="expression" dxfId="136" priority="52" stopIfTrue="1">
      <formula>AA402=0</formula>
    </cfRule>
  </conditionalFormatting>
  <conditionalFormatting sqref="AD215:AD216">
    <cfRule type="cellIs" dxfId="135" priority="51" stopIfTrue="1" operator="equal">
      <formula>"a"</formula>
    </cfRule>
  </conditionalFormatting>
  <conditionalFormatting sqref="Y215">
    <cfRule type="cellIs" dxfId="134" priority="47" stopIfTrue="1" operator="greaterThan">
      <formula>Z215</formula>
    </cfRule>
    <cfRule type="cellIs" dxfId="133" priority="48" stopIfTrue="1" operator="lessThan">
      <formula>F216</formula>
    </cfRule>
  </conditionalFormatting>
  <conditionalFormatting sqref="D216">
    <cfRule type="expression" dxfId="132" priority="49" stopIfTrue="1">
      <formula>F216=0</formula>
    </cfRule>
  </conditionalFormatting>
  <conditionalFormatting sqref="AD210">
    <cfRule type="cellIs" dxfId="131" priority="50" stopIfTrue="1" operator="equal">
      <formula>"a"</formula>
    </cfRule>
  </conditionalFormatting>
  <conditionalFormatting sqref="AB211">
    <cfRule type="expression" dxfId="130" priority="43" stopIfTrue="1">
      <formula>AA211=0</formula>
    </cfRule>
  </conditionalFormatting>
  <conditionalFormatting sqref="AD211">
    <cfRule type="cellIs" dxfId="129" priority="44" stopIfTrue="1" operator="equal">
      <formula>"a"</formula>
    </cfRule>
  </conditionalFormatting>
  <conditionalFormatting sqref="T211 R211 V211 F211 D211 H211 J211 L211 N211 P211">
    <cfRule type="cellIs" dxfId="128" priority="45" stopIfTrue="1" operator="equal">
      <formula>"a"</formula>
    </cfRule>
    <cfRule type="cellIs" dxfId="127" priority="46" stopIfTrue="1" operator="equal">
      <formula>"s"</formula>
    </cfRule>
  </conditionalFormatting>
  <conditionalFormatting sqref="AB214">
    <cfRule type="expression" dxfId="126" priority="39" stopIfTrue="1">
      <formula>AA214=0</formula>
    </cfRule>
  </conditionalFormatting>
  <conditionalFormatting sqref="AD214">
    <cfRule type="cellIs" dxfId="125" priority="40" stopIfTrue="1" operator="equal">
      <formula>"a"</formula>
    </cfRule>
  </conditionalFormatting>
  <conditionalFormatting sqref="T214 R214 V214 F214 D214 H214 J214 L214 N214 P214">
    <cfRule type="cellIs" dxfId="124" priority="41" stopIfTrue="1" operator="equal">
      <formula>"a"</formula>
    </cfRule>
    <cfRule type="cellIs" dxfId="123" priority="42" stopIfTrue="1" operator="equal">
      <formula>"s"</formula>
    </cfRule>
  </conditionalFormatting>
  <conditionalFormatting sqref="AB212">
    <cfRule type="expression" dxfId="122" priority="35" stopIfTrue="1">
      <formula>AA212=0</formula>
    </cfRule>
  </conditionalFormatting>
  <conditionalFormatting sqref="AD212">
    <cfRule type="cellIs" dxfId="121" priority="36" stopIfTrue="1" operator="equal">
      <formula>"a"</formula>
    </cfRule>
  </conditionalFormatting>
  <conditionalFormatting sqref="T212 R212 V212 F212 D212 H212 J212 L212 N212 P212">
    <cfRule type="cellIs" dxfId="120" priority="37" stopIfTrue="1" operator="equal">
      <formula>"a"</formula>
    </cfRule>
    <cfRule type="cellIs" dxfId="119" priority="38" stopIfTrue="1" operator="equal">
      <formula>"s"</formula>
    </cfRule>
  </conditionalFormatting>
  <conditionalFormatting sqref="AB213">
    <cfRule type="expression" dxfId="118" priority="31" stopIfTrue="1">
      <formula>AA213=0</formula>
    </cfRule>
  </conditionalFormatting>
  <conditionalFormatting sqref="AD213">
    <cfRule type="cellIs" dxfId="117" priority="32" stopIfTrue="1" operator="equal">
      <formula>"a"</formula>
    </cfRule>
  </conditionalFormatting>
  <conditionalFormatting sqref="T213 R213 V213 F213 D213 H213 J213 L213 N213 P213">
    <cfRule type="cellIs" dxfId="116" priority="33" stopIfTrue="1" operator="equal">
      <formula>"a"</formula>
    </cfRule>
    <cfRule type="cellIs" dxfId="115" priority="34" stopIfTrue="1" operator="equal">
      <formula>"s"</formula>
    </cfRule>
  </conditionalFormatting>
  <conditionalFormatting sqref="AB385">
    <cfRule type="expression" dxfId="114" priority="20" stopIfTrue="1">
      <formula>AA385=0</formula>
    </cfRule>
  </conditionalFormatting>
  <conditionalFormatting sqref="AD385 AD380:AD383">
    <cfRule type="cellIs" dxfId="113" priority="24" stopIfTrue="1" operator="equal">
      <formula>"a"</formula>
    </cfRule>
  </conditionalFormatting>
  <conditionalFormatting sqref="D380:W380 T385 R385 V385 F385 D385 H385 J385 L385 N385 P385 P381:P383 N381:N383 L381:L383 J381:J383 H381:H383 D381:D383 F381:F383 V381:V383 R381:R383 T381:T383">
    <cfRule type="cellIs" dxfId="112" priority="25" stopIfTrue="1" operator="equal">
      <formula>"a"</formula>
    </cfRule>
    <cfRule type="cellIs" dxfId="111" priority="26" stopIfTrue="1" operator="equal">
      <formula>"s"</formula>
    </cfRule>
  </conditionalFormatting>
  <conditionalFormatting sqref="AD379">
    <cfRule type="cellIs" dxfId="110" priority="19" stopIfTrue="1" operator="equal">
      <formula>"a"</formula>
    </cfRule>
  </conditionalFormatting>
  <conditionalFormatting sqref="AD384">
    <cfRule type="cellIs" dxfId="109" priority="18" stopIfTrue="1" operator="equal">
      <formula>"a"</formula>
    </cfRule>
  </conditionalFormatting>
  <conditionalFormatting sqref="AB380">
    <cfRule type="expression" dxfId="108" priority="27" stopIfTrue="1">
      <formula>AA380=0</formula>
    </cfRule>
  </conditionalFormatting>
  <conditionalFormatting sqref="AB381">
    <cfRule type="expression" dxfId="107" priority="28" stopIfTrue="1">
      <formula>AA381=0</formula>
    </cfRule>
  </conditionalFormatting>
  <conditionalFormatting sqref="AB382">
    <cfRule type="expression" dxfId="106" priority="29" stopIfTrue="1">
      <formula>AA382=0</formula>
    </cfRule>
  </conditionalFormatting>
  <conditionalFormatting sqref="Y383">
    <cfRule type="expression" dxfId="105" priority="30" stopIfTrue="1">
      <formula>$AA$383&gt;0</formula>
    </cfRule>
  </conditionalFormatting>
  <conditionalFormatting sqref="AB383">
    <cfRule type="expression" dxfId="104" priority="15" stopIfTrue="1">
      <formula>SUM($AA$380:$AA$382)&gt;0</formula>
    </cfRule>
    <cfRule type="expression" dxfId="103" priority="17" stopIfTrue="1">
      <formula>AA383=0</formula>
    </cfRule>
  </conditionalFormatting>
  <conditionalFormatting sqref="AB380:AB382">
    <cfRule type="expression" dxfId="102" priority="16" stopIfTrue="1">
      <formula>$AA$383&gt;0</formula>
    </cfRule>
  </conditionalFormatting>
  <conditionalFormatting sqref="Y380:Y382">
    <cfRule type="expression" dxfId="101" priority="14" stopIfTrue="1">
      <formula>$AA$383&gt;0</formula>
    </cfRule>
  </conditionalFormatting>
  <conditionalFormatting sqref="AD467:AD468">
    <cfRule type="cellIs" dxfId="100" priority="7" stopIfTrue="1" operator="equal">
      <formula>"a"</formula>
    </cfRule>
  </conditionalFormatting>
  <conditionalFormatting sqref="L467:L468 J467:J468 N467:N468 V467:V468 F467:F468 T467:T468 D467:D468 R467:R468 H467:H468 P467:P468">
    <cfRule type="cellIs" dxfId="99" priority="8" stopIfTrue="1" operator="equal">
      <formula>"a"</formula>
    </cfRule>
    <cfRule type="cellIs" dxfId="98" priority="9" stopIfTrue="1" operator="equal">
      <formula>"s"</formula>
    </cfRule>
  </conditionalFormatting>
  <conditionalFormatting sqref="AB467">
    <cfRule type="expression" dxfId="97" priority="10" stopIfTrue="1">
      <formula>SUM(AA468:AA468)&gt;0</formula>
    </cfRule>
    <cfRule type="expression" dxfId="96" priority="11" stopIfTrue="1">
      <formula>AA467=0</formula>
    </cfRule>
  </conditionalFormatting>
  <conditionalFormatting sqref="AB468">
    <cfRule type="expression" dxfId="95" priority="12" stopIfTrue="1">
      <formula>SUM(AA467)&gt;0</formula>
    </cfRule>
    <cfRule type="expression" dxfId="94" priority="13" stopIfTrue="1">
      <formula>AA468=0</formula>
    </cfRule>
  </conditionalFormatting>
  <conditionalFormatting sqref="Y467">
    <cfRule type="expression" dxfId="93" priority="6" stopIfTrue="1">
      <formula>SUM(AA468)&gt;0</formula>
    </cfRule>
  </conditionalFormatting>
  <conditionalFormatting sqref="Y468">
    <cfRule type="expression" dxfId="92" priority="5" stopIfTrue="1">
      <formula>SUM(AA468)&gt;0</formula>
    </cfRule>
  </conditionalFormatting>
  <conditionalFormatting sqref="AD469">
    <cfRule type="cellIs" dxfId="91" priority="2" stopIfTrue="1" operator="equal">
      <formula>"a"</formula>
    </cfRule>
  </conditionalFormatting>
  <conditionalFormatting sqref="L469 J469 N469 V469 F469 T469 D469 R469 H469 P469">
    <cfRule type="cellIs" dxfId="90" priority="3" stopIfTrue="1" operator="equal">
      <formula>"a"</formula>
    </cfRule>
    <cfRule type="cellIs" dxfId="89" priority="4" stopIfTrue="1" operator="equal">
      <formula>"s"</formula>
    </cfRule>
  </conditionalFormatting>
  <conditionalFormatting sqref="AB469">
    <cfRule type="expression" dxfId="88" priority="1" stopIfTrue="1">
      <formula>AA469=0</formula>
    </cfRule>
  </conditionalFormatting>
  <printOptions horizontalCentered="1"/>
  <pageMargins left="0.35433070866141736" right="0.35433070866141736" top="0.15748031496062992" bottom="0.27559055118110237" header="0.11811023622047245" footer="0.15748031496062992"/>
  <pageSetup paperSize="9" scale="40" orientation="landscape" r:id="rId1"/>
  <headerFooter alignWithMargins="0">
    <oddFooter>&amp;LCKL UCC / VERSION 2023 / 1.0&amp;CUMC-07&amp;R&amp;P of &amp;N</oddFooter>
  </headerFooter>
  <rowBreaks count="28" manualBreakCount="28">
    <brk id="22" max="27" man="1"/>
    <brk id="42" max="27" man="1"/>
    <brk id="67" max="27" man="1"/>
    <brk id="88" max="27" man="1"/>
    <brk id="107" max="27" man="1"/>
    <brk id="129" max="27" man="1"/>
    <brk id="150" max="27" man="1"/>
    <brk id="168" max="27" man="1"/>
    <brk id="188" max="27" man="1"/>
    <brk id="208" max="27" man="1"/>
    <brk id="237" max="27" man="1"/>
    <brk id="259" max="27" man="1"/>
    <brk id="278" max="27" man="1"/>
    <brk id="302" max="27" man="1"/>
    <brk id="327" max="27" man="1"/>
    <brk id="356" max="27" man="1"/>
    <brk id="377" max="27" man="1"/>
    <brk id="405" max="27" man="1"/>
    <brk id="436" max="27" man="1"/>
    <brk id="453" max="27" man="1"/>
    <brk id="471" max="27" man="1"/>
    <brk id="486" max="27" man="1"/>
    <brk id="507" max="27" man="1"/>
    <brk id="529" max="27" man="1"/>
    <brk id="544" max="27" man="1"/>
    <brk id="564" max="27" man="1"/>
    <brk id="582" max="27" man="1"/>
    <brk id="605"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3104"/>
  <sheetViews>
    <sheetView zoomScale="50" zoomScaleNormal="50" zoomScaleSheetLayoutView="50" workbookViewId="0">
      <pane ySplit="3" topLeftCell="A4" activePane="bottomLeft" state="frozen"/>
      <selection pane="bottomLeft" activeCell="AB1" sqref="AB1"/>
    </sheetView>
  </sheetViews>
  <sheetFormatPr defaultColWidth="8.85546875" defaultRowHeight="18" x14ac:dyDescent="0.2"/>
  <cols>
    <col min="1" max="1" width="9.7109375" style="107" customWidth="1"/>
    <col min="2" max="2" width="14.85546875" style="53" customWidth="1"/>
    <col min="3" max="3" width="128" style="50" customWidth="1"/>
    <col min="4" max="24" width="5.7109375" style="3" customWidth="1"/>
    <col min="25" max="25" width="8" style="3" customWidth="1"/>
    <col min="26" max="26" width="8.85546875" style="52" customWidth="1"/>
    <col min="27" max="27" width="3.28515625" style="48" hidden="1" customWidth="1"/>
    <col min="28" max="28" width="8.85546875" style="54" customWidth="1"/>
    <col min="29" max="29" width="8.85546875" style="22" customWidth="1"/>
    <col min="30" max="30" width="10.140625" style="22" bestFit="1" customWidth="1"/>
    <col min="31" max="32" width="14.7109375" style="22" customWidth="1"/>
    <col min="33" max="84" width="8.85546875" style="22" customWidth="1"/>
    <col min="85" max="16384" width="8.85546875" style="3"/>
  </cols>
  <sheetData>
    <row r="1" spans="1:89" customFormat="1" ht="45" customHeight="1" thickBot="1" x14ac:dyDescent="0.25">
      <c r="A1" s="258" t="str">
        <f>'Checklist - Basic Office Cont'!A1</f>
        <v xml:space="preserve">GA Code: </v>
      </c>
      <c r="B1" s="257"/>
      <c r="C1" s="258"/>
      <c r="D1" s="259" t="str">
        <f>'Checklist - Basic Office Cont'!D1</f>
        <v xml:space="preserve">Certificate Holder name:   </v>
      </c>
      <c r="E1" s="258"/>
      <c r="F1" s="258"/>
      <c r="G1" s="258"/>
      <c r="H1" s="258"/>
      <c r="I1" s="258"/>
      <c r="J1" s="258"/>
      <c r="K1" s="258"/>
      <c r="L1" s="258"/>
      <c r="M1" s="258"/>
      <c r="N1" s="258"/>
      <c r="O1" s="258"/>
      <c r="P1" s="258"/>
      <c r="Q1" s="258"/>
      <c r="R1" s="258"/>
      <c r="S1" s="258"/>
      <c r="T1" s="258"/>
      <c r="U1" s="258"/>
      <c r="V1" s="258"/>
      <c r="W1" s="258"/>
      <c r="X1" s="260"/>
      <c r="Y1" s="291"/>
      <c r="Z1" s="260" t="str">
        <f>'Checklist - Basic Office Cont'!X1</f>
        <v xml:space="preserve">Date of Office Audit:   </v>
      </c>
      <c r="AA1" s="39"/>
      <c r="AB1" s="39"/>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row>
    <row r="2" spans="1:89" ht="31.7" customHeight="1" thickBot="1" x14ac:dyDescent="0.25">
      <c r="A2" s="3"/>
      <c r="B2" s="788" t="s">
        <v>1157</v>
      </c>
      <c r="C2" s="789"/>
      <c r="D2" s="789"/>
      <c r="E2" s="789"/>
      <c r="F2" s="789"/>
      <c r="G2" s="789"/>
      <c r="H2" s="789"/>
      <c r="I2" s="789"/>
      <c r="J2" s="789"/>
      <c r="K2" s="789"/>
      <c r="L2" s="789"/>
      <c r="M2" s="789"/>
      <c r="N2" s="789"/>
      <c r="O2" s="789"/>
      <c r="P2" s="789"/>
      <c r="Q2" s="789"/>
      <c r="R2" s="789"/>
      <c r="S2" s="789"/>
      <c r="T2" s="789"/>
      <c r="U2" s="789"/>
      <c r="V2" s="789"/>
      <c r="W2" s="789"/>
      <c r="X2" s="899"/>
      <c r="Y2" s="900"/>
      <c r="Z2" s="54"/>
      <c r="AA2" s="178"/>
      <c r="CG2" s="54"/>
      <c r="CH2" s="54"/>
      <c r="CI2" s="54"/>
      <c r="CJ2" s="54"/>
      <c r="CK2" s="54"/>
    </row>
    <row r="3" spans="1:89" ht="161.44999999999999" customHeight="1" thickBot="1" x14ac:dyDescent="0.25">
      <c r="A3" s="346"/>
      <c r="B3" s="55" t="s">
        <v>250</v>
      </c>
      <c r="C3" s="901" t="s">
        <v>510</v>
      </c>
      <c r="D3" s="902"/>
      <c r="E3" s="902"/>
      <c r="F3" s="902"/>
      <c r="G3" s="902"/>
      <c r="H3" s="902"/>
      <c r="I3" s="902"/>
      <c r="J3" s="902"/>
      <c r="K3" s="902"/>
      <c r="L3" s="902"/>
      <c r="M3" s="902"/>
      <c r="N3" s="903"/>
      <c r="O3" s="904" t="s">
        <v>61</v>
      </c>
      <c r="P3" s="905"/>
      <c r="Q3" s="906"/>
      <c r="R3" s="907" t="s">
        <v>59</v>
      </c>
      <c r="S3" s="908"/>
      <c r="T3" s="909"/>
      <c r="U3" s="910" t="s">
        <v>275</v>
      </c>
      <c r="V3" s="911"/>
      <c r="W3" s="911"/>
      <c r="X3" s="912" t="s">
        <v>303</v>
      </c>
      <c r="Y3" s="913"/>
      <c r="Z3" s="54"/>
      <c r="AA3" s="178"/>
      <c r="CG3" s="54"/>
      <c r="CH3" s="54"/>
      <c r="CI3" s="54"/>
      <c r="CJ3" s="54"/>
      <c r="CK3" s="54"/>
    </row>
    <row r="4" spans="1:89" s="48" customFormat="1" ht="30" customHeight="1" thickBot="1" x14ac:dyDescent="0.25">
      <c r="A4" s="151"/>
      <c r="B4" s="382">
        <f>'Checklist - Ranking Office Cont'!B4</f>
        <v>1000</v>
      </c>
      <c r="C4" s="767" t="str">
        <f>'Checklist - Ranking Office Cont'!C4:Z4</f>
        <v>GENERAL</v>
      </c>
      <c r="D4" s="914"/>
      <c r="E4" s="914"/>
      <c r="F4" s="914"/>
      <c r="G4" s="914"/>
      <c r="H4" s="914"/>
      <c r="I4" s="914"/>
      <c r="J4" s="914"/>
      <c r="K4" s="914"/>
      <c r="L4" s="914"/>
      <c r="M4" s="914"/>
      <c r="N4" s="914"/>
      <c r="O4" s="780"/>
      <c r="P4" s="780"/>
      <c r="Q4" s="780"/>
      <c r="R4" s="780"/>
      <c r="S4" s="780"/>
      <c r="T4" s="780"/>
      <c r="U4" s="780"/>
      <c r="V4" s="780"/>
      <c r="W4" s="780"/>
      <c r="X4" s="780"/>
      <c r="Y4" s="781"/>
      <c r="Z4" s="178"/>
      <c r="AA4" s="178"/>
      <c r="AB4" s="178"/>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178"/>
      <c r="CH4" s="178"/>
      <c r="CI4" s="178"/>
      <c r="CJ4" s="178"/>
      <c r="CK4" s="178"/>
    </row>
    <row r="5" spans="1:89" s="48" customFormat="1" ht="27.95" customHeight="1" x14ac:dyDescent="0.2">
      <c r="A5" s="151"/>
      <c r="B5" s="350" t="str">
        <f>'Checklist - Ranking Office Cont'!B5</f>
        <v>1200</v>
      </c>
      <c r="C5" s="877" t="str">
        <f>'Checklist - Ranking Office Cont'!C5</f>
        <v>Enclosed Space Entry &amp; Hot Work</v>
      </c>
      <c r="D5" s="878"/>
      <c r="E5" s="878"/>
      <c r="F5" s="878"/>
      <c r="G5" s="878"/>
      <c r="H5" s="878"/>
      <c r="I5" s="878"/>
      <c r="J5" s="878"/>
      <c r="K5" s="878"/>
      <c r="L5" s="878"/>
      <c r="M5" s="878"/>
      <c r="N5" s="879"/>
      <c r="O5" s="880">
        <f>'Checklist - Ranking Office Cont'!Y16</f>
        <v>0</v>
      </c>
      <c r="P5" s="881"/>
      <c r="Q5" s="882"/>
      <c r="R5" s="883">
        <f>'Checklist - Ranking Office Cont'!Z16</f>
        <v>100</v>
      </c>
      <c r="S5" s="884"/>
      <c r="T5" s="885"/>
      <c r="U5" s="886">
        <f>'Checklist - Ranking Office Cont'!F17</f>
        <v>100</v>
      </c>
      <c r="V5" s="887"/>
      <c r="W5" s="887"/>
      <c r="X5" s="875"/>
      <c r="Y5" s="888"/>
      <c r="Z5" s="178"/>
      <c r="AA5" s="178"/>
      <c r="AB5" s="177"/>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178"/>
      <c r="CH5" s="178"/>
      <c r="CI5" s="178"/>
      <c r="CJ5" s="178"/>
      <c r="CK5" s="178"/>
    </row>
    <row r="6" spans="1:89" s="48" customFormat="1" ht="27.95" customHeight="1" x14ac:dyDescent="0.2">
      <c r="A6" s="151"/>
      <c r="B6" s="350" t="str">
        <f>'Checklist - Ranking Office Cont'!B18</f>
        <v>1300</v>
      </c>
      <c r="C6" s="877" t="str">
        <f>'Checklist - Ranking Office Cont'!C18</f>
        <v>Compressor for the refilling of air cylinders for breathing apparatus or Alternative, Additional Green Award requirement</v>
      </c>
      <c r="D6" s="878"/>
      <c r="E6" s="878"/>
      <c r="F6" s="878"/>
      <c r="G6" s="878"/>
      <c r="H6" s="878"/>
      <c r="I6" s="878"/>
      <c r="J6" s="878"/>
      <c r="K6" s="878"/>
      <c r="L6" s="878"/>
      <c r="M6" s="878"/>
      <c r="N6" s="879"/>
      <c r="O6" s="880">
        <f>'Checklist - Ranking Office Cont'!Y21</f>
        <v>0</v>
      </c>
      <c r="P6" s="881"/>
      <c r="Q6" s="882"/>
      <c r="R6" s="883">
        <f>'Checklist - Ranking Office Cont'!Z21</f>
        <v>20</v>
      </c>
      <c r="S6" s="884"/>
      <c r="T6" s="885"/>
      <c r="U6" s="886">
        <f>'Checklist - Ranking Office Cont'!F22</f>
        <v>10</v>
      </c>
      <c r="V6" s="887"/>
      <c r="W6" s="887"/>
      <c r="X6" s="875"/>
      <c r="Y6" s="888"/>
      <c r="Z6" s="178"/>
      <c r="AA6" s="178"/>
      <c r="AB6" s="177"/>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178"/>
      <c r="CH6" s="178"/>
      <c r="CI6" s="178"/>
      <c r="CJ6" s="178"/>
      <c r="CK6" s="178"/>
    </row>
    <row r="7" spans="1:89" s="48" customFormat="1" ht="27.95" customHeight="1" x14ac:dyDescent="0.2">
      <c r="A7" s="151"/>
      <c r="B7" s="350" t="str">
        <f>'Checklist - Ranking Office Cont'!B23</f>
        <v>1400</v>
      </c>
      <c r="C7" s="877" t="str">
        <f>'Checklist - Ranking Office Cont'!C23</f>
        <v>Control of drugs &amp; alcohol onboard</v>
      </c>
      <c r="D7" s="878"/>
      <c r="E7" s="878"/>
      <c r="F7" s="878"/>
      <c r="G7" s="878"/>
      <c r="H7" s="878"/>
      <c r="I7" s="878"/>
      <c r="J7" s="878"/>
      <c r="K7" s="878"/>
      <c r="L7" s="878"/>
      <c r="M7" s="878"/>
      <c r="N7" s="879"/>
      <c r="O7" s="880">
        <f>'Checklist - Ranking Office Cont'!Y29</f>
        <v>0</v>
      </c>
      <c r="P7" s="881"/>
      <c r="Q7" s="882"/>
      <c r="R7" s="883">
        <f>'Checklist - Ranking Office Cont'!Z29</f>
        <v>45</v>
      </c>
      <c r="S7" s="884"/>
      <c r="T7" s="885"/>
      <c r="U7" s="886">
        <f>'Checklist - Ranking Office Cont'!F30</f>
        <v>20</v>
      </c>
      <c r="V7" s="887"/>
      <c r="W7" s="889"/>
      <c r="X7" s="875"/>
      <c r="Y7" s="876"/>
      <c r="Z7" s="178"/>
      <c r="AA7" s="178"/>
      <c r="AB7" s="177"/>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178"/>
      <c r="CH7" s="178"/>
      <c r="CI7" s="178"/>
      <c r="CJ7" s="178"/>
      <c r="CK7" s="178"/>
    </row>
    <row r="8" spans="1:89" s="48" customFormat="1" ht="45" customHeight="1" x14ac:dyDescent="0.2">
      <c r="A8" s="151"/>
      <c r="B8" s="350">
        <f>'Checklist - Ranking Office Cont'!B31</f>
        <v>1500</v>
      </c>
      <c r="C8" s="877" t="str">
        <f>'Checklist - Ranking Office Cont'!C31</f>
        <v>Emergency Response System 
(computerised damage stability assistance ashore)</v>
      </c>
      <c r="D8" s="878"/>
      <c r="E8" s="878"/>
      <c r="F8" s="878"/>
      <c r="G8" s="878"/>
      <c r="H8" s="878"/>
      <c r="I8" s="878"/>
      <c r="J8" s="878"/>
      <c r="K8" s="878"/>
      <c r="L8" s="878"/>
      <c r="M8" s="878"/>
      <c r="N8" s="879"/>
      <c r="O8" s="880">
        <f>'Checklist - Ranking Office Cont'!Y36</f>
        <v>0</v>
      </c>
      <c r="P8" s="881"/>
      <c r="Q8" s="882"/>
      <c r="R8" s="883">
        <f>'Checklist - Ranking Office Cont'!Z36</f>
        <v>45</v>
      </c>
      <c r="S8" s="884"/>
      <c r="T8" s="885"/>
      <c r="U8" s="886">
        <f>'Checklist - Ranking Office Cont'!F37</f>
        <v>25</v>
      </c>
      <c r="V8" s="887"/>
      <c r="W8" s="889"/>
      <c r="X8" s="875"/>
      <c r="Y8" s="876"/>
      <c r="Z8" s="178"/>
      <c r="AA8" s="178"/>
      <c r="AB8" s="177"/>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178"/>
      <c r="CH8" s="178"/>
      <c r="CI8" s="178"/>
      <c r="CJ8" s="178"/>
      <c r="CK8" s="178"/>
    </row>
    <row r="9" spans="1:89" s="48" customFormat="1" ht="27.95" customHeight="1" x14ac:dyDescent="0.2">
      <c r="A9" s="151"/>
      <c r="B9" s="350" t="str">
        <f>'Checklist - Ranking Office Cont'!B38</f>
        <v>1510</v>
      </c>
      <c r="C9" s="877" t="str">
        <f>'Checklist - Ranking Office Cont'!C38</f>
        <v>Emergency Oil Recovery</v>
      </c>
      <c r="D9" s="878"/>
      <c r="E9" s="878"/>
      <c r="F9" s="878"/>
      <c r="G9" s="878"/>
      <c r="H9" s="878"/>
      <c r="I9" s="878"/>
      <c r="J9" s="878"/>
      <c r="K9" s="878"/>
      <c r="L9" s="878"/>
      <c r="M9" s="878"/>
      <c r="N9" s="879"/>
      <c r="O9" s="950">
        <f>'Checklist - Ranking Office Cont'!Y41</f>
        <v>0</v>
      </c>
      <c r="P9" s="951"/>
      <c r="Q9" s="952"/>
      <c r="R9" s="883">
        <f>'Checklist - Ranking Office Cont'!Z41</f>
        <v>10</v>
      </c>
      <c r="S9" s="884"/>
      <c r="T9" s="885"/>
      <c r="U9" s="886">
        <f>'Checklist - Ranking Office Cont'!F42</f>
        <v>0</v>
      </c>
      <c r="V9" s="887"/>
      <c r="W9" s="889"/>
      <c r="X9" s="875"/>
      <c r="Y9" s="876"/>
      <c r="Z9" s="178"/>
      <c r="AA9" s="178"/>
      <c r="AB9" s="177"/>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178"/>
      <c r="CH9" s="178"/>
      <c r="CI9" s="178"/>
      <c r="CJ9" s="178"/>
      <c r="CK9" s="178"/>
    </row>
    <row r="10" spans="1:89" s="48" customFormat="1" ht="27.95" customHeight="1" x14ac:dyDescent="0.2">
      <c r="A10" s="151"/>
      <c r="B10" s="350">
        <f>'Checklist - Ranking Office Cont'!B43</f>
        <v>1600</v>
      </c>
      <c r="C10" s="877" t="str">
        <f>'Checklist - Ranking Office Cont'!C43</f>
        <v>Computer Systems, Networks, Data Security and Training. GA requirement</v>
      </c>
      <c r="D10" s="878"/>
      <c r="E10" s="878"/>
      <c r="F10" s="878"/>
      <c r="G10" s="878"/>
      <c r="H10" s="878"/>
      <c r="I10" s="878"/>
      <c r="J10" s="878"/>
      <c r="K10" s="878"/>
      <c r="L10" s="878"/>
      <c r="M10" s="878"/>
      <c r="N10" s="879"/>
      <c r="O10" s="880">
        <f>'Checklist - Ranking Office Cont'!Y52</f>
        <v>0</v>
      </c>
      <c r="P10" s="881"/>
      <c r="Q10" s="882"/>
      <c r="R10" s="883">
        <f>'Checklist - Ranking Office Cont'!Z52</f>
        <v>65</v>
      </c>
      <c r="S10" s="884"/>
      <c r="T10" s="885"/>
      <c r="U10" s="886">
        <f>'Checklist - Ranking Office Cont'!F53</f>
        <v>40</v>
      </c>
      <c r="V10" s="887"/>
      <c r="W10" s="889"/>
      <c r="X10" s="875"/>
      <c r="Y10" s="876"/>
      <c r="Z10" s="178"/>
      <c r="AA10" s="178"/>
      <c r="AB10" s="177"/>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178"/>
      <c r="CH10" s="178"/>
      <c r="CI10" s="178"/>
      <c r="CJ10" s="178"/>
      <c r="CK10" s="178"/>
    </row>
    <row r="11" spans="1:89" s="48" customFormat="1" ht="27.95" customHeight="1" thickBot="1" x14ac:dyDescent="0.25">
      <c r="A11" s="151"/>
      <c r="B11" s="350" t="str">
        <f>'Checklist - Ranking Office Cont'!B54</f>
        <v>1610</v>
      </c>
      <c r="C11" s="877" t="str">
        <f>'Checklist - Ranking Office Cont'!C54</f>
        <v>Cyber Risk Management</v>
      </c>
      <c r="D11" s="878"/>
      <c r="E11" s="878"/>
      <c r="F11" s="878"/>
      <c r="G11" s="878"/>
      <c r="H11" s="878"/>
      <c r="I11" s="878"/>
      <c r="J11" s="878"/>
      <c r="K11" s="878"/>
      <c r="L11" s="878"/>
      <c r="M11" s="878"/>
      <c r="N11" s="879"/>
      <c r="O11" s="890">
        <f>'Checklist - Ranking Office Cont'!Y66</f>
        <v>0</v>
      </c>
      <c r="P11" s="891"/>
      <c r="Q11" s="892"/>
      <c r="R11" s="883">
        <f>'Checklist - Ranking Office Cont'!Z66</f>
        <v>75</v>
      </c>
      <c r="S11" s="884"/>
      <c r="T11" s="885"/>
      <c r="U11" s="886">
        <f>'Checklist - Ranking Office Cont'!F67</f>
        <v>35</v>
      </c>
      <c r="V11" s="887"/>
      <c r="W11" s="889"/>
      <c r="X11" s="875"/>
      <c r="Y11" s="876"/>
      <c r="Z11" s="178"/>
      <c r="AA11" s="178"/>
      <c r="AB11" s="177"/>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178"/>
      <c r="CH11" s="178"/>
      <c r="CI11" s="178"/>
      <c r="CJ11" s="178"/>
      <c r="CK11" s="178"/>
    </row>
    <row r="12" spans="1:89" s="48" customFormat="1" ht="27.95" customHeight="1" thickBot="1" x14ac:dyDescent="0.25">
      <c r="A12" s="151"/>
      <c r="B12" s="350" t="str">
        <f>'Checklist - Ranking Office Cont'!B68</f>
        <v>1700</v>
      </c>
      <c r="C12" s="877" t="str">
        <f>'Checklist - Ranking Office Cont'!C68</f>
        <v>Noise and Vibration Management</v>
      </c>
      <c r="D12" s="878"/>
      <c r="E12" s="878"/>
      <c r="F12" s="878"/>
      <c r="G12" s="878"/>
      <c r="H12" s="878"/>
      <c r="I12" s="878"/>
      <c r="J12" s="878"/>
      <c r="K12" s="878"/>
      <c r="L12" s="878"/>
      <c r="M12" s="878"/>
      <c r="N12" s="879"/>
      <c r="O12" s="890">
        <f>'Checklist - Ranking Office Cont'!Y79</f>
        <v>0</v>
      </c>
      <c r="P12" s="891"/>
      <c r="Q12" s="892"/>
      <c r="R12" s="883">
        <f>'Checklist - Ranking Office Cont'!Z79</f>
        <v>65</v>
      </c>
      <c r="S12" s="884"/>
      <c r="T12" s="885"/>
      <c r="U12" s="886">
        <f>'Checklist - Ranking Office Cont'!F80</f>
        <v>25</v>
      </c>
      <c r="V12" s="887"/>
      <c r="W12" s="889"/>
      <c r="X12" s="875"/>
      <c r="Y12" s="876"/>
      <c r="Z12" s="178"/>
      <c r="AA12" s="178"/>
      <c r="AB12" s="177"/>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178"/>
      <c r="CH12" s="178"/>
      <c r="CI12" s="178"/>
      <c r="CJ12" s="178"/>
      <c r="CK12" s="178"/>
    </row>
    <row r="13" spans="1:89" s="48" customFormat="1" ht="27.95" customHeight="1" thickBot="1" x14ac:dyDescent="0.25">
      <c r="A13" s="151"/>
      <c r="B13" s="350" t="str">
        <f>'Checklist - Ranking Office Cont'!B81</f>
        <v>1710</v>
      </c>
      <c r="C13" s="877" t="str">
        <f>'Checklist - Ranking Office Cont'!C81</f>
        <v>Underwater Noise and Vibration Management</v>
      </c>
      <c r="D13" s="878"/>
      <c r="E13" s="878"/>
      <c r="F13" s="878"/>
      <c r="G13" s="878"/>
      <c r="H13" s="878"/>
      <c r="I13" s="878"/>
      <c r="J13" s="878"/>
      <c r="K13" s="878"/>
      <c r="L13" s="878"/>
      <c r="M13" s="878"/>
      <c r="N13" s="879"/>
      <c r="O13" s="890">
        <f>'Checklist - Ranking Office Cont'!Y87</f>
        <v>0</v>
      </c>
      <c r="P13" s="891"/>
      <c r="Q13" s="892"/>
      <c r="R13" s="883">
        <f>'Checklist - Ranking Office Cont'!Z87</f>
        <v>30</v>
      </c>
      <c r="S13" s="884"/>
      <c r="T13" s="885"/>
      <c r="U13" s="886">
        <f>'Checklist - Ranking Office Cont'!F88</f>
        <v>0</v>
      </c>
      <c r="V13" s="887"/>
      <c r="W13" s="889"/>
      <c r="X13" s="875"/>
      <c r="Y13" s="876"/>
      <c r="Z13" s="178"/>
      <c r="AA13" s="178"/>
      <c r="AB13" s="177"/>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178"/>
      <c r="CH13" s="178"/>
      <c r="CI13" s="178"/>
      <c r="CJ13" s="178"/>
      <c r="CK13" s="178"/>
    </row>
    <row r="14" spans="1:89" s="48" customFormat="1" ht="27.95" customHeight="1" thickBot="1" x14ac:dyDescent="0.25">
      <c r="A14" s="151"/>
      <c r="B14" s="350" t="str">
        <f>'Checklist - Ranking Office Cont'!B89</f>
        <v>1800</v>
      </c>
      <c r="C14" s="877" t="str">
        <f>'Checklist - Ranking Office Cont'!C89</f>
        <v>Social Dimension / Sustainability</v>
      </c>
      <c r="D14" s="878"/>
      <c r="E14" s="878"/>
      <c r="F14" s="878"/>
      <c r="G14" s="878"/>
      <c r="H14" s="878"/>
      <c r="I14" s="878"/>
      <c r="J14" s="878"/>
      <c r="K14" s="878"/>
      <c r="L14" s="878"/>
      <c r="M14" s="878"/>
      <c r="N14" s="879"/>
      <c r="O14" s="890">
        <f>'Checklist - Ranking Office Cont'!Y106</f>
        <v>0</v>
      </c>
      <c r="P14" s="891"/>
      <c r="Q14" s="892"/>
      <c r="R14" s="883">
        <f>'Checklist - Ranking Office Cont'!Z106</f>
        <v>85</v>
      </c>
      <c r="S14" s="884"/>
      <c r="T14" s="885"/>
      <c r="U14" s="886">
        <f>'Checklist - Ranking Office Cont'!F107</f>
        <v>15</v>
      </c>
      <c r="V14" s="887"/>
      <c r="W14" s="889"/>
      <c r="X14" s="875"/>
      <c r="Y14" s="876"/>
      <c r="Z14" s="178"/>
      <c r="AA14" s="178"/>
      <c r="AB14" s="177"/>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178"/>
      <c r="CH14" s="178"/>
      <c r="CI14" s="178"/>
      <c r="CJ14" s="178"/>
      <c r="CK14" s="178"/>
    </row>
    <row r="15" spans="1:89" s="48" customFormat="1" ht="30" customHeight="1" thickBot="1" x14ac:dyDescent="0.25">
      <c r="A15" s="151"/>
      <c r="B15" s="349">
        <f>'Checklist - Ranking Office Cont'!B108</f>
        <v>2000</v>
      </c>
      <c r="C15" s="791" t="str">
        <f>'Checklist - Ranking Office Cont'!C108</f>
        <v>NAVIGATION / BRIDGE OPERATIONS</v>
      </c>
      <c r="D15" s="915"/>
      <c r="E15" s="915"/>
      <c r="F15" s="915"/>
      <c r="G15" s="915"/>
      <c r="H15" s="915"/>
      <c r="I15" s="915"/>
      <c r="J15" s="915"/>
      <c r="K15" s="915"/>
      <c r="L15" s="915"/>
      <c r="M15" s="915"/>
      <c r="N15" s="915"/>
      <c r="O15" s="642"/>
      <c r="P15" s="642"/>
      <c r="Q15" s="642"/>
      <c r="R15" s="642"/>
      <c r="S15" s="642"/>
      <c r="T15" s="642"/>
      <c r="U15" s="642"/>
      <c r="V15" s="642"/>
      <c r="W15" s="642"/>
      <c r="X15" s="642"/>
      <c r="Y15" s="643"/>
      <c r="Z15" s="178"/>
      <c r="AA15" s="178"/>
      <c r="AB15" s="178"/>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178"/>
      <c r="CH15" s="178"/>
      <c r="CI15" s="178"/>
      <c r="CJ15" s="178"/>
      <c r="CK15" s="178"/>
    </row>
    <row r="16" spans="1:89" s="48" customFormat="1" ht="27.95" customHeight="1" x14ac:dyDescent="0.2">
      <c r="A16" s="151"/>
      <c r="B16" s="350">
        <f>'Checklist - Ranking Office Cont'!B109</f>
        <v>2100</v>
      </c>
      <c r="C16" s="877" t="str">
        <f>'Checklist - Ranking Office Cont'!C109</f>
        <v>Navigation</v>
      </c>
      <c r="D16" s="878"/>
      <c r="E16" s="878"/>
      <c r="F16" s="878"/>
      <c r="G16" s="878"/>
      <c r="H16" s="878"/>
      <c r="I16" s="878"/>
      <c r="J16" s="878"/>
      <c r="K16" s="878"/>
      <c r="L16" s="878"/>
      <c r="M16" s="878"/>
      <c r="N16" s="879"/>
      <c r="O16" s="880">
        <f>'Checklist - Ranking Office Cont'!Y122</f>
        <v>0</v>
      </c>
      <c r="P16" s="881"/>
      <c r="Q16" s="882"/>
      <c r="R16" s="883">
        <f>'Checklist - Ranking Office Cont'!Z122</f>
        <v>120</v>
      </c>
      <c r="S16" s="884"/>
      <c r="T16" s="885"/>
      <c r="U16" s="886">
        <f>'Checklist - Ranking Office Cont'!F123</f>
        <v>50</v>
      </c>
      <c r="V16" s="887"/>
      <c r="W16" s="889"/>
      <c r="X16" s="875"/>
      <c r="Y16" s="876"/>
      <c r="Z16" s="178"/>
      <c r="AA16" s="178"/>
      <c r="AB16" s="178"/>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178"/>
      <c r="CH16" s="178"/>
      <c r="CI16" s="178"/>
      <c r="CJ16" s="178"/>
      <c r="CK16" s="178"/>
    </row>
    <row r="17" spans="1:89" s="48" customFormat="1" ht="27.95" customHeight="1" x14ac:dyDescent="0.2">
      <c r="A17" s="151"/>
      <c r="B17" s="350" t="str">
        <f>'Checklist - Ranking Office Cont'!B124</f>
        <v>2110</v>
      </c>
      <c r="C17" s="877" t="str">
        <f>'Checklist - Ranking Office Cont'!C124</f>
        <v>Electronic chart display &amp; information systems / ECDIS</v>
      </c>
      <c r="D17" s="878"/>
      <c r="E17" s="878"/>
      <c r="F17" s="878"/>
      <c r="G17" s="878"/>
      <c r="H17" s="878"/>
      <c r="I17" s="878"/>
      <c r="J17" s="878"/>
      <c r="K17" s="878"/>
      <c r="L17" s="878"/>
      <c r="M17" s="878"/>
      <c r="N17" s="879"/>
      <c r="O17" s="880">
        <f>'Checklist - Ranking Office Cont'!Y128</f>
        <v>0</v>
      </c>
      <c r="P17" s="881"/>
      <c r="Q17" s="882"/>
      <c r="R17" s="883">
        <f>'Checklist - Ranking Office Cont'!Z128</f>
        <v>0</v>
      </c>
      <c r="S17" s="884"/>
      <c r="T17" s="885"/>
      <c r="U17" s="886">
        <f>'Checklist - Ranking Office Cont'!F129</f>
        <v>0</v>
      </c>
      <c r="V17" s="887"/>
      <c r="W17" s="889"/>
      <c r="X17" s="875"/>
      <c r="Y17" s="876"/>
      <c r="Z17" s="178"/>
      <c r="AA17" s="178"/>
      <c r="AB17" s="178"/>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178"/>
      <c r="CH17" s="178"/>
      <c r="CI17" s="178"/>
      <c r="CJ17" s="178"/>
      <c r="CK17" s="178"/>
    </row>
    <row r="18" spans="1:89" s="48" customFormat="1" ht="27.95" customHeight="1" x14ac:dyDescent="0.2">
      <c r="A18" s="151"/>
      <c r="B18" s="350" t="str">
        <f>'Checklist - Ranking Office Cont'!B130</f>
        <v>2111</v>
      </c>
      <c r="C18" s="877" t="str">
        <f>'Checklist - Ranking Office Cont'!C130</f>
        <v>Electronic chart display &amp; information systems / ECDIS</v>
      </c>
      <c r="D18" s="878"/>
      <c r="E18" s="878"/>
      <c r="F18" s="878"/>
      <c r="G18" s="878"/>
      <c r="H18" s="878"/>
      <c r="I18" s="878"/>
      <c r="J18" s="878"/>
      <c r="K18" s="878"/>
      <c r="L18" s="878"/>
      <c r="M18" s="878"/>
      <c r="N18" s="879"/>
      <c r="O18" s="880">
        <f>'Checklist - Ranking Office Cont'!Y140</f>
        <v>0</v>
      </c>
      <c r="P18" s="881"/>
      <c r="Q18" s="882"/>
      <c r="R18" s="883">
        <f>'Checklist - Ranking Office Cont'!Z140</f>
        <v>60</v>
      </c>
      <c r="S18" s="884"/>
      <c r="T18" s="885"/>
      <c r="U18" s="886">
        <f>'Checklist - Ranking Office Cont'!F141</f>
        <v>35</v>
      </c>
      <c r="V18" s="887"/>
      <c r="W18" s="889"/>
      <c r="X18" s="875"/>
      <c r="Y18" s="876"/>
      <c r="Z18" s="178"/>
      <c r="AA18" s="178"/>
      <c r="AB18" s="178"/>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178"/>
      <c r="CH18" s="178"/>
      <c r="CI18" s="178"/>
      <c r="CJ18" s="178"/>
      <c r="CK18" s="178"/>
    </row>
    <row r="19" spans="1:89" s="48" customFormat="1" ht="27.95" customHeight="1" x14ac:dyDescent="0.2">
      <c r="A19" s="151"/>
      <c r="B19" s="350" t="str">
        <f>'Checklist - Ranking Office Cont'!B142</f>
        <v>2120</v>
      </c>
      <c r="C19" s="877" t="str">
        <f>'Checklist - Ranking Office Cont'!C142</f>
        <v>Fuel Change Over / Ballast Water Exchange</v>
      </c>
      <c r="D19" s="878"/>
      <c r="E19" s="878"/>
      <c r="F19" s="878"/>
      <c r="G19" s="878"/>
      <c r="H19" s="878"/>
      <c r="I19" s="878"/>
      <c r="J19" s="878"/>
      <c r="K19" s="878"/>
      <c r="L19" s="878"/>
      <c r="M19" s="878"/>
      <c r="N19" s="879"/>
      <c r="O19" s="880">
        <f>'Checklist - Ranking Office Cont'!Y145</f>
        <v>0</v>
      </c>
      <c r="P19" s="881"/>
      <c r="Q19" s="882"/>
      <c r="R19" s="883">
        <f>'Checklist - Ranking Office Cont'!Z145</f>
        <v>20</v>
      </c>
      <c r="S19" s="884"/>
      <c r="T19" s="885"/>
      <c r="U19" s="886">
        <f>'Checklist - Ranking Office Cont'!F146</f>
        <v>20</v>
      </c>
      <c r="V19" s="887"/>
      <c r="W19" s="889"/>
      <c r="X19" s="875"/>
      <c r="Y19" s="876"/>
      <c r="Z19" s="178"/>
      <c r="AA19" s="178"/>
      <c r="AB19" s="177"/>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178"/>
      <c r="CH19" s="178"/>
      <c r="CI19" s="178"/>
      <c r="CJ19" s="178"/>
      <c r="CK19" s="178"/>
    </row>
    <row r="20" spans="1:89" s="48" customFormat="1" ht="27.95" customHeight="1" thickBot="1" x14ac:dyDescent="0.25">
      <c r="A20" s="151"/>
      <c r="B20" s="350">
        <f>'Checklist - Ranking Office Cont'!B147</f>
        <v>2300</v>
      </c>
      <c r="C20" s="877" t="str">
        <f>'Checklist - Ranking Office Cont'!C147</f>
        <v>Mooring Operations</v>
      </c>
      <c r="D20" s="878"/>
      <c r="E20" s="878"/>
      <c r="F20" s="878"/>
      <c r="G20" s="878"/>
      <c r="H20" s="878"/>
      <c r="I20" s="878"/>
      <c r="J20" s="878"/>
      <c r="K20" s="878"/>
      <c r="L20" s="878"/>
      <c r="M20" s="878"/>
      <c r="N20" s="879"/>
      <c r="O20" s="880">
        <f>'Checklist - Ranking Office Cont'!Y149</f>
        <v>0</v>
      </c>
      <c r="P20" s="881"/>
      <c r="Q20" s="882"/>
      <c r="R20" s="883">
        <f>'Checklist - Ranking Office Cont'!Z149</f>
        <v>10</v>
      </c>
      <c r="S20" s="884"/>
      <c r="T20" s="885"/>
      <c r="U20" s="886">
        <f>'Checklist - Ranking Office Cont'!F150</f>
        <v>10</v>
      </c>
      <c r="V20" s="887"/>
      <c r="W20" s="889"/>
      <c r="X20" s="875"/>
      <c r="Y20" s="876"/>
      <c r="Z20" s="178"/>
      <c r="AA20" s="178"/>
      <c r="AB20" s="177"/>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178"/>
      <c r="CH20" s="178"/>
      <c r="CI20" s="178"/>
      <c r="CJ20" s="178"/>
      <c r="CK20" s="178"/>
    </row>
    <row r="21" spans="1:89" s="48" customFormat="1" ht="30" customHeight="1" thickBot="1" x14ac:dyDescent="0.25">
      <c r="A21" s="151"/>
      <c r="B21" s="349">
        <f>'Checklist - Ranking Office Cont'!B151</f>
        <v>3000</v>
      </c>
      <c r="C21" s="791" t="str">
        <f>'Checklist - Ranking Office Cont'!C151</f>
        <v>MACHINERY / ENGINE OPERATIONS</v>
      </c>
      <c r="D21" s="915"/>
      <c r="E21" s="915"/>
      <c r="F21" s="915"/>
      <c r="G21" s="915"/>
      <c r="H21" s="915"/>
      <c r="I21" s="915"/>
      <c r="J21" s="915"/>
      <c r="K21" s="915"/>
      <c r="L21" s="915"/>
      <c r="M21" s="915"/>
      <c r="N21" s="915"/>
      <c r="O21" s="642"/>
      <c r="P21" s="642"/>
      <c r="Q21" s="642"/>
      <c r="R21" s="642"/>
      <c r="S21" s="642"/>
      <c r="T21" s="642"/>
      <c r="U21" s="642"/>
      <c r="V21" s="642"/>
      <c r="W21" s="642"/>
      <c r="X21" s="642"/>
      <c r="Y21" s="643"/>
      <c r="Z21" s="178"/>
      <c r="AA21" s="178"/>
      <c r="AB21" s="178"/>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178"/>
      <c r="CH21" s="178"/>
      <c r="CI21" s="178"/>
      <c r="CJ21" s="178"/>
      <c r="CK21" s="178"/>
    </row>
    <row r="22" spans="1:89" s="48" customFormat="1" ht="27.95" customHeight="1" x14ac:dyDescent="0.2">
      <c r="A22" s="151"/>
      <c r="B22" s="350">
        <f>'Checklist - Ranking Office Cont'!B152</f>
        <v>3100</v>
      </c>
      <c r="C22" s="877" t="str">
        <f>'Checklist - Ranking Office Cont'!C152</f>
        <v>Bunker Operations</v>
      </c>
      <c r="D22" s="878"/>
      <c r="E22" s="878"/>
      <c r="F22" s="878"/>
      <c r="G22" s="878"/>
      <c r="H22" s="878"/>
      <c r="I22" s="878"/>
      <c r="J22" s="878"/>
      <c r="K22" s="878"/>
      <c r="L22" s="878"/>
      <c r="M22" s="878"/>
      <c r="N22" s="879"/>
      <c r="O22" s="880">
        <f>'Checklist - Ranking Office Cont'!Y158</f>
        <v>0</v>
      </c>
      <c r="P22" s="881"/>
      <c r="Q22" s="882"/>
      <c r="R22" s="883">
        <f>'Checklist - Ranking Office Cont'!Z158</f>
        <v>50</v>
      </c>
      <c r="S22" s="884"/>
      <c r="T22" s="885"/>
      <c r="U22" s="886">
        <f>'Checklist - Ranking Office Cont'!F159</f>
        <v>50</v>
      </c>
      <c r="V22" s="887"/>
      <c r="W22" s="889"/>
      <c r="X22" s="875"/>
      <c r="Y22" s="876"/>
      <c r="Z22" s="178"/>
      <c r="AA22" s="178"/>
      <c r="AB22" s="177"/>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178"/>
      <c r="CH22" s="178"/>
      <c r="CI22" s="178"/>
      <c r="CJ22" s="178"/>
      <c r="CK22" s="178"/>
    </row>
    <row r="23" spans="1:89" s="48" customFormat="1" ht="27.95" customHeight="1" x14ac:dyDescent="0.2">
      <c r="A23" s="151"/>
      <c r="B23" s="350" t="str">
        <f>'Checklist - Ranking Office Cont'!B160</f>
        <v>3101</v>
      </c>
      <c r="C23" s="877" t="str">
        <f>'Checklist - Ranking Office Cont'!C160</f>
        <v>Bunker Operations - LNG</v>
      </c>
      <c r="D23" s="878"/>
      <c r="E23" s="878"/>
      <c r="F23" s="878"/>
      <c r="G23" s="878"/>
      <c r="H23" s="878"/>
      <c r="I23" s="878"/>
      <c r="J23" s="878"/>
      <c r="K23" s="878"/>
      <c r="L23" s="878"/>
      <c r="M23" s="878"/>
      <c r="N23" s="879"/>
      <c r="O23" s="880">
        <f>'Checklist - Ranking Office Cont'!Y167</f>
        <v>0</v>
      </c>
      <c r="P23" s="881"/>
      <c r="Q23" s="882"/>
      <c r="R23" s="883">
        <f>'Checklist - Ranking Office Cont'!Z167</f>
        <v>50</v>
      </c>
      <c r="S23" s="884"/>
      <c r="T23" s="885"/>
      <c r="U23" s="886">
        <f>'Checklist - Ranking Office Cont'!F168</f>
        <v>25</v>
      </c>
      <c r="V23" s="887"/>
      <c r="W23" s="889"/>
      <c r="X23" s="875"/>
      <c r="Y23" s="876"/>
      <c r="Z23" s="178"/>
      <c r="AA23" s="178"/>
      <c r="AB23" s="177"/>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178"/>
      <c r="CH23" s="178"/>
      <c r="CI23" s="178"/>
      <c r="CJ23" s="178"/>
      <c r="CK23" s="178"/>
    </row>
    <row r="24" spans="1:89" s="48" customFormat="1" ht="27.95" customHeight="1" thickBot="1" x14ac:dyDescent="0.25">
      <c r="A24" s="151"/>
      <c r="B24" s="350">
        <f>'Checklist - Ranking Office Cont'!B169</f>
        <v>3200</v>
      </c>
      <c r="C24" s="877" t="str">
        <f>'Checklist - Ranking Office Cont'!C169</f>
        <v>Fuel oil management</v>
      </c>
      <c r="D24" s="878"/>
      <c r="E24" s="878"/>
      <c r="F24" s="878"/>
      <c r="G24" s="878"/>
      <c r="H24" s="878"/>
      <c r="I24" s="878"/>
      <c r="J24" s="878"/>
      <c r="K24" s="878"/>
      <c r="L24" s="878"/>
      <c r="M24" s="878"/>
      <c r="N24" s="879"/>
      <c r="O24" s="880">
        <f>'Checklist - Ranking Office Cont'!Y187</f>
        <v>0</v>
      </c>
      <c r="P24" s="881"/>
      <c r="Q24" s="882"/>
      <c r="R24" s="883">
        <f>'Checklist - Ranking Office Cont'!Z187</f>
        <v>120</v>
      </c>
      <c r="S24" s="884"/>
      <c r="T24" s="885"/>
      <c r="U24" s="886">
        <f>'Checklist - Ranking Office Cont'!F188</f>
        <v>60</v>
      </c>
      <c r="V24" s="887"/>
      <c r="W24" s="889"/>
      <c r="X24" s="875"/>
      <c r="Y24" s="876"/>
      <c r="Z24" s="178"/>
      <c r="AA24" s="178"/>
      <c r="AB24" s="177"/>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178"/>
      <c r="CH24" s="178"/>
      <c r="CI24" s="178"/>
      <c r="CJ24" s="178"/>
      <c r="CK24" s="178"/>
    </row>
    <row r="25" spans="1:89" s="48" customFormat="1" ht="30" customHeight="1" thickBot="1" x14ac:dyDescent="0.25">
      <c r="A25" s="151"/>
      <c r="B25" s="349">
        <f>'Checklist - Ranking Office Cont'!B189</f>
        <v>4000</v>
      </c>
      <c r="C25" s="791" t="str">
        <f>'Checklist - Ranking Office Cont'!C189</f>
        <v>CARGOES / CARGO OPERATIONS</v>
      </c>
      <c r="D25" s="915"/>
      <c r="E25" s="915"/>
      <c r="F25" s="915"/>
      <c r="G25" s="915"/>
      <c r="H25" s="915"/>
      <c r="I25" s="915"/>
      <c r="J25" s="915"/>
      <c r="K25" s="915"/>
      <c r="L25" s="915"/>
      <c r="M25" s="915"/>
      <c r="N25" s="915"/>
      <c r="O25" s="642"/>
      <c r="P25" s="642"/>
      <c r="Q25" s="642"/>
      <c r="R25" s="642"/>
      <c r="S25" s="642"/>
      <c r="T25" s="642"/>
      <c r="U25" s="642"/>
      <c r="V25" s="642"/>
      <c r="W25" s="642"/>
      <c r="X25" s="642"/>
      <c r="Y25" s="643"/>
      <c r="Z25" s="178"/>
      <c r="AA25" s="178"/>
      <c r="AB25" s="178"/>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178"/>
      <c r="CH25" s="178"/>
      <c r="CI25" s="178"/>
      <c r="CJ25" s="178"/>
      <c r="CK25" s="178"/>
    </row>
    <row r="26" spans="1:89" s="48" customFormat="1" ht="27.95" customHeight="1" thickBot="1" x14ac:dyDescent="0.25">
      <c r="A26" s="151"/>
      <c r="B26" s="350">
        <f>'Checklist - Ranking Office Cont'!B190</f>
        <v>4100</v>
      </c>
      <c r="C26" s="877" t="str">
        <f>'Checklist - Ranking Office Cont'!C190</f>
        <v>Container Carrier Cargo Operations &amp; Additional Green Award requirements</v>
      </c>
      <c r="D26" s="878"/>
      <c r="E26" s="878"/>
      <c r="F26" s="878"/>
      <c r="G26" s="878"/>
      <c r="H26" s="878"/>
      <c r="I26" s="878"/>
      <c r="J26" s="878"/>
      <c r="K26" s="878"/>
      <c r="L26" s="878"/>
      <c r="M26" s="878"/>
      <c r="N26" s="879"/>
      <c r="O26" s="880">
        <f>'Checklist - Ranking Office Cont'!Y207</f>
        <v>0</v>
      </c>
      <c r="P26" s="881"/>
      <c r="Q26" s="882"/>
      <c r="R26" s="883">
        <f>'Checklist - Ranking Office Cont'!Z207</f>
        <v>145</v>
      </c>
      <c r="S26" s="884"/>
      <c r="T26" s="885"/>
      <c r="U26" s="886">
        <f>'Checklist - Ranking Office Cont'!F208</f>
        <v>95</v>
      </c>
      <c r="V26" s="887"/>
      <c r="W26" s="889"/>
      <c r="X26" s="875"/>
      <c r="Y26" s="876"/>
      <c r="Z26" s="178"/>
      <c r="AA26" s="178"/>
      <c r="AB26" s="177"/>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178"/>
      <c r="CH26" s="178"/>
      <c r="CI26" s="178"/>
      <c r="CJ26" s="178"/>
      <c r="CK26" s="178"/>
    </row>
    <row r="27" spans="1:89" s="48" customFormat="1" ht="30" customHeight="1" thickBot="1" x14ac:dyDescent="0.25">
      <c r="A27" s="151"/>
      <c r="B27" s="349">
        <f>'Checklist - Ranking Office Cont'!B209</f>
        <v>5000</v>
      </c>
      <c r="C27" s="791" t="str">
        <f>'Checklist - Ranking Office Cont'!C209</f>
        <v>PREVENTION OF POLLUTION</v>
      </c>
      <c r="D27" s="915"/>
      <c r="E27" s="915"/>
      <c r="F27" s="915"/>
      <c r="G27" s="915"/>
      <c r="H27" s="915"/>
      <c r="I27" s="915"/>
      <c r="J27" s="915"/>
      <c r="K27" s="915"/>
      <c r="L27" s="915"/>
      <c r="M27" s="915"/>
      <c r="N27" s="915"/>
      <c r="O27" s="642"/>
      <c r="P27" s="642"/>
      <c r="Q27" s="642"/>
      <c r="R27" s="642"/>
      <c r="S27" s="642"/>
      <c r="T27" s="642"/>
      <c r="U27" s="642"/>
      <c r="V27" s="642"/>
      <c r="W27" s="642"/>
      <c r="X27" s="642"/>
      <c r="Y27" s="643"/>
      <c r="Z27" s="178"/>
      <c r="AA27" s="178"/>
      <c r="AB27" s="178"/>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178"/>
      <c r="CH27" s="178"/>
      <c r="CI27" s="178"/>
      <c r="CJ27" s="178"/>
      <c r="CK27" s="178"/>
    </row>
    <row r="28" spans="1:89" s="48" customFormat="1" ht="27.95" customHeight="1" x14ac:dyDescent="0.2">
      <c r="A28" s="151"/>
      <c r="B28" s="350" t="str">
        <f>'Checklist - Ranking Office Cont'!B210</f>
        <v>5100</v>
      </c>
      <c r="C28" s="877" t="str">
        <f>'Checklist - Ranking Office Cont'!C210</f>
        <v>Biofouling Management</v>
      </c>
      <c r="D28" s="878"/>
      <c r="E28" s="878"/>
      <c r="F28" s="878"/>
      <c r="G28" s="878"/>
      <c r="H28" s="878"/>
      <c r="I28" s="878"/>
      <c r="J28" s="878"/>
      <c r="K28" s="878"/>
      <c r="L28" s="878"/>
      <c r="M28" s="878"/>
      <c r="N28" s="879"/>
      <c r="O28" s="880">
        <f>'Checklist - Ranking Office Cont'!Y215</f>
        <v>0</v>
      </c>
      <c r="P28" s="881"/>
      <c r="Q28" s="882"/>
      <c r="R28" s="883">
        <f>'Checklist - Ranking Office Cont'!Z215</f>
        <v>30</v>
      </c>
      <c r="S28" s="884"/>
      <c r="T28" s="885"/>
      <c r="U28" s="886">
        <f>'Checklist - Ranking Office Cont'!F216</f>
        <v>5</v>
      </c>
      <c r="V28" s="887"/>
      <c r="W28" s="889"/>
      <c r="X28" s="875"/>
      <c r="Y28" s="876"/>
      <c r="Z28" s="178"/>
      <c r="AA28" s="178"/>
      <c r="AB28" s="177"/>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178"/>
      <c r="CH28" s="178"/>
      <c r="CI28" s="178"/>
      <c r="CJ28" s="178"/>
      <c r="CK28" s="178"/>
    </row>
    <row r="29" spans="1:89" s="48" customFormat="1" ht="27.95" customHeight="1" x14ac:dyDescent="0.2">
      <c r="A29" s="151"/>
      <c r="B29" s="350" t="str">
        <f>'Checklist - Ranking Office Cont'!B217</f>
        <v>5200</v>
      </c>
      <c r="C29" s="877" t="str">
        <f>'Checklist - Ranking Office Cont'!C217</f>
        <v>Waste Management / Garbage Handling Onboard</v>
      </c>
      <c r="D29" s="878"/>
      <c r="E29" s="878"/>
      <c r="F29" s="878"/>
      <c r="G29" s="878"/>
      <c r="H29" s="878"/>
      <c r="I29" s="878"/>
      <c r="J29" s="878"/>
      <c r="K29" s="878"/>
      <c r="L29" s="878"/>
      <c r="M29" s="878"/>
      <c r="N29" s="879"/>
      <c r="O29" s="880">
        <f>'Checklist - Ranking Office Cont'!Y236</f>
        <v>0</v>
      </c>
      <c r="P29" s="881"/>
      <c r="Q29" s="882"/>
      <c r="R29" s="883">
        <f>'Checklist - Ranking Office Cont'!Z236</f>
        <v>80</v>
      </c>
      <c r="S29" s="884"/>
      <c r="T29" s="885"/>
      <c r="U29" s="886">
        <f>'Checklist - Ranking Office Cont'!F237</f>
        <v>30</v>
      </c>
      <c r="V29" s="887"/>
      <c r="W29" s="889"/>
      <c r="X29" s="875"/>
      <c r="Y29" s="876"/>
      <c r="Z29" s="178"/>
      <c r="AA29" s="178"/>
      <c r="AB29" s="177"/>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178"/>
      <c r="CH29" s="178"/>
      <c r="CI29" s="178"/>
      <c r="CJ29" s="178"/>
      <c r="CK29" s="178"/>
    </row>
    <row r="30" spans="1:89" s="48" customFormat="1" ht="27.95" customHeight="1" x14ac:dyDescent="0.2">
      <c r="A30" s="151"/>
      <c r="B30" s="350">
        <f>'Checklist - Ranking Office Cont'!B238</f>
        <v>5410</v>
      </c>
      <c r="C30" s="877" t="str">
        <f>'Checklist - Ranking Office Cont'!C238</f>
        <v>NOx Emissions</v>
      </c>
      <c r="D30" s="878"/>
      <c r="E30" s="878"/>
      <c r="F30" s="878"/>
      <c r="G30" s="878"/>
      <c r="H30" s="878"/>
      <c r="I30" s="878"/>
      <c r="J30" s="878"/>
      <c r="K30" s="878"/>
      <c r="L30" s="878"/>
      <c r="M30" s="878"/>
      <c r="N30" s="879"/>
      <c r="O30" s="880">
        <f>'Checklist - Ranking Office Cont'!Y258</f>
        <v>0</v>
      </c>
      <c r="P30" s="881"/>
      <c r="Q30" s="882"/>
      <c r="R30" s="883">
        <f>'Checklist - Ranking Office Cont'!Z258</f>
        <v>95</v>
      </c>
      <c r="S30" s="884"/>
      <c r="T30" s="885"/>
      <c r="U30" s="886">
        <f>'Checklist - Ranking Office Cont'!F259</f>
        <v>35</v>
      </c>
      <c r="V30" s="887"/>
      <c r="W30" s="889"/>
      <c r="X30" s="875"/>
      <c r="Y30" s="876"/>
      <c r="Z30" s="178"/>
      <c r="AA30" s="178"/>
      <c r="AB30" s="177"/>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178"/>
      <c r="CH30" s="178"/>
      <c r="CI30" s="178"/>
      <c r="CJ30" s="178"/>
      <c r="CK30" s="178"/>
    </row>
    <row r="31" spans="1:89" s="48" customFormat="1" ht="27.95" customHeight="1" x14ac:dyDescent="0.2">
      <c r="A31" s="151"/>
      <c r="B31" s="350">
        <f>'Checklist - Ranking Office Cont'!B260</f>
        <v>5420</v>
      </c>
      <c r="C31" s="877" t="str">
        <f>'Checklist - Ranking Office Cont'!C260</f>
        <v>SOx Emissions</v>
      </c>
      <c r="D31" s="878"/>
      <c r="E31" s="878"/>
      <c r="F31" s="878"/>
      <c r="G31" s="878"/>
      <c r="H31" s="878"/>
      <c r="I31" s="878"/>
      <c r="J31" s="878"/>
      <c r="K31" s="878"/>
      <c r="L31" s="878"/>
      <c r="M31" s="878"/>
      <c r="N31" s="879"/>
      <c r="O31" s="880">
        <f>'Checklist - Ranking Office Cont'!Y272</f>
        <v>0</v>
      </c>
      <c r="P31" s="881"/>
      <c r="Q31" s="882"/>
      <c r="R31" s="883">
        <f>'Checklist - Ranking Office Cont'!Z272</f>
        <v>120</v>
      </c>
      <c r="S31" s="884"/>
      <c r="T31" s="885"/>
      <c r="U31" s="886">
        <f>'Checklist - Ranking Office Cont'!F273</f>
        <v>20</v>
      </c>
      <c r="V31" s="887"/>
      <c r="W31" s="889"/>
      <c r="X31" s="875"/>
      <c r="Y31" s="876"/>
      <c r="Z31" s="178"/>
      <c r="AA31" s="178"/>
      <c r="AB31" s="178"/>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178"/>
      <c r="CH31" s="178"/>
      <c r="CI31" s="178"/>
      <c r="CJ31" s="178"/>
      <c r="CK31" s="178"/>
    </row>
    <row r="32" spans="1:89" s="48" customFormat="1" ht="45" customHeight="1" x14ac:dyDescent="0.2">
      <c r="A32" s="151"/>
      <c r="B32" s="350">
        <f>'Checklist - Ranking Office Cont'!B274</f>
        <v>5421</v>
      </c>
      <c r="C32" s="877" t="str">
        <f>'Checklist - Ranking Office Cont'!C274</f>
        <v xml:space="preserve">Ships required to carry out Fuel Change Over to low sulphur MARINE DIESEL OIL or low sulphur MARINE GAS OIL  ( low sulphur Distillates )  </v>
      </c>
      <c r="D32" s="878"/>
      <c r="E32" s="878"/>
      <c r="F32" s="878"/>
      <c r="G32" s="878"/>
      <c r="H32" s="878"/>
      <c r="I32" s="878"/>
      <c r="J32" s="878"/>
      <c r="K32" s="878"/>
      <c r="L32" s="878"/>
      <c r="M32" s="878"/>
      <c r="N32" s="879"/>
      <c r="O32" s="880">
        <f>'Checklist - Ranking Office Cont'!Y277</f>
        <v>0</v>
      </c>
      <c r="P32" s="881"/>
      <c r="Q32" s="882"/>
      <c r="R32" s="883">
        <f>'Checklist - Ranking Office Cont'!Z277</f>
        <v>40</v>
      </c>
      <c r="S32" s="884"/>
      <c r="T32" s="885"/>
      <c r="U32" s="886">
        <f>'Checklist - Ranking Office Cont'!F278</f>
        <v>40</v>
      </c>
      <c r="V32" s="887"/>
      <c r="W32" s="887"/>
      <c r="X32" s="875"/>
      <c r="Y32" s="888"/>
      <c r="Z32" s="178"/>
      <c r="AA32" s="178"/>
      <c r="AB32" s="177"/>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178"/>
      <c r="CH32" s="178"/>
      <c r="CI32" s="178"/>
      <c r="CJ32" s="178"/>
      <c r="CK32" s="178"/>
    </row>
    <row r="33" spans="1:89" s="48" customFormat="1" ht="27.95" customHeight="1" x14ac:dyDescent="0.2">
      <c r="A33" s="151"/>
      <c r="B33" s="350">
        <f>'Checklist - Ranking Office Cont'!B279</f>
        <v>5430</v>
      </c>
      <c r="C33" s="877" t="str">
        <f>'Checklist - Ranking Office Cont'!C279</f>
        <v xml:space="preserve">Particulate Matter (PM) Emissions   </v>
      </c>
      <c r="D33" s="878"/>
      <c r="E33" s="878"/>
      <c r="F33" s="878"/>
      <c r="G33" s="878"/>
      <c r="H33" s="878"/>
      <c r="I33" s="878"/>
      <c r="J33" s="878"/>
      <c r="K33" s="878"/>
      <c r="L33" s="878"/>
      <c r="M33" s="878"/>
      <c r="N33" s="879"/>
      <c r="O33" s="880">
        <f>'Checklist - Ranking Office Cont'!Y285</f>
        <v>0</v>
      </c>
      <c r="P33" s="881"/>
      <c r="Q33" s="882"/>
      <c r="R33" s="883">
        <f>'Checklist - Ranking Office Cont'!Z285</f>
        <v>30</v>
      </c>
      <c r="S33" s="884"/>
      <c r="T33" s="885"/>
      <c r="U33" s="886">
        <f>'Checklist - Ranking Office Cont'!F286</f>
        <v>0</v>
      </c>
      <c r="V33" s="887"/>
      <c r="W33" s="887"/>
      <c r="X33" s="875"/>
      <c r="Y33" s="888"/>
      <c r="Z33" s="178"/>
      <c r="AA33" s="178"/>
      <c r="AB33" s="177"/>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178"/>
      <c r="CH33" s="178"/>
      <c r="CI33" s="178"/>
      <c r="CJ33" s="178"/>
      <c r="CK33" s="178"/>
    </row>
    <row r="34" spans="1:89" s="48" customFormat="1" ht="27.95" customHeight="1" x14ac:dyDescent="0.2">
      <c r="A34" s="151"/>
      <c r="B34" s="350">
        <f>'Checklist - Ranking Office Cont'!B287</f>
        <v>5440</v>
      </c>
      <c r="C34" s="877" t="str">
        <f>'Checklist - Ranking Office Cont'!C287</f>
        <v>Greenhouse Gas (GHG) Emissions - CO2 Emissions</v>
      </c>
      <c r="D34" s="878"/>
      <c r="E34" s="878"/>
      <c r="F34" s="878"/>
      <c r="G34" s="878"/>
      <c r="H34" s="878"/>
      <c r="I34" s="878"/>
      <c r="J34" s="878"/>
      <c r="K34" s="878"/>
      <c r="L34" s="878"/>
      <c r="M34" s="878"/>
      <c r="N34" s="879"/>
      <c r="O34" s="880">
        <f>'Checklist - Ranking Office Cont'!Y355</f>
        <v>0</v>
      </c>
      <c r="P34" s="881"/>
      <c r="Q34" s="882"/>
      <c r="R34" s="883">
        <f>'Checklist - Ranking Office Cont'!Z355</f>
        <v>200</v>
      </c>
      <c r="S34" s="884"/>
      <c r="T34" s="885"/>
      <c r="U34" s="886">
        <f>'Checklist - Ranking Office Cont'!F356</f>
        <v>0</v>
      </c>
      <c r="V34" s="887"/>
      <c r="W34" s="887"/>
      <c r="X34" s="875"/>
      <c r="Y34" s="888"/>
      <c r="Z34" s="178"/>
      <c r="AA34" s="178"/>
      <c r="AB34" s="177"/>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178"/>
      <c r="CH34" s="178"/>
      <c r="CI34" s="178"/>
      <c r="CJ34" s="178"/>
      <c r="CK34" s="178"/>
    </row>
    <row r="35" spans="1:89" s="48" customFormat="1" ht="27.95" customHeight="1" x14ac:dyDescent="0.2">
      <c r="A35" s="151"/>
      <c r="B35" s="350" t="str">
        <f>'Checklist - Ranking Office Cont'!B357</f>
        <v>5441</v>
      </c>
      <c r="C35" s="877" t="str">
        <f>'Checklist - Ranking Office Cont'!C357</f>
        <v>Greenhouse Gas (GHG) Emissions - Methane (CH4) Emissions - Main Propulsion</v>
      </c>
      <c r="D35" s="878"/>
      <c r="E35" s="878"/>
      <c r="F35" s="878"/>
      <c r="G35" s="878"/>
      <c r="H35" s="878"/>
      <c r="I35" s="878"/>
      <c r="J35" s="878"/>
      <c r="K35" s="878"/>
      <c r="L35" s="878"/>
      <c r="M35" s="878"/>
      <c r="N35" s="879"/>
      <c r="O35" s="880">
        <f>'Checklist - Ranking Office Cont'!Y368</f>
        <v>0</v>
      </c>
      <c r="P35" s="881"/>
      <c r="Q35" s="882"/>
      <c r="R35" s="883">
        <f>'Checklist - Ranking Office Cont'!Z368</f>
        <v>55</v>
      </c>
      <c r="S35" s="884"/>
      <c r="T35" s="885"/>
      <c r="U35" s="886">
        <f>'Checklist - Ranking Office Cont'!F369</f>
        <v>0</v>
      </c>
      <c r="V35" s="887"/>
      <c r="W35" s="887"/>
      <c r="X35" s="875"/>
      <c r="Y35" s="888"/>
      <c r="Z35" s="178"/>
      <c r="AA35" s="178"/>
      <c r="AB35" s="177"/>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c r="BX35" s="220"/>
      <c r="BY35" s="220"/>
      <c r="BZ35" s="220"/>
      <c r="CA35" s="220"/>
      <c r="CB35" s="220"/>
      <c r="CC35" s="220"/>
      <c r="CD35" s="220"/>
      <c r="CE35" s="220"/>
      <c r="CF35" s="220"/>
      <c r="CG35" s="178"/>
      <c r="CH35" s="178"/>
      <c r="CI35" s="178"/>
      <c r="CJ35" s="178"/>
      <c r="CK35" s="178"/>
    </row>
    <row r="36" spans="1:89" s="48" customFormat="1" ht="27.95" customHeight="1" x14ac:dyDescent="0.2">
      <c r="A36" s="151"/>
      <c r="B36" s="350">
        <f>'Checklist - Ranking Office Cont'!B370</f>
        <v>5450</v>
      </c>
      <c r="C36" s="877" t="str">
        <f>'Checklist - Ranking Office Cont'!C370</f>
        <v>Newbuild policy</v>
      </c>
      <c r="D36" s="878"/>
      <c r="E36" s="878"/>
      <c r="F36" s="878"/>
      <c r="G36" s="878"/>
      <c r="H36" s="878"/>
      <c r="I36" s="878"/>
      <c r="J36" s="878"/>
      <c r="K36" s="878"/>
      <c r="L36" s="878"/>
      <c r="M36" s="878"/>
      <c r="N36" s="879"/>
      <c r="O36" s="880">
        <f>'Checklist - Ranking Office Cont'!Y372</f>
        <v>0</v>
      </c>
      <c r="P36" s="881"/>
      <c r="Q36" s="882"/>
      <c r="R36" s="883">
        <f>'Checklist - Ranking Office Cont'!Z372</f>
        <v>40</v>
      </c>
      <c r="S36" s="884"/>
      <c r="T36" s="885"/>
      <c r="U36" s="886">
        <f>'Checklist - Ranking Office Cont'!F373</f>
        <v>0</v>
      </c>
      <c r="V36" s="887"/>
      <c r="W36" s="887"/>
      <c r="X36" s="875"/>
      <c r="Y36" s="888"/>
      <c r="Z36" s="178"/>
      <c r="AA36" s="178"/>
      <c r="AB36" s="177"/>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0"/>
      <c r="BZ36" s="220"/>
      <c r="CA36" s="220"/>
      <c r="CB36" s="220"/>
      <c r="CC36" s="220"/>
      <c r="CD36" s="220"/>
      <c r="CE36" s="220"/>
      <c r="CF36" s="220"/>
      <c r="CG36" s="178"/>
      <c r="CH36" s="178"/>
      <c r="CI36" s="178"/>
      <c r="CJ36" s="178"/>
      <c r="CK36" s="178"/>
    </row>
    <row r="37" spans="1:89" s="48" customFormat="1" ht="27.95" customHeight="1" x14ac:dyDescent="0.2">
      <c r="A37" s="151"/>
      <c r="B37" s="350" t="str">
        <f>'Checklist - Ranking Office Cont'!B374</f>
        <v>5460</v>
      </c>
      <c r="C37" s="877" t="str">
        <f>'Checklist - Ranking Office Cont'!C374</f>
        <v>Environmental Ship Index (ESI)</v>
      </c>
      <c r="D37" s="878"/>
      <c r="E37" s="878"/>
      <c r="F37" s="878"/>
      <c r="G37" s="878"/>
      <c r="H37" s="878"/>
      <c r="I37" s="878"/>
      <c r="J37" s="878"/>
      <c r="K37" s="878"/>
      <c r="L37" s="878"/>
      <c r="M37" s="878"/>
      <c r="N37" s="879"/>
      <c r="O37" s="880">
        <f>'Checklist - Ranking Office Cont'!Y376</f>
        <v>0</v>
      </c>
      <c r="P37" s="881"/>
      <c r="Q37" s="882"/>
      <c r="R37" s="883">
        <f>'Checklist - Ranking Office Cont'!Z376</f>
        <v>50</v>
      </c>
      <c r="S37" s="884"/>
      <c r="T37" s="885"/>
      <c r="U37" s="886">
        <f>'Checklist - Ranking Office Cont'!F377</f>
        <v>0</v>
      </c>
      <c r="V37" s="887"/>
      <c r="W37" s="887"/>
      <c r="X37" s="875"/>
      <c r="Y37" s="888"/>
      <c r="Z37" s="178"/>
      <c r="AA37" s="178"/>
      <c r="AB37" s="177"/>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c r="CB37" s="220"/>
      <c r="CC37" s="220"/>
      <c r="CD37" s="220"/>
      <c r="CE37" s="220"/>
      <c r="CF37" s="220"/>
      <c r="CG37" s="178"/>
      <c r="CH37" s="178"/>
      <c r="CI37" s="178"/>
      <c r="CJ37" s="178"/>
      <c r="CK37" s="178"/>
    </row>
    <row r="38" spans="1:89" s="48" customFormat="1" ht="27.95" customHeight="1" x14ac:dyDescent="0.2">
      <c r="A38" s="151"/>
      <c r="B38" s="350" t="str">
        <f>'Checklist - Ranking Office Cont'!B378</f>
        <v>5500</v>
      </c>
      <c r="C38" s="877" t="str">
        <f>'Checklist - Ranking Office Cont'!C378</f>
        <v>Sewage Management</v>
      </c>
      <c r="D38" s="878"/>
      <c r="E38" s="878"/>
      <c r="F38" s="878"/>
      <c r="G38" s="878"/>
      <c r="H38" s="878"/>
      <c r="I38" s="878"/>
      <c r="J38" s="878"/>
      <c r="K38" s="878"/>
      <c r="L38" s="878"/>
      <c r="M38" s="878"/>
      <c r="N38" s="879"/>
      <c r="O38" s="880">
        <f>'Checklist - Ranking Office Cont'!Y386</f>
        <v>0</v>
      </c>
      <c r="P38" s="881"/>
      <c r="Q38" s="882"/>
      <c r="R38" s="883">
        <f>'Checklist - Ranking Office Cont'!Z386</f>
        <v>50</v>
      </c>
      <c r="S38" s="884"/>
      <c r="T38" s="885"/>
      <c r="U38" s="886">
        <f>'Checklist - Ranking Office Cont'!F387</f>
        <v>20</v>
      </c>
      <c r="V38" s="887"/>
      <c r="W38" s="887"/>
      <c r="X38" s="875"/>
      <c r="Y38" s="888"/>
      <c r="Z38" s="178"/>
      <c r="AA38" s="178"/>
      <c r="AB38" s="177"/>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178"/>
      <c r="CH38" s="178"/>
      <c r="CI38" s="178"/>
      <c r="CJ38" s="178"/>
      <c r="CK38" s="178"/>
    </row>
    <row r="39" spans="1:89" s="48" customFormat="1" ht="27.95" customHeight="1" x14ac:dyDescent="0.2">
      <c r="A39" s="151"/>
      <c r="B39" s="350" t="str">
        <f>'Checklist - Ranking Office Cont'!B388</f>
        <v>5510</v>
      </c>
      <c r="C39" s="877" t="str">
        <f>'Checklist - Ranking Office Cont'!C388</f>
        <v>Grey Water Management</v>
      </c>
      <c r="D39" s="878"/>
      <c r="E39" s="878"/>
      <c r="F39" s="878"/>
      <c r="G39" s="878"/>
      <c r="H39" s="878"/>
      <c r="I39" s="878"/>
      <c r="J39" s="878"/>
      <c r="K39" s="878"/>
      <c r="L39" s="878"/>
      <c r="M39" s="878"/>
      <c r="N39" s="879"/>
      <c r="O39" s="880">
        <f>'Checklist - Ranking Office Cont'!Y391</f>
        <v>0</v>
      </c>
      <c r="P39" s="881"/>
      <c r="Q39" s="882"/>
      <c r="R39" s="883">
        <f>'Checklist - Ranking Office Cont'!Z391</f>
        <v>25</v>
      </c>
      <c r="S39" s="884"/>
      <c r="T39" s="885"/>
      <c r="U39" s="886">
        <f>'Checklist - Ranking Office Cont'!F392</f>
        <v>0</v>
      </c>
      <c r="V39" s="887"/>
      <c r="W39" s="887"/>
      <c r="X39" s="875"/>
      <c r="Y39" s="888"/>
      <c r="Z39" s="178"/>
      <c r="AA39" s="178"/>
      <c r="AB39" s="177"/>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0"/>
      <c r="CD39" s="220"/>
      <c r="CE39" s="220"/>
      <c r="CF39" s="220"/>
      <c r="CG39" s="178"/>
      <c r="CH39" s="178"/>
      <c r="CI39" s="178"/>
      <c r="CJ39" s="178"/>
      <c r="CK39" s="178"/>
    </row>
    <row r="40" spans="1:89" s="48" customFormat="1" ht="27.95" customHeight="1" x14ac:dyDescent="0.2">
      <c r="A40" s="151"/>
      <c r="B40" s="350">
        <f>'Checklist - Ranking Office Cont'!B393</f>
        <v>5700</v>
      </c>
      <c r="C40" s="877" t="str">
        <f>'Checklist - Ranking Office Cont'!C393</f>
        <v>Ballast Water Management</v>
      </c>
      <c r="D40" s="878"/>
      <c r="E40" s="878"/>
      <c r="F40" s="878"/>
      <c r="G40" s="878"/>
      <c r="H40" s="878"/>
      <c r="I40" s="878"/>
      <c r="J40" s="878"/>
      <c r="K40" s="878"/>
      <c r="L40" s="878"/>
      <c r="M40" s="878"/>
      <c r="N40" s="879"/>
      <c r="O40" s="880">
        <f>'Checklist - Ranking Office Cont'!Y404</f>
        <v>0</v>
      </c>
      <c r="P40" s="881"/>
      <c r="Q40" s="882"/>
      <c r="R40" s="883">
        <f>'Checklist - Ranking Office Cont'!Z404</f>
        <v>60</v>
      </c>
      <c r="S40" s="884"/>
      <c r="T40" s="885"/>
      <c r="U40" s="886">
        <f>'Checklist - Ranking Office Cont'!F405</f>
        <v>20</v>
      </c>
      <c r="V40" s="887"/>
      <c r="W40" s="887"/>
      <c r="X40" s="875"/>
      <c r="Y40" s="888"/>
      <c r="Z40" s="178"/>
      <c r="AA40" s="178"/>
      <c r="AB40" s="177"/>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178"/>
      <c r="CH40" s="178"/>
      <c r="CI40" s="178"/>
      <c r="CJ40" s="178"/>
      <c r="CK40" s="178"/>
    </row>
    <row r="41" spans="1:89" s="48" customFormat="1" ht="27.95" customHeight="1" x14ac:dyDescent="0.2">
      <c r="A41" s="347"/>
      <c r="B41" s="350" t="str">
        <f>'Checklist - Ranking Office Cont'!B406</f>
        <v>5801</v>
      </c>
      <c r="C41" s="877" t="str">
        <f>'Checklist - Ranking Office Cont'!C406</f>
        <v>Protection of fuel oil tanks, lube oil tanks and hull</v>
      </c>
      <c r="D41" s="878"/>
      <c r="E41" s="878"/>
      <c r="F41" s="878"/>
      <c r="G41" s="878"/>
      <c r="H41" s="878"/>
      <c r="I41" s="878"/>
      <c r="J41" s="878"/>
      <c r="K41" s="878"/>
      <c r="L41" s="878"/>
      <c r="M41" s="878"/>
      <c r="N41" s="879"/>
      <c r="O41" s="880">
        <f>'Checklist - Ranking Office Cont'!Y409</f>
        <v>0</v>
      </c>
      <c r="P41" s="881"/>
      <c r="Q41" s="882"/>
      <c r="R41" s="883">
        <f>'Checklist - Ranking Office Cont'!Z409</f>
        <v>30</v>
      </c>
      <c r="S41" s="884"/>
      <c r="T41" s="885"/>
      <c r="U41" s="886">
        <f>'Checklist - Ranking Office Cont'!F410</f>
        <v>0</v>
      </c>
      <c r="V41" s="887"/>
      <c r="W41" s="887"/>
      <c r="X41" s="875"/>
      <c r="Y41" s="888"/>
      <c r="Z41" s="178"/>
      <c r="AA41" s="178"/>
      <c r="AB41" s="177"/>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c r="CD41" s="220"/>
      <c r="CE41" s="220"/>
      <c r="CF41" s="220"/>
      <c r="CG41" s="178"/>
      <c r="CH41" s="178"/>
      <c r="CI41" s="178"/>
      <c r="CJ41" s="178"/>
      <c r="CK41" s="178"/>
    </row>
    <row r="42" spans="1:89" s="48" customFormat="1" ht="27.95" customHeight="1" x14ac:dyDescent="0.2">
      <c r="A42" s="347"/>
      <c r="B42" s="350">
        <f>'Checklist - Ranking Office Cont'!B412</f>
        <v>5810</v>
      </c>
      <c r="C42" s="877" t="str">
        <f>'Checklist - Ranking Office Cont'!C412</f>
        <v>Stern tube lubrication</v>
      </c>
      <c r="D42" s="878"/>
      <c r="E42" s="878"/>
      <c r="F42" s="878"/>
      <c r="G42" s="878"/>
      <c r="H42" s="878"/>
      <c r="I42" s="878"/>
      <c r="J42" s="878"/>
      <c r="K42" s="878"/>
      <c r="L42" s="878"/>
      <c r="M42" s="878"/>
      <c r="N42" s="879"/>
      <c r="O42" s="880">
        <f>'Checklist - Ranking Office Cont'!Y416</f>
        <v>0</v>
      </c>
      <c r="P42" s="881"/>
      <c r="Q42" s="882"/>
      <c r="R42" s="883">
        <f>'Checklist - Ranking Office Cont'!Z416</f>
        <v>60</v>
      </c>
      <c r="S42" s="884"/>
      <c r="T42" s="885"/>
      <c r="U42" s="886">
        <f>'Checklist - Ranking Office Cont'!F417</f>
        <v>0</v>
      </c>
      <c r="V42" s="887"/>
      <c r="W42" s="887"/>
      <c r="X42" s="875"/>
      <c r="Y42" s="888"/>
      <c r="Z42" s="178"/>
      <c r="AA42" s="178"/>
      <c r="AB42" s="177"/>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178"/>
      <c r="CH42" s="178"/>
      <c r="CI42" s="178"/>
      <c r="CJ42" s="178"/>
      <c r="CK42" s="178"/>
    </row>
    <row r="43" spans="1:89" s="48" customFormat="1" ht="27.95" customHeight="1" x14ac:dyDescent="0.2">
      <c r="A43" s="151"/>
      <c r="B43" s="350">
        <f>'Checklist - Ranking Office Cont'!B418</f>
        <v>5811</v>
      </c>
      <c r="C43" s="877" t="str">
        <f>'Checklist - Ranking Office Cont'!C418</f>
        <v>Mooring wire lubrication</v>
      </c>
      <c r="D43" s="878"/>
      <c r="E43" s="878"/>
      <c r="F43" s="878"/>
      <c r="G43" s="878"/>
      <c r="H43" s="878"/>
      <c r="I43" s="878"/>
      <c r="J43" s="878"/>
      <c r="K43" s="878"/>
      <c r="L43" s="878"/>
      <c r="M43" s="878"/>
      <c r="N43" s="879"/>
      <c r="O43" s="880">
        <f>'Checklist - Ranking Office Cont'!Y420</f>
        <v>0</v>
      </c>
      <c r="P43" s="881"/>
      <c r="Q43" s="882"/>
      <c r="R43" s="883">
        <f>'Checklist - Ranking Office Cont'!Z420</f>
        <v>20</v>
      </c>
      <c r="S43" s="884"/>
      <c r="T43" s="885"/>
      <c r="U43" s="886">
        <f>'Checklist - Ranking Office Cont'!F421</f>
        <v>0</v>
      </c>
      <c r="V43" s="887"/>
      <c r="W43" s="887"/>
      <c r="X43" s="875"/>
      <c r="Y43" s="888"/>
      <c r="Z43" s="178"/>
      <c r="AA43" s="178"/>
      <c r="AB43" s="177"/>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c r="CB43" s="220"/>
      <c r="CC43" s="220"/>
      <c r="CD43" s="220"/>
      <c r="CE43" s="220"/>
      <c r="CF43" s="220"/>
      <c r="CG43" s="178"/>
      <c r="CH43" s="178"/>
      <c r="CI43" s="178"/>
      <c r="CJ43" s="178"/>
      <c r="CK43" s="178"/>
    </row>
    <row r="44" spans="1:89" s="48" customFormat="1" ht="27.95" customHeight="1" x14ac:dyDescent="0.2">
      <c r="A44" s="151"/>
      <c r="B44" s="350">
        <f>'Checklist - Ranking Office Cont'!B422</f>
        <v>5812</v>
      </c>
      <c r="C44" s="877" t="str">
        <f>'Checklist - Ranking Office Cont'!C422</f>
        <v>Deck equipment lubrication (use of oils)</v>
      </c>
      <c r="D44" s="878"/>
      <c r="E44" s="878"/>
      <c r="F44" s="878"/>
      <c r="G44" s="878"/>
      <c r="H44" s="878"/>
      <c r="I44" s="878"/>
      <c r="J44" s="878"/>
      <c r="K44" s="878"/>
      <c r="L44" s="878"/>
      <c r="M44" s="878"/>
      <c r="N44" s="879"/>
      <c r="O44" s="880">
        <f>'Checklist - Ranking Office Cont'!Y428</f>
        <v>0</v>
      </c>
      <c r="P44" s="881"/>
      <c r="Q44" s="882"/>
      <c r="R44" s="883">
        <f>'Checklist - Ranking Office Cont'!Z428</f>
        <v>55</v>
      </c>
      <c r="S44" s="884"/>
      <c r="T44" s="885"/>
      <c r="U44" s="886">
        <f>'Checklist - Ranking Office Cont'!F429</f>
        <v>0</v>
      </c>
      <c r="V44" s="887"/>
      <c r="W44" s="887"/>
      <c r="X44" s="875"/>
      <c r="Y44" s="888"/>
      <c r="Z44" s="178"/>
      <c r="AA44" s="178"/>
      <c r="AB44" s="177"/>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178"/>
      <c r="CH44" s="178"/>
      <c r="CI44" s="178"/>
      <c r="CJ44" s="178"/>
      <c r="CK44" s="178"/>
    </row>
    <row r="45" spans="1:89" s="48" customFormat="1" ht="27.95" customHeight="1" x14ac:dyDescent="0.2">
      <c r="A45" s="151"/>
      <c r="B45" s="350" t="str">
        <f>'Checklist - Ranking Office Cont'!B430</f>
        <v>5820</v>
      </c>
      <c r="C45" s="877" t="str">
        <f>'Checklist - Ranking Office Cont'!C430</f>
        <v>Management of bilge water and sludge handling onboard</v>
      </c>
      <c r="D45" s="878"/>
      <c r="E45" s="878"/>
      <c r="F45" s="878"/>
      <c r="G45" s="878"/>
      <c r="H45" s="878"/>
      <c r="I45" s="878"/>
      <c r="J45" s="878"/>
      <c r="K45" s="878"/>
      <c r="L45" s="878"/>
      <c r="M45" s="878"/>
      <c r="N45" s="879"/>
      <c r="O45" s="880">
        <f>'Checklist - Ranking Office Cont'!Y435</f>
        <v>0</v>
      </c>
      <c r="P45" s="881"/>
      <c r="Q45" s="882"/>
      <c r="R45" s="883">
        <f>'Checklist - Ranking Office Cont'!Z435</f>
        <v>25</v>
      </c>
      <c r="S45" s="884"/>
      <c r="T45" s="885"/>
      <c r="U45" s="886">
        <f>'Checklist - Ranking Office Cont'!F436</f>
        <v>15</v>
      </c>
      <c r="V45" s="887"/>
      <c r="W45" s="887"/>
      <c r="X45" s="875"/>
      <c r="Y45" s="888"/>
      <c r="Z45" s="178"/>
      <c r="AA45" s="178"/>
      <c r="AB45" s="177"/>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178"/>
      <c r="CH45" s="178"/>
      <c r="CI45" s="178"/>
      <c r="CJ45" s="178"/>
      <c r="CK45" s="178"/>
    </row>
    <row r="46" spans="1:89" s="48" customFormat="1" ht="27.95" customHeight="1" x14ac:dyDescent="0.2">
      <c r="A46" s="151"/>
      <c r="B46" s="350" t="str">
        <f>'Checklist - Ranking Office Cont'!B437</f>
        <v>5821</v>
      </c>
      <c r="C46" s="877" t="str">
        <f>'Checklist - Ranking Office Cont'!C437</f>
        <v>Outfitting of bilge water system</v>
      </c>
      <c r="D46" s="878"/>
      <c r="E46" s="878"/>
      <c r="F46" s="878"/>
      <c r="G46" s="878"/>
      <c r="H46" s="878"/>
      <c r="I46" s="878"/>
      <c r="J46" s="878"/>
      <c r="K46" s="878"/>
      <c r="L46" s="878"/>
      <c r="M46" s="878"/>
      <c r="N46" s="879"/>
      <c r="O46" s="880">
        <f>'Checklist - Ranking Office Cont'!Y452</f>
        <v>0</v>
      </c>
      <c r="P46" s="881"/>
      <c r="Q46" s="882"/>
      <c r="R46" s="883">
        <f>'Checklist - Ranking Office Cont'!Z452</f>
        <v>50</v>
      </c>
      <c r="S46" s="884"/>
      <c r="T46" s="885"/>
      <c r="U46" s="886">
        <f>'Checklist - Ranking Office Cont'!F453</f>
        <v>20</v>
      </c>
      <c r="V46" s="887"/>
      <c r="W46" s="889"/>
      <c r="X46" s="875"/>
      <c r="Y46" s="888"/>
      <c r="Z46" s="178"/>
      <c r="AA46" s="178"/>
      <c r="AB46" s="177"/>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178"/>
      <c r="CH46" s="178"/>
      <c r="CI46" s="178"/>
      <c r="CJ46" s="178"/>
      <c r="CK46" s="178"/>
    </row>
    <row r="47" spans="1:89" s="48" customFormat="1" ht="27.95" customHeight="1" thickBot="1" x14ac:dyDescent="0.25">
      <c r="A47" s="151"/>
      <c r="B47" s="354" t="str">
        <f>'Checklist - Ranking Office Cont'!B454</f>
        <v>5822</v>
      </c>
      <c r="C47" s="930" t="str">
        <f>'Checklist - Ranking Office Cont'!C454</f>
        <v>Outfitting of sludge handling system</v>
      </c>
      <c r="D47" s="931"/>
      <c r="E47" s="931"/>
      <c r="F47" s="931"/>
      <c r="G47" s="931"/>
      <c r="H47" s="931"/>
      <c r="I47" s="931"/>
      <c r="J47" s="931"/>
      <c r="K47" s="931"/>
      <c r="L47" s="931"/>
      <c r="M47" s="931"/>
      <c r="N47" s="932"/>
      <c r="O47" s="890">
        <f>'Checklist - Ranking Office Cont'!Y459</f>
        <v>0</v>
      </c>
      <c r="P47" s="891"/>
      <c r="Q47" s="892"/>
      <c r="R47" s="933">
        <f>'Checklist - Ranking Office Cont'!Z459</f>
        <v>20</v>
      </c>
      <c r="S47" s="934"/>
      <c r="T47" s="935"/>
      <c r="U47" s="936">
        <f>'Checklist - Ranking Office Cont'!F460</f>
        <v>10</v>
      </c>
      <c r="V47" s="937"/>
      <c r="W47" s="937"/>
      <c r="X47" s="916"/>
      <c r="Y47" s="781"/>
      <c r="Z47" s="178"/>
      <c r="AA47" s="178"/>
      <c r="AB47" s="177"/>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0"/>
      <c r="CA47" s="220"/>
      <c r="CB47" s="220"/>
      <c r="CC47" s="220"/>
      <c r="CD47" s="220"/>
      <c r="CE47" s="220"/>
      <c r="CF47" s="220"/>
      <c r="CG47" s="178"/>
      <c r="CH47" s="178"/>
      <c r="CI47" s="178"/>
      <c r="CJ47" s="178"/>
      <c r="CK47" s="178"/>
    </row>
    <row r="48" spans="1:89" s="48" customFormat="1" ht="27.95" customHeight="1" x14ac:dyDescent="0.2">
      <c r="A48" s="151"/>
      <c r="B48" s="381">
        <f>'Checklist - Ranking Office Cont'!B461</f>
        <v>5900</v>
      </c>
      <c r="C48" s="917" t="str">
        <f>'Checklist - Ranking Office Cont'!C461</f>
        <v>Ship Recycling - Inventory of Hazardous Materials</v>
      </c>
      <c r="D48" s="918"/>
      <c r="E48" s="918"/>
      <c r="F48" s="918"/>
      <c r="G48" s="918"/>
      <c r="H48" s="918"/>
      <c r="I48" s="918"/>
      <c r="J48" s="918"/>
      <c r="K48" s="918"/>
      <c r="L48" s="918"/>
      <c r="M48" s="918"/>
      <c r="N48" s="919"/>
      <c r="O48" s="920">
        <f>'Checklist - Ranking Office Cont'!Y470</f>
        <v>0</v>
      </c>
      <c r="P48" s="921"/>
      <c r="Q48" s="922"/>
      <c r="R48" s="923">
        <f>'Checklist - Ranking Office Cont'!Z470</f>
        <v>120</v>
      </c>
      <c r="S48" s="924"/>
      <c r="T48" s="925"/>
      <c r="U48" s="926">
        <f>'Checklist - Ranking Office Cont'!F471</f>
        <v>40</v>
      </c>
      <c r="V48" s="927"/>
      <c r="W48" s="927"/>
      <c r="X48" s="928"/>
      <c r="Y48" s="929"/>
      <c r="Z48" s="178"/>
      <c r="AA48" s="178"/>
      <c r="AB48" s="177"/>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c r="BV48" s="220"/>
      <c r="BW48" s="220"/>
      <c r="BX48" s="220"/>
      <c r="BY48" s="220"/>
      <c r="BZ48" s="220"/>
      <c r="CA48" s="220"/>
      <c r="CB48" s="220"/>
      <c r="CC48" s="220"/>
      <c r="CD48" s="220"/>
      <c r="CE48" s="220"/>
      <c r="CF48" s="220"/>
      <c r="CG48" s="178"/>
      <c r="CH48" s="178"/>
      <c r="CI48" s="178"/>
      <c r="CJ48" s="178"/>
      <c r="CK48" s="178"/>
    </row>
    <row r="49" spans="1:91" s="48" customFormat="1" ht="27.95" customHeight="1" thickBot="1" x14ac:dyDescent="0.25">
      <c r="A49" s="151"/>
      <c r="B49" s="354">
        <f>'Checklist - Ranking Office Cont'!B472</f>
        <v>5910</v>
      </c>
      <c r="C49" s="930" t="str">
        <f>'Checklist - Ranking Office Cont'!C472</f>
        <v xml:space="preserve">Ship Recycling - Policy for ships due to be recycled    </v>
      </c>
      <c r="D49" s="931"/>
      <c r="E49" s="931"/>
      <c r="F49" s="931"/>
      <c r="G49" s="931"/>
      <c r="H49" s="931"/>
      <c r="I49" s="931"/>
      <c r="J49" s="931"/>
      <c r="K49" s="931"/>
      <c r="L49" s="931"/>
      <c r="M49" s="931"/>
      <c r="N49" s="932"/>
      <c r="O49" s="890">
        <f>'Checklist - Ranking Office Cont'!Y485</f>
        <v>0</v>
      </c>
      <c r="P49" s="891"/>
      <c r="Q49" s="892"/>
      <c r="R49" s="933">
        <f>'Checklist - Ranking Office Cont'!Z485</f>
        <v>140</v>
      </c>
      <c r="S49" s="934"/>
      <c r="T49" s="935"/>
      <c r="U49" s="936">
        <f>'Checklist - Ranking Office Cont'!F486</f>
        <v>60</v>
      </c>
      <c r="V49" s="937"/>
      <c r="W49" s="937"/>
      <c r="X49" s="916"/>
      <c r="Y49" s="781"/>
      <c r="Z49" s="178"/>
      <c r="AA49" s="178"/>
      <c r="AB49" s="177"/>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0"/>
      <c r="BV49" s="220"/>
      <c r="BW49" s="220"/>
      <c r="BX49" s="220"/>
      <c r="BY49" s="220"/>
      <c r="BZ49" s="220"/>
      <c r="CA49" s="220"/>
      <c r="CB49" s="220"/>
      <c r="CC49" s="220"/>
      <c r="CD49" s="220"/>
      <c r="CE49" s="220"/>
      <c r="CF49" s="220"/>
      <c r="CG49" s="178"/>
      <c r="CH49" s="178"/>
      <c r="CI49" s="178"/>
      <c r="CJ49" s="178"/>
      <c r="CK49" s="178"/>
    </row>
    <row r="50" spans="1:91" s="48" customFormat="1" ht="30" customHeight="1" thickBot="1" x14ac:dyDescent="0.25">
      <c r="A50" s="151"/>
      <c r="B50" s="349">
        <f>'Checklist - Ranking Office Cont'!B487</f>
        <v>6000</v>
      </c>
      <c r="C50" s="791" t="str">
        <f>'Checklist - Ranking Office Cont'!C487</f>
        <v>MAINTENANCE / SURVEYS</v>
      </c>
      <c r="D50" s="915"/>
      <c r="E50" s="915"/>
      <c r="F50" s="915"/>
      <c r="G50" s="915"/>
      <c r="H50" s="915"/>
      <c r="I50" s="915"/>
      <c r="J50" s="915"/>
      <c r="K50" s="915"/>
      <c r="L50" s="915"/>
      <c r="M50" s="915"/>
      <c r="N50" s="915"/>
      <c r="O50" s="642"/>
      <c r="P50" s="642"/>
      <c r="Q50" s="642"/>
      <c r="R50" s="642"/>
      <c r="S50" s="642"/>
      <c r="T50" s="642"/>
      <c r="U50" s="642"/>
      <c r="V50" s="642"/>
      <c r="W50" s="642"/>
      <c r="X50" s="642"/>
      <c r="Y50" s="643"/>
      <c r="Z50" s="178"/>
      <c r="AA50" s="178"/>
      <c r="AB50" s="178"/>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178"/>
      <c r="CH50" s="178"/>
      <c r="CI50" s="178"/>
      <c r="CJ50" s="178"/>
      <c r="CK50" s="178"/>
    </row>
    <row r="51" spans="1:91" s="48" customFormat="1" ht="27.95" customHeight="1" x14ac:dyDescent="0.2">
      <c r="A51" s="151"/>
      <c r="B51" s="350">
        <f>'Checklist - Ranking Office Cont'!B488</f>
        <v>6100</v>
      </c>
      <c r="C51" s="877" t="str">
        <f>'Checklist - Ranking Office Cont'!C488</f>
        <v>Programme of Inspections</v>
      </c>
      <c r="D51" s="878"/>
      <c r="E51" s="878"/>
      <c r="F51" s="878"/>
      <c r="G51" s="878"/>
      <c r="H51" s="878"/>
      <c r="I51" s="878"/>
      <c r="J51" s="878"/>
      <c r="K51" s="878"/>
      <c r="L51" s="878"/>
      <c r="M51" s="878"/>
      <c r="N51" s="879"/>
      <c r="O51" s="880">
        <f>'Checklist - Ranking Office Cont'!Y495</f>
        <v>0</v>
      </c>
      <c r="P51" s="881"/>
      <c r="Q51" s="882"/>
      <c r="R51" s="883">
        <f>'Checklist - Ranking Office Cont'!Z495</f>
        <v>70</v>
      </c>
      <c r="S51" s="884"/>
      <c r="T51" s="885"/>
      <c r="U51" s="886">
        <f>'Checklist - Ranking Office Cont'!F496</f>
        <v>60</v>
      </c>
      <c r="V51" s="887"/>
      <c r="W51" s="887"/>
      <c r="X51" s="875"/>
      <c r="Y51" s="888"/>
      <c r="Z51" s="178"/>
      <c r="AA51" s="178"/>
      <c r="AB51" s="177"/>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178"/>
      <c r="CH51" s="178"/>
      <c r="CI51" s="178"/>
      <c r="CJ51" s="178"/>
      <c r="CK51" s="178"/>
    </row>
    <row r="52" spans="1:91" s="48" customFormat="1" ht="27.95" customHeight="1" x14ac:dyDescent="0.2">
      <c r="A52" s="151"/>
      <c r="B52" s="350" t="str">
        <f>'Checklist - Ranking Office Cont'!B497</f>
        <v>6110</v>
      </c>
      <c r="C52" s="877" t="str">
        <f>'Checklist - Ranking Office Cont'!C497</f>
        <v>Critical and Stand-by Equipment</v>
      </c>
      <c r="D52" s="878"/>
      <c r="E52" s="878"/>
      <c r="F52" s="878"/>
      <c r="G52" s="878"/>
      <c r="H52" s="878"/>
      <c r="I52" s="878"/>
      <c r="J52" s="878"/>
      <c r="K52" s="878"/>
      <c r="L52" s="878"/>
      <c r="M52" s="878"/>
      <c r="N52" s="879"/>
      <c r="O52" s="880">
        <f>'Checklist - Ranking Office Cont'!Y506</f>
        <v>0</v>
      </c>
      <c r="P52" s="881"/>
      <c r="Q52" s="882"/>
      <c r="R52" s="883">
        <f>'Checklist - Ranking Office Cont'!Z506</f>
        <v>75</v>
      </c>
      <c r="S52" s="884"/>
      <c r="T52" s="885"/>
      <c r="U52" s="886">
        <f>'Checklist - Ranking Office Cont'!F507</f>
        <v>30</v>
      </c>
      <c r="V52" s="887"/>
      <c r="W52" s="887"/>
      <c r="X52" s="875"/>
      <c r="Y52" s="888"/>
      <c r="Z52" s="178"/>
      <c r="AA52" s="178"/>
      <c r="AB52" s="177"/>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178"/>
      <c r="CH52" s="178"/>
      <c r="CI52" s="178"/>
      <c r="CJ52" s="178"/>
      <c r="CK52" s="178"/>
    </row>
    <row r="53" spans="1:91" s="48" customFormat="1" ht="27.95" customHeight="1" x14ac:dyDescent="0.2">
      <c r="A53" s="151"/>
      <c r="B53" s="350">
        <f>'Checklist - Ranking Office Cont'!B508</f>
        <v>6200</v>
      </c>
      <c r="C53" s="877" t="str">
        <f>'Checklist - Ranking Office Cont'!C508</f>
        <v>Mooring Equipment</v>
      </c>
      <c r="D53" s="878"/>
      <c r="E53" s="878"/>
      <c r="F53" s="878"/>
      <c r="G53" s="878"/>
      <c r="H53" s="878"/>
      <c r="I53" s="878"/>
      <c r="J53" s="878"/>
      <c r="K53" s="878"/>
      <c r="L53" s="878"/>
      <c r="M53" s="878"/>
      <c r="N53" s="879"/>
      <c r="O53" s="880">
        <f>'Checklist - Ranking Office Cont'!Y519</f>
        <v>0</v>
      </c>
      <c r="P53" s="881"/>
      <c r="Q53" s="882"/>
      <c r="R53" s="883">
        <f>'Checklist - Ranking Office Cont'!Z519</f>
        <v>75</v>
      </c>
      <c r="S53" s="884"/>
      <c r="T53" s="885"/>
      <c r="U53" s="886">
        <f>'Checklist - Ranking Office Cont'!F520</f>
        <v>45</v>
      </c>
      <c r="V53" s="887"/>
      <c r="W53" s="887"/>
      <c r="X53" s="875"/>
      <c r="Y53" s="888"/>
      <c r="Z53" s="178"/>
      <c r="AA53" s="178"/>
      <c r="AB53" s="177"/>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178"/>
      <c r="CH53" s="178"/>
      <c r="CI53" s="178"/>
      <c r="CJ53" s="178"/>
      <c r="CK53" s="178"/>
    </row>
    <row r="54" spans="1:91" s="48" customFormat="1" ht="27.95" customHeight="1" x14ac:dyDescent="0.2">
      <c r="A54" s="347"/>
      <c r="B54" s="350" t="str">
        <f>'Checklist - Ranking Office Cont'!B521</f>
        <v>6300</v>
      </c>
      <c r="C54" s="877" t="str">
        <f>'Checklist - Ranking Office Cont'!C521</f>
        <v>Corrosion Prevention of Seawater Ballast Tanks</v>
      </c>
      <c r="D54" s="878"/>
      <c r="E54" s="878"/>
      <c r="F54" s="878"/>
      <c r="G54" s="878"/>
      <c r="H54" s="878"/>
      <c r="I54" s="878"/>
      <c r="J54" s="878"/>
      <c r="K54" s="878"/>
      <c r="L54" s="878"/>
      <c r="M54" s="878"/>
      <c r="N54" s="879"/>
      <c r="O54" s="880">
        <f>'Checklist - Ranking Office Cont'!Y528</f>
        <v>0</v>
      </c>
      <c r="P54" s="881"/>
      <c r="Q54" s="882"/>
      <c r="R54" s="883">
        <f>'Checklist - Ranking Office Cont'!Z528</f>
        <v>75</v>
      </c>
      <c r="S54" s="884"/>
      <c r="T54" s="885"/>
      <c r="U54" s="886">
        <f>'Checklist - Ranking Office Cont'!F529</f>
        <v>40</v>
      </c>
      <c r="V54" s="887"/>
      <c r="W54" s="887"/>
      <c r="X54" s="875"/>
      <c r="Y54" s="888"/>
      <c r="Z54" s="178"/>
      <c r="AA54" s="178"/>
      <c r="AB54" s="177"/>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178"/>
      <c r="CH54" s="178"/>
      <c r="CI54" s="178"/>
      <c r="CJ54" s="178"/>
      <c r="CK54" s="178"/>
    </row>
    <row r="55" spans="1:91" s="48" customFormat="1" ht="27.95" customHeight="1" thickBot="1" x14ac:dyDescent="0.25">
      <c r="A55" s="151"/>
      <c r="B55" s="350" t="str">
        <f>'Checklist - Ranking Office Cont'!B530</f>
        <v>6400</v>
      </c>
      <c r="C55" s="877" t="str">
        <f>'Checklist - Ranking Office Cont'!C530</f>
        <v xml:space="preserve">Condition Assessment Program, Maintenance    Additional Green Award requirements </v>
      </c>
      <c r="D55" s="878"/>
      <c r="E55" s="878"/>
      <c r="F55" s="878"/>
      <c r="G55" s="878"/>
      <c r="H55" s="878"/>
      <c r="I55" s="878"/>
      <c r="J55" s="878"/>
      <c r="K55" s="878"/>
      <c r="L55" s="878"/>
      <c r="M55" s="878"/>
      <c r="N55" s="879"/>
      <c r="O55" s="880">
        <f>'Checklist - Ranking Office Cont'!Y543</f>
        <v>0</v>
      </c>
      <c r="P55" s="881"/>
      <c r="Q55" s="882"/>
      <c r="R55" s="883">
        <f>'Checklist - Ranking Office Cont'!Z543</f>
        <v>120</v>
      </c>
      <c r="S55" s="884"/>
      <c r="T55" s="885"/>
      <c r="U55" s="886">
        <f>'Checklist - Ranking Office Cont'!F544</f>
        <v>60</v>
      </c>
      <c r="V55" s="887"/>
      <c r="W55" s="887"/>
      <c r="X55" s="875"/>
      <c r="Y55" s="888"/>
      <c r="Z55" s="178"/>
      <c r="AA55" s="178"/>
      <c r="AB55" s="177"/>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20"/>
      <c r="CA55" s="220"/>
      <c r="CB55" s="220"/>
      <c r="CC55" s="220"/>
      <c r="CD55" s="220"/>
      <c r="CE55" s="220"/>
      <c r="CF55" s="220"/>
      <c r="CG55" s="178"/>
      <c r="CH55" s="178"/>
      <c r="CI55" s="178"/>
      <c r="CJ55" s="178"/>
      <c r="CK55" s="178"/>
    </row>
    <row r="56" spans="1:91" s="48" customFormat="1" ht="30" customHeight="1" thickBot="1" x14ac:dyDescent="0.25">
      <c r="A56" s="151"/>
      <c r="B56" s="349">
        <f>'Checklist - Ranking Office Cont'!B545</f>
        <v>7000</v>
      </c>
      <c r="C56" s="791" t="str">
        <f>'Checklist - Ranking Office Cont'!C545</f>
        <v>CREW</v>
      </c>
      <c r="D56" s="915"/>
      <c r="E56" s="915"/>
      <c r="F56" s="915"/>
      <c r="G56" s="915"/>
      <c r="H56" s="915"/>
      <c r="I56" s="915"/>
      <c r="J56" s="915"/>
      <c r="K56" s="915"/>
      <c r="L56" s="915"/>
      <c r="M56" s="915"/>
      <c r="N56" s="915"/>
      <c r="O56" s="642"/>
      <c r="P56" s="642"/>
      <c r="Q56" s="642"/>
      <c r="R56" s="642"/>
      <c r="S56" s="642"/>
      <c r="T56" s="642"/>
      <c r="U56" s="642"/>
      <c r="V56" s="642"/>
      <c r="W56" s="642"/>
      <c r="X56" s="642"/>
      <c r="Y56" s="643"/>
      <c r="Z56" s="178"/>
      <c r="AA56" s="178"/>
      <c r="AB56" s="178"/>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0"/>
      <c r="BR56" s="220"/>
      <c r="BS56" s="220"/>
      <c r="BT56" s="220"/>
      <c r="BU56" s="220"/>
      <c r="BV56" s="220"/>
      <c r="BW56" s="220"/>
      <c r="BX56" s="220"/>
      <c r="BY56" s="220"/>
      <c r="BZ56" s="220"/>
      <c r="CA56" s="220"/>
      <c r="CB56" s="220"/>
      <c r="CC56" s="220"/>
      <c r="CD56" s="220"/>
      <c r="CE56" s="220"/>
      <c r="CF56" s="220"/>
      <c r="CG56" s="178"/>
      <c r="CH56" s="178"/>
      <c r="CI56" s="178"/>
      <c r="CJ56" s="178"/>
      <c r="CK56" s="178"/>
    </row>
    <row r="57" spans="1:91" s="48" customFormat="1" ht="27.95" customHeight="1" x14ac:dyDescent="0.2">
      <c r="A57" s="151"/>
      <c r="B57" s="350">
        <f>'Checklist - Ranking Office Cont'!B546</f>
        <v>7100</v>
      </c>
      <c r="C57" s="877" t="str">
        <f>'Checklist - Ranking Office Cont'!C546</f>
        <v>Employment of Personnel</v>
      </c>
      <c r="D57" s="878"/>
      <c r="E57" s="878"/>
      <c r="F57" s="878"/>
      <c r="G57" s="878"/>
      <c r="H57" s="878"/>
      <c r="I57" s="878"/>
      <c r="J57" s="878"/>
      <c r="K57" s="878"/>
      <c r="L57" s="878"/>
      <c r="M57" s="878"/>
      <c r="N57" s="879"/>
      <c r="O57" s="880">
        <f>'Checklist - Ranking Office Cont'!Y552</f>
        <v>0</v>
      </c>
      <c r="P57" s="881"/>
      <c r="Q57" s="882"/>
      <c r="R57" s="883">
        <f>'Checklist - Ranking Office Cont'!Z552</f>
        <v>30</v>
      </c>
      <c r="S57" s="884"/>
      <c r="T57" s="885"/>
      <c r="U57" s="886">
        <f>'Checklist - Ranking Office Cont'!F553</f>
        <v>0</v>
      </c>
      <c r="V57" s="887"/>
      <c r="W57" s="887"/>
      <c r="X57" s="875"/>
      <c r="Y57" s="888"/>
      <c r="Z57" s="178"/>
      <c r="AA57" s="178"/>
      <c r="AB57" s="177"/>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178"/>
      <c r="CH57" s="178"/>
      <c r="CI57" s="178"/>
      <c r="CJ57" s="178"/>
      <c r="CK57" s="178"/>
    </row>
    <row r="58" spans="1:91" s="48" customFormat="1" ht="27.95" customHeight="1" x14ac:dyDescent="0.2">
      <c r="A58" s="151"/>
      <c r="B58" s="350" t="str">
        <f>'Checklist - Ranking Office Cont'!B554</f>
        <v>7200</v>
      </c>
      <c r="C58" s="877" t="str">
        <f>'Checklist - Ranking Office Cont'!C554</f>
        <v>Extra Personnel, Additional Green Award Requirement</v>
      </c>
      <c r="D58" s="878"/>
      <c r="E58" s="878"/>
      <c r="F58" s="878"/>
      <c r="G58" s="878"/>
      <c r="H58" s="878"/>
      <c r="I58" s="878"/>
      <c r="J58" s="878"/>
      <c r="K58" s="878"/>
      <c r="L58" s="878"/>
      <c r="M58" s="878"/>
      <c r="N58" s="879"/>
      <c r="O58" s="880">
        <f>'Checklist - Ranking Office Cont'!Y563</f>
        <v>0</v>
      </c>
      <c r="P58" s="881"/>
      <c r="Q58" s="882"/>
      <c r="R58" s="883">
        <f>'Checklist - Ranking Office Cont'!Z563</f>
        <v>80</v>
      </c>
      <c r="S58" s="884"/>
      <c r="T58" s="885"/>
      <c r="U58" s="886">
        <f>'Checklist - Ranking Office Cont'!F564</f>
        <v>40</v>
      </c>
      <c r="V58" s="887"/>
      <c r="W58" s="887"/>
      <c r="X58" s="875"/>
      <c r="Y58" s="888"/>
      <c r="Z58" s="178"/>
      <c r="AA58" s="178"/>
      <c r="AB58" s="177"/>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220"/>
      <c r="CB58" s="220"/>
      <c r="CC58" s="220"/>
      <c r="CD58" s="220"/>
      <c r="CE58" s="220"/>
      <c r="CF58" s="220"/>
      <c r="CG58" s="178"/>
      <c r="CH58" s="178"/>
      <c r="CI58" s="178"/>
      <c r="CJ58" s="178"/>
      <c r="CK58" s="178"/>
    </row>
    <row r="59" spans="1:91" s="48" customFormat="1" ht="45" customHeight="1" x14ac:dyDescent="0.2">
      <c r="A59" s="151"/>
      <c r="B59" s="350">
        <f>'Checklist - Ranking Office Cont'!B565</f>
        <v>7300</v>
      </c>
      <c r="C59" s="877" t="str">
        <f>'Checklist - Ranking Office Cont'!C565</f>
        <v>Training / Courses for Personnel
Additional Green Award Requirements &amp; IMO Model Courses</v>
      </c>
      <c r="D59" s="878"/>
      <c r="E59" s="878"/>
      <c r="F59" s="878"/>
      <c r="G59" s="878"/>
      <c r="H59" s="878"/>
      <c r="I59" s="878"/>
      <c r="J59" s="878"/>
      <c r="K59" s="878"/>
      <c r="L59" s="878"/>
      <c r="M59" s="878"/>
      <c r="N59" s="879"/>
      <c r="O59" s="880">
        <f>'Checklist - Ranking Office Cont'!Y581</f>
        <v>0</v>
      </c>
      <c r="P59" s="881"/>
      <c r="Q59" s="882"/>
      <c r="R59" s="883">
        <f>'Checklist - Ranking Office Cont'!Z581</f>
        <v>130</v>
      </c>
      <c r="S59" s="884"/>
      <c r="T59" s="885"/>
      <c r="U59" s="886">
        <f>'Checklist - Ranking Office Cont'!F582</f>
        <v>50</v>
      </c>
      <c r="V59" s="887"/>
      <c r="W59" s="887"/>
      <c r="X59" s="875"/>
      <c r="Y59" s="888"/>
      <c r="Z59" s="178"/>
      <c r="AA59" s="178"/>
      <c r="AB59" s="177"/>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0"/>
      <c r="BZ59" s="220"/>
      <c r="CA59" s="220"/>
      <c r="CB59" s="220"/>
      <c r="CC59" s="220"/>
      <c r="CD59" s="220"/>
      <c r="CE59" s="220"/>
      <c r="CF59" s="220"/>
      <c r="CG59" s="178"/>
      <c r="CH59" s="178"/>
      <c r="CI59" s="178"/>
      <c r="CJ59" s="178"/>
      <c r="CK59" s="178"/>
    </row>
    <row r="60" spans="1:91" s="48" customFormat="1" ht="27.95" customHeight="1" x14ac:dyDescent="0.2">
      <c r="A60" s="151"/>
      <c r="B60" s="350" t="str">
        <f>'Checklist - Ranking Office Cont'!B583</f>
        <v>7400</v>
      </c>
      <c r="C60" s="877" t="str">
        <f>'Checklist - Ranking Office Cont'!C583</f>
        <v>Familiarisation, Additional Green Award Requirement</v>
      </c>
      <c r="D60" s="878"/>
      <c r="E60" s="878"/>
      <c r="F60" s="878"/>
      <c r="G60" s="878"/>
      <c r="H60" s="878"/>
      <c r="I60" s="878"/>
      <c r="J60" s="878"/>
      <c r="K60" s="878"/>
      <c r="L60" s="878"/>
      <c r="M60" s="878"/>
      <c r="N60" s="879"/>
      <c r="O60" s="880">
        <f>'Checklist - Ranking Office Cont'!Y590</f>
        <v>0</v>
      </c>
      <c r="P60" s="881"/>
      <c r="Q60" s="882"/>
      <c r="R60" s="883">
        <f>'Checklist - Ranking Office Cont'!Z590</f>
        <v>80</v>
      </c>
      <c r="S60" s="884"/>
      <c r="T60" s="885"/>
      <c r="U60" s="886">
        <f>'Checklist - Ranking Office Cont'!F591</f>
        <v>50</v>
      </c>
      <c r="V60" s="887"/>
      <c r="W60" s="887"/>
      <c r="X60" s="875"/>
      <c r="Y60" s="888"/>
      <c r="Z60" s="178"/>
      <c r="AA60" s="178"/>
      <c r="AB60" s="177"/>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220"/>
      <c r="BK60" s="220"/>
      <c r="BL60" s="220"/>
      <c r="BM60" s="220"/>
      <c r="BN60" s="220"/>
      <c r="BO60" s="220"/>
      <c r="BP60" s="220"/>
      <c r="BQ60" s="220"/>
      <c r="BR60" s="220"/>
      <c r="BS60" s="220"/>
      <c r="BT60" s="220"/>
      <c r="BU60" s="220"/>
      <c r="BV60" s="220"/>
      <c r="BW60" s="220"/>
      <c r="BX60" s="220"/>
      <c r="BY60" s="220"/>
      <c r="BZ60" s="220"/>
      <c r="CA60" s="220"/>
      <c r="CB60" s="220"/>
      <c r="CC60" s="220"/>
      <c r="CD60" s="220"/>
      <c r="CE60" s="220"/>
      <c r="CF60" s="220"/>
      <c r="CG60" s="178"/>
      <c r="CH60" s="178"/>
      <c r="CI60" s="178"/>
      <c r="CJ60" s="178"/>
      <c r="CK60" s="178"/>
    </row>
    <row r="61" spans="1:91" s="48" customFormat="1" ht="27.95" customHeight="1" thickBot="1" x14ac:dyDescent="0.25">
      <c r="A61" s="151"/>
      <c r="B61" s="350" t="str">
        <f>'Checklist - Ranking Office Cont'!B592</f>
        <v>7500</v>
      </c>
      <c r="C61" s="877" t="str">
        <f>'Checklist - Ranking Office Cont'!C592</f>
        <v>Safe Manning and Fatigue Management</v>
      </c>
      <c r="D61" s="878"/>
      <c r="E61" s="878"/>
      <c r="F61" s="878"/>
      <c r="G61" s="878"/>
      <c r="H61" s="878"/>
      <c r="I61" s="878"/>
      <c r="J61" s="878"/>
      <c r="K61" s="878"/>
      <c r="L61" s="878"/>
      <c r="M61" s="878"/>
      <c r="N61" s="879"/>
      <c r="O61" s="880">
        <f>'Checklist - Ranking Office Cont'!Y604</f>
        <v>0</v>
      </c>
      <c r="P61" s="881"/>
      <c r="Q61" s="882"/>
      <c r="R61" s="883">
        <f>'Checklist - Ranking Office Cont'!Z604</f>
        <v>95</v>
      </c>
      <c r="S61" s="884"/>
      <c r="T61" s="885"/>
      <c r="U61" s="886">
        <f>'Checklist - Ranking Office Cont'!F605</f>
        <v>60</v>
      </c>
      <c r="V61" s="887"/>
      <c r="W61" s="887"/>
      <c r="X61" s="875"/>
      <c r="Y61" s="888"/>
      <c r="Z61" s="178"/>
      <c r="AA61" s="178"/>
      <c r="AB61" s="177"/>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0"/>
      <c r="BN61" s="220"/>
      <c r="BO61" s="220"/>
      <c r="BP61" s="220"/>
      <c r="BQ61" s="220"/>
      <c r="BR61" s="220"/>
      <c r="BS61" s="220"/>
      <c r="BT61" s="220"/>
      <c r="BU61" s="220"/>
      <c r="BV61" s="220"/>
      <c r="BW61" s="220"/>
      <c r="BX61" s="220"/>
      <c r="BY61" s="220"/>
      <c r="BZ61" s="220"/>
      <c r="CA61" s="220"/>
      <c r="CB61" s="220"/>
      <c r="CC61" s="220"/>
      <c r="CD61" s="220"/>
      <c r="CE61" s="220"/>
      <c r="CF61" s="220"/>
      <c r="CG61" s="178"/>
      <c r="CH61" s="178"/>
      <c r="CI61" s="178"/>
      <c r="CJ61" s="178"/>
      <c r="CK61" s="178"/>
    </row>
    <row r="62" spans="1:91" s="48" customFormat="1" ht="30" customHeight="1" thickBot="1" x14ac:dyDescent="0.25">
      <c r="A62" s="151"/>
      <c r="B62" s="349">
        <f>'Checklist - Ranking Office Cont'!B606</f>
        <v>9000</v>
      </c>
      <c r="C62" s="791" t="str">
        <f>'Checklist - Ranking Office Cont'!C606</f>
        <v>REQUIREMENTS ACCORDING TO+C4 ISO STANDARDS</v>
      </c>
      <c r="D62" s="915"/>
      <c r="E62" s="915"/>
      <c r="F62" s="915"/>
      <c r="G62" s="915"/>
      <c r="H62" s="915"/>
      <c r="I62" s="915"/>
      <c r="J62" s="915"/>
      <c r="K62" s="915"/>
      <c r="L62" s="915"/>
      <c r="M62" s="915"/>
      <c r="N62" s="915"/>
      <c r="O62" s="642"/>
      <c r="P62" s="642"/>
      <c r="Q62" s="642"/>
      <c r="R62" s="642"/>
      <c r="S62" s="642"/>
      <c r="T62" s="642"/>
      <c r="U62" s="642"/>
      <c r="V62" s="642"/>
      <c r="W62" s="642"/>
      <c r="X62" s="642"/>
      <c r="Y62" s="643"/>
      <c r="Z62" s="178"/>
      <c r="AA62" s="178"/>
      <c r="AB62" s="178"/>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178"/>
      <c r="CH62" s="178"/>
      <c r="CI62" s="178"/>
      <c r="CJ62" s="178"/>
      <c r="CK62" s="178"/>
    </row>
    <row r="63" spans="1:91" s="48" customFormat="1" ht="27.95" customHeight="1" thickBot="1" x14ac:dyDescent="0.25">
      <c r="A63" s="151"/>
      <c r="B63" s="350" t="str">
        <f>'Checklist - Ranking Office Cont'!B607</f>
        <v>9421</v>
      </c>
      <c r="C63" s="877" t="str">
        <f>'Checklist - Ranking Office Cont'!C607</f>
        <v>ISO Certification</v>
      </c>
      <c r="D63" s="878"/>
      <c r="E63" s="878"/>
      <c r="F63" s="878"/>
      <c r="G63" s="878"/>
      <c r="H63" s="878"/>
      <c r="I63" s="878"/>
      <c r="J63" s="878"/>
      <c r="K63" s="878"/>
      <c r="L63" s="878"/>
      <c r="M63" s="878"/>
      <c r="N63" s="879"/>
      <c r="O63" s="880">
        <f>'Checklist - Ranking Office Cont'!Y618</f>
        <v>0</v>
      </c>
      <c r="P63" s="881"/>
      <c r="Q63" s="882"/>
      <c r="R63" s="883">
        <f>'Checklist - Ranking Office Cont'!Z618</f>
        <v>95</v>
      </c>
      <c r="S63" s="884"/>
      <c r="T63" s="885"/>
      <c r="U63" s="886">
        <f>'Checklist - Ranking Office Cont'!F619</f>
        <v>0</v>
      </c>
      <c r="V63" s="887"/>
      <c r="W63" s="887"/>
      <c r="X63" s="875"/>
      <c r="Y63" s="888"/>
      <c r="Z63" s="178"/>
      <c r="AA63" s="178"/>
      <c r="AB63" s="177"/>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20"/>
      <c r="CA63" s="220"/>
      <c r="CB63" s="220"/>
      <c r="CC63" s="220"/>
      <c r="CD63" s="220"/>
      <c r="CE63" s="220"/>
      <c r="CF63" s="220"/>
      <c r="CG63" s="178"/>
      <c r="CH63" s="178"/>
      <c r="CI63" s="178"/>
      <c r="CJ63" s="178"/>
      <c r="CK63" s="178"/>
    </row>
    <row r="64" spans="1:91" s="48" customFormat="1" ht="30" customHeight="1" thickBot="1" x14ac:dyDescent="0.25">
      <c r="A64" s="151"/>
      <c r="B64" s="348"/>
      <c r="C64" s="944" t="s">
        <v>367</v>
      </c>
      <c r="D64" s="945"/>
      <c r="E64" s="945"/>
      <c r="F64" s="945"/>
      <c r="G64" s="945"/>
      <c r="H64" s="945"/>
      <c r="I64" s="945"/>
      <c r="J64" s="945"/>
      <c r="K64" s="945"/>
      <c r="L64" s="945"/>
      <c r="M64" s="945"/>
      <c r="N64" s="946"/>
      <c r="O64" s="938">
        <f>SUM(O4:Q63)</f>
        <v>0</v>
      </c>
      <c r="P64" s="939"/>
      <c r="Q64" s="940"/>
      <c r="R64" s="947">
        <f>SUM(R4:T63)</f>
        <v>3435</v>
      </c>
      <c r="S64" s="948"/>
      <c r="T64" s="949"/>
      <c r="U64" s="941">
        <f>SUM(U4:W63)</f>
        <v>1365</v>
      </c>
      <c r="V64" s="942"/>
      <c r="W64" s="943"/>
      <c r="X64" s="351"/>
      <c r="Y64" s="352"/>
      <c r="Z64" s="178"/>
      <c r="AA64" s="178"/>
      <c r="AB64" s="177"/>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178"/>
      <c r="CH64" s="178"/>
      <c r="CI64" s="178"/>
      <c r="CJ64" s="178"/>
      <c r="CK64" s="178"/>
      <c r="CL64" s="178"/>
      <c r="CM64" s="178"/>
    </row>
    <row r="65" spans="1:91" ht="29.25" customHeight="1" thickBot="1" x14ac:dyDescent="0.25">
      <c r="A65" s="180"/>
      <c r="B65" s="182" t="s">
        <v>519</v>
      </c>
      <c r="C65" s="3"/>
      <c r="D65" s="54"/>
      <c r="E65" s="54"/>
      <c r="F65" s="54"/>
      <c r="G65" s="54"/>
      <c r="H65" s="54"/>
      <c r="I65" s="54"/>
      <c r="J65" s="54"/>
      <c r="K65" s="54"/>
      <c r="L65" s="54"/>
      <c r="M65" s="54"/>
      <c r="N65" s="54"/>
      <c r="O65" s="54"/>
      <c r="P65" s="54"/>
      <c r="Q65" s="54"/>
      <c r="R65" s="54"/>
      <c r="S65" s="54"/>
      <c r="T65" s="54"/>
      <c r="U65" s="54"/>
      <c r="V65" s="54"/>
      <c r="W65" s="54"/>
      <c r="X65" s="54"/>
      <c r="Y65" s="54"/>
      <c r="Z65" s="181"/>
      <c r="AA65" s="178"/>
      <c r="CG65" s="54"/>
      <c r="CH65" s="54"/>
      <c r="CI65" s="54"/>
      <c r="CJ65" s="54"/>
      <c r="CK65" s="54"/>
      <c r="CL65" s="54"/>
      <c r="CM65" s="54"/>
    </row>
    <row r="66" spans="1:91" ht="30" customHeight="1" x14ac:dyDescent="0.2">
      <c r="A66" s="180"/>
      <c r="B66" s="183" t="s">
        <v>397</v>
      </c>
      <c r="C66" s="893" t="s">
        <v>521</v>
      </c>
      <c r="D66" s="894"/>
      <c r="E66" s="894"/>
      <c r="F66" s="894"/>
      <c r="G66" s="894"/>
      <c r="H66" s="894"/>
      <c r="I66" s="894"/>
      <c r="J66" s="894"/>
      <c r="K66" s="894"/>
      <c r="L66" s="894"/>
      <c r="M66" s="894"/>
      <c r="N66" s="894"/>
      <c r="O66" s="54"/>
      <c r="P66" s="54"/>
      <c r="Q66" s="54"/>
      <c r="R66" s="897"/>
      <c r="S66" s="897"/>
      <c r="T66" s="897"/>
      <c r="U66" s="897"/>
      <c r="V66" s="897"/>
      <c r="W66" s="897"/>
      <c r="X66" s="54"/>
      <c r="Y66" s="54"/>
      <c r="Z66" s="181"/>
      <c r="AA66" s="178"/>
      <c r="AE66" s="895" t="s">
        <v>106</v>
      </c>
      <c r="AF66" s="896"/>
      <c r="AG66" s="222"/>
      <c r="CG66" s="54"/>
      <c r="CH66" s="54"/>
      <c r="CI66" s="54"/>
      <c r="CJ66" s="54"/>
      <c r="CK66" s="54"/>
      <c r="CL66" s="54"/>
      <c r="CM66" s="54"/>
    </row>
    <row r="67" spans="1:91" ht="30" customHeight="1" thickBot="1" x14ac:dyDescent="0.25">
      <c r="A67" s="180"/>
      <c r="B67" s="184"/>
      <c r="C67" s="893" t="s">
        <v>522</v>
      </c>
      <c r="D67" s="894"/>
      <c r="E67" s="894"/>
      <c r="F67" s="894"/>
      <c r="G67" s="894"/>
      <c r="H67" s="894"/>
      <c r="I67" s="894"/>
      <c r="J67" s="894"/>
      <c r="K67" s="894"/>
      <c r="L67" s="894"/>
      <c r="M67" s="894"/>
      <c r="N67" s="894"/>
      <c r="O67" s="54"/>
      <c r="P67" s="54"/>
      <c r="Q67" s="54"/>
      <c r="R67" s="898"/>
      <c r="S67" s="898"/>
      <c r="T67" s="898"/>
      <c r="U67" s="898"/>
      <c r="V67" s="898"/>
      <c r="W67" s="898"/>
      <c r="X67" s="54"/>
      <c r="Y67" s="54"/>
      <c r="Z67" s="181"/>
      <c r="AA67" s="178"/>
      <c r="AE67" s="377" t="s">
        <v>520</v>
      </c>
      <c r="AF67" s="378">
        <f>O64/R64</f>
        <v>0</v>
      </c>
      <c r="CG67" s="54"/>
      <c r="CH67" s="54"/>
      <c r="CI67" s="54"/>
      <c r="CJ67" s="54"/>
      <c r="CK67" s="54"/>
      <c r="CL67" s="54"/>
      <c r="CM67" s="54"/>
    </row>
    <row r="68" spans="1:91" ht="30" customHeight="1" x14ac:dyDescent="0.2">
      <c r="A68" s="180"/>
      <c r="B68" s="185"/>
      <c r="C68" s="893" t="s">
        <v>523</v>
      </c>
      <c r="D68" s="894"/>
      <c r="E68" s="894"/>
      <c r="F68" s="894"/>
      <c r="G68" s="894"/>
      <c r="H68" s="894"/>
      <c r="I68" s="894"/>
      <c r="J68" s="894"/>
      <c r="K68" s="894"/>
      <c r="L68" s="894"/>
      <c r="M68" s="894"/>
      <c r="N68" s="894"/>
      <c r="O68" s="54"/>
      <c r="P68" s="54"/>
      <c r="Q68" s="54"/>
      <c r="R68" s="54"/>
      <c r="S68" s="54"/>
      <c r="T68" s="54"/>
      <c r="U68" s="54"/>
      <c r="V68" s="54"/>
      <c r="W68" s="54"/>
      <c r="X68" s="54"/>
      <c r="Y68" s="54"/>
      <c r="Z68" s="181"/>
      <c r="AA68" s="178"/>
      <c r="CG68" s="54"/>
      <c r="CH68" s="54"/>
      <c r="CI68" s="54"/>
      <c r="CJ68" s="54"/>
      <c r="CK68" s="54"/>
      <c r="CL68" s="54"/>
      <c r="CM68" s="54"/>
    </row>
    <row r="69" spans="1:91" ht="30" customHeight="1" x14ac:dyDescent="0.2">
      <c r="A69" s="180"/>
      <c r="B69" s="186">
        <v>0</v>
      </c>
      <c r="C69" s="893" t="s">
        <v>524</v>
      </c>
      <c r="D69" s="894"/>
      <c r="E69" s="894"/>
      <c r="F69" s="894"/>
      <c r="G69" s="894"/>
      <c r="H69" s="894"/>
      <c r="I69" s="894"/>
      <c r="J69" s="894"/>
      <c r="K69" s="894"/>
      <c r="L69" s="894"/>
      <c r="M69" s="894"/>
      <c r="N69" s="894"/>
      <c r="O69" s="54"/>
      <c r="P69" s="54"/>
      <c r="Q69" s="54"/>
      <c r="R69" s="54"/>
      <c r="S69" s="54"/>
      <c r="T69" s="54"/>
      <c r="U69" s="54"/>
      <c r="V69" s="54"/>
      <c r="W69" s="54"/>
      <c r="X69" s="54"/>
      <c r="Y69" s="54"/>
      <c r="Z69" s="181"/>
      <c r="AA69" s="178"/>
      <c r="CG69" s="54"/>
      <c r="CH69" s="54"/>
      <c r="CI69" s="54"/>
      <c r="CJ69" s="54"/>
      <c r="CK69" s="54"/>
      <c r="CL69" s="54"/>
      <c r="CM69" s="54"/>
    </row>
    <row r="70" spans="1:91" ht="30" customHeight="1" x14ac:dyDescent="0.25">
      <c r="A70" s="180"/>
      <c r="B70" s="187"/>
      <c r="C70" s="893" t="s">
        <v>525</v>
      </c>
      <c r="D70" s="894"/>
      <c r="E70" s="894"/>
      <c r="F70" s="894"/>
      <c r="G70" s="894"/>
      <c r="H70" s="894"/>
      <c r="I70" s="894"/>
      <c r="J70" s="894"/>
      <c r="K70" s="894"/>
      <c r="L70" s="894"/>
      <c r="M70" s="894"/>
      <c r="N70" s="894"/>
      <c r="O70" s="54"/>
      <c r="P70" s="54"/>
      <c r="Q70" s="54"/>
      <c r="R70" s="54"/>
      <c r="S70" s="54"/>
      <c r="T70" s="54"/>
      <c r="U70" s="54"/>
      <c r="V70" s="54"/>
      <c r="W70" s="54"/>
      <c r="X70" s="188"/>
      <c r="Y70" s="54"/>
      <c r="Z70" s="181"/>
      <c r="AA70" s="178"/>
      <c r="CG70" s="54"/>
      <c r="CH70" s="54"/>
      <c r="CI70" s="54"/>
      <c r="CJ70" s="54"/>
      <c r="CK70" s="54"/>
      <c r="CL70" s="54"/>
      <c r="CM70" s="54"/>
    </row>
    <row r="71" spans="1:91" ht="30" customHeight="1" x14ac:dyDescent="0.2">
      <c r="A71" s="180"/>
      <c r="B71" s="189">
        <v>0</v>
      </c>
      <c r="C71" s="893" t="s">
        <v>47</v>
      </c>
      <c r="D71" s="894"/>
      <c r="E71" s="894"/>
      <c r="F71" s="894"/>
      <c r="G71" s="894"/>
      <c r="H71" s="894"/>
      <c r="I71" s="894"/>
      <c r="J71" s="894"/>
      <c r="K71" s="894"/>
      <c r="L71" s="894"/>
      <c r="M71" s="894"/>
      <c r="N71" s="894"/>
      <c r="O71" s="54"/>
      <c r="P71" s="54"/>
      <c r="Q71" s="54"/>
      <c r="R71" s="54"/>
      <c r="S71" s="54"/>
      <c r="T71" s="54"/>
      <c r="U71" s="54"/>
      <c r="V71" s="54"/>
      <c r="W71" s="54"/>
      <c r="X71" s="54"/>
      <c r="Y71" s="54"/>
      <c r="Z71" s="181"/>
      <c r="AA71" s="178"/>
      <c r="CG71" s="54"/>
      <c r="CH71" s="54"/>
      <c r="CI71" s="54"/>
      <c r="CJ71" s="54"/>
      <c r="CK71" s="54"/>
      <c r="CL71" s="54"/>
      <c r="CM71" s="54"/>
    </row>
    <row r="72" spans="1:91" ht="30" customHeight="1" x14ac:dyDescent="0.25">
      <c r="A72" s="180"/>
      <c r="B72" s="190"/>
      <c r="C72" s="893" t="s">
        <v>526</v>
      </c>
      <c r="D72" s="894"/>
      <c r="E72" s="894"/>
      <c r="F72" s="894"/>
      <c r="G72" s="894"/>
      <c r="H72" s="894"/>
      <c r="I72" s="894"/>
      <c r="J72" s="894"/>
      <c r="K72" s="894"/>
      <c r="L72" s="894"/>
      <c r="M72" s="894"/>
      <c r="N72" s="894"/>
      <c r="O72" s="54"/>
      <c r="P72" s="54"/>
      <c r="Q72" s="54"/>
      <c r="R72" s="54"/>
      <c r="S72" s="54"/>
      <c r="T72" s="54"/>
      <c r="U72" s="54"/>
      <c r="V72" s="54"/>
      <c r="W72" s="54"/>
      <c r="X72" s="188"/>
      <c r="Y72" s="54"/>
      <c r="Z72" s="181"/>
      <c r="AA72" s="178"/>
      <c r="CG72" s="54"/>
      <c r="CH72" s="54"/>
      <c r="CI72" s="54"/>
      <c r="CJ72" s="54"/>
      <c r="CK72" s="54"/>
      <c r="CL72" s="54"/>
      <c r="CM72" s="54"/>
    </row>
    <row r="73" spans="1:91" ht="30" customHeight="1" x14ac:dyDescent="0.2">
      <c r="A73" s="180"/>
      <c r="B73" s="252"/>
      <c r="C73" s="893" t="s">
        <v>302</v>
      </c>
      <c r="D73" s="894"/>
      <c r="E73" s="894"/>
      <c r="F73" s="894"/>
      <c r="G73" s="894"/>
      <c r="H73" s="894"/>
      <c r="I73" s="894"/>
      <c r="J73" s="894"/>
      <c r="K73" s="894"/>
      <c r="L73" s="894"/>
      <c r="M73" s="894"/>
      <c r="N73" s="894"/>
      <c r="O73" s="54"/>
      <c r="P73" s="54"/>
      <c r="Q73" s="54"/>
      <c r="R73" s="54"/>
      <c r="S73" s="54"/>
      <c r="T73" s="54"/>
      <c r="U73" s="54"/>
      <c r="V73" s="54"/>
      <c r="W73" s="54"/>
      <c r="X73" s="54"/>
      <c r="Y73" s="54"/>
      <c r="Z73" s="181"/>
      <c r="AA73" s="178"/>
      <c r="CG73" s="54"/>
      <c r="CH73" s="54"/>
      <c r="CI73" s="54"/>
      <c r="CJ73" s="54"/>
      <c r="CK73" s="54"/>
      <c r="CL73" s="54"/>
      <c r="CM73" s="54"/>
    </row>
    <row r="74" spans="1:91" s="54" customFormat="1" ht="21" customHeight="1" x14ac:dyDescent="0.2">
      <c r="A74" s="180"/>
      <c r="B74" s="216" t="s">
        <v>49</v>
      </c>
      <c r="C74" s="217"/>
      <c r="X74" s="39"/>
      <c r="Z74" s="181"/>
      <c r="AA74" s="178"/>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row>
    <row r="75" spans="1:91" s="54" customFormat="1" ht="21" customHeight="1" x14ac:dyDescent="0.2">
      <c r="A75" s="180"/>
      <c r="C75" s="217"/>
      <c r="X75" s="39"/>
      <c r="Z75" s="181"/>
      <c r="AA75" s="178"/>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row>
    <row r="76" spans="1:91" s="22" customFormat="1" ht="21" customHeight="1" x14ac:dyDescent="0.2">
      <c r="A76" s="223"/>
      <c r="C76" s="224"/>
      <c r="Z76" s="225"/>
      <c r="AA76" s="220"/>
    </row>
    <row r="77" spans="1:91" s="22" customFormat="1" ht="21" customHeight="1" x14ac:dyDescent="0.2">
      <c r="A77" s="223"/>
      <c r="C77" s="224"/>
      <c r="Z77" s="225"/>
      <c r="AA77" s="220"/>
    </row>
    <row r="78" spans="1:91" s="22" customFormat="1" ht="21" customHeight="1" x14ac:dyDescent="0.2">
      <c r="A78" s="223"/>
      <c r="C78" s="224"/>
      <c r="Z78" s="225"/>
      <c r="AA78" s="220"/>
    </row>
    <row r="79" spans="1:91" s="22" customFormat="1" ht="21" customHeight="1" x14ac:dyDescent="0.2">
      <c r="A79" s="223"/>
      <c r="C79" s="224"/>
      <c r="Z79" s="225"/>
      <c r="AA79" s="220"/>
    </row>
    <row r="80" spans="1:91" s="22" customFormat="1" ht="21" customHeight="1" x14ac:dyDescent="0.2">
      <c r="A80" s="223"/>
      <c r="C80" s="224"/>
      <c r="X80" s="221"/>
      <c r="Z80" s="225"/>
      <c r="AA80" s="220"/>
    </row>
    <row r="81" spans="1:27" s="22" customFormat="1" x14ac:dyDescent="0.25">
      <c r="A81" s="223"/>
      <c r="C81" s="224"/>
      <c r="X81" s="226"/>
      <c r="Z81" s="225"/>
      <c r="AA81" s="220"/>
    </row>
    <row r="82" spans="1:27" s="22" customFormat="1" x14ac:dyDescent="0.2">
      <c r="A82" s="223"/>
      <c r="C82" s="224"/>
      <c r="Z82" s="225"/>
      <c r="AA82" s="220"/>
    </row>
    <row r="83" spans="1:27" s="22" customFormat="1" x14ac:dyDescent="0.2">
      <c r="A83" s="223"/>
      <c r="C83" s="224"/>
      <c r="Z83" s="225"/>
      <c r="AA83" s="220"/>
    </row>
    <row r="84" spans="1:27" s="22" customFormat="1" x14ac:dyDescent="0.2">
      <c r="A84" s="223"/>
      <c r="C84" s="224"/>
      <c r="X84" s="221"/>
      <c r="Z84" s="225"/>
      <c r="AA84" s="220"/>
    </row>
    <row r="85" spans="1:27" s="22" customFormat="1" x14ac:dyDescent="0.25">
      <c r="A85" s="223"/>
      <c r="C85" s="224"/>
      <c r="X85" s="226"/>
      <c r="Z85" s="225"/>
      <c r="AA85" s="220"/>
    </row>
    <row r="86" spans="1:27" s="22" customFormat="1" x14ac:dyDescent="0.25">
      <c r="A86" s="223"/>
      <c r="C86" s="224"/>
      <c r="X86" s="226"/>
      <c r="Z86" s="225"/>
      <c r="AA86" s="220"/>
    </row>
    <row r="87" spans="1:27" s="22" customFormat="1" x14ac:dyDescent="0.2">
      <c r="A87" s="223"/>
      <c r="C87" s="224"/>
      <c r="Z87" s="225"/>
      <c r="AA87" s="220"/>
    </row>
    <row r="88" spans="1:27" s="22" customFormat="1" x14ac:dyDescent="0.2">
      <c r="A88" s="223"/>
      <c r="C88" s="224"/>
      <c r="Z88" s="225"/>
      <c r="AA88" s="220"/>
    </row>
    <row r="89" spans="1:27" s="22" customFormat="1" x14ac:dyDescent="0.2">
      <c r="A89" s="223"/>
      <c r="C89" s="224"/>
      <c r="Z89" s="225"/>
      <c r="AA89" s="220"/>
    </row>
    <row r="90" spans="1:27" s="22" customFormat="1" x14ac:dyDescent="0.2">
      <c r="A90" s="223"/>
      <c r="C90" s="224"/>
      <c r="Z90" s="225"/>
      <c r="AA90" s="220"/>
    </row>
    <row r="91" spans="1:27" s="22" customFormat="1" x14ac:dyDescent="0.2">
      <c r="A91" s="223"/>
      <c r="C91" s="224"/>
      <c r="X91" s="221"/>
      <c r="Z91" s="225"/>
      <c r="AA91" s="220"/>
    </row>
    <row r="92" spans="1:27" s="22" customFormat="1" x14ac:dyDescent="0.25">
      <c r="A92" s="223"/>
      <c r="C92" s="224"/>
      <c r="X92" s="226"/>
      <c r="Z92" s="225"/>
      <c r="AA92" s="220"/>
    </row>
    <row r="93" spans="1:27" s="22" customFormat="1" x14ac:dyDescent="0.25">
      <c r="A93" s="223"/>
      <c r="C93" s="224"/>
      <c r="X93" s="226"/>
      <c r="Z93" s="225"/>
      <c r="AA93" s="220"/>
    </row>
    <row r="94" spans="1:27" s="22" customFormat="1" x14ac:dyDescent="0.25">
      <c r="A94" s="223"/>
      <c r="C94" s="224"/>
      <c r="X94" s="226"/>
      <c r="Z94" s="225"/>
      <c r="AA94" s="220"/>
    </row>
    <row r="95" spans="1:27" s="22" customFormat="1" x14ac:dyDescent="0.2">
      <c r="A95" s="223"/>
      <c r="C95" s="224"/>
      <c r="Z95" s="225"/>
      <c r="AA95" s="220"/>
    </row>
    <row r="96" spans="1:27" s="22" customFormat="1" x14ac:dyDescent="0.2">
      <c r="A96" s="223"/>
      <c r="C96" s="224"/>
      <c r="Z96" s="225"/>
      <c r="AA96" s="220"/>
    </row>
    <row r="97" spans="1:27" s="22" customFormat="1" x14ac:dyDescent="0.2">
      <c r="A97" s="223"/>
      <c r="C97" s="224"/>
      <c r="Z97" s="225"/>
      <c r="AA97" s="220"/>
    </row>
    <row r="98" spans="1:27" s="22" customFormat="1" x14ac:dyDescent="0.2">
      <c r="A98" s="223"/>
      <c r="C98" s="224"/>
      <c r="Z98" s="225"/>
      <c r="AA98" s="220"/>
    </row>
    <row r="99" spans="1:27" s="22" customFormat="1" x14ac:dyDescent="0.2">
      <c r="A99" s="223"/>
      <c r="C99" s="224"/>
      <c r="Z99" s="225"/>
      <c r="AA99" s="220"/>
    </row>
    <row r="100" spans="1:27" s="22" customFormat="1" x14ac:dyDescent="0.2">
      <c r="A100" s="223"/>
      <c r="C100" s="224"/>
      <c r="Z100" s="225"/>
      <c r="AA100" s="220"/>
    </row>
    <row r="101" spans="1:27" s="22" customFormat="1" x14ac:dyDescent="0.2">
      <c r="A101" s="223"/>
      <c r="C101" s="224"/>
      <c r="X101" s="221"/>
      <c r="Z101" s="225"/>
      <c r="AA101" s="220"/>
    </row>
    <row r="102" spans="1:27" s="22" customFormat="1" x14ac:dyDescent="0.25">
      <c r="A102" s="223"/>
      <c r="C102" s="224"/>
      <c r="X102" s="226"/>
      <c r="Z102" s="225"/>
      <c r="AA102" s="220"/>
    </row>
    <row r="103" spans="1:27" s="22" customFormat="1" x14ac:dyDescent="0.25">
      <c r="A103" s="223"/>
      <c r="C103" s="224"/>
      <c r="X103" s="226"/>
      <c r="Z103" s="225"/>
      <c r="AA103" s="220"/>
    </row>
    <row r="104" spans="1:27" s="22" customFormat="1" x14ac:dyDescent="0.25">
      <c r="A104" s="223"/>
      <c r="C104" s="224"/>
      <c r="X104" s="226"/>
      <c r="Z104" s="225"/>
      <c r="AA104" s="220"/>
    </row>
    <row r="105" spans="1:27" s="22" customFormat="1" x14ac:dyDescent="0.25">
      <c r="A105" s="223"/>
      <c r="C105" s="224"/>
      <c r="X105" s="226"/>
      <c r="Z105" s="225"/>
      <c r="AA105" s="220"/>
    </row>
    <row r="106" spans="1:27" s="22" customFormat="1" x14ac:dyDescent="0.25">
      <c r="A106" s="223"/>
      <c r="C106" s="224"/>
      <c r="X106" s="226"/>
      <c r="Z106" s="225"/>
      <c r="AA106" s="220"/>
    </row>
    <row r="107" spans="1:27" s="22" customFormat="1" x14ac:dyDescent="0.25">
      <c r="A107" s="223"/>
      <c r="C107" s="224"/>
      <c r="X107" s="226"/>
      <c r="Z107" s="225"/>
      <c r="AA107" s="220"/>
    </row>
    <row r="108" spans="1:27" s="22" customFormat="1" x14ac:dyDescent="0.2">
      <c r="A108" s="223"/>
      <c r="C108" s="224"/>
      <c r="Z108" s="225"/>
      <c r="AA108" s="220"/>
    </row>
    <row r="109" spans="1:27" s="22" customFormat="1" x14ac:dyDescent="0.2">
      <c r="A109" s="223"/>
      <c r="C109" s="224"/>
      <c r="Z109" s="225"/>
      <c r="AA109" s="220"/>
    </row>
    <row r="110" spans="1:27" s="22" customFormat="1" x14ac:dyDescent="0.2">
      <c r="A110" s="223"/>
      <c r="C110" s="224"/>
      <c r="Z110" s="225"/>
      <c r="AA110" s="220"/>
    </row>
    <row r="111" spans="1:27" s="22" customFormat="1" x14ac:dyDescent="0.2">
      <c r="A111" s="223"/>
      <c r="C111" s="224"/>
      <c r="Z111" s="225"/>
      <c r="AA111" s="220"/>
    </row>
    <row r="112" spans="1:27" s="22" customFormat="1" x14ac:dyDescent="0.2">
      <c r="A112" s="223"/>
      <c r="C112" s="224"/>
      <c r="Z112" s="225"/>
      <c r="AA112" s="220"/>
    </row>
    <row r="113" spans="1:27" s="22" customFormat="1" x14ac:dyDescent="0.2">
      <c r="A113" s="223"/>
      <c r="C113" s="224"/>
      <c r="Z113" s="225"/>
      <c r="AA113" s="220"/>
    </row>
    <row r="114" spans="1:27" s="22" customFormat="1" x14ac:dyDescent="0.2">
      <c r="A114" s="223"/>
      <c r="C114" s="224"/>
      <c r="Z114" s="225"/>
      <c r="AA114" s="220"/>
    </row>
    <row r="115" spans="1:27" s="22" customFormat="1" x14ac:dyDescent="0.2">
      <c r="A115" s="223"/>
      <c r="C115" s="224"/>
      <c r="Z115" s="225"/>
      <c r="AA115" s="220"/>
    </row>
    <row r="116" spans="1:27" s="22" customFormat="1" x14ac:dyDescent="0.2">
      <c r="A116" s="223"/>
      <c r="C116" s="224"/>
      <c r="Z116" s="225"/>
      <c r="AA116" s="220"/>
    </row>
    <row r="117" spans="1:27" s="22" customFormat="1" x14ac:dyDescent="0.2">
      <c r="A117" s="223"/>
      <c r="C117" s="224"/>
      <c r="Z117" s="225"/>
      <c r="AA117" s="220"/>
    </row>
    <row r="118" spans="1:27" s="22" customFormat="1" x14ac:dyDescent="0.2">
      <c r="A118" s="223"/>
      <c r="C118" s="224"/>
      <c r="Z118" s="225"/>
      <c r="AA118" s="220"/>
    </row>
    <row r="119" spans="1:27" s="22" customFormat="1" x14ac:dyDescent="0.2">
      <c r="A119" s="223"/>
      <c r="C119" s="224"/>
      <c r="Z119" s="225"/>
      <c r="AA119" s="220"/>
    </row>
    <row r="120" spans="1:27" s="22" customFormat="1" x14ac:dyDescent="0.2">
      <c r="A120" s="223"/>
      <c r="C120" s="224"/>
      <c r="Z120" s="225"/>
      <c r="AA120" s="220"/>
    </row>
    <row r="121" spans="1:27" s="22" customFormat="1" x14ac:dyDescent="0.2">
      <c r="A121" s="223"/>
      <c r="C121" s="224"/>
      <c r="Z121" s="225"/>
      <c r="AA121" s="220"/>
    </row>
    <row r="122" spans="1:27" s="22" customFormat="1" x14ac:dyDescent="0.2">
      <c r="A122" s="223"/>
      <c r="C122" s="224"/>
      <c r="Z122" s="225"/>
      <c r="AA122" s="220"/>
    </row>
    <row r="123" spans="1:27" s="22" customFormat="1" x14ac:dyDescent="0.2">
      <c r="A123" s="223"/>
      <c r="C123" s="224"/>
      <c r="Z123" s="225"/>
      <c r="AA123" s="220"/>
    </row>
    <row r="124" spans="1:27" s="22" customFormat="1" x14ac:dyDescent="0.2">
      <c r="A124" s="223"/>
      <c r="C124" s="224"/>
      <c r="Z124" s="225"/>
      <c r="AA124" s="220"/>
    </row>
    <row r="125" spans="1:27" s="22" customFormat="1" x14ac:dyDescent="0.2">
      <c r="A125" s="223"/>
      <c r="C125" s="224"/>
      <c r="Z125" s="225"/>
      <c r="AA125" s="220"/>
    </row>
    <row r="126" spans="1:27" s="22" customFormat="1" x14ac:dyDescent="0.2">
      <c r="A126" s="223"/>
      <c r="C126" s="224"/>
      <c r="Z126" s="225"/>
      <c r="AA126" s="220"/>
    </row>
    <row r="127" spans="1:27" s="22" customFormat="1" x14ac:dyDescent="0.2">
      <c r="A127" s="223"/>
      <c r="C127" s="224"/>
      <c r="Z127" s="225"/>
      <c r="AA127" s="220"/>
    </row>
    <row r="128" spans="1:27" s="22" customFormat="1" x14ac:dyDescent="0.2">
      <c r="A128" s="223"/>
      <c r="C128" s="224"/>
      <c r="Z128" s="225"/>
      <c r="AA128" s="220"/>
    </row>
    <row r="129" spans="1:27" s="22" customFormat="1" x14ac:dyDescent="0.2">
      <c r="A129" s="223"/>
      <c r="C129" s="224"/>
      <c r="Z129" s="225"/>
      <c r="AA129" s="220"/>
    </row>
    <row r="130" spans="1:27" s="22" customFormat="1" x14ac:dyDescent="0.2">
      <c r="A130" s="223"/>
      <c r="C130" s="224"/>
      <c r="Z130" s="225"/>
      <c r="AA130" s="220"/>
    </row>
    <row r="131" spans="1:27" s="22" customFormat="1" x14ac:dyDescent="0.2">
      <c r="A131" s="223"/>
      <c r="C131" s="224"/>
      <c r="Z131" s="225"/>
      <c r="AA131" s="220"/>
    </row>
    <row r="132" spans="1:27" s="22" customFormat="1" x14ac:dyDescent="0.2">
      <c r="A132" s="223"/>
      <c r="C132" s="224"/>
      <c r="Z132" s="225"/>
      <c r="AA132" s="220"/>
    </row>
    <row r="133" spans="1:27" s="22" customFormat="1" x14ac:dyDescent="0.2">
      <c r="A133" s="223"/>
      <c r="C133" s="224"/>
      <c r="Z133" s="225"/>
      <c r="AA133" s="220"/>
    </row>
    <row r="134" spans="1:27" s="22" customFormat="1" x14ac:dyDescent="0.2">
      <c r="A134" s="223"/>
      <c r="C134" s="224"/>
      <c r="Z134" s="225"/>
      <c r="AA134" s="220"/>
    </row>
    <row r="135" spans="1:27" s="22" customFormat="1" x14ac:dyDescent="0.2">
      <c r="A135" s="223"/>
      <c r="C135" s="224"/>
      <c r="Z135" s="225"/>
      <c r="AA135" s="220"/>
    </row>
    <row r="136" spans="1:27" s="22" customFormat="1" x14ac:dyDescent="0.2">
      <c r="A136" s="223"/>
      <c r="C136" s="224"/>
      <c r="Z136" s="225"/>
      <c r="AA136" s="220"/>
    </row>
    <row r="137" spans="1:27" s="22" customFormat="1" x14ac:dyDescent="0.2">
      <c r="A137" s="223"/>
      <c r="C137" s="224"/>
      <c r="Z137" s="225"/>
      <c r="AA137" s="220"/>
    </row>
    <row r="138" spans="1:27" s="22" customFormat="1" x14ac:dyDescent="0.2">
      <c r="A138" s="223"/>
      <c r="C138" s="224"/>
      <c r="Z138" s="225"/>
      <c r="AA138" s="220"/>
    </row>
    <row r="139" spans="1:27" s="22" customFormat="1" x14ac:dyDescent="0.2">
      <c r="A139" s="223"/>
      <c r="C139" s="224"/>
      <c r="Z139" s="225"/>
      <c r="AA139" s="220"/>
    </row>
    <row r="140" spans="1:27" s="22" customFormat="1" x14ac:dyDescent="0.2">
      <c r="A140" s="223"/>
      <c r="C140" s="224"/>
      <c r="Z140" s="225"/>
      <c r="AA140" s="220"/>
    </row>
    <row r="141" spans="1:27" s="22" customFormat="1" x14ac:dyDescent="0.2">
      <c r="A141" s="223"/>
      <c r="C141" s="224"/>
      <c r="Z141" s="225"/>
      <c r="AA141" s="220"/>
    </row>
    <row r="142" spans="1:27" s="22" customFormat="1" x14ac:dyDescent="0.2">
      <c r="A142" s="223"/>
      <c r="C142" s="224"/>
      <c r="Z142" s="225"/>
      <c r="AA142" s="220"/>
    </row>
    <row r="143" spans="1:27" s="22" customFormat="1" x14ac:dyDescent="0.2">
      <c r="A143" s="223"/>
      <c r="C143" s="224"/>
      <c r="Z143" s="225"/>
      <c r="AA143" s="220"/>
    </row>
    <row r="144" spans="1:27" s="22" customFormat="1" x14ac:dyDescent="0.2">
      <c r="A144" s="223"/>
      <c r="C144" s="224"/>
      <c r="Z144" s="225"/>
      <c r="AA144" s="220"/>
    </row>
    <row r="145" spans="1:27" s="22" customFormat="1" x14ac:dyDescent="0.2">
      <c r="A145" s="223"/>
      <c r="C145" s="224"/>
      <c r="Z145" s="225"/>
      <c r="AA145" s="220"/>
    </row>
    <row r="146" spans="1:27" s="22" customFormat="1" x14ac:dyDescent="0.2">
      <c r="A146" s="223"/>
      <c r="C146" s="224"/>
      <c r="Z146" s="225"/>
      <c r="AA146" s="220"/>
    </row>
    <row r="147" spans="1:27" s="22" customFormat="1" x14ac:dyDescent="0.2">
      <c r="A147" s="223"/>
      <c r="C147" s="224"/>
      <c r="Z147" s="225"/>
      <c r="AA147" s="220"/>
    </row>
    <row r="148" spans="1:27" s="22" customFormat="1" x14ac:dyDescent="0.2">
      <c r="A148" s="223"/>
      <c r="C148" s="224"/>
      <c r="Z148" s="225"/>
      <c r="AA148" s="220"/>
    </row>
    <row r="149" spans="1:27" s="22" customFormat="1" x14ac:dyDescent="0.2">
      <c r="A149" s="223"/>
      <c r="C149" s="224"/>
      <c r="Z149" s="225"/>
      <c r="AA149" s="220"/>
    </row>
    <row r="150" spans="1:27" s="22" customFormat="1" x14ac:dyDescent="0.2">
      <c r="A150" s="223"/>
      <c r="C150" s="224"/>
      <c r="Z150" s="225"/>
      <c r="AA150" s="220"/>
    </row>
    <row r="151" spans="1:27" s="22" customFormat="1" x14ac:dyDescent="0.2">
      <c r="A151" s="223"/>
      <c r="C151" s="224"/>
      <c r="Z151" s="225"/>
      <c r="AA151" s="220"/>
    </row>
    <row r="152" spans="1:27" s="22" customFormat="1" x14ac:dyDescent="0.2">
      <c r="A152" s="223"/>
      <c r="C152" s="224"/>
      <c r="Z152" s="225"/>
      <c r="AA152" s="220"/>
    </row>
    <row r="153" spans="1:27" s="22" customFormat="1" x14ac:dyDescent="0.2">
      <c r="A153" s="223"/>
      <c r="C153" s="224"/>
      <c r="Z153" s="225"/>
      <c r="AA153" s="220"/>
    </row>
    <row r="154" spans="1:27" s="22" customFormat="1" x14ac:dyDescent="0.2">
      <c r="A154" s="223"/>
      <c r="C154" s="224"/>
      <c r="Z154" s="225"/>
      <c r="AA154" s="220"/>
    </row>
    <row r="155" spans="1:27" s="22" customFormat="1" x14ac:dyDescent="0.2">
      <c r="A155" s="223"/>
      <c r="C155" s="224"/>
      <c r="Z155" s="225"/>
      <c r="AA155" s="220"/>
    </row>
    <row r="156" spans="1:27" s="22" customFormat="1" x14ac:dyDescent="0.2">
      <c r="A156" s="223"/>
      <c r="C156" s="224"/>
      <c r="Z156" s="225"/>
      <c r="AA156" s="220"/>
    </row>
    <row r="157" spans="1:27" s="22" customFormat="1" x14ac:dyDescent="0.2">
      <c r="A157" s="223"/>
      <c r="C157" s="224"/>
      <c r="Z157" s="225"/>
      <c r="AA157" s="220"/>
    </row>
    <row r="158" spans="1:27" s="22" customFormat="1" x14ac:dyDescent="0.2">
      <c r="A158" s="223"/>
      <c r="C158" s="224"/>
      <c r="Z158" s="225"/>
      <c r="AA158" s="220"/>
    </row>
    <row r="159" spans="1:27" s="22" customFormat="1" x14ac:dyDescent="0.2">
      <c r="A159" s="223"/>
      <c r="C159" s="224"/>
      <c r="Z159" s="225"/>
      <c r="AA159" s="220"/>
    </row>
    <row r="160" spans="1:27" s="22" customFormat="1" x14ac:dyDescent="0.2">
      <c r="A160" s="223"/>
      <c r="C160" s="224"/>
      <c r="Z160" s="225"/>
      <c r="AA160" s="220"/>
    </row>
    <row r="161" spans="1:27" s="22" customFormat="1" x14ac:dyDescent="0.2">
      <c r="A161" s="223"/>
      <c r="C161" s="224"/>
      <c r="Z161" s="225"/>
      <c r="AA161" s="220"/>
    </row>
    <row r="162" spans="1:27" s="22" customFormat="1" x14ac:dyDescent="0.2">
      <c r="A162" s="223"/>
      <c r="C162" s="224"/>
      <c r="Z162" s="225"/>
      <c r="AA162" s="220"/>
    </row>
    <row r="163" spans="1:27" s="22" customFormat="1" x14ac:dyDescent="0.2">
      <c r="A163" s="223"/>
      <c r="C163" s="224"/>
      <c r="Z163" s="225"/>
      <c r="AA163" s="220"/>
    </row>
    <row r="164" spans="1:27" s="22" customFormat="1" x14ac:dyDescent="0.2">
      <c r="A164" s="223"/>
      <c r="C164" s="224"/>
      <c r="Z164" s="225"/>
      <c r="AA164" s="220"/>
    </row>
    <row r="165" spans="1:27" s="22" customFormat="1" x14ac:dyDescent="0.2">
      <c r="A165" s="223"/>
      <c r="C165" s="224"/>
      <c r="Z165" s="225"/>
      <c r="AA165" s="220"/>
    </row>
    <row r="166" spans="1:27" s="22" customFormat="1" x14ac:dyDescent="0.2">
      <c r="A166" s="223"/>
      <c r="C166" s="224"/>
      <c r="Z166" s="225"/>
      <c r="AA166" s="220"/>
    </row>
    <row r="167" spans="1:27" s="22" customFormat="1" x14ac:dyDescent="0.2">
      <c r="A167" s="223"/>
      <c r="C167" s="224"/>
      <c r="Z167" s="225"/>
      <c r="AA167" s="220"/>
    </row>
    <row r="168" spans="1:27" s="22" customFormat="1" x14ac:dyDescent="0.2">
      <c r="A168" s="223"/>
      <c r="C168" s="224"/>
      <c r="Z168" s="225"/>
      <c r="AA168" s="220"/>
    </row>
    <row r="169" spans="1:27" s="22" customFormat="1" x14ac:dyDescent="0.2">
      <c r="A169" s="223"/>
      <c r="C169" s="224"/>
      <c r="Z169" s="225"/>
      <c r="AA169" s="220"/>
    </row>
    <row r="170" spans="1:27" s="22" customFormat="1" x14ac:dyDescent="0.2">
      <c r="A170" s="223"/>
      <c r="C170" s="224"/>
      <c r="Z170" s="225"/>
      <c r="AA170" s="220"/>
    </row>
    <row r="171" spans="1:27" s="22" customFormat="1" x14ac:dyDescent="0.2">
      <c r="A171" s="223"/>
      <c r="C171" s="224"/>
      <c r="Z171" s="225"/>
      <c r="AA171" s="220"/>
    </row>
    <row r="172" spans="1:27" s="22" customFormat="1" x14ac:dyDescent="0.2">
      <c r="A172" s="223"/>
      <c r="C172" s="224"/>
      <c r="Z172" s="225"/>
      <c r="AA172" s="220"/>
    </row>
    <row r="173" spans="1:27" s="22" customFormat="1" x14ac:dyDescent="0.2">
      <c r="A173" s="223"/>
      <c r="C173" s="224"/>
      <c r="Z173" s="225"/>
      <c r="AA173" s="220"/>
    </row>
    <row r="174" spans="1:27" s="22" customFormat="1" x14ac:dyDescent="0.2">
      <c r="A174" s="223"/>
      <c r="C174" s="224"/>
      <c r="Z174" s="225"/>
      <c r="AA174" s="220"/>
    </row>
    <row r="175" spans="1:27" s="22" customFormat="1" x14ac:dyDescent="0.2">
      <c r="A175" s="223"/>
      <c r="C175" s="224"/>
      <c r="Z175" s="225"/>
      <c r="AA175" s="220"/>
    </row>
    <row r="176" spans="1:27" s="22" customFormat="1" x14ac:dyDescent="0.2">
      <c r="A176" s="223"/>
      <c r="C176" s="224"/>
      <c r="Z176" s="225"/>
      <c r="AA176" s="220"/>
    </row>
    <row r="177" spans="1:27" s="22" customFormat="1" x14ac:dyDescent="0.2">
      <c r="A177" s="223"/>
      <c r="C177" s="224"/>
      <c r="Z177" s="225"/>
      <c r="AA177" s="220"/>
    </row>
    <row r="178" spans="1:27" s="22" customFormat="1" x14ac:dyDescent="0.2">
      <c r="A178" s="223"/>
      <c r="C178" s="224"/>
      <c r="Z178" s="225"/>
      <c r="AA178" s="220"/>
    </row>
    <row r="179" spans="1:27" s="22" customFormat="1" x14ac:dyDescent="0.2">
      <c r="A179" s="223"/>
      <c r="C179" s="224"/>
      <c r="Z179" s="225"/>
      <c r="AA179" s="220"/>
    </row>
    <row r="180" spans="1:27" s="22" customFormat="1" x14ac:dyDescent="0.2">
      <c r="A180" s="223"/>
      <c r="C180" s="224"/>
      <c r="Z180" s="225"/>
      <c r="AA180" s="220"/>
    </row>
    <row r="181" spans="1:27" s="22" customFormat="1" x14ac:dyDescent="0.2">
      <c r="A181" s="223"/>
      <c r="C181" s="224"/>
      <c r="Z181" s="225"/>
      <c r="AA181" s="220"/>
    </row>
    <row r="182" spans="1:27" s="22" customFormat="1" x14ac:dyDescent="0.2">
      <c r="A182" s="223"/>
      <c r="C182" s="224"/>
      <c r="Z182" s="225"/>
      <c r="AA182" s="220"/>
    </row>
    <row r="183" spans="1:27" s="22" customFormat="1" x14ac:dyDescent="0.2">
      <c r="A183" s="223"/>
      <c r="C183" s="224"/>
      <c r="Z183" s="225"/>
      <c r="AA183" s="220"/>
    </row>
    <row r="184" spans="1:27" s="22" customFormat="1" x14ac:dyDescent="0.2">
      <c r="A184" s="223"/>
      <c r="C184" s="224"/>
      <c r="Z184" s="225"/>
      <c r="AA184" s="220"/>
    </row>
    <row r="185" spans="1:27" s="22" customFormat="1" x14ac:dyDescent="0.2">
      <c r="A185" s="223"/>
      <c r="C185" s="224"/>
      <c r="Z185" s="225"/>
      <c r="AA185" s="220"/>
    </row>
    <row r="186" spans="1:27" s="22" customFormat="1" x14ac:dyDescent="0.2">
      <c r="A186" s="223"/>
      <c r="C186" s="224"/>
      <c r="Z186" s="225"/>
      <c r="AA186" s="220"/>
    </row>
    <row r="187" spans="1:27" s="22" customFormat="1" x14ac:dyDescent="0.2">
      <c r="A187" s="223"/>
      <c r="C187" s="224"/>
      <c r="Z187" s="225"/>
      <c r="AA187" s="220"/>
    </row>
    <row r="188" spans="1:27" s="22" customFormat="1" x14ac:dyDescent="0.2">
      <c r="A188" s="223"/>
      <c r="C188" s="224"/>
      <c r="Z188" s="225"/>
      <c r="AA188" s="220"/>
    </row>
    <row r="189" spans="1:27" s="22" customFormat="1" x14ac:dyDescent="0.2">
      <c r="A189" s="223"/>
      <c r="C189" s="224"/>
      <c r="Z189" s="225"/>
      <c r="AA189" s="220"/>
    </row>
    <row r="190" spans="1:27" s="22" customFormat="1" x14ac:dyDescent="0.2">
      <c r="A190" s="223"/>
      <c r="C190" s="224"/>
      <c r="Z190" s="225"/>
      <c r="AA190" s="220"/>
    </row>
    <row r="191" spans="1:27" s="22" customFormat="1" x14ac:dyDescent="0.2">
      <c r="A191" s="223"/>
      <c r="C191" s="224"/>
      <c r="Z191" s="225"/>
      <c r="AA191" s="220"/>
    </row>
    <row r="192" spans="1:27" s="22" customFormat="1" x14ac:dyDescent="0.2">
      <c r="A192" s="223"/>
      <c r="C192" s="224"/>
      <c r="Z192" s="225"/>
      <c r="AA192" s="220"/>
    </row>
    <row r="193" spans="1:27" s="22" customFormat="1" x14ac:dyDescent="0.2">
      <c r="A193" s="223"/>
      <c r="C193" s="224"/>
      <c r="Z193" s="225"/>
      <c r="AA193" s="220"/>
    </row>
    <row r="194" spans="1:27" s="22" customFormat="1" x14ac:dyDescent="0.2">
      <c r="A194" s="223"/>
      <c r="C194" s="224"/>
      <c r="Z194" s="225"/>
      <c r="AA194" s="220"/>
    </row>
    <row r="195" spans="1:27" s="22" customFormat="1" x14ac:dyDescent="0.2">
      <c r="A195" s="223"/>
      <c r="C195" s="224"/>
      <c r="Z195" s="225"/>
      <c r="AA195" s="220"/>
    </row>
    <row r="196" spans="1:27" s="22" customFormat="1" x14ac:dyDescent="0.2">
      <c r="A196" s="223"/>
      <c r="C196" s="224"/>
      <c r="Z196" s="225"/>
      <c r="AA196" s="220"/>
    </row>
    <row r="197" spans="1:27" s="22" customFormat="1" x14ac:dyDescent="0.2">
      <c r="A197" s="223"/>
      <c r="C197" s="224"/>
      <c r="Z197" s="225"/>
      <c r="AA197" s="220"/>
    </row>
    <row r="198" spans="1:27" s="22" customFormat="1" x14ac:dyDescent="0.2">
      <c r="A198" s="223"/>
      <c r="C198" s="224"/>
      <c r="Z198" s="225"/>
      <c r="AA198" s="220"/>
    </row>
    <row r="199" spans="1:27" s="22" customFormat="1" x14ac:dyDescent="0.2">
      <c r="A199" s="223"/>
      <c r="C199" s="224"/>
      <c r="Z199" s="225"/>
      <c r="AA199" s="220"/>
    </row>
    <row r="200" spans="1:27" s="22" customFormat="1" x14ac:dyDescent="0.2">
      <c r="A200" s="223"/>
      <c r="C200" s="224"/>
      <c r="Z200" s="225"/>
      <c r="AA200" s="220"/>
    </row>
    <row r="201" spans="1:27" s="22" customFormat="1" x14ac:dyDescent="0.2">
      <c r="A201" s="223"/>
      <c r="C201" s="224"/>
      <c r="Z201" s="225"/>
      <c r="AA201" s="220"/>
    </row>
    <row r="202" spans="1:27" s="22" customFormat="1" x14ac:dyDescent="0.2">
      <c r="A202" s="223"/>
      <c r="C202" s="224"/>
      <c r="Z202" s="225"/>
      <c r="AA202" s="220"/>
    </row>
    <row r="203" spans="1:27" s="22" customFormat="1" x14ac:dyDescent="0.2">
      <c r="A203" s="223"/>
      <c r="C203" s="224"/>
      <c r="Z203" s="225"/>
      <c r="AA203" s="220"/>
    </row>
    <row r="204" spans="1:27" s="22" customFormat="1" x14ac:dyDescent="0.2">
      <c r="A204" s="223"/>
      <c r="C204" s="224"/>
      <c r="Z204" s="225"/>
      <c r="AA204" s="220"/>
    </row>
    <row r="205" spans="1:27" s="22" customFormat="1" x14ac:dyDescent="0.2">
      <c r="A205" s="223"/>
      <c r="C205" s="224"/>
      <c r="Z205" s="225"/>
      <c r="AA205" s="220"/>
    </row>
    <row r="206" spans="1:27" s="22" customFormat="1" x14ac:dyDescent="0.2">
      <c r="A206" s="223"/>
      <c r="C206" s="224"/>
      <c r="Z206" s="225"/>
      <c r="AA206" s="220"/>
    </row>
    <row r="207" spans="1:27" s="22" customFormat="1" x14ac:dyDescent="0.2">
      <c r="A207" s="223"/>
      <c r="C207" s="224"/>
      <c r="Z207" s="225"/>
      <c r="AA207" s="220"/>
    </row>
    <row r="208" spans="1:27" s="22" customFormat="1" x14ac:dyDescent="0.2">
      <c r="A208" s="223"/>
      <c r="C208" s="224"/>
      <c r="Z208" s="225"/>
      <c r="AA208" s="220"/>
    </row>
    <row r="209" spans="1:27" s="22" customFormat="1" x14ac:dyDescent="0.2">
      <c r="A209" s="223"/>
      <c r="C209" s="224"/>
      <c r="Z209" s="225"/>
      <c r="AA209" s="220"/>
    </row>
    <row r="210" spans="1:27" s="22" customFormat="1" x14ac:dyDescent="0.2">
      <c r="A210" s="223"/>
      <c r="C210" s="224"/>
      <c r="Z210" s="225"/>
      <c r="AA210" s="220"/>
    </row>
    <row r="211" spans="1:27" s="22" customFormat="1" x14ac:dyDescent="0.2">
      <c r="A211" s="223"/>
      <c r="C211" s="224"/>
      <c r="Z211" s="225"/>
      <c r="AA211" s="220"/>
    </row>
    <row r="212" spans="1:27" s="22" customFormat="1" x14ac:dyDescent="0.2">
      <c r="A212" s="223"/>
      <c r="C212" s="224"/>
      <c r="Z212" s="225"/>
      <c r="AA212" s="220"/>
    </row>
    <row r="213" spans="1:27" s="22" customFormat="1" x14ac:dyDescent="0.2">
      <c r="A213" s="223"/>
      <c r="C213" s="224"/>
      <c r="Z213" s="225"/>
      <c r="AA213" s="220"/>
    </row>
    <row r="214" spans="1:27" s="22" customFormat="1" x14ac:dyDescent="0.2">
      <c r="A214" s="223"/>
      <c r="C214" s="224"/>
      <c r="Z214" s="225"/>
      <c r="AA214" s="220"/>
    </row>
    <row r="215" spans="1:27" s="22" customFormat="1" x14ac:dyDescent="0.2">
      <c r="A215" s="223"/>
      <c r="C215" s="224"/>
      <c r="Z215" s="225"/>
      <c r="AA215" s="220"/>
    </row>
    <row r="216" spans="1:27" s="22" customFormat="1" x14ac:dyDescent="0.2">
      <c r="A216" s="223"/>
      <c r="C216" s="224"/>
      <c r="Z216" s="225"/>
      <c r="AA216" s="220"/>
    </row>
    <row r="217" spans="1:27" s="22" customFormat="1" x14ac:dyDescent="0.2">
      <c r="A217" s="223"/>
      <c r="C217" s="224"/>
      <c r="Z217" s="225"/>
      <c r="AA217" s="220"/>
    </row>
    <row r="218" spans="1:27" s="22" customFormat="1" x14ac:dyDescent="0.2">
      <c r="A218" s="223"/>
      <c r="C218" s="224"/>
      <c r="Z218" s="225"/>
      <c r="AA218" s="220"/>
    </row>
    <row r="219" spans="1:27" s="22" customFormat="1" x14ac:dyDescent="0.2">
      <c r="A219" s="223"/>
      <c r="C219" s="224"/>
      <c r="Z219" s="225"/>
      <c r="AA219" s="220"/>
    </row>
    <row r="220" spans="1:27" s="22" customFormat="1" x14ac:dyDescent="0.2">
      <c r="A220" s="223"/>
      <c r="C220" s="224"/>
      <c r="Z220" s="225"/>
      <c r="AA220" s="220"/>
    </row>
    <row r="221" spans="1:27" s="22" customFormat="1" x14ac:dyDescent="0.2">
      <c r="A221" s="223"/>
      <c r="C221" s="224"/>
      <c r="Z221" s="225"/>
      <c r="AA221" s="220"/>
    </row>
    <row r="222" spans="1:27" s="22" customFormat="1" x14ac:dyDescent="0.2">
      <c r="A222" s="223"/>
      <c r="C222" s="224"/>
      <c r="Z222" s="225"/>
      <c r="AA222" s="220"/>
    </row>
    <row r="223" spans="1:27" s="22" customFormat="1" x14ac:dyDescent="0.2">
      <c r="A223" s="223"/>
      <c r="C223" s="224"/>
      <c r="Z223" s="225"/>
      <c r="AA223" s="220"/>
    </row>
    <row r="224" spans="1:27" s="22" customFormat="1" x14ac:dyDescent="0.2">
      <c r="A224" s="223"/>
      <c r="C224" s="224"/>
      <c r="Z224" s="225"/>
      <c r="AA224" s="220"/>
    </row>
    <row r="225" spans="1:27" s="22" customFormat="1" x14ac:dyDescent="0.2">
      <c r="A225" s="223"/>
      <c r="C225" s="224"/>
      <c r="Z225" s="225"/>
      <c r="AA225" s="220"/>
    </row>
    <row r="226" spans="1:27" s="22" customFormat="1" x14ac:dyDescent="0.2">
      <c r="A226" s="223"/>
      <c r="C226" s="224"/>
      <c r="Z226" s="225"/>
      <c r="AA226" s="220"/>
    </row>
    <row r="227" spans="1:27" s="22" customFormat="1" x14ac:dyDescent="0.2">
      <c r="A227" s="223"/>
      <c r="C227" s="224"/>
      <c r="Z227" s="225"/>
      <c r="AA227" s="220"/>
    </row>
    <row r="228" spans="1:27" s="22" customFormat="1" x14ac:dyDescent="0.2">
      <c r="A228" s="223"/>
      <c r="C228" s="224"/>
      <c r="Z228" s="225"/>
      <c r="AA228" s="220"/>
    </row>
    <row r="229" spans="1:27" s="22" customFormat="1" x14ac:dyDescent="0.2">
      <c r="A229" s="223"/>
      <c r="C229" s="224"/>
      <c r="Z229" s="225"/>
      <c r="AA229" s="220"/>
    </row>
    <row r="230" spans="1:27" s="22" customFormat="1" x14ac:dyDescent="0.2">
      <c r="A230" s="223"/>
      <c r="C230" s="224"/>
      <c r="Z230" s="225"/>
      <c r="AA230" s="220"/>
    </row>
    <row r="231" spans="1:27" s="22" customFormat="1" x14ac:dyDescent="0.2">
      <c r="A231" s="223"/>
      <c r="C231" s="224"/>
      <c r="Z231" s="225"/>
      <c r="AA231" s="220"/>
    </row>
    <row r="232" spans="1:27" s="22" customFormat="1" x14ac:dyDescent="0.2">
      <c r="A232" s="223"/>
      <c r="C232" s="224"/>
      <c r="Z232" s="225"/>
      <c r="AA232" s="220"/>
    </row>
    <row r="233" spans="1:27" s="22" customFormat="1" x14ac:dyDescent="0.2">
      <c r="A233" s="223"/>
      <c r="C233" s="224"/>
      <c r="Z233" s="225"/>
      <c r="AA233" s="220"/>
    </row>
    <row r="234" spans="1:27" s="22" customFormat="1" x14ac:dyDescent="0.2">
      <c r="A234" s="223"/>
      <c r="C234" s="224"/>
      <c r="Z234" s="225"/>
      <c r="AA234" s="220"/>
    </row>
    <row r="235" spans="1:27" s="22" customFormat="1" x14ac:dyDescent="0.2">
      <c r="A235" s="223"/>
      <c r="C235" s="224"/>
      <c r="Z235" s="225"/>
      <c r="AA235" s="220"/>
    </row>
    <row r="236" spans="1:27" s="22" customFormat="1" x14ac:dyDescent="0.2">
      <c r="A236" s="223"/>
      <c r="C236" s="224"/>
      <c r="Z236" s="225"/>
      <c r="AA236" s="220"/>
    </row>
    <row r="237" spans="1:27" s="22" customFormat="1" x14ac:dyDescent="0.2">
      <c r="A237" s="223"/>
      <c r="C237" s="224"/>
      <c r="Z237" s="225"/>
      <c r="AA237" s="220"/>
    </row>
    <row r="238" spans="1:27" s="22" customFormat="1" x14ac:dyDescent="0.2">
      <c r="A238" s="223"/>
      <c r="C238" s="224"/>
      <c r="Z238" s="225"/>
      <c r="AA238" s="220"/>
    </row>
    <row r="239" spans="1:27" s="22" customFormat="1" x14ac:dyDescent="0.2">
      <c r="A239" s="223"/>
      <c r="C239" s="224"/>
      <c r="Z239" s="225"/>
      <c r="AA239" s="220"/>
    </row>
    <row r="240" spans="1:27" s="22" customFormat="1" x14ac:dyDescent="0.2">
      <c r="A240" s="223"/>
      <c r="C240" s="224"/>
      <c r="Z240" s="225"/>
      <c r="AA240" s="220"/>
    </row>
    <row r="241" spans="1:27" s="22" customFormat="1" x14ac:dyDescent="0.2">
      <c r="A241" s="223"/>
      <c r="C241" s="224"/>
      <c r="Z241" s="225"/>
      <c r="AA241" s="220"/>
    </row>
    <row r="242" spans="1:27" s="22" customFormat="1" x14ac:dyDescent="0.2">
      <c r="A242" s="223"/>
      <c r="C242" s="224"/>
      <c r="Z242" s="225"/>
      <c r="AA242" s="220"/>
    </row>
    <row r="243" spans="1:27" s="22" customFormat="1" x14ac:dyDescent="0.2">
      <c r="A243" s="223"/>
      <c r="C243" s="224"/>
      <c r="Z243" s="225"/>
      <c r="AA243" s="220"/>
    </row>
    <row r="244" spans="1:27" s="22" customFormat="1" x14ac:dyDescent="0.2">
      <c r="A244" s="223"/>
      <c r="C244" s="224"/>
      <c r="Z244" s="225"/>
      <c r="AA244" s="220"/>
    </row>
    <row r="245" spans="1:27" s="22" customFormat="1" x14ac:dyDescent="0.2">
      <c r="A245" s="223"/>
      <c r="C245" s="224"/>
      <c r="Z245" s="225"/>
      <c r="AA245" s="220"/>
    </row>
    <row r="246" spans="1:27" s="22" customFormat="1" x14ac:dyDescent="0.2">
      <c r="A246" s="223"/>
      <c r="C246" s="224"/>
      <c r="Z246" s="225"/>
      <c r="AA246" s="220"/>
    </row>
    <row r="247" spans="1:27" s="22" customFormat="1" x14ac:dyDescent="0.2">
      <c r="A247" s="223"/>
      <c r="C247" s="224"/>
      <c r="Z247" s="225"/>
      <c r="AA247" s="220"/>
    </row>
    <row r="248" spans="1:27" s="22" customFormat="1" x14ac:dyDescent="0.2">
      <c r="A248" s="223"/>
      <c r="C248" s="224"/>
      <c r="Z248" s="225"/>
      <c r="AA248" s="220"/>
    </row>
    <row r="249" spans="1:27" s="22" customFormat="1" x14ac:dyDescent="0.2">
      <c r="A249" s="223"/>
      <c r="C249" s="224"/>
      <c r="Z249" s="225"/>
      <c r="AA249" s="220"/>
    </row>
    <row r="250" spans="1:27" s="22" customFormat="1" x14ac:dyDescent="0.2">
      <c r="A250" s="223"/>
      <c r="C250" s="224"/>
      <c r="Z250" s="225"/>
      <c r="AA250" s="220"/>
    </row>
    <row r="251" spans="1:27" s="22" customFormat="1" x14ac:dyDescent="0.2">
      <c r="A251" s="223"/>
      <c r="C251" s="224"/>
      <c r="Z251" s="225"/>
      <c r="AA251" s="220"/>
    </row>
    <row r="252" spans="1:27" s="22" customFormat="1" x14ac:dyDescent="0.2">
      <c r="A252" s="223"/>
      <c r="C252" s="224"/>
      <c r="Z252" s="225"/>
      <c r="AA252" s="220"/>
    </row>
    <row r="253" spans="1:27" s="22" customFormat="1" x14ac:dyDescent="0.2">
      <c r="A253" s="223"/>
      <c r="C253" s="224"/>
      <c r="Z253" s="225"/>
      <c r="AA253" s="220"/>
    </row>
    <row r="254" spans="1:27" s="22" customFormat="1" x14ac:dyDescent="0.2">
      <c r="A254" s="223"/>
      <c r="C254" s="224"/>
      <c r="Z254" s="225"/>
      <c r="AA254" s="220"/>
    </row>
    <row r="255" spans="1:27" s="22" customFormat="1" x14ac:dyDescent="0.2">
      <c r="A255" s="223"/>
      <c r="C255" s="224"/>
      <c r="Z255" s="225"/>
      <c r="AA255" s="220"/>
    </row>
    <row r="256" spans="1:27" s="22" customFormat="1" x14ac:dyDescent="0.2">
      <c r="A256" s="223"/>
      <c r="C256" s="224"/>
      <c r="Z256" s="225"/>
      <c r="AA256" s="220"/>
    </row>
    <row r="257" spans="1:27" s="22" customFormat="1" x14ac:dyDescent="0.2">
      <c r="A257" s="223"/>
      <c r="C257" s="224"/>
      <c r="Z257" s="225"/>
      <c r="AA257" s="220"/>
    </row>
    <row r="258" spans="1:27" s="22" customFormat="1" x14ac:dyDescent="0.2">
      <c r="A258" s="223"/>
      <c r="C258" s="224"/>
      <c r="Z258" s="225"/>
      <c r="AA258" s="220"/>
    </row>
    <row r="259" spans="1:27" s="22" customFormat="1" x14ac:dyDescent="0.2">
      <c r="A259" s="223"/>
      <c r="C259" s="224"/>
      <c r="Z259" s="225"/>
      <c r="AA259" s="220"/>
    </row>
    <row r="260" spans="1:27" s="22" customFormat="1" x14ac:dyDescent="0.2">
      <c r="A260" s="223"/>
      <c r="C260" s="224"/>
      <c r="Z260" s="225"/>
      <c r="AA260" s="220"/>
    </row>
    <row r="261" spans="1:27" s="22" customFormat="1" x14ac:dyDescent="0.2">
      <c r="A261" s="223"/>
      <c r="C261" s="224"/>
      <c r="Z261" s="225"/>
      <c r="AA261" s="220"/>
    </row>
    <row r="262" spans="1:27" s="22" customFormat="1" x14ac:dyDescent="0.2">
      <c r="A262" s="223"/>
      <c r="C262" s="224"/>
      <c r="Z262" s="225"/>
      <c r="AA262" s="220"/>
    </row>
    <row r="263" spans="1:27" s="22" customFormat="1" x14ac:dyDescent="0.2">
      <c r="A263" s="223"/>
      <c r="C263" s="224"/>
      <c r="Z263" s="225"/>
      <c r="AA263" s="220"/>
    </row>
    <row r="264" spans="1:27" s="22" customFormat="1" x14ac:dyDescent="0.2">
      <c r="A264" s="223"/>
      <c r="C264" s="224"/>
      <c r="Z264" s="225"/>
      <c r="AA264" s="220"/>
    </row>
    <row r="265" spans="1:27" s="22" customFormat="1" x14ac:dyDescent="0.2">
      <c r="A265" s="223"/>
      <c r="C265" s="224"/>
      <c r="Z265" s="225"/>
      <c r="AA265" s="220"/>
    </row>
    <row r="266" spans="1:27" s="22" customFormat="1" x14ac:dyDescent="0.2">
      <c r="A266" s="223"/>
      <c r="C266" s="224"/>
      <c r="Z266" s="225"/>
      <c r="AA266" s="220"/>
    </row>
    <row r="267" spans="1:27" s="22" customFormat="1" x14ac:dyDescent="0.2">
      <c r="A267" s="223"/>
      <c r="C267" s="224"/>
      <c r="Z267" s="225"/>
      <c r="AA267" s="220"/>
    </row>
    <row r="268" spans="1:27" s="22" customFormat="1" x14ac:dyDescent="0.2">
      <c r="A268" s="223"/>
      <c r="C268" s="224"/>
      <c r="Z268" s="225"/>
      <c r="AA268" s="220"/>
    </row>
    <row r="269" spans="1:27" s="22" customFormat="1" x14ac:dyDescent="0.2">
      <c r="A269" s="223"/>
      <c r="C269" s="224"/>
      <c r="Z269" s="225"/>
      <c r="AA269" s="220"/>
    </row>
    <row r="270" spans="1:27" s="22" customFormat="1" x14ac:dyDescent="0.2">
      <c r="A270" s="223"/>
      <c r="C270" s="224"/>
      <c r="Z270" s="225"/>
      <c r="AA270" s="220"/>
    </row>
    <row r="271" spans="1:27" s="22" customFormat="1" x14ac:dyDescent="0.2">
      <c r="A271" s="223"/>
      <c r="C271" s="224"/>
      <c r="Z271" s="225"/>
      <c r="AA271" s="220"/>
    </row>
    <row r="272" spans="1:27" s="22" customFormat="1" x14ac:dyDescent="0.2">
      <c r="A272" s="223"/>
      <c r="C272" s="224"/>
      <c r="Z272" s="225"/>
      <c r="AA272" s="220"/>
    </row>
    <row r="273" spans="1:27" s="22" customFormat="1" x14ac:dyDescent="0.2">
      <c r="A273" s="223"/>
      <c r="C273" s="224"/>
      <c r="Z273" s="225"/>
      <c r="AA273" s="220"/>
    </row>
    <row r="274" spans="1:27" s="22" customFormat="1" x14ac:dyDescent="0.2">
      <c r="A274" s="223"/>
      <c r="C274" s="224"/>
      <c r="Z274" s="225"/>
      <c r="AA274" s="220"/>
    </row>
    <row r="275" spans="1:27" s="22" customFormat="1" x14ac:dyDescent="0.2">
      <c r="A275" s="223"/>
      <c r="C275" s="224"/>
      <c r="Z275" s="225"/>
      <c r="AA275" s="220"/>
    </row>
    <row r="276" spans="1:27" s="22" customFormat="1" x14ac:dyDescent="0.2">
      <c r="A276" s="223"/>
      <c r="C276" s="224"/>
      <c r="Z276" s="225"/>
      <c r="AA276" s="220"/>
    </row>
    <row r="277" spans="1:27" s="22" customFormat="1" x14ac:dyDescent="0.2">
      <c r="A277" s="223"/>
      <c r="C277" s="224"/>
      <c r="Z277" s="225"/>
      <c r="AA277" s="220"/>
    </row>
    <row r="278" spans="1:27" s="22" customFormat="1" x14ac:dyDescent="0.2">
      <c r="A278" s="223"/>
      <c r="C278" s="224"/>
      <c r="Z278" s="225"/>
      <c r="AA278" s="220"/>
    </row>
    <row r="279" spans="1:27" s="22" customFormat="1" x14ac:dyDescent="0.2">
      <c r="A279" s="223"/>
      <c r="C279" s="224"/>
      <c r="Z279" s="225"/>
      <c r="AA279" s="220"/>
    </row>
    <row r="280" spans="1:27" s="22" customFormat="1" x14ac:dyDescent="0.2">
      <c r="A280" s="223"/>
      <c r="C280" s="224"/>
      <c r="Z280" s="225"/>
      <c r="AA280" s="220"/>
    </row>
    <row r="281" spans="1:27" s="22" customFormat="1" x14ac:dyDescent="0.2">
      <c r="A281" s="223"/>
      <c r="C281" s="224"/>
      <c r="Z281" s="225"/>
      <c r="AA281" s="220"/>
    </row>
    <row r="282" spans="1:27" s="22" customFormat="1" x14ac:dyDescent="0.2">
      <c r="A282" s="223"/>
      <c r="C282" s="224"/>
      <c r="Z282" s="225"/>
      <c r="AA282" s="220"/>
    </row>
    <row r="283" spans="1:27" s="22" customFormat="1" x14ac:dyDescent="0.2">
      <c r="A283" s="223"/>
      <c r="C283" s="224"/>
      <c r="Z283" s="225"/>
      <c r="AA283" s="220"/>
    </row>
    <row r="284" spans="1:27" s="22" customFormat="1" x14ac:dyDescent="0.2">
      <c r="A284" s="223"/>
      <c r="C284" s="224"/>
      <c r="Z284" s="225"/>
      <c r="AA284" s="220"/>
    </row>
    <row r="285" spans="1:27" s="22" customFormat="1" x14ac:dyDescent="0.2">
      <c r="A285" s="223"/>
      <c r="C285" s="224"/>
      <c r="Z285" s="225"/>
      <c r="AA285" s="220"/>
    </row>
    <row r="286" spans="1:27" s="22" customFormat="1" x14ac:dyDescent="0.2">
      <c r="A286" s="223"/>
      <c r="C286" s="224"/>
      <c r="Z286" s="225"/>
      <c r="AA286" s="220"/>
    </row>
    <row r="287" spans="1:27" s="22" customFormat="1" x14ac:dyDescent="0.2">
      <c r="A287" s="223"/>
      <c r="C287" s="224"/>
      <c r="Z287" s="225"/>
      <c r="AA287" s="220"/>
    </row>
    <row r="288" spans="1:27" s="22" customFormat="1" x14ac:dyDescent="0.2">
      <c r="A288" s="223"/>
      <c r="C288" s="224"/>
      <c r="Z288" s="225"/>
      <c r="AA288" s="220"/>
    </row>
    <row r="289" spans="1:27" s="22" customFormat="1" x14ac:dyDescent="0.2">
      <c r="A289" s="223"/>
      <c r="C289" s="224"/>
      <c r="Z289" s="225"/>
      <c r="AA289" s="220"/>
    </row>
    <row r="290" spans="1:27" s="22" customFormat="1" x14ac:dyDescent="0.2">
      <c r="A290" s="223"/>
      <c r="C290" s="224"/>
      <c r="Z290" s="225"/>
      <c r="AA290" s="220"/>
    </row>
    <row r="291" spans="1:27" s="22" customFormat="1" x14ac:dyDescent="0.2">
      <c r="A291" s="223"/>
      <c r="C291" s="224"/>
      <c r="Z291" s="225"/>
      <c r="AA291" s="220"/>
    </row>
    <row r="292" spans="1:27" s="22" customFormat="1" x14ac:dyDescent="0.2">
      <c r="A292" s="223"/>
      <c r="C292" s="224"/>
      <c r="Z292" s="225"/>
      <c r="AA292" s="220"/>
    </row>
    <row r="293" spans="1:27" s="22" customFormat="1" x14ac:dyDescent="0.2">
      <c r="A293" s="223"/>
      <c r="C293" s="224"/>
      <c r="Z293" s="225"/>
      <c r="AA293" s="220"/>
    </row>
    <row r="294" spans="1:27" s="22" customFormat="1" x14ac:dyDescent="0.2">
      <c r="A294" s="223"/>
      <c r="C294" s="224"/>
      <c r="Z294" s="225"/>
      <c r="AA294" s="220"/>
    </row>
    <row r="295" spans="1:27" s="22" customFormat="1" x14ac:dyDescent="0.2">
      <c r="A295" s="223"/>
      <c r="C295" s="224"/>
      <c r="Z295" s="225"/>
      <c r="AA295" s="220"/>
    </row>
    <row r="296" spans="1:27" s="22" customFormat="1" x14ac:dyDescent="0.2">
      <c r="A296" s="223"/>
      <c r="C296" s="224"/>
      <c r="Z296" s="225"/>
      <c r="AA296" s="220"/>
    </row>
    <row r="297" spans="1:27" s="22" customFormat="1" x14ac:dyDescent="0.2">
      <c r="A297" s="223"/>
      <c r="C297" s="224"/>
      <c r="Z297" s="225"/>
      <c r="AA297" s="220"/>
    </row>
    <row r="298" spans="1:27" s="22" customFormat="1" x14ac:dyDescent="0.2">
      <c r="A298" s="223"/>
      <c r="C298" s="224"/>
      <c r="Z298" s="225"/>
      <c r="AA298" s="220"/>
    </row>
    <row r="299" spans="1:27" s="22" customFormat="1" x14ac:dyDescent="0.2">
      <c r="A299" s="223"/>
      <c r="C299" s="224"/>
      <c r="Z299" s="225"/>
      <c r="AA299" s="220"/>
    </row>
    <row r="300" spans="1:27" s="22" customFormat="1" x14ac:dyDescent="0.2">
      <c r="A300" s="223"/>
      <c r="C300" s="224"/>
      <c r="Z300" s="225"/>
      <c r="AA300" s="220"/>
    </row>
    <row r="301" spans="1:27" s="22" customFormat="1" x14ac:dyDescent="0.2">
      <c r="A301" s="223"/>
      <c r="C301" s="224"/>
      <c r="Z301" s="225"/>
      <c r="AA301" s="220"/>
    </row>
    <row r="302" spans="1:27" s="22" customFormat="1" x14ac:dyDescent="0.2">
      <c r="A302" s="223"/>
      <c r="C302" s="224"/>
      <c r="Z302" s="225"/>
      <c r="AA302" s="220"/>
    </row>
    <row r="303" spans="1:27" s="22" customFormat="1" x14ac:dyDescent="0.2">
      <c r="A303" s="223"/>
      <c r="C303" s="224"/>
      <c r="Z303" s="225"/>
      <c r="AA303" s="220"/>
    </row>
    <row r="304" spans="1:27" s="22" customFormat="1" x14ac:dyDescent="0.2">
      <c r="A304" s="223"/>
      <c r="C304" s="224"/>
      <c r="Z304" s="225"/>
      <c r="AA304" s="220"/>
    </row>
    <row r="305" spans="1:27" s="22" customFormat="1" x14ac:dyDescent="0.2">
      <c r="A305" s="223"/>
      <c r="C305" s="224"/>
      <c r="Z305" s="225"/>
      <c r="AA305" s="220"/>
    </row>
    <row r="306" spans="1:27" s="22" customFormat="1" x14ac:dyDescent="0.2">
      <c r="A306" s="223"/>
      <c r="C306" s="224"/>
      <c r="Z306" s="225"/>
      <c r="AA306" s="220"/>
    </row>
    <row r="307" spans="1:27" s="22" customFormat="1" x14ac:dyDescent="0.2">
      <c r="A307" s="223"/>
      <c r="C307" s="224"/>
      <c r="Z307" s="225"/>
      <c r="AA307" s="220"/>
    </row>
    <row r="308" spans="1:27" s="22" customFormat="1" x14ac:dyDescent="0.2">
      <c r="A308" s="223"/>
      <c r="C308" s="224"/>
      <c r="Z308" s="225"/>
      <c r="AA308" s="220"/>
    </row>
    <row r="309" spans="1:27" s="22" customFormat="1" x14ac:dyDescent="0.2">
      <c r="A309" s="223"/>
      <c r="C309" s="224"/>
      <c r="Z309" s="225"/>
      <c r="AA309" s="220"/>
    </row>
    <row r="310" spans="1:27" s="22" customFormat="1" x14ac:dyDescent="0.2">
      <c r="A310" s="223"/>
      <c r="C310" s="224"/>
      <c r="Z310" s="225"/>
      <c r="AA310" s="220"/>
    </row>
    <row r="311" spans="1:27" s="22" customFormat="1" x14ac:dyDescent="0.2">
      <c r="A311" s="223"/>
      <c r="C311" s="224"/>
      <c r="Z311" s="225"/>
      <c r="AA311" s="220"/>
    </row>
    <row r="312" spans="1:27" s="22" customFormat="1" x14ac:dyDescent="0.2">
      <c r="A312" s="223"/>
      <c r="C312" s="224"/>
      <c r="Z312" s="225"/>
      <c r="AA312" s="220"/>
    </row>
    <row r="313" spans="1:27" s="22" customFormat="1" x14ac:dyDescent="0.2">
      <c r="A313" s="223"/>
      <c r="C313" s="224"/>
      <c r="Z313" s="225"/>
      <c r="AA313" s="220"/>
    </row>
    <row r="314" spans="1:27" s="22" customFormat="1" x14ac:dyDescent="0.2">
      <c r="A314" s="223"/>
      <c r="C314" s="224"/>
      <c r="Z314" s="225"/>
      <c r="AA314" s="220"/>
    </row>
    <row r="315" spans="1:27" s="22" customFormat="1" x14ac:dyDescent="0.2">
      <c r="A315" s="223"/>
      <c r="C315" s="224"/>
      <c r="Z315" s="225"/>
      <c r="AA315" s="220"/>
    </row>
    <row r="316" spans="1:27" s="22" customFormat="1" x14ac:dyDescent="0.2">
      <c r="A316" s="223"/>
      <c r="C316" s="224"/>
      <c r="Z316" s="225"/>
      <c r="AA316" s="220"/>
    </row>
    <row r="317" spans="1:27" s="22" customFormat="1" x14ac:dyDescent="0.2">
      <c r="A317" s="223"/>
      <c r="C317" s="224"/>
      <c r="Z317" s="225"/>
      <c r="AA317" s="220"/>
    </row>
    <row r="318" spans="1:27" s="22" customFormat="1" x14ac:dyDescent="0.2">
      <c r="A318" s="223"/>
      <c r="C318" s="224"/>
      <c r="Z318" s="225"/>
      <c r="AA318" s="220"/>
    </row>
    <row r="319" spans="1:27" s="22" customFormat="1" x14ac:dyDescent="0.2">
      <c r="A319" s="223"/>
      <c r="C319" s="224"/>
      <c r="Z319" s="225"/>
      <c r="AA319" s="220"/>
    </row>
    <row r="320" spans="1:27" s="22" customFormat="1" x14ac:dyDescent="0.2">
      <c r="A320" s="223"/>
      <c r="C320" s="224"/>
      <c r="Z320" s="225"/>
      <c r="AA320" s="220"/>
    </row>
    <row r="321" spans="1:27" s="22" customFormat="1" x14ac:dyDescent="0.2">
      <c r="A321" s="223"/>
      <c r="C321" s="224"/>
      <c r="Z321" s="225"/>
      <c r="AA321" s="220"/>
    </row>
    <row r="322" spans="1:27" s="22" customFormat="1" x14ac:dyDescent="0.2">
      <c r="A322" s="223"/>
      <c r="C322" s="224"/>
      <c r="Z322" s="225"/>
      <c r="AA322" s="220"/>
    </row>
    <row r="323" spans="1:27" s="22" customFormat="1" x14ac:dyDescent="0.2">
      <c r="A323" s="223"/>
      <c r="C323" s="224"/>
      <c r="Z323" s="225"/>
      <c r="AA323" s="220"/>
    </row>
    <row r="324" spans="1:27" s="22" customFormat="1" x14ac:dyDescent="0.2">
      <c r="A324" s="223"/>
      <c r="C324" s="224"/>
      <c r="Z324" s="225"/>
      <c r="AA324" s="220"/>
    </row>
    <row r="325" spans="1:27" s="22" customFormat="1" x14ac:dyDescent="0.2">
      <c r="A325" s="223"/>
      <c r="C325" s="224"/>
      <c r="Z325" s="225"/>
      <c r="AA325" s="220"/>
    </row>
    <row r="326" spans="1:27" s="22" customFormat="1" x14ac:dyDescent="0.2">
      <c r="A326" s="223"/>
      <c r="C326" s="224"/>
      <c r="Z326" s="225"/>
      <c r="AA326" s="220"/>
    </row>
    <row r="327" spans="1:27" s="22" customFormat="1" x14ac:dyDescent="0.2">
      <c r="A327" s="223"/>
      <c r="C327" s="224"/>
      <c r="Z327" s="225"/>
      <c r="AA327" s="220"/>
    </row>
    <row r="328" spans="1:27" s="22" customFormat="1" x14ac:dyDescent="0.2">
      <c r="A328" s="223"/>
      <c r="C328" s="224"/>
      <c r="Z328" s="225"/>
      <c r="AA328" s="220"/>
    </row>
    <row r="329" spans="1:27" s="22" customFormat="1" x14ac:dyDescent="0.2">
      <c r="A329" s="223"/>
      <c r="C329" s="224"/>
      <c r="Z329" s="225"/>
      <c r="AA329" s="220"/>
    </row>
    <row r="330" spans="1:27" s="22" customFormat="1" x14ac:dyDescent="0.2">
      <c r="A330" s="223"/>
      <c r="C330" s="224"/>
      <c r="Z330" s="225"/>
      <c r="AA330" s="220"/>
    </row>
    <row r="331" spans="1:27" s="22" customFormat="1" x14ac:dyDescent="0.2">
      <c r="A331" s="223"/>
      <c r="C331" s="224"/>
      <c r="Z331" s="225"/>
      <c r="AA331" s="220"/>
    </row>
    <row r="332" spans="1:27" s="22" customFormat="1" x14ac:dyDescent="0.2">
      <c r="A332" s="223"/>
      <c r="C332" s="224"/>
      <c r="Z332" s="225"/>
      <c r="AA332" s="220"/>
    </row>
    <row r="333" spans="1:27" s="22" customFormat="1" x14ac:dyDescent="0.2">
      <c r="A333" s="223"/>
      <c r="C333" s="224"/>
      <c r="Z333" s="225"/>
      <c r="AA333" s="220"/>
    </row>
    <row r="334" spans="1:27" s="22" customFormat="1" x14ac:dyDescent="0.2">
      <c r="A334" s="223"/>
      <c r="C334" s="224"/>
      <c r="Z334" s="225"/>
      <c r="AA334" s="220"/>
    </row>
    <row r="335" spans="1:27" s="22" customFormat="1" x14ac:dyDescent="0.2">
      <c r="A335" s="223"/>
      <c r="C335" s="224"/>
      <c r="Z335" s="225"/>
      <c r="AA335" s="220"/>
    </row>
    <row r="336" spans="1:27" s="22" customFormat="1" x14ac:dyDescent="0.2">
      <c r="A336" s="223"/>
      <c r="C336" s="224"/>
      <c r="Z336" s="225"/>
      <c r="AA336" s="220"/>
    </row>
    <row r="337" spans="1:27" s="22" customFormat="1" x14ac:dyDescent="0.2">
      <c r="A337" s="223"/>
      <c r="C337" s="224"/>
      <c r="Z337" s="225"/>
      <c r="AA337" s="220"/>
    </row>
    <row r="338" spans="1:27" s="22" customFormat="1" x14ac:dyDescent="0.2">
      <c r="A338" s="223"/>
      <c r="C338" s="224"/>
      <c r="Z338" s="225"/>
      <c r="AA338" s="220"/>
    </row>
    <row r="339" spans="1:27" s="22" customFormat="1" x14ac:dyDescent="0.2">
      <c r="A339" s="223"/>
      <c r="C339" s="224"/>
      <c r="Z339" s="225"/>
      <c r="AA339" s="220"/>
    </row>
    <row r="340" spans="1:27" s="22" customFormat="1" x14ac:dyDescent="0.2">
      <c r="A340" s="223"/>
      <c r="C340" s="224"/>
      <c r="Z340" s="225"/>
      <c r="AA340" s="220"/>
    </row>
    <row r="341" spans="1:27" s="22" customFormat="1" x14ac:dyDescent="0.2">
      <c r="A341" s="223"/>
      <c r="C341" s="224"/>
      <c r="Z341" s="225"/>
      <c r="AA341" s="220"/>
    </row>
    <row r="342" spans="1:27" s="22" customFormat="1" x14ac:dyDescent="0.2">
      <c r="A342" s="223"/>
      <c r="C342" s="224"/>
      <c r="Z342" s="225"/>
      <c r="AA342" s="220"/>
    </row>
    <row r="343" spans="1:27" s="22" customFormat="1" x14ac:dyDescent="0.2">
      <c r="A343" s="223"/>
      <c r="C343" s="224"/>
      <c r="Z343" s="225"/>
      <c r="AA343" s="220"/>
    </row>
    <row r="344" spans="1:27" s="22" customFormat="1" x14ac:dyDescent="0.2">
      <c r="A344" s="223"/>
      <c r="C344" s="224"/>
      <c r="Z344" s="225"/>
      <c r="AA344" s="220"/>
    </row>
    <row r="345" spans="1:27" s="22" customFormat="1" x14ac:dyDescent="0.2">
      <c r="A345" s="223"/>
      <c r="C345" s="224"/>
      <c r="Z345" s="225"/>
      <c r="AA345" s="220"/>
    </row>
    <row r="346" spans="1:27" s="22" customFormat="1" x14ac:dyDescent="0.2">
      <c r="A346" s="223"/>
      <c r="C346" s="224"/>
      <c r="Z346" s="225"/>
      <c r="AA346" s="220"/>
    </row>
    <row r="347" spans="1:27" s="22" customFormat="1" x14ac:dyDescent="0.2">
      <c r="A347" s="223"/>
      <c r="C347" s="224"/>
      <c r="Z347" s="225"/>
      <c r="AA347" s="220"/>
    </row>
    <row r="348" spans="1:27" s="22" customFormat="1" x14ac:dyDescent="0.2">
      <c r="A348" s="223"/>
      <c r="C348" s="224"/>
      <c r="Z348" s="225"/>
      <c r="AA348" s="220"/>
    </row>
    <row r="349" spans="1:27" s="22" customFormat="1" x14ac:dyDescent="0.2">
      <c r="A349" s="223"/>
      <c r="C349" s="224"/>
      <c r="Z349" s="225"/>
      <c r="AA349" s="220"/>
    </row>
    <row r="350" spans="1:27" s="22" customFormat="1" x14ac:dyDescent="0.2">
      <c r="A350" s="223"/>
      <c r="C350" s="224"/>
      <c r="Z350" s="225"/>
      <c r="AA350" s="220"/>
    </row>
    <row r="351" spans="1:27" s="22" customFormat="1" x14ac:dyDescent="0.2">
      <c r="A351" s="223"/>
      <c r="C351" s="224"/>
      <c r="Z351" s="225"/>
      <c r="AA351" s="220"/>
    </row>
    <row r="352" spans="1:27" s="22" customFormat="1" x14ac:dyDescent="0.2">
      <c r="A352" s="223"/>
      <c r="C352" s="224"/>
      <c r="Z352" s="225"/>
      <c r="AA352" s="220"/>
    </row>
    <row r="353" spans="1:27" s="22" customFormat="1" x14ac:dyDescent="0.2">
      <c r="A353" s="223"/>
      <c r="C353" s="224"/>
      <c r="Z353" s="225"/>
      <c r="AA353" s="220"/>
    </row>
    <row r="354" spans="1:27" s="22" customFormat="1" x14ac:dyDescent="0.2">
      <c r="A354" s="223"/>
      <c r="C354" s="224"/>
      <c r="Z354" s="225"/>
      <c r="AA354" s="220"/>
    </row>
    <row r="355" spans="1:27" s="22" customFormat="1" x14ac:dyDescent="0.2">
      <c r="A355" s="223"/>
      <c r="C355" s="224"/>
      <c r="Z355" s="225"/>
      <c r="AA355" s="220"/>
    </row>
    <row r="356" spans="1:27" s="22" customFormat="1" x14ac:dyDescent="0.2">
      <c r="A356" s="223"/>
      <c r="C356" s="224"/>
      <c r="Z356" s="225"/>
      <c r="AA356" s="220"/>
    </row>
    <row r="357" spans="1:27" s="22" customFormat="1" x14ac:dyDescent="0.2">
      <c r="A357" s="223"/>
      <c r="C357" s="224"/>
      <c r="Z357" s="225"/>
      <c r="AA357" s="220"/>
    </row>
    <row r="358" spans="1:27" s="22" customFormat="1" x14ac:dyDescent="0.2">
      <c r="A358" s="223"/>
      <c r="C358" s="224"/>
      <c r="Z358" s="225"/>
      <c r="AA358" s="220"/>
    </row>
    <row r="359" spans="1:27" s="22" customFormat="1" x14ac:dyDescent="0.2">
      <c r="A359" s="223"/>
      <c r="C359" s="224"/>
      <c r="Z359" s="225"/>
      <c r="AA359" s="220"/>
    </row>
    <row r="360" spans="1:27" s="22" customFormat="1" x14ac:dyDescent="0.2">
      <c r="A360" s="223"/>
      <c r="C360" s="224"/>
      <c r="Z360" s="225"/>
      <c r="AA360" s="220"/>
    </row>
    <row r="361" spans="1:27" s="22" customFormat="1" x14ac:dyDescent="0.2">
      <c r="A361" s="223"/>
      <c r="C361" s="224"/>
      <c r="Z361" s="225"/>
      <c r="AA361" s="220"/>
    </row>
    <row r="362" spans="1:27" s="22" customFormat="1" x14ac:dyDescent="0.2">
      <c r="A362" s="223"/>
      <c r="C362" s="224"/>
      <c r="Z362" s="225"/>
      <c r="AA362" s="220"/>
    </row>
    <row r="363" spans="1:27" s="22" customFormat="1" x14ac:dyDescent="0.2">
      <c r="A363" s="223"/>
      <c r="C363" s="224"/>
      <c r="Z363" s="225"/>
      <c r="AA363" s="220"/>
    </row>
    <row r="364" spans="1:27" s="22" customFormat="1" x14ac:dyDescent="0.2">
      <c r="A364" s="223"/>
      <c r="C364" s="224"/>
      <c r="Z364" s="225"/>
      <c r="AA364" s="220"/>
    </row>
    <row r="365" spans="1:27" s="22" customFormat="1" x14ac:dyDescent="0.2">
      <c r="A365" s="223"/>
      <c r="C365" s="224"/>
      <c r="Z365" s="225"/>
      <c r="AA365" s="220"/>
    </row>
    <row r="366" spans="1:27" s="22" customFormat="1" x14ac:dyDescent="0.2">
      <c r="A366" s="223"/>
      <c r="C366" s="224"/>
      <c r="Z366" s="225"/>
      <c r="AA366" s="220"/>
    </row>
    <row r="367" spans="1:27" s="22" customFormat="1" x14ac:dyDescent="0.2">
      <c r="A367" s="223"/>
      <c r="C367" s="224"/>
      <c r="Z367" s="225"/>
      <c r="AA367" s="220"/>
    </row>
    <row r="368" spans="1:27" s="22" customFormat="1" x14ac:dyDescent="0.2">
      <c r="A368" s="223"/>
      <c r="C368" s="224"/>
      <c r="Z368" s="225"/>
      <c r="AA368" s="220"/>
    </row>
    <row r="369" spans="1:27" s="22" customFormat="1" x14ac:dyDescent="0.2">
      <c r="A369" s="223"/>
      <c r="C369" s="224"/>
      <c r="Z369" s="225"/>
      <c r="AA369" s="220"/>
    </row>
    <row r="370" spans="1:27" s="22" customFormat="1" x14ac:dyDescent="0.2">
      <c r="A370" s="223"/>
      <c r="C370" s="224"/>
      <c r="Z370" s="225"/>
      <c r="AA370" s="220"/>
    </row>
    <row r="371" spans="1:27" s="22" customFormat="1" x14ac:dyDescent="0.2">
      <c r="A371" s="223"/>
      <c r="C371" s="224"/>
      <c r="Z371" s="225"/>
      <c r="AA371" s="220"/>
    </row>
    <row r="372" spans="1:27" s="22" customFormat="1" x14ac:dyDescent="0.2">
      <c r="A372" s="223"/>
      <c r="C372" s="224"/>
      <c r="Z372" s="225"/>
      <c r="AA372" s="220"/>
    </row>
    <row r="373" spans="1:27" s="22" customFormat="1" x14ac:dyDescent="0.2">
      <c r="A373" s="223"/>
      <c r="C373" s="224"/>
      <c r="Z373" s="225"/>
      <c r="AA373" s="220"/>
    </row>
    <row r="374" spans="1:27" s="22" customFormat="1" x14ac:dyDescent="0.2">
      <c r="A374" s="223"/>
      <c r="C374" s="224"/>
      <c r="Z374" s="225"/>
      <c r="AA374" s="220"/>
    </row>
    <row r="375" spans="1:27" s="22" customFormat="1" x14ac:dyDescent="0.2">
      <c r="A375" s="223"/>
      <c r="C375" s="224"/>
      <c r="Z375" s="225"/>
      <c r="AA375" s="220"/>
    </row>
    <row r="376" spans="1:27" s="22" customFormat="1" x14ac:dyDescent="0.2">
      <c r="A376" s="223"/>
      <c r="C376" s="224"/>
      <c r="Z376" s="225"/>
      <c r="AA376" s="220"/>
    </row>
    <row r="377" spans="1:27" s="22" customFormat="1" x14ac:dyDescent="0.2">
      <c r="A377" s="223"/>
      <c r="C377" s="224"/>
      <c r="Z377" s="225"/>
      <c r="AA377" s="220"/>
    </row>
    <row r="378" spans="1:27" s="22" customFormat="1" x14ac:dyDescent="0.2">
      <c r="A378" s="223"/>
      <c r="C378" s="224"/>
      <c r="Z378" s="225"/>
      <c r="AA378" s="220"/>
    </row>
    <row r="379" spans="1:27" s="22" customFormat="1" x14ac:dyDescent="0.2">
      <c r="A379" s="223"/>
      <c r="C379" s="224"/>
      <c r="Z379" s="225"/>
      <c r="AA379" s="220"/>
    </row>
    <row r="380" spans="1:27" s="22" customFormat="1" x14ac:dyDescent="0.2">
      <c r="A380" s="223"/>
      <c r="C380" s="224"/>
      <c r="Z380" s="225"/>
      <c r="AA380" s="220"/>
    </row>
    <row r="381" spans="1:27" s="22" customFormat="1" x14ac:dyDescent="0.2">
      <c r="A381" s="223"/>
      <c r="C381" s="224"/>
      <c r="Z381" s="225"/>
      <c r="AA381" s="220"/>
    </row>
    <row r="382" spans="1:27" s="22" customFormat="1" x14ac:dyDescent="0.2">
      <c r="A382" s="223"/>
      <c r="C382" s="224"/>
      <c r="Z382" s="225"/>
      <c r="AA382" s="220"/>
    </row>
    <row r="383" spans="1:27" s="22" customFormat="1" x14ac:dyDescent="0.2">
      <c r="A383" s="223"/>
      <c r="C383" s="224"/>
      <c r="Z383" s="225"/>
      <c r="AA383" s="220"/>
    </row>
    <row r="384" spans="1:27" s="22" customFormat="1" x14ac:dyDescent="0.2">
      <c r="A384" s="223"/>
      <c r="C384" s="224"/>
      <c r="Z384" s="225"/>
      <c r="AA384" s="220"/>
    </row>
    <row r="385" spans="1:27" s="22" customFormat="1" x14ac:dyDescent="0.2">
      <c r="A385" s="223"/>
      <c r="C385" s="224"/>
      <c r="Z385" s="225"/>
      <c r="AA385" s="220"/>
    </row>
    <row r="386" spans="1:27" s="22" customFormat="1" x14ac:dyDescent="0.2">
      <c r="A386" s="223"/>
      <c r="C386" s="224"/>
      <c r="Z386" s="225"/>
      <c r="AA386" s="220"/>
    </row>
    <row r="387" spans="1:27" s="22" customFormat="1" x14ac:dyDescent="0.2">
      <c r="A387" s="223"/>
      <c r="C387" s="224"/>
      <c r="Z387" s="225"/>
      <c r="AA387" s="220"/>
    </row>
    <row r="388" spans="1:27" s="22" customFormat="1" x14ac:dyDescent="0.2">
      <c r="A388" s="223"/>
      <c r="C388" s="224"/>
      <c r="Z388" s="225"/>
      <c r="AA388" s="220"/>
    </row>
    <row r="389" spans="1:27" s="22" customFormat="1" x14ac:dyDescent="0.2">
      <c r="A389" s="223"/>
      <c r="C389" s="224"/>
      <c r="Z389" s="225"/>
      <c r="AA389" s="220"/>
    </row>
    <row r="390" spans="1:27" s="22" customFormat="1" x14ac:dyDescent="0.2">
      <c r="A390" s="223"/>
      <c r="C390" s="224"/>
      <c r="Z390" s="225"/>
      <c r="AA390" s="220"/>
    </row>
    <row r="391" spans="1:27" s="22" customFormat="1" x14ac:dyDescent="0.2">
      <c r="A391" s="223"/>
      <c r="C391" s="224"/>
      <c r="Z391" s="225"/>
      <c r="AA391" s="220"/>
    </row>
    <row r="392" spans="1:27" s="22" customFormat="1" x14ac:dyDescent="0.2">
      <c r="A392" s="223"/>
      <c r="C392" s="224"/>
      <c r="Z392" s="225"/>
      <c r="AA392" s="220"/>
    </row>
    <row r="393" spans="1:27" s="22" customFormat="1" x14ac:dyDescent="0.2">
      <c r="A393" s="223"/>
      <c r="C393" s="224"/>
      <c r="Z393" s="225"/>
      <c r="AA393" s="220"/>
    </row>
    <row r="394" spans="1:27" s="22" customFormat="1" x14ac:dyDescent="0.2">
      <c r="A394" s="223"/>
      <c r="C394" s="224"/>
      <c r="Z394" s="225"/>
      <c r="AA394" s="220"/>
    </row>
    <row r="395" spans="1:27" s="22" customFormat="1" x14ac:dyDescent="0.2">
      <c r="A395" s="223"/>
      <c r="C395" s="224"/>
      <c r="Z395" s="225"/>
      <c r="AA395" s="220"/>
    </row>
    <row r="396" spans="1:27" s="22" customFormat="1" x14ac:dyDescent="0.2">
      <c r="A396" s="223"/>
      <c r="C396" s="224"/>
      <c r="Z396" s="225"/>
      <c r="AA396" s="220"/>
    </row>
    <row r="397" spans="1:27" s="22" customFormat="1" x14ac:dyDescent="0.2">
      <c r="A397" s="223"/>
      <c r="C397" s="224"/>
      <c r="Z397" s="225"/>
      <c r="AA397" s="220"/>
    </row>
    <row r="398" spans="1:27" s="22" customFormat="1" x14ac:dyDescent="0.2">
      <c r="A398" s="223"/>
      <c r="C398" s="224"/>
      <c r="Z398" s="225"/>
      <c r="AA398" s="220"/>
    </row>
    <row r="399" spans="1:27" s="22" customFormat="1" x14ac:dyDescent="0.2">
      <c r="A399" s="223"/>
      <c r="C399" s="224"/>
      <c r="Z399" s="225"/>
      <c r="AA399" s="220"/>
    </row>
    <row r="400" spans="1:27" s="22" customFormat="1" x14ac:dyDescent="0.2">
      <c r="A400" s="223"/>
      <c r="C400" s="224"/>
      <c r="Z400" s="225"/>
      <c r="AA400" s="220"/>
    </row>
    <row r="401" spans="1:27" s="22" customFormat="1" x14ac:dyDescent="0.2">
      <c r="A401" s="223"/>
      <c r="C401" s="224"/>
      <c r="Z401" s="225"/>
      <c r="AA401" s="220"/>
    </row>
    <row r="402" spans="1:27" s="22" customFormat="1" x14ac:dyDescent="0.2">
      <c r="A402" s="223"/>
      <c r="C402" s="224"/>
      <c r="Z402" s="225"/>
      <c r="AA402" s="220"/>
    </row>
    <row r="403" spans="1:27" s="22" customFormat="1" x14ac:dyDescent="0.2">
      <c r="A403" s="223"/>
      <c r="C403" s="224"/>
      <c r="Z403" s="225"/>
      <c r="AA403" s="220"/>
    </row>
    <row r="404" spans="1:27" s="22" customFormat="1" x14ac:dyDescent="0.2">
      <c r="A404" s="223"/>
      <c r="C404" s="224"/>
      <c r="Z404" s="225"/>
      <c r="AA404" s="220"/>
    </row>
    <row r="405" spans="1:27" s="22" customFormat="1" x14ac:dyDescent="0.2">
      <c r="A405" s="223"/>
      <c r="C405" s="224"/>
      <c r="Z405" s="225"/>
      <c r="AA405" s="220"/>
    </row>
    <row r="406" spans="1:27" s="22" customFormat="1" x14ac:dyDescent="0.2">
      <c r="A406" s="223"/>
      <c r="C406" s="224"/>
      <c r="Z406" s="225"/>
      <c r="AA406" s="220"/>
    </row>
    <row r="407" spans="1:27" s="22" customFormat="1" x14ac:dyDescent="0.2">
      <c r="A407" s="223"/>
      <c r="C407" s="224"/>
      <c r="Z407" s="225"/>
      <c r="AA407" s="220"/>
    </row>
    <row r="408" spans="1:27" s="22" customFormat="1" x14ac:dyDescent="0.2">
      <c r="A408" s="223"/>
      <c r="C408" s="224"/>
      <c r="Z408" s="225"/>
      <c r="AA408" s="220"/>
    </row>
    <row r="409" spans="1:27" s="22" customFormat="1" x14ac:dyDescent="0.2">
      <c r="A409" s="223"/>
      <c r="C409" s="224"/>
      <c r="Z409" s="225"/>
      <c r="AA409" s="220"/>
    </row>
    <row r="410" spans="1:27" s="22" customFormat="1" x14ac:dyDescent="0.2">
      <c r="A410" s="223"/>
      <c r="C410" s="224"/>
      <c r="Z410" s="225"/>
      <c r="AA410" s="220"/>
    </row>
    <row r="411" spans="1:27" s="22" customFormat="1" x14ac:dyDescent="0.2">
      <c r="A411" s="223"/>
      <c r="C411" s="224"/>
      <c r="Z411" s="225"/>
      <c r="AA411" s="220"/>
    </row>
    <row r="412" spans="1:27" s="22" customFormat="1" x14ac:dyDescent="0.2">
      <c r="A412" s="223"/>
      <c r="C412" s="224"/>
      <c r="Z412" s="225"/>
      <c r="AA412" s="220"/>
    </row>
    <row r="413" spans="1:27" s="22" customFormat="1" x14ac:dyDescent="0.2">
      <c r="A413" s="223"/>
      <c r="C413" s="224"/>
      <c r="Z413" s="225"/>
      <c r="AA413" s="220"/>
    </row>
    <row r="414" spans="1:27" s="22" customFormat="1" x14ac:dyDescent="0.2">
      <c r="A414" s="223"/>
      <c r="C414" s="224"/>
      <c r="Z414" s="225"/>
      <c r="AA414" s="220"/>
    </row>
    <row r="415" spans="1:27" s="22" customFormat="1" x14ac:dyDescent="0.2">
      <c r="A415" s="223"/>
      <c r="C415" s="224"/>
      <c r="Z415" s="225"/>
      <c r="AA415" s="220"/>
    </row>
    <row r="416" spans="1:27" s="22" customFormat="1" x14ac:dyDescent="0.2">
      <c r="A416" s="223"/>
      <c r="C416" s="224"/>
      <c r="Z416" s="225"/>
      <c r="AA416" s="220"/>
    </row>
    <row r="417" spans="1:27" s="22" customFormat="1" x14ac:dyDescent="0.2">
      <c r="A417" s="223"/>
      <c r="C417" s="224"/>
      <c r="Z417" s="225"/>
      <c r="AA417" s="220"/>
    </row>
    <row r="418" spans="1:27" s="22" customFormat="1" x14ac:dyDescent="0.2">
      <c r="A418" s="223"/>
      <c r="C418" s="224"/>
      <c r="Z418" s="225"/>
      <c r="AA418" s="220"/>
    </row>
    <row r="419" spans="1:27" s="22" customFormat="1" x14ac:dyDescent="0.2">
      <c r="A419" s="223"/>
      <c r="C419" s="224"/>
      <c r="Z419" s="225"/>
      <c r="AA419" s="220"/>
    </row>
    <row r="420" spans="1:27" s="22" customFormat="1" x14ac:dyDescent="0.2">
      <c r="A420" s="223"/>
      <c r="C420" s="224"/>
      <c r="Z420" s="225"/>
      <c r="AA420" s="220"/>
    </row>
    <row r="421" spans="1:27" s="22" customFormat="1" x14ac:dyDescent="0.2">
      <c r="A421" s="223"/>
      <c r="C421" s="224"/>
      <c r="Z421" s="225"/>
      <c r="AA421" s="220"/>
    </row>
    <row r="422" spans="1:27" s="22" customFormat="1" x14ac:dyDescent="0.2">
      <c r="A422" s="223"/>
      <c r="C422" s="224"/>
      <c r="Z422" s="225"/>
      <c r="AA422" s="220"/>
    </row>
    <row r="423" spans="1:27" s="22" customFormat="1" x14ac:dyDescent="0.2">
      <c r="A423" s="223"/>
      <c r="C423" s="224"/>
      <c r="Z423" s="225"/>
      <c r="AA423" s="220"/>
    </row>
    <row r="424" spans="1:27" s="22" customFormat="1" x14ac:dyDescent="0.2">
      <c r="A424" s="223"/>
      <c r="C424" s="224"/>
      <c r="Z424" s="225"/>
      <c r="AA424" s="220"/>
    </row>
    <row r="425" spans="1:27" s="22" customFormat="1" x14ac:dyDescent="0.2">
      <c r="A425" s="223"/>
      <c r="C425" s="224"/>
      <c r="Z425" s="225"/>
      <c r="AA425" s="220"/>
    </row>
    <row r="426" spans="1:27" s="22" customFormat="1" x14ac:dyDescent="0.2">
      <c r="A426" s="223"/>
      <c r="C426" s="224"/>
      <c r="Z426" s="225"/>
      <c r="AA426" s="220"/>
    </row>
    <row r="427" spans="1:27" s="22" customFormat="1" x14ac:dyDescent="0.2">
      <c r="A427" s="223"/>
      <c r="C427" s="224"/>
      <c r="Z427" s="225"/>
      <c r="AA427" s="220"/>
    </row>
    <row r="428" spans="1:27" s="22" customFormat="1" x14ac:dyDescent="0.2">
      <c r="A428" s="223"/>
      <c r="C428" s="224"/>
      <c r="Z428" s="225"/>
      <c r="AA428" s="220"/>
    </row>
    <row r="429" spans="1:27" s="22" customFormat="1" x14ac:dyDescent="0.2">
      <c r="A429" s="223"/>
      <c r="C429" s="224"/>
      <c r="Z429" s="225"/>
      <c r="AA429" s="220"/>
    </row>
    <row r="430" spans="1:27" s="22" customFormat="1" x14ac:dyDescent="0.2">
      <c r="A430" s="223"/>
      <c r="C430" s="224"/>
      <c r="Z430" s="225"/>
      <c r="AA430" s="220"/>
    </row>
    <row r="431" spans="1:27" s="22" customFormat="1" x14ac:dyDescent="0.2">
      <c r="A431" s="223"/>
      <c r="C431" s="224"/>
      <c r="Z431" s="225"/>
      <c r="AA431" s="220"/>
    </row>
    <row r="432" spans="1:27" s="22" customFormat="1" x14ac:dyDescent="0.2">
      <c r="A432" s="223"/>
      <c r="C432" s="224"/>
      <c r="Z432" s="225"/>
      <c r="AA432" s="220"/>
    </row>
    <row r="433" spans="1:27" s="22" customFormat="1" x14ac:dyDescent="0.2">
      <c r="A433" s="223"/>
      <c r="C433" s="224"/>
      <c r="Z433" s="225"/>
      <c r="AA433" s="220"/>
    </row>
    <row r="434" spans="1:27" s="22" customFormat="1" x14ac:dyDescent="0.2">
      <c r="A434" s="223"/>
      <c r="C434" s="224"/>
      <c r="Z434" s="225"/>
      <c r="AA434" s="220"/>
    </row>
    <row r="435" spans="1:27" s="22" customFormat="1" x14ac:dyDescent="0.2">
      <c r="A435" s="223"/>
      <c r="C435" s="224"/>
      <c r="Z435" s="225"/>
      <c r="AA435" s="220"/>
    </row>
    <row r="436" spans="1:27" s="22" customFormat="1" x14ac:dyDescent="0.2">
      <c r="A436" s="223"/>
      <c r="C436" s="224"/>
      <c r="Z436" s="225"/>
      <c r="AA436" s="220"/>
    </row>
    <row r="437" spans="1:27" s="22" customFormat="1" x14ac:dyDescent="0.2">
      <c r="A437" s="223"/>
      <c r="C437" s="224"/>
      <c r="Z437" s="225"/>
      <c r="AA437" s="220"/>
    </row>
    <row r="438" spans="1:27" s="22" customFormat="1" x14ac:dyDescent="0.2">
      <c r="A438" s="223"/>
      <c r="C438" s="224"/>
      <c r="Z438" s="225"/>
      <c r="AA438" s="220"/>
    </row>
    <row r="439" spans="1:27" s="22" customFormat="1" x14ac:dyDescent="0.2">
      <c r="A439" s="223"/>
      <c r="C439" s="224"/>
      <c r="Z439" s="225"/>
      <c r="AA439" s="220"/>
    </row>
    <row r="440" spans="1:27" s="22" customFormat="1" x14ac:dyDescent="0.2">
      <c r="A440" s="223"/>
      <c r="C440" s="224"/>
      <c r="Z440" s="225"/>
      <c r="AA440" s="220"/>
    </row>
    <row r="441" spans="1:27" s="22" customFormat="1" x14ac:dyDescent="0.2">
      <c r="A441" s="223"/>
      <c r="C441" s="224"/>
      <c r="Z441" s="225"/>
      <c r="AA441" s="220"/>
    </row>
    <row r="442" spans="1:27" s="22" customFormat="1" x14ac:dyDescent="0.2">
      <c r="A442" s="223"/>
      <c r="C442" s="224"/>
      <c r="Z442" s="225"/>
      <c r="AA442" s="220"/>
    </row>
    <row r="443" spans="1:27" s="22" customFormat="1" x14ac:dyDescent="0.2">
      <c r="A443" s="223"/>
      <c r="C443" s="224"/>
      <c r="Z443" s="225"/>
      <c r="AA443" s="220"/>
    </row>
    <row r="444" spans="1:27" s="22" customFormat="1" x14ac:dyDescent="0.2">
      <c r="A444" s="223"/>
      <c r="C444" s="224"/>
      <c r="Z444" s="225"/>
      <c r="AA444" s="220"/>
    </row>
    <row r="445" spans="1:27" s="22" customFormat="1" x14ac:dyDescent="0.2">
      <c r="A445" s="223"/>
      <c r="C445" s="224"/>
      <c r="Z445" s="225"/>
      <c r="AA445" s="220"/>
    </row>
    <row r="446" spans="1:27" s="22" customFormat="1" x14ac:dyDescent="0.2">
      <c r="A446" s="223"/>
      <c r="C446" s="224"/>
      <c r="Z446" s="225"/>
      <c r="AA446" s="220"/>
    </row>
    <row r="447" spans="1:27" s="22" customFormat="1" x14ac:dyDescent="0.2">
      <c r="A447" s="223"/>
      <c r="C447" s="224"/>
      <c r="Z447" s="225"/>
      <c r="AA447" s="220"/>
    </row>
    <row r="448" spans="1:27" s="22" customFormat="1" x14ac:dyDescent="0.2">
      <c r="A448" s="223"/>
      <c r="C448" s="224"/>
      <c r="Z448" s="225"/>
      <c r="AA448" s="220"/>
    </row>
    <row r="449" spans="1:27" s="22" customFormat="1" x14ac:dyDescent="0.2">
      <c r="A449" s="223"/>
      <c r="C449" s="224"/>
      <c r="Z449" s="225"/>
      <c r="AA449" s="220"/>
    </row>
    <row r="450" spans="1:27" s="22" customFormat="1" x14ac:dyDescent="0.2">
      <c r="A450" s="223"/>
      <c r="C450" s="224"/>
      <c r="Z450" s="225"/>
      <c r="AA450" s="220"/>
    </row>
    <row r="451" spans="1:27" s="22" customFormat="1" x14ac:dyDescent="0.2">
      <c r="A451" s="223"/>
      <c r="C451" s="224"/>
      <c r="Z451" s="225"/>
      <c r="AA451" s="220"/>
    </row>
    <row r="452" spans="1:27" s="22" customFormat="1" x14ac:dyDescent="0.2">
      <c r="A452" s="223"/>
      <c r="C452" s="224"/>
      <c r="Z452" s="225"/>
      <c r="AA452" s="220"/>
    </row>
    <row r="453" spans="1:27" s="22" customFormat="1" x14ac:dyDescent="0.2">
      <c r="A453" s="223"/>
      <c r="C453" s="224"/>
      <c r="Z453" s="225"/>
      <c r="AA453" s="220"/>
    </row>
    <row r="454" spans="1:27" s="22" customFormat="1" x14ac:dyDescent="0.2">
      <c r="A454" s="223"/>
      <c r="C454" s="224"/>
      <c r="Z454" s="225"/>
      <c r="AA454" s="220"/>
    </row>
    <row r="455" spans="1:27" s="22" customFormat="1" x14ac:dyDescent="0.2">
      <c r="A455" s="223"/>
      <c r="C455" s="224"/>
      <c r="Z455" s="225"/>
      <c r="AA455" s="220"/>
    </row>
    <row r="456" spans="1:27" s="22" customFormat="1" x14ac:dyDescent="0.2">
      <c r="A456" s="223"/>
      <c r="C456" s="224"/>
      <c r="Z456" s="225"/>
      <c r="AA456" s="220"/>
    </row>
    <row r="457" spans="1:27" s="22" customFormat="1" x14ac:dyDescent="0.2">
      <c r="A457" s="223"/>
      <c r="C457" s="224"/>
      <c r="Z457" s="225"/>
      <c r="AA457" s="220"/>
    </row>
    <row r="458" spans="1:27" s="22" customFormat="1" x14ac:dyDescent="0.2">
      <c r="A458" s="223"/>
      <c r="C458" s="224"/>
      <c r="Z458" s="225"/>
      <c r="AA458" s="220"/>
    </row>
    <row r="459" spans="1:27" s="22" customFormat="1" x14ac:dyDescent="0.2">
      <c r="A459" s="223"/>
      <c r="C459" s="224"/>
      <c r="Z459" s="225"/>
      <c r="AA459" s="220"/>
    </row>
    <row r="460" spans="1:27" s="22" customFormat="1" x14ac:dyDescent="0.2">
      <c r="A460" s="223"/>
      <c r="C460" s="224"/>
      <c r="Z460" s="225"/>
      <c r="AA460" s="220"/>
    </row>
    <row r="461" spans="1:27" s="22" customFormat="1" x14ac:dyDescent="0.2">
      <c r="A461" s="223"/>
      <c r="C461" s="224"/>
      <c r="Z461" s="225"/>
      <c r="AA461" s="220"/>
    </row>
    <row r="462" spans="1:27" s="22" customFormat="1" x14ac:dyDescent="0.2">
      <c r="A462" s="223"/>
      <c r="C462" s="224"/>
      <c r="Z462" s="225"/>
      <c r="AA462" s="220"/>
    </row>
    <row r="463" spans="1:27" s="22" customFormat="1" x14ac:dyDescent="0.2">
      <c r="A463" s="223"/>
      <c r="C463" s="224"/>
      <c r="Z463" s="225"/>
      <c r="AA463" s="220"/>
    </row>
    <row r="464" spans="1:27" s="22" customFormat="1" x14ac:dyDescent="0.2">
      <c r="A464" s="223"/>
      <c r="C464" s="224"/>
      <c r="Z464" s="225"/>
      <c r="AA464" s="220"/>
    </row>
    <row r="465" spans="1:27" s="22" customFormat="1" x14ac:dyDescent="0.2">
      <c r="A465" s="223"/>
      <c r="C465" s="224"/>
      <c r="Z465" s="225"/>
      <c r="AA465" s="220"/>
    </row>
    <row r="466" spans="1:27" s="22" customFormat="1" x14ac:dyDescent="0.2">
      <c r="A466" s="223"/>
      <c r="C466" s="224"/>
      <c r="Z466" s="225"/>
      <c r="AA466" s="220"/>
    </row>
    <row r="467" spans="1:27" s="22" customFormat="1" x14ac:dyDescent="0.2">
      <c r="A467" s="223"/>
      <c r="C467" s="224"/>
      <c r="Z467" s="225"/>
      <c r="AA467" s="220"/>
    </row>
    <row r="468" spans="1:27" s="22" customFormat="1" x14ac:dyDescent="0.2">
      <c r="A468" s="223"/>
      <c r="C468" s="224"/>
      <c r="Z468" s="225"/>
      <c r="AA468" s="220"/>
    </row>
    <row r="469" spans="1:27" s="22" customFormat="1" x14ac:dyDescent="0.2">
      <c r="A469" s="223"/>
      <c r="C469" s="224"/>
      <c r="Z469" s="225"/>
      <c r="AA469" s="220"/>
    </row>
    <row r="470" spans="1:27" s="22" customFormat="1" x14ac:dyDescent="0.2">
      <c r="A470" s="223"/>
      <c r="C470" s="224"/>
      <c r="Z470" s="225"/>
      <c r="AA470" s="220"/>
    </row>
    <row r="471" spans="1:27" s="22" customFormat="1" x14ac:dyDescent="0.2">
      <c r="A471" s="223"/>
      <c r="C471" s="224"/>
      <c r="Z471" s="225"/>
      <c r="AA471" s="220"/>
    </row>
    <row r="472" spans="1:27" s="22" customFormat="1" x14ac:dyDescent="0.2">
      <c r="A472" s="223"/>
      <c r="C472" s="224"/>
      <c r="Z472" s="225"/>
      <c r="AA472" s="220"/>
    </row>
    <row r="473" spans="1:27" s="22" customFormat="1" x14ac:dyDescent="0.2">
      <c r="A473" s="223"/>
      <c r="C473" s="224"/>
      <c r="Z473" s="225"/>
      <c r="AA473" s="220"/>
    </row>
    <row r="474" spans="1:27" s="22" customFormat="1" x14ac:dyDescent="0.2">
      <c r="A474" s="223"/>
      <c r="C474" s="224"/>
      <c r="Z474" s="225"/>
      <c r="AA474" s="220"/>
    </row>
    <row r="475" spans="1:27" s="22" customFormat="1" x14ac:dyDescent="0.2">
      <c r="A475" s="223"/>
      <c r="C475" s="224"/>
      <c r="Z475" s="225"/>
      <c r="AA475" s="220"/>
    </row>
    <row r="476" spans="1:27" s="22" customFormat="1" x14ac:dyDescent="0.2">
      <c r="A476" s="223"/>
      <c r="C476" s="224"/>
      <c r="Z476" s="225"/>
      <c r="AA476" s="220"/>
    </row>
    <row r="477" spans="1:27" s="22" customFormat="1" x14ac:dyDescent="0.2">
      <c r="A477" s="223"/>
      <c r="C477" s="224"/>
      <c r="Z477" s="225"/>
      <c r="AA477" s="220"/>
    </row>
    <row r="478" spans="1:27" s="22" customFormat="1" x14ac:dyDescent="0.2">
      <c r="A478" s="223"/>
      <c r="C478" s="224"/>
      <c r="Z478" s="225"/>
      <c r="AA478" s="220"/>
    </row>
    <row r="479" spans="1:27" s="22" customFormat="1" x14ac:dyDescent="0.2">
      <c r="A479" s="223"/>
      <c r="C479" s="224"/>
      <c r="Z479" s="225"/>
      <c r="AA479" s="220"/>
    </row>
    <row r="480" spans="1:27" s="22" customFormat="1" x14ac:dyDescent="0.2">
      <c r="A480" s="223"/>
      <c r="C480" s="224"/>
      <c r="Z480" s="225"/>
      <c r="AA480" s="220"/>
    </row>
    <row r="481" spans="1:27" s="22" customFormat="1" x14ac:dyDescent="0.2">
      <c r="A481" s="223"/>
      <c r="C481" s="224"/>
      <c r="Z481" s="225"/>
      <c r="AA481" s="220"/>
    </row>
    <row r="482" spans="1:27" s="22" customFormat="1" x14ac:dyDescent="0.2">
      <c r="A482" s="223"/>
      <c r="C482" s="224"/>
      <c r="Z482" s="225"/>
      <c r="AA482" s="220"/>
    </row>
    <row r="483" spans="1:27" s="22" customFormat="1" x14ac:dyDescent="0.2">
      <c r="A483" s="223"/>
      <c r="C483" s="224"/>
      <c r="Z483" s="225"/>
      <c r="AA483" s="220"/>
    </row>
    <row r="484" spans="1:27" s="22" customFormat="1" x14ac:dyDescent="0.2">
      <c r="A484" s="223"/>
      <c r="C484" s="224"/>
      <c r="Z484" s="225"/>
      <c r="AA484" s="220"/>
    </row>
    <row r="485" spans="1:27" s="22" customFormat="1" x14ac:dyDescent="0.2">
      <c r="A485" s="223"/>
      <c r="C485" s="224"/>
      <c r="Z485" s="225"/>
      <c r="AA485" s="220"/>
    </row>
    <row r="486" spans="1:27" s="22" customFormat="1" x14ac:dyDescent="0.2">
      <c r="A486" s="223"/>
      <c r="C486" s="224"/>
      <c r="Z486" s="225"/>
      <c r="AA486" s="220"/>
    </row>
    <row r="487" spans="1:27" s="22" customFormat="1" x14ac:dyDescent="0.2">
      <c r="A487" s="223"/>
      <c r="C487" s="224"/>
      <c r="Z487" s="225"/>
      <c r="AA487" s="220"/>
    </row>
    <row r="488" spans="1:27" s="22" customFormat="1" x14ac:dyDescent="0.2">
      <c r="A488" s="223"/>
      <c r="C488" s="224"/>
      <c r="Z488" s="225"/>
      <c r="AA488" s="220"/>
    </row>
    <row r="489" spans="1:27" s="22" customFormat="1" x14ac:dyDescent="0.2">
      <c r="A489" s="223"/>
      <c r="C489" s="224"/>
      <c r="Z489" s="225"/>
      <c r="AA489" s="220"/>
    </row>
    <row r="490" spans="1:27" s="22" customFormat="1" x14ac:dyDescent="0.2">
      <c r="A490" s="223"/>
      <c r="C490" s="224"/>
      <c r="Z490" s="225"/>
      <c r="AA490" s="220"/>
    </row>
    <row r="491" spans="1:27" s="22" customFormat="1" x14ac:dyDescent="0.2">
      <c r="A491" s="223"/>
      <c r="C491" s="224"/>
      <c r="Z491" s="225"/>
      <c r="AA491" s="220"/>
    </row>
    <row r="492" spans="1:27" s="22" customFormat="1" x14ac:dyDescent="0.2">
      <c r="A492" s="223"/>
      <c r="C492" s="224"/>
      <c r="Z492" s="225"/>
      <c r="AA492" s="220"/>
    </row>
    <row r="493" spans="1:27" s="22" customFormat="1" x14ac:dyDescent="0.2">
      <c r="A493" s="223"/>
      <c r="C493" s="224"/>
      <c r="Z493" s="225"/>
      <c r="AA493" s="220"/>
    </row>
    <row r="494" spans="1:27" s="22" customFormat="1" x14ac:dyDescent="0.2">
      <c r="A494" s="223"/>
      <c r="C494" s="224"/>
      <c r="Z494" s="225"/>
      <c r="AA494" s="220"/>
    </row>
    <row r="495" spans="1:27" s="22" customFormat="1" x14ac:dyDescent="0.2">
      <c r="A495" s="223"/>
      <c r="C495" s="224"/>
      <c r="Z495" s="225"/>
      <c r="AA495" s="220"/>
    </row>
    <row r="496" spans="1:27" s="22" customFormat="1" x14ac:dyDescent="0.2">
      <c r="A496" s="223"/>
      <c r="C496" s="224"/>
      <c r="Z496" s="225"/>
      <c r="AA496" s="220"/>
    </row>
    <row r="497" spans="1:27" s="22" customFormat="1" x14ac:dyDescent="0.2">
      <c r="A497" s="223"/>
      <c r="C497" s="224"/>
      <c r="Z497" s="225"/>
      <c r="AA497" s="220"/>
    </row>
    <row r="498" spans="1:27" s="22" customFormat="1" x14ac:dyDescent="0.2">
      <c r="A498" s="223"/>
      <c r="C498" s="224"/>
      <c r="Z498" s="225"/>
      <c r="AA498" s="220"/>
    </row>
    <row r="499" spans="1:27" s="22" customFormat="1" x14ac:dyDescent="0.2">
      <c r="A499" s="223"/>
      <c r="C499" s="224"/>
      <c r="Z499" s="225"/>
      <c r="AA499" s="220"/>
    </row>
    <row r="500" spans="1:27" s="22" customFormat="1" x14ac:dyDescent="0.2">
      <c r="A500" s="223"/>
      <c r="C500" s="224"/>
      <c r="Z500" s="225"/>
      <c r="AA500" s="220"/>
    </row>
    <row r="501" spans="1:27" s="22" customFormat="1" x14ac:dyDescent="0.2">
      <c r="A501" s="223"/>
      <c r="C501" s="224"/>
      <c r="Z501" s="225"/>
      <c r="AA501" s="220"/>
    </row>
    <row r="502" spans="1:27" s="22" customFormat="1" x14ac:dyDescent="0.2">
      <c r="A502" s="223"/>
      <c r="C502" s="224"/>
      <c r="Z502" s="225"/>
      <c r="AA502" s="220"/>
    </row>
    <row r="503" spans="1:27" s="22" customFormat="1" x14ac:dyDescent="0.2">
      <c r="A503" s="223"/>
      <c r="C503" s="224"/>
      <c r="Z503" s="225"/>
      <c r="AA503" s="220"/>
    </row>
    <row r="504" spans="1:27" s="22" customFormat="1" x14ac:dyDescent="0.2">
      <c r="A504" s="223"/>
      <c r="C504" s="224"/>
      <c r="Z504" s="225"/>
      <c r="AA504" s="220"/>
    </row>
    <row r="505" spans="1:27" s="22" customFormat="1" x14ac:dyDescent="0.2">
      <c r="A505" s="223"/>
      <c r="C505" s="224"/>
      <c r="Z505" s="225"/>
      <c r="AA505" s="220"/>
    </row>
    <row r="506" spans="1:27" s="22" customFormat="1" x14ac:dyDescent="0.2">
      <c r="A506" s="223"/>
      <c r="C506" s="224"/>
      <c r="Z506" s="225"/>
      <c r="AA506" s="220"/>
    </row>
    <row r="507" spans="1:27" s="22" customFormat="1" x14ac:dyDescent="0.2">
      <c r="A507" s="223"/>
      <c r="C507" s="224"/>
      <c r="Z507" s="225"/>
      <c r="AA507" s="220"/>
    </row>
    <row r="508" spans="1:27" s="22" customFormat="1" x14ac:dyDescent="0.2">
      <c r="A508" s="223"/>
      <c r="C508" s="224"/>
      <c r="Z508" s="225"/>
      <c r="AA508" s="220"/>
    </row>
    <row r="509" spans="1:27" s="22" customFormat="1" x14ac:dyDescent="0.2">
      <c r="A509" s="223"/>
      <c r="C509" s="224"/>
      <c r="Z509" s="225"/>
      <c r="AA509" s="220"/>
    </row>
    <row r="510" spans="1:27" s="22" customFormat="1" x14ac:dyDescent="0.2">
      <c r="A510" s="223"/>
      <c r="C510" s="224"/>
      <c r="Z510" s="225"/>
      <c r="AA510" s="220"/>
    </row>
    <row r="511" spans="1:27" s="22" customFormat="1" x14ac:dyDescent="0.2">
      <c r="A511" s="223"/>
      <c r="C511" s="224"/>
      <c r="Z511" s="225"/>
      <c r="AA511" s="220"/>
    </row>
    <row r="512" spans="1:27" s="22" customFormat="1" x14ac:dyDescent="0.2">
      <c r="A512" s="223"/>
      <c r="C512" s="224"/>
      <c r="Z512" s="225"/>
      <c r="AA512" s="220"/>
    </row>
    <row r="513" spans="1:27" s="22" customFormat="1" x14ac:dyDescent="0.2">
      <c r="A513" s="223"/>
      <c r="C513" s="224"/>
      <c r="Z513" s="225"/>
      <c r="AA513" s="220"/>
    </row>
    <row r="514" spans="1:27" s="22" customFormat="1" x14ac:dyDescent="0.2">
      <c r="A514" s="223"/>
      <c r="C514" s="224"/>
      <c r="Z514" s="225"/>
      <c r="AA514" s="220"/>
    </row>
    <row r="515" spans="1:27" s="22" customFormat="1" x14ac:dyDescent="0.2">
      <c r="A515" s="223"/>
      <c r="C515" s="224"/>
      <c r="Z515" s="225"/>
      <c r="AA515" s="220"/>
    </row>
    <row r="516" spans="1:27" s="22" customFormat="1" x14ac:dyDescent="0.2">
      <c r="A516" s="223"/>
      <c r="C516" s="224"/>
      <c r="Z516" s="225"/>
      <c r="AA516" s="220"/>
    </row>
    <row r="517" spans="1:27" s="22" customFormat="1" x14ac:dyDescent="0.2">
      <c r="A517" s="223"/>
      <c r="C517" s="224"/>
      <c r="Z517" s="225"/>
      <c r="AA517" s="220"/>
    </row>
    <row r="518" spans="1:27" s="22" customFormat="1" x14ac:dyDescent="0.2">
      <c r="A518" s="223"/>
      <c r="C518" s="224"/>
      <c r="Z518" s="225"/>
      <c r="AA518" s="220"/>
    </row>
    <row r="519" spans="1:27" s="22" customFormat="1" x14ac:dyDescent="0.2">
      <c r="A519" s="223"/>
      <c r="C519" s="224"/>
      <c r="Z519" s="225"/>
      <c r="AA519" s="220"/>
    </row>
    <row r="520" spans="1:27" s="22" customFormat="1" x14ac:dyDescent="0.2">
      <c r="A520" s="223"/>
      <c r="C520" s="224"/>
      <c r="Z520" s="225"/>
      <c r="AA520" s="220"/>
    </row>
    <row r="521" spans="1:27" s="22" customFormat="1" x14ac:dyDescent="0.2">
      <c r="A521" s="223"/>
      <c r="C521" s="224"/>
      <c r="Z521" s="225"/>
      <c r="AA521" s="220"/>
    </row>
    <row r="522" spans="1:27" s="22" customFormat="1" x14ac:dyDescent="0.2">
      <c r="A522" s="223"/>
      <c r="C522" s="224"/>
      <c r="Z522" s="225"/>
      <c r="AA522" s="220"/>
    </row>
    <row r="523" spans="1:27" s="22" customFormat="1" x14ac:dyDescent="0.2">
      <c r="A523" s="223"/>
      <c r="C523" s="224"/>
      <c r="Z523" s="225"/>
      <c r="AA523" s="220"/>
    </row>
    <row r="524" spans="1:27" s="22" customFormat="1" x14ac:dyDescent="0.2">
      <c r="A524" s="223"/>
      <c r="C524" s="224"/>
      <c r="Z524" s="225"/>
      <c r="AA524" s="220"/>
    </row>
    <row r="525" spans="1:27" s="22" customFormat="1" x14ac:dyDescent="0.2">
      <c r="A525" s="223"/>
      <c r="C525" s="224"/>
      <c r="Z525" s="225"/>
      <c r="AA525" s="220"/>
    </row>
    <row r="526" spans="1:27" s="22" customFormat="1" x14ac:dyDescent="0.2">
      <c r="A526" s="223"/>
      <c r="C526" s="224"/>
      <c r="Z526" s="225"/>
      <c r="AA526" s="220"/>
    </row>
    <row r="527" spans="1:27" s="22" customFormat="1" x14ac:dyDescent="0.2">
      <c r="A527" s="223"/>
      <c r="C527" s="224"/>
      <c r="Z527" s="225"/>
      <c r="AA527" s="220"/>
    </row>
    <row r="528" spans="1:27" s="22" customFormat="1" x14ac:dyDescent="0.2">
      <c r="A528" s="223"/>
      <c r="C528" s="224"/>
      <c r="Z528" s="225"/>
      <c r="AA528" s="220"/>
    </row>
    <row r="529" spans="1:27" s="22" customFormat="1" x14ac:dyDescent="0.2">
      <c r="A529" s="223"/>
      <c r="C529" s="224"/>
      <c r="Z529" s="225"/>
      <c r="AA529" s="220"/>
    </row>
    <row r="530" spans="1:27" s="22" customFormat="1" x14ac:dyDescent="0.2">
      <c r="A530" s="223"/>
      <c r="C530" s="224"/>
      <c r="Z530" s="225"/>
      <c r="AA530" s="220"/>
    </row>
    <row r="531" spans="1:27" s="22" customFormat="1" x14ac:dyDescent="0.2">
      <c r="A531" s="223"/>
      <c r="C531" s="224"/>
      <c r="Z531" s="225"/>
      <c r="AA531" s="220"/>
    </row>
    <row r="532" spans="1:27" s="22" customFormat="1" x14ac:dyDescent="0.2">
      <c r="A532" s="223"/>
      <c r="C532" s="224"/>
      <c r="Z532" s="225"/>
      <c r="AA532" s="220"/>
    </row>
    <row r="533" spans="1:27" s="22" customFormat="1" x14ac:dyDescent="0.2">
      <c r="A533" s="223"/>
      <c r="C533" s="224"/>
      <c r="Z533" s="225"/>
      <c r="AA533" s="220"/>
    </row>
    <row r="534" spans="1:27" s="22" customFormat="1" x14ac:dyDescent="0.2">
      <c r="A534" s="223"/>
      <c r="C534" s="224"/>
      <c r="Z534" s="225"/>
      <c r="AA534" s="220"/>
    </row>
    <row r="535" spans="1:27" s="22" customFormat="1" x14ac:dyDescent="0.2">
      <c r="A535" s="223"/>
      <c r="C535" s="224"/>
      <c r="Z535" s="225"/>
      <c r="AA535" s="220"/>
    </row>
    <row r="536" spans="1:27" s="22" customFormat="1" x14ac:dyDescent="0.2">
      <c r="A536" s="223"/>
      <c r="C536" s="224"/>
      <c r="Z536" s="225"/>
      <c r="AA536" s="220"/>
    </row>
    <row r="537" spans="1:27" s="22" customFormat="1" x14ac:dyDescent="0.2">
      <c r="A537" s="223"/>
      <c r="C537" s="224"/>
      <c r="Z537" s="225"/>
      <c r="AA537" s="220"/>
    </row>
    <row r="538" spans="1:27" s="22" customFormat="1" x14ac:dyDescent="0.2">
      <c r="A538" s="223"/>
      <c r="C538" s="224"/>
      <c r="Z538" s="225"/>
      <c r="AA538" s="220"/>
    </row>
    <row r="539" spans="1:27" s="22" customFormat="1" x14ac:dyDescent="0.2">
      <c r="A539" s="223"/>
      <c r="C539" s="224"/>
      <c r="Z539" s="225"/>
      <c r="AA539" s="220"/>
    </row>
    <row r="540" spans="1:27" s="22" customFormat="1" x14ac:dyDescent="0.2">
      <c r="A540" s="223"/>
      <c r="C540" s="224"/>
      <c r="Z540" s="225"/>
      <c r="AA540" s="220"/>
    </row>
    <row r="541" spans="1:27" s="22" customFormat="1" x14ac:dyDescent="0.2">
      <c r="A541" s="223"/>
      <c r="C541" s="224"/>
      <c r="Z541" s="225"/>
      <c r="AA541" s="220"/>
    </row>
    <row r="542" spans="1:27" s="22" customFormat="1" x14ac:dyDescent="0.2">
      <c r="A542" s="223"/>
      <c r="C542" s="224"/>
      <c r="Z542" s="225"/>
      <c r="AA542" s="220"/>
    </row>
    <row r="543" spans="1:27" s="22" customFormat="1" x14ac:dyDescent="0.2">
      <c r="A543" s="223"/>
      <c r="C543" s="224"/>
      <c r="Z543" s="225"/>
      <c r="AA543" s="220"/>
    </row>
    <row r="544" spans="1:27" s="22" customFormat="1" x14ac:dyDescent="0.2">
      <c r="A544" s="223"/>
      <c r="C544" s="224"/>
      <c r="Z544" s="225"/>
      <c r="AA544" s="220"/>
    </row>
    <row r="545" spans="1:27" s="22" customFormat="1" x14ac:dyDescent="0.2">
      <c r="A545" s="223"/>
      <c r="C545" s="224"/>
      <c r="Z545" s="225"/>
      <c r="AA545" s="220"/>
    </row>
    <row r="546" spans="1:27" s="22" customFormat="1" x14ac:dyDescent="0.2">
      <c r="A546" s="223"/>
      <c r="C546" s="224"/>
      <c r="Z546" s="225"/>
      <c r="AA546" s="220"/>
    </row>
    <row r="547" spans="1:27" s="22" customFormat="1" x14ac:dyDescent="0.2">
      <c r="A547" s="223"/>
      <c r="C547" s="224"/>
      <c r="Z547" s="225"/>
      <c r="AA547" s="220"/>
    </row>
    <row r="548" spans="1:27" s="22" customFormat="1" x14ac:dyDescent="0.2">
      <c r="A548" s="223"/>
      <c r="C548" s="224"/>
      <c r="Z548" s="225"/>
      <c r="AA548" s="220"/>
    </row>
    <row r="549" spans="1:27" s="22" customFormat="1" x14ac:dyDescent="0.2">
      <c r="A549" s="223"/>
      <c r="C549" s="224"/>
      <c r="Z549" s="225"/>
      <c r="AA549" s="220"/>
    </row>
    <row r="550" spans="1:27" s="22" customFormat="1" x14ac:dyDescent="0.2">
      <c r="A550" s="223"/>
      <c r="C550" s="224"/>
      <c r="Z550" s="225"/>
      <c r="AA550" s="220"/>
    </row>
    <row r="551" spans="1:27" s="22" customFormat="1" x14ac:dyDescent="0.2">
      <c r="A551" s="223"/>
      <c r="C551" s="224"/>
      <c r="Z551" s="225"/>
      <c r="AA551" s="220"/>
    </row>
    <row r="552" spans="1:27" s="22" customFormat="1" x14ac:dyDescent="0.2">
      <c r="A552" s="223"/>
      <c r="C552" s="224"/>
      <c r="Z552" s="225"/>
      <c r="AA552" s="220"/>
    </row>
    <row r="553" spans="1:27" s="22" customFormat="1" x14ac:dyDescent="0.2">
      <c r="A553" s="223"/>
      <c r="C553" s="224"/>
      <c r="Z553" s="225"/>
      <c r="AA553" s="220"/>
    </row>
    <row r="554" spans="1:27" s="22" customFormat="1" x14ac:dyDescent="0.2">
      <c r="A554" s="223"/>
      <c r="C554" s="224"/>
      <c r="Z554" s="225"/>
      <c r="AA554" s="220"/>
    </row>
    <row r="555" spans="1:27" s="22" customFormat="1" x14ac:dyDescent="0.2">
      <c r="A555" s="223"/>
      <c r="C555" s="224"/>
      <c r="Z555" s="225"/>
      <c r="AA555" s="220"/>
    </row>
    <row r="556" spans="1:27" s="22" customFormat="1" x14ac:dyDescent="0.2">
      <c r="A556" s="223"/>
      <c r="C556" s="224"/>
      <c r="Z556" s="225"/>
      <c r="AA556" s="220"/>
    </row>
    <row r="557" spans="1:27" s="22" customFormat="1" x14ac:dyDescent="0.2">
      <c r="A557" s="223"/>
      <c r="C557" s="224"/>
      <c r="Z557" s="225"/>
      <c r="AA557" s="220"/>
    </row>
    <row r="558" spans="1:27" s="22" customFormat="1" x14ac:dyDescent="0.2">
      <c r="A558" s="223"/>
      <c r="C558" s="224"/>
      <c r="Z558" s="225"/>
      <c r="AA558" s="220"/>
    </row>
    <row r="559" spans="1:27" s="22" customFormat="1" x14ac:dyDescent="0.2">
      <c r="A559" s="223"/>
      <c r="C559" s="224"/>
      <c r="Z559" s="225"/>
      <c r="AA559" s="220"/>
    </row>
    <row r="560" spans="1:27" s="22" customFormat="1" x14ac:dyDescent="0.2">
      <c r="A560" s="223"/>
      <c r="C560" s="224"/>
      <c r="Z560" s="225"/>
      <c r="AA560" s="220"/>
    </row>
    <row r="561" spans="1:27" s="22" customFormat="1" x14ac:dyDescent="0.2">
      <c r="A561" s="223"/>
      <c r="C561" s="224"/>
      <c r="Z561" s="225"/>
      <c r="AA561" s="220"/>
    </row>
    <row r="562" spans="1:27" x14ac:dyDescent="0.2">
      <c r="B562" s="3"/>
    </row>
    <row r="563" spans="1:27" x14ac:dyDescent="0.2">
      <c r="B563" s="3"/>
    </row>
    <row r="564" spans="1:27" x14ac:dyDescent="0.2">
      <c r="B564" s="3"/>
    </row>
    <row r="565" spans="1:27" x14ac:dyDescent="0.2">
      <c r="B565" s="3"/>
    </row>
    <row r="566" spans="1:27" x14ac:dyDescent="0.2">
      <c r="B566" s="3"/>
    </row>
    <row r="567" spans="1:27" x14ac:dyDescent="0.2">
      <c r="B567" s="3"/>
    </row>
    <row r="568" spans="1:27" x14ac:dyDescent="0.2">
      <c r="B568" s="3"/>
    </row>
    <row r="569" spans="1:27" x14ac:dyDescent="0.2">
      <c r="B569" s="3"/>
    </row>
    <row r="570" spans="1:27" x14ac:dyDescent="0.2">
      <c r="B570" s="3"/>
    </row>
    <row r="571" spans="1:27" x14ac:dyDescent="0.2">
      <c r="B571" s="3"/>
    </row>
    <row r="572" spans="1:27" x14ac:dyDescent="0.2">
      <c r="B572" s="3"/>
    </row>
    <row r="573" spans="1:27" x14ac:dyDescent="0.2">
      <c r="B573" s="3"/>
    </row>
    <row r="574" spans="1:27" x14ac:dyDescent="0.2">
      <c r="B574" s="3"/>
    </row>
    <row r="575" spans="1:27" x14ac:dyDescent="0.2">
      <c r="B575" s="3"/>
    </row>
    <row r="576" spans="1:27"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row r="793" spans="2:2" x14ac:dyDescent="0.2">
      <c r="B793" s="3"/>
    </row>
    <row r="794" spans="2:2" x14ac:dyDescent="0.2">
      <c r="B794" s="3"/>
    </row>
    <row r="795" spans="2:2" x14ac:dyDescent="0.2">
      <c r="B795" s="3"/>
    </row>
    <row r="796" spans="2:2" x14ac:dyDescent="0.2">
      <c r="B796" s="3"/>
    </row>
    <row r="797" spans="2:2" x14ac:dyDescent="0.2">
      <c r="B797" s="3"/>
    </row>
    <row r="798" spans="2:2" x14ac:dyDescent="0.2">
      <c r="B798" s="3"/>
    </row>
    <row r="799" spans="2:2" x14ac:dyDescent="0.2">
      <c r="B799" s="3"/>
    </row>
    <row r="800" spans="2:2" x14ac:dyDescent="0.2">
      <c r="B800" s="3"/>
    </row>
    <row r="801" spans="2:2" x14ac:dyDescent="0.2">
      <c r="B801" s="3"/>
    </row>
    <row r="802" spans="2:2" x14ac:dyDescent="0.2">
      <c r="B802" s="3"/>
    </row>
    <row r="803" spans="2:2" x14ac:dyDescent="0.2">
      <c r="B803" s="3"/>
    </row>
    <row r="804" spans="2:2" x14ac:dyDescent="0.2">
      <c r="B804" s="3"/>
    </row>
    <row r="805" spans="2:2" x14ac:dyDescent="0.2">
      <c r="B805" s="3"/>
    </row>
    <row r="806" spans="2:2" x14ac:dyDescent="0.2">
      <c r="B806" s="3"/>
    </row>
    <row r="807" spans="2:2" x14ac:dyDescent="0.2">
      <c r="B807" s="3"/>
    </row>
    <row r="808" spans="2:2" x14ac:dyDescent="0.2">
      <c r="B808" s="3"/>
    </row>
    <row r="809" spans="2:2" x14ac:dyDescent="0.2">
      <c r="B809" s="3"/>
    </row>
    <row r="810" spans="2:2" x14ac:dyDescent="0.2">
      <c r="B810" s="3"/>
    </row>
    <row r="811" spans="2:2" x14ac:dyDescent="0.2">
      <c r="B811" s="3"/>
    </row>
    <row r="812" spans="2:2" x14ac:dyDescent="0.2">
      <c r="B812" s="3"/>
    </row>
    <row r="813" spans="2:2" x14ac:dyDescent="0.2">
      <c r="B813" s="3"/>
    </row>
    <row r="814" spans="2:2" x14ac:dyDescent="0.2">
      <c r="B814" s="3"/>
    </row>
    <row r="815" spans="2:2" x14ac:dyDescent="0.2">
      <c r="B815" s="3"/>
    </row>
    <row r="816" spans="2:2" x14ac:dyDescent="0.2">
      <c r="B816" s="3"/>
    </row>
    <row r="817" spans="2:2" x14ac:dyDescent="0.2">
      <c r="B817" s="3"/>
    </row>
    <row r="818" spans="2:2" x14ac:dyDescent="0.2">
      <c r="B818" s="3"/>
    </row>
    <row r="819" spans="2:2" x14ac:dyDescent="0.2">
      <c r="B819" s="3"/>
    </row>
    <row r="820" spans="2:2" x14ac:dyDescent="0.2">
      <c r="B820" s="3"/>
    </row>
    <row r="821" spans="2:2" x14ac:dyDescent="0.2">
      <c r="B821" s="3"/>
    </row>
    <row r="822" spans="2:2" x14ac:dyDescent="0.2">
      <c r="B822" s="3"/>
    </row>
    <row r="823" spans="2:2" x14ac:dyDescent="0.2">
      <c r="B823" s="3"/>
    </row>
    <row r="824" spans="2:2" x14ac:dyDescent="0.2">
      <c r="B824" s="3"/>
    </row>
    <row r="825" spans="2:2" x14ac:dyDescent="0.2">
      <c r="B825" s="3"/>
    </row>
    <row r="826" spans="2:2" x14ac:dyDescent="0.2">
      <c r="B826" s="3"/>
    </row>
    <row r="827" spans="2:2" x14ac:dyDescent="0.2">
      <c r="B827" s="3"/>
    </row>
    <row r="828" spans="2:2" x14ac:dyDescent="0.2">
      <c r="B828" s="3"/>
    </row>
    <row r="829" spans="2:2" x14ac:dyDescent="0.2">
      <c r="B829" s="3"/>
    </row>
    <row r="830" spans="2:2" x14ac:dyDescent="0.2">
      <c r="B830" s="3"/>
    </row>
    <row r="831" spans="2:2" x14ac:dyDescent="0.2">
      <c r="B831" s="3"/>
    </row>
    <row r="832" spans="2:2" x14ac:dyDescent="0.2">
      <c r="B832" s="3"/>
    </row>
    <row r="833" spans="2:2" x14ac:dyDescent="0.2">
      <c r="B833" s="3"/>
    </row>
    <row r="834" spans="2:2" x14ac:dyDescent="0.2">
      <c r="B834" s="3"/>
    </row>
    <row r="835" spans="2:2" x14ac:dyDescent="0.2">
      <c r="B835" s="3"/>
    </row>
    <row r="836" spans="2:2" x14ac:dyDescent="0.2">
      <c r="B836" s="3"/>
    </row>
    <row r="837" spans="2:2" x14ac:dyDescent="0.2">
      <c r="B837" s="3"/>
    </row>
    <row r="838" spans="2:2" x14ac:dyDescent="0.2">
      <c r="B838" s="3"/>
    </row>
    <row r="839" spans="2:2" x14ac:dyDescent="0.2">
      <c r="B839" s="3"/>
    </row>
    <row r="840" spans="2:2" x14ac:dyDescent="0.2">
      <c r="B840" s="3"/>
    </row>
    <row r="841" spans="2:2" x14ac:dyDescent="0.2">
      <c r="B841" s="3"/>
    </row>
    <row r="842" spans="2:2" x14ac:dyDescent="0.2">
      <c r="B842" s="3"/>
    </row>
    <row r="843" spans="2:2" x14ac:dyDescent="0.2">
      <c r="B843" s="3"/>
    </row>
    <row r="844" spans="2:2" x14ac:dyDescent="0.2">
      <c r="B844" s="3"/>
    </row>
    <row r="845" spans="2:2" x14ac:dyDescent="0.2">
      <c r="B845" s="3"/>
    </row>
    <row r="846" spans="2:2" x14ac:dyDescent="0.2">
      <c r="B846" s="3"/>
    </row>
    <row r="847" spans="2:2" x14ac:dyDescent="0.2">
      <c r="B847" s="3"/>
    </row>
    <row r="848" spans="2:2" x14ac:dyDescent="0.2">
      <c r="B848" s="3"/>
    </row>
    <row r="849" spans="2:2" x14ac:dyDescent="0.2">
      <c r="B849" s="3"/>
    </row>
    <row r="850" spans="2:2" x14ac:dyDescent="0.2">
      <c r="B850" s="3"/>
    </row>
    <row r="851" spans="2:2" x14ac:dyDescent="0.2">
      <c r="B851" s="3"/>
    </row>
    <row r="852" spans="2:2" x14ac:dyDescent="0.2">
      <c r="B852" s="3"/>
    </row>
    <row r="853" spans="2:2" x14ac:dyDescent="0.2">
      <c r="B853" s="3"/>
    </row>
    <row r="854" spans="2:2" x14ac:dyDescent="0.2">
      <c r="B854" s="3"/>
    </row>
    <row r="855" spans="2:2" x14ac:dyDescent="0.2">
      <c r="B855" s="3"/>
    </row>
    <row r="856" spans="2:2" x14ac:dyDescent="0.2">
      <c r="B856" s="3"/>
    </row>
    <row r="857" spans="2:2" x14ac:dyDescent="0.2">
      <c r="B857" s="3"/>
    </row>
    <row r="858" spans="2:2" x14ac:dyDescent="0.2">
      <c r="B858" s="3"/>
    </row>
    <row r="859" spans="2:2" x14ac:dyDescent="0.2">
      <c r="B859" s="3"/>
    </row>
    <row r="860" spans="2:2" x14ac:dyDescent="0.2">
      <c r="B860" s="3"/>
    </row>
    <row r="861" spans="2:2" x14ac:dyDescent="0.2">
      <c r="B861" s="3"/>
    </row>
    <row r="862" spans="2:2" x14ac:dyDescent="0.2">
      <c r="B862" s="3"/>
    </row>
    <row r="863" spans="2:2" x14ac:dyDescent="0.2">
      <c r="B863" s="3"/>
    </row>
    <row r="864" spans="2:2" x14ac:dyDescent="0.2">
      <c r="B864" s="3"/>
    </row>
    <row r="865" spans="2:2" x14ac:dyDescent="0.2">
      <c r="B865" s="3"/>
    </row>
    <row r="866" spans="2:2" x14ac:dyDescent="0.2">
      <c r="B866" s="3"/>
    </row>
    <row r="867" spans="2:2" x14ac:dyDescent="0.2">
      <c r="B867" s="3"/>
    </row>
    <row r="868" spans="2:2" x14ac:dyDescent="0.2">
      <c r="B868" s="3"/>
    </row>
    <row r="869" spans="2:2" x14ac:dyDescent="0.2">
      <c r="B869" s="3"/>
    </row>
    <row r="870" spans="2:2" x14ac:dyDescent="0.2">
      <c r="B870" s="3"/>
    </row>
    <row r="871" spans="2:2" x14ac:dyDescent="0.2">
      <c r="B871" s="3"/>
    </row>
    <row r="872" spans="2:2" x14ac:dyDescent="0.2">
      <c r="B872" s="3"/>
    </row>
    <row r="873" spans="2:2" x14ac:dyDescent="0.2">
      <c r="B873" s="3"/>
    </row>
    <row r="874" spans="2:2" x14ac:dyDescent="0.2">
      <c r="B874" s="3"/>
    </row>
    <row r="875" spans="2:2" x14ac:dyDescent="0.2">
      <c r="B875" s="3"/>
    </row>
    <row r="876" spans="2:2" x14ac:dyDescent="0.2">
      <c r="B876" s="3"/>
    </row>
    <row r="877" spans="2:2" x14ac:dyDescent="0.2">
      <c r="B877" s="3"/>
    </row>
    <row r="878" spans="2:2" x14ac:dyDescent="0.2">
      <c r="B878" s="3"/>
    </row>
    <row r="879" spans="2:2" x14ac:dyDescent="0.2">
      <c r="B879" s="3"/>
    </row>
    <row r="880" spans="2:2" x14ac:dyDescent="0.2">
      <c r="B880" s="3"/>
    </row>
    <row r="881" spans="2:2" x14ac:dyDescent="0.2">
      <c r="B881" s="3"/>
    </row>
    <row r="882" spans="2:2" x14ac:dyDescent="0.2">
      <c r="B882" s="3"/>
    </row>
    <row r="883" spans="2:2" x14ac:dyDescent="0.2">
      <c r="B883" s="3"/>
    </row>
    <row r="884" spans="2:2" x14ac:dyDescent="0.2">
      <c r="B884" s="3"/>
    </row>
    <row r="885" spans="2:2" x14ac:dyDescent="0.2">
      <c r="B885" s="3"/>
    </row>
    <row r="886" spans="2:2" x14ac:dyDescent="0.2">
      <c r="B886" s="3"/>
    </row>
    <row r="887" spans="2:2" x14ac:dyDescent="0.2">
      <c r="B887" s="3"/>
    </row>
    <row r="888" spans="2:2" x14ac:dyDescent="0.2">
      <c r="B888" s="3"/>
    </row>
    <row r="889" spans="2:2" x14ac:dyDescent="0.2">
      <c r="B889" s="3"/>
    </row>
    <row r="890" spans="2:2" x14ac:dyDescent="0.2">
      <c r="B890" s="3"/>
    </row>
    <row r="891" spans="2:2" x14ac:dyDescent="0.2">
      <c r="B891" s="3"/>
    </row>
    <row r="892" spans="2:2" x14ac:dyDescent="0.2">
      <c r="B892" s="3"/>
    </row>
    <row r="893" spans="2:2" x14ac:dyDescent="0.2">
      <c r="B893" s="3"/>
    </row>
    <row r="894" spans="2:2" x14ac:dyDescent="0.2">
      <c r="B894" s="3"/>
    </row>
    <row r="895" spans="2:2" x14ac:dyDescent="0.2">
      <c r="B895" s="3"/>
    </row>
    <row r="896" spans="2:2" x14ac:dyDescent="0.2">
      <c r="B896" s="3"/>
    </row>
    <row r="897" spans="2:2" x14ac:dyDescent="0.2">
      <c r="B897" s="3"/>
    </row>
    <row r="898" spans="2:2" x14ac:dyDescent="0.2">
      <c r="B898" s="3"/>
    </row>
    <row r="899" spans="2:2" x14ac:dyDescent="0.2">
      <c r="B899" s="3"/>
    </row>
    <row r="900" spans="2:2" x14ac:dyDescent="0.2">
      <c r="B900" s="3"/>
    </row>
    <row r="901" spans="2:2" x14ac:dyDescent="0.2">
      <c r="B901" s="3"/>
    </row>
    <row r="902" spans="2:2" x14ac:dyDescent="0.2">
      <c r="B902" s="3"/>
    </row>
    <row r="903" spans="2:2" x14ac:dyDescent="0.2">
      <c r="B903" s="3"/>
    </row>
    <row r="904" spans="2:2" x14ac:dyDescent="0.2">
      <c r="B904" s="3"/>
    </row>
    <row r="905" spans="2:2" x14ac:dyDescent="0.2">
      <c r="B905" s="3"/>
    </row>
    <row r="906" spans="2:2" x14ac:dyDescent="0.2">
      <c r="B906" s="3"/>
    </row>
    <row r="907" spans="2:2" x14ac:dyDescent="0.2">
      <c r="B907" s="3"/>
    </row>
    <row r="908" spans="2:2" x14ac:dyDescent="0.2">
      <c r="B908" s="3"/>
    </row>
    <row r="909" spans="2:2" x14ac:dyDescent="0.2">
      <c r="B909" s="3"/>
    </row>
    <row r="910" spans="2:2" x14ac:dyDescent="0.2">
      <c r="B910" s="3"/>
    </row>
    <row r="911" spans="2:2" x14ac:dyDescent="0.2">
      <c r="B911" s="3"/>
    </row>
    <row r="912" spans="2:2" x14ac:dyDescent="0.2">
      <c r="B912" s="3"/>
    </row>
    <row r="913" spans="2:2" x14ac:dyDescent="0.2">
      <c r="B913" s="3"/>
    </row>
    <row r="914" spans="2:2" x14ac:dyDescent="0.2">
      <c r="B914" s="3"/>
    </row>
    <row r="915" spans="2:2" x14ac:dyDescent="0.2">
      <c r="B915" s="3"/>
    </row>
    <row r="916" spans="2:2" x14ac:dyDescent="0.2">
      <c r="B916" s="3"/>
    </row>
    <row r="917" spans="2:2" x14ac:dyDescent="0.2">
      <c r="B917" s="3"/>
    </row>
    <row r="918" spans="2:2" x14ac:dyDescent="0.2">
      <c r="B918" s="3"/>
    </row>
    <row r="919" spans="2:2" x14ac:dyDescent="0.2">
      <c r="B919" s="3"/>
    </row>
    <row r="920" spans="2:2" x14ac:dyDescent="0.2">
      <c r="B920" s="3"/>
    </row>
    <row r="921" spans="2:2" x14ac:dyDescent="0.2">
      <c r="B921" s="3"/>
    </row>
    <row r="922" spans="2:2" x14ac:dyDescent="0.2">
      <c r="B922" s="3"/>
    </row>
    <row r="923" spans="2:2" x14ac:dyDescent="0.2">
      <c r="B923" s="3"/>
    </row>
    <row r="924" spans="2:2" x14ac:dyDescent="0.2">
      <c r="B924" s="3"/>
    </row>
    <row r="925" spans="2:2" x14ac:dyDescent="0.2">
      <c r="B925" s="3"/>
    </row>
    <row r="926" spans="2:2" x14ac:dyDescent="0.2">
      <c r="B926" s="3"/>
    </row>
    <row r="927" spans="2:2" x14ac:dyDescent="0.2">
      <c r="B927" s="3"/>
    </row>
    <row r="928" spans="2:2" x14ac:dyDescent="0.2">
      <c r="B928" s="3"/>
    </row>
    <row r="929" spans="2:2" x14ac:dyDescent="0.2">
      <c r="B929" s="3"/>
    </row>
    <row r="930" spans="2:2" x14ac:dyDescent="0.2">
      <c r="B930" s="3"/>
    </row>
    <row r="931" spans="2:2" x14ac:dyDescent="0.2">
      <c r="B931" s="3"/>
    </row>
    <row r="932" spans="2:2" x14ac:dyDescent="0.2">
      <c r="B932" s="3"/>
    </row>
    <row r="933" spans="2:2" x14ac:dyDescent="0.2">
      <c r="B933" s="3"/>
    </row>
    <row r="934" spans="2:2" x14ac:dyDescent="0.2">
      <c r="B934" s="3"/>
    </row>
    <row r="935" spans="2:2" x14ac:dyDescent="0.2">
      <c r="B935" s="3"/>
    </row>
    <row r="936" spans="2:2" x14ac:dyDescent="0.2">
      <c r="B936" s="3"/>
    </row>
    <row r="937" spans="2:2" x14ac:dyDescent="0.2">
      <c r="B937" s="3"/>
    </row>
    <row r="938" spans="2:2" x14ac:dyDescent="0.2">
      <c r="B938" s="3"/>
    </row>
    <row r="939" spans="2:2" x14ac:dyDescent="0.2">
      <c r="B939" s="3"/>
    </row>
    <row r="940" spans="2:2" x14ac:dyDescent="0.2">
      <c r="B940" s="3"/>
    </row>
    <row r="941" spans="2:2" x14ac:dyDescent="0.2">
      <c r="B941" s="3"/>
    </row>
    <row r="942" spans="2:2" x14ac:dyDescent="0.2">
      <c r="B942" s="3"/>
    </row>
    <row r="943" spans="2:2" x14ac:dyDescent="0.2">
      <c r="B943" s="3"/>
    </row>
    <row r="944" spans="2:2" x14ac:dyDescent="0.2">
      <c r="B944" s="3"/>
    </row>
    <row r="945" spans="2:2" x14ac:dyDescent="0.2">
      <c r="B945" s="3"/>
    </row>
    <row r="946" spans="2:2" x14ac:dyDescent="0.2">
      <c r="B946" s="3"/>
    </row>
    <row r="947" spans="2:2" x14ac:dyDescent="0.2">
      <c r="B947" s="3"/>
    </row>
    <row r="948" spans="2:2" x14ac:dyDescent="0.2">
      <c r="B948" s="3"/>
    </row>
    <row r="949" spans="2:2" x14ac:dyDescent="0.2">
      <c r="B949" s="3"/>
    </row>
    <row r="950" spans="2:2" x14ac:dyDescent="0.2">
      <c r="B950" s="3"/>
    </row>
    <row r="951" spans="2:2" x14ac:dyDescent="0.2">
      <c r="B951" s="3"/>
    </row>
    <row r="952" spans="2:2" x14ac:dyDescent="0.2">
      <c r="B952" s="3"/>
    </row>
    <row r="953" spans="2:2" x14ac:dyDescent="0.2">
      <c r="B953" s="3"/>
    </row>
    <row r="954" spans="2:2" x14ac:dyDescent="0.2">
      <c r="B954" s="3"/>
    </row>
    <row r="955" spans="2:2" x14ac:dyDescent="0.2">
      <c r="B955" s="3"/>
    </row>
    <row r="956" spans="2:2" x14ac:dyDescent="0.2">
      <c r="B956" s="3"/>
    </row>
    <row r="957" spans="2:2" x14ac:dyDescent="0.2">
      <c r="B957" s="3"/>
    </row>
    <row r="958" spans="2:2" x14ac:dyDescent="0.2">
      <c r="B958" s="3"/>
    </row>
    <row r="959" spans="2:2" x14ac:dyDescent="0.2">
      <c r="B959" s="3"/>
    </row>
    <row r="960" spans="2:2" x14ac:dyDescent="0.2">
      <c r="B960" s="3"/>
    </row>
    <row r="961" spans="2:2" x14ac:dyDescent="0.2">
      <c r="B961" s="3"/>
    </row>
    <row r="962" spans="2:2" x14ac:dyDescent="0.2">
      <c r="B962" s="3"/>
    </row>
    <row r="963" spans="2:2" x14ac:dyDescent="0.2">
      <c r="B963" s="3"/>
    </row>
    <row r="964" spans="2:2" x14ac:dyDescent="0.2">
      <c r="B964" s="3"/>
    </row>
    <row r="965" spans="2:2" x14ac:dyDescent="0.2">
      <c r="B965" s="3"/>
    </row>
    <row r="966" spans="2:2" x14ac:dyDescent="0.2">
      <c r="B966" s="3"/>
    </row>
    <row r="967" spans="2:2" x14ac:dyDescent="0.2">
      <c r="B967" s="3"/>
    </row>
    <row r="968" spans="2:2" x14ac:dyDescent="0.2">
      <c r="B968" s="3"/>
    </row>
    <row r="969" spans="2:2" x14ac:dyDescent="0.2">
      <c r="B969" s="3"/>
    </row>
    <row r="970" spans="2:2" x14ac:dyDescent="0.2">
      <c r="B970" s="3"/>
    </row>
    <row r="971" spans="2:2" x14ac:dyDescent="0.2">
      <c r="B971" s="3"/>
    </row>
    <row r="972" spans="2:2" x14ac:dyDescent="0.2">
      <c r="B972" s="3"/>
    </row>
    <row r="973" spans="2:2" x14ac:dyDescent="0.2">
      <c r="B973" s="3"/>
    </row>
    <row r="974" spans="2:2" x14ac:dyDescent="0.2">
      <c r="B974" s="3"/>
    </row>
    <row r="975" spans="2:2" x14ac:dyDescent="0.2">
      <c r="B975" s="3"/>
    </row>
    <row r="976" spans="2:2" x14ac:dyDescent="0.2">
      <c r="B976" s="3"/>
    </row>
    <row r="977" spans="2:2" x14ac:dyDescent="0.2">
      <c r="B977" s="3"/>
    </row>
    <row r="978" spans="2:2" x14ac:dyDescent="0.2">
      <c r="B978" s="3"/>
    </row>
    <row r="979" spans="2:2" x14ac:dyDescent="0.2">
      <c r="B979" s="3"/>
    </row>
    <row r="980" spans="2:2" x14ac:dyDescent="0.2">
      <c r="B980" s="3"/>
    </row>
    <row r="981" spans="2:2" x14ac:dyDescent="0.2">
      <c r="B981" s="3"/>
    </row>
    <row r="982" spans="2:2" x14ac:dyDescent="0.2">
      <c r="B982" s="3"/>
    </row>
    <row r="983" spans="2:2" x14ac:dyDescent="0.2">
      <c r="B983" s="3"/>
    </row>
    <row r="984" spans="2:2" x14ac:dyDescent="0.2">
      <c r="B984" s="3"/>
    </row>
    <row r="985" spans="2:2" x14ac:dyDescent="0.2">
      <c r="B985" s="3"/>
    </row>
    <row r="986" spans="2:2" x14ac:dyDescent="0.2">
      <c r="B986" s="3"/>
    </row>
    <row r="987" spans="2:2" x14ac:dyDescent="0.2">
      <c r="B987" s="3"/>
    </row>
    <row r="988" spans="2:2" x14ac:dyDescent="0.2">
      <c r="B988" s="3"/>
    </row>
    <row r="989" spans="2:2" x14ac:dyDescent="0.2">
      <c r="B989" s="3"/>
    </row>
    <row r="990" spans="2:2" x14ac:dyDescent="0.2">
      <c r="B990" s="3"/>
    </row>
    <row r="991" spans="2:2" x14ac:dyDescent="0.2">
      <c r="B991" s="3"/>
    </row>
    <row r="992" spans="2:2" x14ac:dyDescent="0.2">
      <c r="B992" s="3"/>
    </row>
    <row r="993" spans="2:2" x14ac:dyDescent="0.2">
      <c r="B993" s="3"/>
    </row>
    <row r="994" spans="2:2" x14ac:dyDescent="0.2">
      <c r="B994" s="3"/>
    </row>
    <row r="995" spans="2:2" x14ac:dyDescent="0.2">
      <c r="B995" s="3"/>
    </row>
    <row r="996" spans="2:2" x14ac:dyDescent="0.2">
      <c r="B996" s="3"/>
    </row>
    <row r="997" spans="2:2" x14ac:dyDescent="0.2">
      <c r="B997" s="3"/>
    </row>
    <row r="998" spans="2:2" x14ac:dyDescent="0.2">
      <c r="B998" s="3"/>
    </row>
    <row r="999" spans="2:2" x14ac:dyDescent="0.2">
      <c r="B999" s="3"/>
    </row>
    <row r="1000" spans="2:2" x14ac:dyDescent="0.2">
      <c r="B1000" s="3"/>
    </row>
    <row r="1001" spans="2:2" x14ac:dyDescent="0.2">
      <c r="B1001" s="3"/>
    </row>
    <row r="1002" spans="2:2" x14ac:dyDescent="0.2">
      <c r="B1002" s="3"/>
    </row>
    <row r="1003" spans="2:2" x14ac:dyDescent="0.2">
      <c r="B1003" s="3"/>
    </row>
    <row r="1004" spans="2:2" x14ac:dyDescent="0.2">
      <c r="B1004" s="3"/>
    </row>
    <row r="1005" spans="2:2" x14ac:dyDescent="0.2">
      <c r="B1005" s="3"/>
    </row>
    <row r="1006" spans="2:2" x14ac:dyDescent="0.2">
      <c r="B1006" s="3"/>
    </row>
    <row r="1007" spans="2:2" x14ac:dyDescent="0.2">
      <c r="B1007" s="3"/>
    </row>
    <row r="1008" spans="2:2" x14ac:dyDescent="0.2">
      <c r="B1008" s="3"/>
    </row>
    <row r="1009" spans="2:2" x14ac:dyDescent="0.2">
      <c r="B1009" s="3"/>
    </row>
    <row r="1010" spans="2:2" x14ac:dyDescent="0.2">
      <c r="B1010" s="3"/>
    </row>
    <row r="1011" spans="2:2" x14ac:dyDescent="0.2">
      <c r="B1011" s="3"/>
    </row>
    <row r="1012" spans="2:2" x14ac:dyDescent="0.2">
      <c r="B1012" s="3"/>
    </row>
    <row r="1013" spans="2:2" x14ac:dyDescent="0.2">
      <c r="B1013" s="3"/>
    </row>
    <row r="1014" spans="2:2" x14ac:dyDescent="0.2">
      <c r="B1014" s="3"/>
    </row>
    <row r="1015" spans="2:2" x14ac:dyDescent="0.2">
      <c r="B1015" s="3"/>
    </row>
    <row r="1016" spans="2:2" x14ac:dyDescent="0.2">
      <c r="B1016" s="3"/>
    </row>
    <row r="1017" spans="2:2" x14ac:dyDescent="0.2">
      <c r="B1017" s="3"/>
    </row>
    <row r="1018" spans="2:2" x14ac:dyDescent="0.2">
      <c r="B1018" s="3"/>
    </row>
    <row r="1019" spans="2:2" x14ac:dyDescent="0.2">
      <c r="B1019" s="3"/>
    </row>
    <row r="1020" spans="2:2" x14ac:dyDescent="0.2">
      <c r="B1020" s="3"/>
    </row>
    <row r="1021" spans="2:2" x14ac:dyDescent="0.2">
      <c r="B1021" s="3"/>
    </row>
    <row r="1022" spans="2:2" x14ac:dyDescent="0.2">
      <c r="B1022" s="3"/>
    </row>
    <row r="1023" spans="2:2" x14ac:dyDescent="0.2">
      <c r="B1023" s="3"/>
    </row>
    <row r="1024" spans="2:2" x14ac:dyDescent="0.2">
      <c r="B1024" s="3"/>
    </row>
    <row r="1025" spans="2:2" x14ac:dyDescent="0.2">
      <c r="B1025" s="3"/>
    </row>
    <row r="1026" spans="2:2" x14ac:dyDescent="0.2">
      <c r="B1026" s="3"/>
    </row>
    <row r="1027" spans="2:2" x14ac:dyDescent="0.2">
      <c r="B1027" s="3"/>
    </row>
    <row r="1028" spans="2:2" x14ac:dyDescent="0.2">
      <c r="B1028" s="3"/>
    </row>
    <row r="1029" spans="2:2" x14ac:dyDescent="0.2">
      <c r="B1029" s="3"/>
    </row>
    <row r="1030" spans="2:2" x14ac:dyDescent="0.2">
      <c r="B1030" s="3"/>
    </row>
    <row r="1031" spans="2:2" x14ac:dyDescent="0.2">
      <c r="B1031" s="3"/>
    </row>
    <row r="1032" spans="2:2" x14ac:dyDescent="0.2">
      <c r="B1032" s="3"/>
    </row>
    <row r="1033" spans="2:2" x14ac:dyDescent="0.2">
      <c r="B1033" s="3"/>
    </row>
    <row r="1034" spans="2:2" x14ac:dyDescent="0.2">
      <c r="B1034" s="3"/>
    </row>
    <row r="1035" spans="2:2" x14ac:dyDescent="0.2">
      <c r="B1035" s="3"/>
    </row>
    <row r="1036" spans="2:2" x14ac:dyDescent="0.2">
      <c r="B1036" s="3"/>
    </row>
    <row r="1037" spans="2:2" x14ac:dyDescent="0.2">
      <c r="B1037" s="3"/>
    </row>
    <row r="1038" spans="2:2" x14ac:dyDescent="0.2">
      <c r="B1038" s="3"/>
    </row>
    <row r="1039" spans="2:2" x14ac:dyDescent="0.2">
      <c r="B1039" s="3"/>
    </row>
    <row r="1040" spans="2:2" x14ac:dyDescent="0.2">
      <c r="B1040" s="3"/>
    </row>
    <row r="1041" spans="2:2" x14ac:dyDescent="0.2">
      <c r="B1041" s="3"/>
    </row>
    <row r="1042" spans="2:2" x14ac:dyDescent="0.2">
      <c r="B1042" s="3"/>
    </row>
    <row r="1043" spans="2:2" x14ac:dyDescent="0.2">
      <c r="B1043" s="3"/>
    </row>
    <row r="1044" spans="2:2" x14ac:dyDescent="0.2">
      <c r="B1044" s="3"/>
    </row>
    <row r="1045" spans="2:2" x14ac:dyDescent="0.2">
      <c r="B1045" s="3"/>
    </row>
    <row r="1046" spans="2:2" x14ac:dyDescent="0.2">
      <c r="B1046" s="3"/>
    </row>
    <row r="1047" spans="2:2" x14ac:dyDescent="0.2">
      <c r="B1047" s="3"/>
    </row>
    <row r="1048" spans="2:2" x14ac:dyDescent="0.2">
      <c r="B1048" s="3"/>
    </row>
    <row r="1049" spans="2:2" x14ac:dyDescent="0.2">
      <c r="B1049" s="3"/>
    </row>
    <row r="1050" spans="2:2" x14ac:dyDescent="0.2">
      <c r="B1050" s="3"/>
    </row>
    <row r="1051" spans="2:2" x14ac:dyDescent="0.2">
      <c r="B1051" s="3"/>
    </row>
    <row r="1052" spans="2:2" x14ac:dyDescent="0.2">
      <c r="B1052" s="3"/>
    </row>
    <row r="1053" spans="2:2" x14ac:dyDescent="0.2">
      <c r="B1053" s="3"/>
    </row>
    <row r="1054" spans="2:2" x14ac:dyDescent="0.2">
      <c r="B1054" s="3"/>
    </row>
    <row r="1055" spans="2:2" x14ac:dyDescent="0.2">
      <c r="B1055" s="3"/>
    </row>
    <row r="1056" spans="2:2" x14ac:dyDescent="0.2">
      <c r="B1056" s="3"/>
    </row>
    <row r="1057" spans="2:2" x14ac:dyDescent="0.2">
      <c r="B1057" s="3"/>
    </row>
    <row r="1058" spans="2:2" x14ac:dyDescent="0.2">
      <c r="B1058" s="3"/>
    </row>
    <row r="1059" spans="2:2" x14ac:dyDescent="0.2">
      <c r="B1059" s="3"/>
    </row>
    <row r="1060" spans="2:2" x14ac:dyDescent="0.2">
      <c r="B1060" s="3"/>
    </row>
    <row r="1061" spans="2:2" x14ac:dyDescent="0.2">
      <c r="B1061" s="3"/>
    </row>
    <row r="1062" spans="2:2" x14ac:dyDescent="0.2">
      <c r="B1062" s="3"/>
    </row>
    <row r="1063" spans="2:2" x14ac:dyDescent="0.2">
      <c r="B1063" s="3"/>
    </row>
    <row r="1064" spans="2:2" x14ac:dyDescent="0.2">
      <c r="B1064" s="3"/>
    </row>
    <row r="1065" spans="2:2" x14ac:dyDescent="0.2">
      <c r="B1065" s="3"/>
    </row>
    <row r="1066" spans="2:2" x14ac:dyDescent="0.2">
      <c r="B1066" s="3"/>
    </row>
    <row r="1067" spans="2:2" x14ac:dyDescent="0.2">
      <c r="B1067" s="3"/>
    </row>
    <row r="1068" spans="2:2" x14ac:dyDescent="0.2">
      <c r="B1068" s="3"/>
    </row>
    <row r="1069" spans="2:2" x14ac:dyDescent="0.2">
      <c r="B1069" s="3"/>
    </row>
    <row r="1070" spans="2:2" x14ac:dyDescent="0.2">
      <c r="B1070" s="3"/>
    </row>
    <row r="1071" spans="2:2" x14ac:dyDescent="0.2">
      <c r="B1071" s="3"/>
    </row>
    <row r="1072" spans="2:2" x14ac:dyDescent="0.2">
      <c r="B1072" s="3"/>
    </row>
    <row r="1073" spans="2:2" x14ac:dyDescent="0.2">
      <c r="B1073" s="3"/>
    </row>
    <row r="1074" spans="2:2" x14ac:dyDescent="0.2">
      <c r="B1074" s="3"/>
    </row>
    <row r="1075" spans="2:2" x14ac:dyDescent="0.2">
      <c r="B1075" s="3"/>
    </row>
    <row r="1076" spans="2:2" x14ac:dyDescent="0.2">
      <c r="B1076" s="3"/>
    </row>
    <row r="1077" spans="2:2" x14ac:dyDescent="0.2">
      <c r="B1077" s="3"/>
    </row>
    <row r="1078" spans="2:2" x14ac:dyDescent="0.2">
      <c r="B1078" s="3"/>
    </row>
    <row r="1079" spans="2:2" x14ac:dyDescent="0.2">
      <c r="B1079" s="3"/>
    </row>
    <row r="1080" spans="2:2" x14ac:dyDescent="0.2">
      <c r="B1080" s="3"/>
    </row>
    <row r="1081" spans="2:2" x14ac:dyDescent="0.2">
      <c r="B1081" s="3"/>
    </row>
    <row r="1082" spans="2:2" x14ac:dyDescent="0.2">
      <c r="B1082" s="3"/>
    </row>
    <row r="1083" spans="2:2" x14ac:dyDescent="0.2">
      <c r="B1083" s="3"/>
    </row>
    <row r="1084" spans="2:2" x14ac:dyDescent="0.2">
      <c r="B1084" s="3"/>
    </row>
    <row r="1085" spans="2:2" x14ac:dyDescent="0.2">
      <c r="B1085" s="3"/>
    </row>
    <row r="1086" spans="2:2" x14ac:dyDescent="0.2">
      <c r="B1086" s="3"/>
    </row>
    <row r="1087" spans="2:2" x14ac:dyDescent="0.2">
      <c r="B1087" s="3"/>
    </row>
    <row r="1088" spans="2:2" x14ac:dyDescent="0.2">
      <c r="B1088" s="3"/>
    </row>
    <row r="1089" spans="2:2" x14ac:dyDescent="0.2">
      <c r="B1089" s="3"/>
    </row>
    <row r="1090" spans="2:2" x14ac:dyDescent="0.2">
      <c r="B1090" s="3"/>
    </row>
    <row r="1091" spans="2:2" x14ac:dyDescent="0.2">
      <c r="B1091" s="3"/>
    </row>
    <row r="1092" spans="2:2" x14ac:dyDescent="0.2">
      <c r="B1092" s="3"/>
    </row>
    <row r="1093" spans="2:2" x14ac:dyDescent="0.2">
      <c r="B1093" s="3"/>
    </row>
    <row r="1094" spans="2:2" x14ac:dyDescent="0.2">
      <c r="B1094" s="3"/>
    </row>
    <row r="1095" spans="2:2" x14ac:dyDescent="0.2">
      <c r="B1095" s="3"/>
    </row>
    <row r="1096" spans="2:2" x14ac:dyDescent="0.2">
      <c r="B1096" s="3"/>
    </row>
    <row r="1097" spans="2:2" x14ac:dyDescent="0.2">
      <c r="B1097" s="3"/>
    </row>
    <row r="1098" spans="2:2" x14ac:dyDescent="0.2">
      <c r="B1098" s="3"/>
    </row>
    <row r="1099" spans="2:2" x14ac:dyDescent="0.2">
      <c r="B1099" s="3"/>
    </row>
    <row r="1100" spans="2:2" x14ac:dyDescent="0.2">
      <c r="B1100" s="3"/>
    </row>
    <row r="1101" spans="2:2" x14ac:dyDescent="0.2">
      <c r="B1101" s="3"/>
    </row>
    <row r="1102" spans="2:2" x14ac:dyDescent="0.2">
      <c r="B1102" s="3"/>
    </row>
    <row r="1103" spans="2:2" x14ac:dyDescent="0.2">
      <c r="B1103" s="3"/>
    </row>
    <row r="1104" spans="2:2" x14ac:dyDescent="0.2">
      <c r="B1104" s="3"/>
    </row>
    <row r="1105" spans="2:2" x14ac:dyDescent="0.2">
      <c r="B1105" s="3"/>
    </row>
    <row r="1106" spans="2:2" x14ac:dyDescent="0.2">
      <c r="B1106" s="3"/>
    </row>
    <row r="1107" spans="2:2" x14ac:dyDescent="0.2">
      <c r="B1107" s="3"/>
    </row>
    <row r="1108" spans="2:2" x14ac:dyDescent="0.2">
      <c r="B1108" s="3"/>
    </row>
    <row r="1109" spans="2:2" x14ac:dyDescent="0.2">
      <c r="B1109" s="3"/>
    </row>
    <row r="1110" spans="2:2" x14ac:dyDescent="0.2">
      <c r="B1110" s="3"/>
    </row>
    <row r="1111" spans="2:2" x14ac:dyDescent="0.2">
      <c r="B1111" s="3"/>
    </row>
    <row r="1112" spans="2:2" x14ac:dyDescent="0.2">
      <c r="B1112" s="3"/>
    </row>
    <row r="1113" spans="2:2" x14ac:dyDescent="0.2">
      <c r="B1113" s="3"/>
    </row>
    <row r="1114" spans="2:2" x14ac:dyDescent="0.2">
      <c r="B1114" s="3"/>
    </row>
    <row r="1115" spans="2:2" x14ac:dyDescent="0.2">
      <c r="B1115" s="3"/>
    </row>
    <row r="1116" spans="2:2" x14ac:dyDescent="0.2">
      <c r="B1116" s="3"/>
    </row>
    <row r="1117" spans="2:2" x14ac:dyDescent="0.2">
      <c r="B1117" s="3"/>
    </row>
    <row r="1118" spans="2:2" x14ac:dyDescent="0.2">
      <c r="B1118" s="3"/>
    </row>
    <row r="1119" spans="2:2" x14ac:dyDescent="0.2">
      <c r="B1119" s="3"/>
    </row>
    <row r="1120" spans="2:2" x14ac:dyDescent="0.2">
      <c r="B1120" s="3"/>
    </row>
    <row r="1121" spans="2:2" x14ac:dyDescent="0.2">
      <c r="B1121" s="3"/>
    </row>
    <row r="1122" spans="2:2" x14ac:dyDescent="0.2">
      <c r="B1122" s="3"/>
    </row>
    <row r="1123" spans="2:2" x14ac:dyDescent="0.2">
      <c r="B1123" s="3"/>
    </row>
    <row r="1124" spans="2:2" x14ac:dyDescent="0.2">
      <c r="B1124" s="3"/>
    </row>
    <row r="1125" spans="2:2" x14ac:dyDescent="0.2">
      <c r="B1125" s="3"/>
    </row>
    <row r="1126" spans="2:2" x14ac:dyDescent="0.2">
      <c r="B1126" s="3"/>
    </row>
    <row r="1127" spans="2:2" x14ac:dyDescent="0.2">
      <c r="B1127" s="3"/>
    </row>
    <row r="1128" spans="2:2" x14ac:dyDescent="0.2">
      <c r="B1128" s="3"/>
    </row>
    <row r="1129" spans="2:2" x14ac:dyDescent="0.2">
      <c r="B1129" s="3"/>
    </row>
    <row r="1130" spans="2:2" x14ac:dyDescent="0.2">
      <c r="B1130" s="3"/>
    </row>
    <row r="1131" spans="2:2" x14ac:dyDescent="0.2">
      <c r="B1131" s="3"/>
    </row>
    <row r="1132" spans="2:2" x14ac:dyDescent="0.2">
      <c r="B1132" s="3"/>
    </row>
    <row r="1133" spans="2:2" x14ac:dyDescent="0.2">
      <c r="B1133" s="3"/>
    </row>
    <row r="1134" spans="2:2" x14ac:dyDescent="0.2">
      <c r="B1134" s="3"/>
    </row>
    <row r="1135" spans="2:2" x14ac:dyDescent="0.2">
      <c r="B1135" s="3"/>
    </row>
    <row r="1136" spans="2:2" x14ac:dyDescent="0.2">
      <c r="B1136" s="3"/>
    </row>
    <row r="1137" spans="2:2" x14ac:dyDescent="0.2">
      <c r="B1137" s="3"/>
    </row>
    <row r="1138" spans="2:2" x14ac:dyDescent="0.2">
      <c r="B1138" s="3"/>
    </row>
    <row r="1139" spans="2:2" x14ac:dyDescent="0.2">
      <c r="B1139" s="3"/>
    </row>
    <row r="1140" spans="2:2" x14ac:dyDescent="0.2">
      <c r="B1140" s="3"/>
    </row>
    <row r="1141" spans="2:2" x14ac:dyDescent="0.2">
      <c r="B1141" s="3"/>
    </row>
    <row r="1142" spans="2:2" x14ac:dyDescent="0.2">
      <c r="B1142" s="3"/>
    </row>
    <row r="1143" spans="2:2" x14ac:dyDescent="0.2">
      <c r="B1143" s="3"/>
    </row>
    <row r="1144" spans="2:2" x14ac:dyDescent="0.2">
      <c r="B1144" s="3"/>
    </row>
    <row r="1145" spans="2:2" x14ac:dyDescent="0.2">
      <c r="B1145" s="3"/>
    </row>
    <row r="1146" spans="2:2" x14ac:dyDescent="0.2">
      <c r="B1146" s="3"/>
    </row>
    <row r="1147" spans="2:2" x14ac:dyDescent="0.2">
      <c r="B1147" s="3"/>
    </row>
    <row r="1148" spans="2:2" x14ac:dyDescent="0.2">
      <c r="B1148" s="3"/>
    </row>
    <row r="1149" spans="2:2" x14ac:dyDescent="0.2">
      <c r="B1149" s="3"/>
    </row>
    <row r="1150" spans="2:2" x14ac:dyDescent="0.2">
      <c r="B1150" s="3"/>
    </row>
    <row r="1151" spans="2:2" x14ac:dyDescent="0.2">
      <c r="B1151" s="3"/>
    </row>
    <row r="1152" spans="2:2" x14ac:dyDescent="0.2">
      <c r="B1152" s="3"/>
    </row>
    <row r="1153" spans="2:2" x14ac:dyDescent="0.2">
      <c r="B1153" s="3"/>
    </row>
    <row r="1154" spans="2:2" x14ac:dyDescent="0.2">
      <c r="B1154" s="3"/>
    </row>
    <row r="1155" spans="2:2" x14ac:dyDescent="0.2">
      <c r="B1155" s="3"/>
    </row>
    <row r="1156" spans="2:2" x14ac:dyDescent="0.2">
      <c r="B1156" s="3"/>
    </row>
    <row r="1157" spans="2:2" x14ac:dyDescent="0.2">
      <c r="B1157" s="3"/>
    </row>
    <row r="1158" spans="2:2" x14ac:dyDescent="0.2">
      <c r="B1158" s="3"/>
    </row>
    <row r="1159" spans="2:2" x14ac:dyDescent="0.2">
      <c r="B1159" s="3"/>
    </row>
    <row r="1160" spans="2:2" x14ac:dyDescent="0.2">
      <c r="B1160" s="3"/>
    </row>
    <row r="1161" spans="2:2" x14ac:dyDescent="0.2">
      <c r="B1161" s="3"/>
    </row>
    <row r="1162" spans="2:2" x14ac:dyDescent="0.2">
      <c r="B1162" s="3"/>
    </row>
    <row r="1163" spans="2:2" x14ac:dyDescent="0.2">
      <c r="B1163" s="3"/>
    </row>
    <row r="1164" spans="2:2" x14ac:dyDescent="0.2">
      <c r="B1164" s="3"/>
    </row>
    <row r="1165" spans="2:2" x14ac:dyDescent="0.2">
      <c r="B1165" s="3"/>
    </row>
    <row r="1166" spans="2:2" x14ac:dyDescent="0.2">
      <c r="B1166" s="3"/>
    </row>
    <row r="1167" spans="2:2" x14ac:dyDescent="0.2">
      <c r="B1167" s="3"/>
    </row>
    <row r="1168" spans="2:2" x14ac:dyDescent="0.2">
      <c r="B1168" s="3"/>
    </row>
    <row r="1169" spans="2:2" x14ac:dyDescent="0.2">
      <c r="B1169" s="3"/>
    </row>
    <row r="1170" spans="2:2" x14ac:dyDescent="0.2">
      <c r="B1170" s="3"/>
    </row>
    <row r="1171" spans="2:2" x14ac:dyDescent="0.2">
      <c r="B1171" s="3"/>
    </row>
    <row r="1172" spans="2:2" x14ac:dyDescent="0.2">
      <c r="B1172" s="3"/>
    </row>
    <row r="1173" spans="2:2" x14ac:dyDescent="0.2">
      <c r="B1173" s="3"/>
    </row>
    <row r="1174" spans="2:2" x14ac:dyDescent="0.2">
      <c r="B1174" s="3"/>
    </row>
    <row r="1175" spans="2:2" x14ac:dyDescent="0.2">
      <c r="B1175" s="3"/>
    </row>
    <row r="1176" spans="2:2" x14ac:dyDescent="0.2">
      <c r="B1176" s="3"/>
    </row>
    <row r="1177" spans="2:2" x14ac:dyDescent="0.2">
      <c r="B1177" s="3"/>
    </row>
    <row r="1178" spans="2:2" x14ac:dyDescent="0.2">
      <c r="B1178" s="3"/>
    </row>
    <row r="1179" spans="2:2" x14ac:dyDescent="0.2">
      <c r="B1179" s="3"/>
    </row>
    <row r="1180" spans="2:2" x14ac:dyDescent="0.2">
      <c r="B1180" s="3"/>
    </row>
    <row r="1181" spans="2:2" x14ac:dyDescent="0.2">
      <c r="B1181" s="3"/>
    </row>
    <row r="1182" spans="2:2" x14ac:dyDescent="0.2">
      <c r="B1182" s="3"/>
    </row>
    <row r="1183" spans="2:2" x14ac:dyDescent="0.2">
      <c r="B1183" s="3"/>
    </row>
    <row r="1184" spans="2:2" x14ac:dyDescent="0.2">
      <c r="B1184" s="3"/>
    </row>
    <row r="1185" spans="2:2" x14ac:dyDescent="0.2">
      <c r="B1185" s="3"/>
    </row>
    <row r="1186" spans="2:2" x14ac:dyDescent="0.2">
      <c r="B1186" s="3"/>
    </row>
    <row r="1187" spans="2:2" x14ac:dyDescent="0.2">
      <c r="B1187" s="3"/>
    </row>
    <row r="1188" spans="2:2" x14ac:dyDescent="0.2">
      <c r="B1188" s="3"/>
    </row>
    <row r="1189" spans="2:2" x14ac:dyDescent="0.2">
      <c r="B1189" s="3"/>
    </row>
    <row r="1190" spans="2:2" x14ac:dyDescent="0.2">
      <c r="B1190" s="3"/>
    </row>
    <row r="1191" spans="2:2" x14ac:dyDescent="0.2">
      <c r="B1191" s="3"/>
    </row>
    <row r="1192" spans="2:2" x14ac:dyDescent="0.2">
      <c r="B1192" s="3"/>
    </row>
    <row r="1193" spans="2:2" x14ac:dyDescent="0.2">
      <c r="B1193" s="3"/>
    </row>
    <row r="1194" spans="2:2" x14ac:dyDescent="0.2">
      <c r="B1194" s="3"/>
    </row>
    <row r="1195" spans="2:2" x14ac:dyDescent="0.2">
      <c r="B1195" s="3"/>
    </row>
    <row r="1196" spans="2:2" x14ac:dyDescent="0.2">
      <c r="B1196" s="3"/>
    </row>
    <row r="1197" spans="2:2" x14ac:dyDescent="0.2">
      <c r="B1197" s="3"/>
    </row>
    <row r="1198" spans="2:2" x14ac:dyDescent="0.2">
      <c r="B1198" s="3"/>
    </row>
    <row r="1199" spans="2:2" x14ac:dyDescent="0.2">
      <c r="B1199" s="3"/>
    </row>
    <row r="1200" spans="2:2" x14ac:dyDescent="0.2">
      <c r="B1200" s="3"/>
    </row>
    <row r="1201" spans="2:2" x14ac:dyDescent="0.2">
      <c r="B1201" s="3"/>
    </row>
    <row r="1202" spans="2:2" x14ac:dyDescent="0.2">
      <c r="B1202" s="3"/>
    </row>
    <row r="1203" spans="2:2" x14ac:dyDescent="0.2">
      <c r="B1203" s="3"/>
    </row>
    <row r="1204" spans="2:2" x14ac:dyDescent="0.2">
      <c r="B1204" s="3"/>
    </row>
    <row r="1205" spans="2:2" x14ac:dyDescent="0.2">
      <c r="B1205" s="3"/>
    </row>
    <row r="1206" spans="2:2" x14ac:dyDescent="0.2">
      <c r="B1206" s="3"/>
    </row>
    <row r="1207" spans="2:2" x14ac:dyDescent="0.2">
      <c r="B1207" s="3"/>
    </row>
    <row r="1208" spans="2:2" x14ac:dyDescent="0.2">
      <c r="B1208" s="3"/>
    </row>
    <row r="1209" spans="2:2" x14ac:dyDescent="0.2">
      <c r="B1209" s="3"/>
    </row>
    <row r="1210" spans="2:2" x14ac:dyDescent="0.2">
      <c r="B1210" s="3"/>
    </row>
    <row r="1211" spans="2:2" x14ac:dyDescent="0.2">
      <c r="B1211" s="3"/>
    </row>
    <row r="1212" spans="2:2" x14ac:dyDescent="0.2">
      <c r="B1212" s="3"/>
    </row>
    <row r="1213" spans="2:2" x14ac:dyDescent="0.2">
      <c r="B1213" s="3"/>
    </row>
    <row r="1214" spans="2:2" x14ac:dyDescent="0.2">
      <c r="B1214" s="3"/>
    </row>
    <row r="1215" spans="2:2" x14ac:dyDescent="0.2">
      <c r="B1215" s="3"/>
    </row>
    <row r="1216" spans="2:2" x14ac:dyDescent="0.2">
      <c r="B1216" s="3"/>
    </row>
    <row r="1217" spans="2:2" x14ac:dyDescent="0.2">
      <c r="B1217" s="3"/>
    </row>
    <row r="1218" spans="2:2" x14ac:dyDescent="0.2">
      <c r="B1218" s="3"/>
    </row>
    <row r="1219" spans="2:2" x14ac:dyDescent="0.2">
      <c r="B1219" s="3"/>
    </row>
    <row r="1220" spans="2:2" x14ac:dyDescent="0.2">
      <c r="B1220" s="3"/>
    </row>
    <row r="1221" spans="2:2" x14ac:dyDescent="0.2">
      <c r="B1221" s="3"/>
    </row>
    <row r="1222" spans="2:2" x14ac:dyDescent="0.2">
      <c r="B1222" s="3"/>
    </row>
    <row r="1223" spans="2:2" x14ac:dyDescent="0.2">
      <c r="B1223" s="3"/>
    </row>
    <row r="1224" spans="2:2" x14ac:dyDescent="0.2">
      <c r="B1224" s="3"/>
    </row>
    <row r="1225" spans="2:2" x14ac:dyDescent="0.2">
      <c r="B1225" s="3"/>
    </row>
    <row r="1226" spans="2:2" x14ac:dyDescent="0.2">
      <c r="B1226" s="3"/>
    </row>
    <row r="1227" spans="2:2" x14ac:dyDescent="0.2">
      <c r="B1227" s="3"/>
    </row>
    <row r="1228" spans="2:2" x14ac:dyDescent="0.2">
      <c r="B1228" s="3"/>
    </row>
    <row r="1229" spans="2:2" x14ac:dyDescent="0.2">
      <c r="B1229" s="3"/>
    </row>
    <row r="1230" spans="2:2" x14ac:dyDescent="0.2">
      <c r="B1230" s="3"/>
    </row>
    <row r="1231" spans="2:2" x14ac:dyDescent="0.2">
      <c r="B1231" s="3"/>
    </row>
    <row r="1232" spans="2:2" x14ac:dyDescent="0.2">
      <c r="B1232" s="3"/>
    </row>
    <row r="1233" spans="2:2" x14ac:dyDescent="0.2">
      <c r="B1233" s="3"/>
    </row>
    <row r="1234" spans="2:2" x14ac:dyDescent="0.2">
      <c r="B1234" s="3"/>
    </row>
    <row r="1235" spans="2:2" x14ac:dyDescent="0.2">
      <c r="B1235" s="3"/>
    </row>
    <row r="1236" spans="2:2" x14ac:dyDescent="0.2">
      <c r="B1236" s="3"/>
    </row>
    <row r="1237" spans="2:2" x14ac:dyDescent="0.2">
      <c r="B1237" s="3"/>
    </row>
    <row r="1238" spans="2:2" x14ac:dyDescent="0.2">
      <c r="B1238" s="3"/>
    </row>
    <row r="1239" spans="2:2" x14ac:dyDescent="0.2">
      <c r="B1239" s="3"/>
    </row>
    <row r="1240" spans="2:2" x14ac:dyDescent="0.2">
      <c r="B1240" s="3"/>
    </row>
    <row r="1241" spans="2:2" x14ac:dyDescent="0.2">
      <c r="B1241" s="3"/>
    </row>
    <row r="1242" spans="2:2" x14ac:dyDescent="0.2">
      <c r="B1242" s="3"/>
    </row>
    <row r="1243" spans="2:2" x14ac:dyDescent="0.2">
      <c r="B1243" s="3"/>
    </row>
    <row r="1244" spans="2:2" x14ac:dyDescent="0.2">
      <c r="B1244" s="3"/>
    </row>
    <row r="1245" spans="2:2" x14ac:dyDescent="0.2">
      <c r="B1245" s="3"/>
    </row>
    <row r="1246" spans="2:2" x14ac:dyDescent="0.2">
      <c r="B1246" s="3"/>
    </row>
    <row r="1247" spans="2:2" x14ac:dyDescent="0.2">
      <c r="B1247" s="3"/>
    </row>
    <row r="1248" spans="2:2" x14ac:dyDescent="0.2">
      <c r="B1248" s="3"/>
    </row>
    <row r="1249" spans="2:2" x14ac:dyDescent="0.2">
      <c r="B1249" s="3"/>
    </row>
    <row r="1250" spans="2:2" x14ac:dyDescent="0.2">
      <c r="B1250" s="3"/>
    </row>
    <row r="1251" spans="2:2" x14ac:dyDescent="0.2">
      <c r="B1251" s="3"/>
    </row>
    <row r="1252" spans="2:2" x14ac:dyDescent="0.2">
      <c r="B1252" s="3"/>
    </row>
    <row r="1253" spans="2:2" x14ac:dyDescent="0.2">
      <c r="B1253" s="3"/>
    </row>
    <row r="1254" spans="2:2" x14ac:dyDescent="0.2">
      <c r="B1254" s="3"/>
    </row>
    <row r="1255" spans="2:2" x14ac:dyDescent="0.2">
      <c r="B1255" s="3"/>
    </row>
    <row r="1256" spans="2:2" x14ac:dyDescent="0.2">
      <c r="B1256" s="3"/>
    </row>
    <row r="1257" spans="2:2" x14ac:dyDescent="0.2">
      <c r="B1257" s="3"/>
    </row>
    <row r="1258" spans="2:2" x14ac:dyDescent="0.2">
      <c r="B1258" s="3"/>
    </row>
    <row r="1259" spans="2:2" x14ac:dyDescent="0.2">
      <c r="B1259" s="3"/>
    </row>
    <row r="1260" spans="2:2" x14ac:dyDescent="0.2">
      <c r="B1260" s="3"/>
    </row>
    <row r="1261" spans="2:2" x14ac:dyDescent="0.2">
      <c r="B1261" s="3"/>
    </row>
    <row r="1262" spans="2:2" x14ac:dyDescent="0.2">
      <c r="B1262" s="3"/>
    </row>
    <row r="1263" spans="2:2" x14ac:dyDescent="0.2">
      <c r="B1263" s="3"/>
    </row>
    <row r="1264" spans="2:2" x14ac:dyDescent="0.2">
      <c r="B1264" s="3"/>
    </row>
    <row r="1265" spans="2:2" x14ac:dyDescent="0.2">
      <c r="B1265" s="3"/>
    </row>
    <row r="1266" spans="2:2" x14ac:dyDescent="0.2">
      <c r="B1266" s="3"/>
    </row>
    <row r="1267" spans="2:2" x14ac:dyDescent="0.2">
      <c r="B1267" s="3"/>
    </row>
    <row r="1268" spans="2:2" x14ac:dyDescent="0.2">
      <c r="B1268" s="3"/>
    </row>
    <row r="1269" spans="2:2" x14ac:dyDescent="0.2">
      <c r="B1269" s="3"/>
    </row>
    <row r="1270" spans="2:2" x14ac:dyDescent="0.2">
      <c r="B1270" s="3"/>
    </row>
    <row r="1271" spans="2:2" x14ac:dyDescent="0.2">
      <c r="B1271" s="3"/>
    </row>
    <row r="1272" spans="2:2" x14ac:dyDescent="0.2">
      <c r="B1272" s="3"/>
    </row>
    <row r="1273" spans="2:2" x14ac:dyDescent="0.2">
      <c r="B1273" s="3"/>
    </row>
    <row r="1274" spans="2:2" x14ac:dyDescent="0.2">
      <c r="B1274" s="3"/>
    </row>
    <row r="1275" spans="2:2" x14ac:dyDescent="0.2">
      <c r="B1275" s="3"/>
    </row>
    <row r="1276" spans="2:2" x14ac:dyDescent="0.2">
      <c r="B1276" s="3"/>
    </row>
    <row r="1277" spans="2:2" x14ac:dyDescent="0.2">
      <c r="B1277" s="3"/>
    </row>
    <row r="1278" spans="2:2" x14ac:dyDescent="0.2">
      <c r="B1278" s="3"/>
    </row>
    <row r="1279" spans="2:2" x14ac:dyDescent="0.2">
      <c r="B1279" s="3"/>
    </row>
    <row r="1280" spans="2:2" x14ac:dyDescent="0.2">
      <c r="B1280" s="3"/>
    </row>
    <row r="1281" spans="2:2" x14ac:dyDescent="0.2">
      <c r="B1281" s="3"/>
    </row>
    <row r="1282" spans="2:2" x14ac:dyDescent="0.2">
      <c r="B1282" s="3"/>
    </row>
    <row r="1283" spans="2:2" x14ac:dyDescent="0.2">
      <c r="B1283" s="3"/>
    </row>
    <row r="1284" spans="2:2" x14ac:dyDescent="0.2">
      <c r="B1284" s="3"/>
    </row>
    <row r="1285" spans="2:2" x14ac:dyDescent="0.2">
      <c r="B1285" s="3"/>
    </row>
    <row r="1286" spans="2:2" x14ac:dyDescent="0.2">
      <c r="B1286" s="3"/>
    </row>
    <row r="1287" spans="2:2" x14ac:dyDescent="0.2">
      <c r="B1287" s="3"/>
    </row>
    <row r="1288" spans="2:2" x14ac:dyDescent="0.2">
      <c r="B1288" s="3"/>
    </row>
    <row r="1289" spans="2:2" x14ac:dyDescent="0.2">
      <c r="B1289" s="3"/>
    </row>
    <row r="1290" spans="2:2" x14ac:dyDescent="0.2">
      <c r="B1290" s="3"/>
    </row>
    <row r="1291" spans="2:2" x14ac:dyDescent="0.2">
      <c r="B1291" s="3"/>
    </row>
    <row r="1292" spans="2:2" x14ac:dyDescent="0.2">
      <c r="B1292" s="3"/>
    </row>
    <row r="1293" spans="2:2" x14ac:dyDescent="0.2">
      <c r="B1293" s="3"/>
    </row>
    <row r="1294" spans="2:2" x14ac:dyDescent="0.2">
      <c r="B1294" s="3"/>
    </row>
    <row r="1295" spans="2:2" x14ac:dyDescent="0.2">
      <c r="B1295" s="3"/>
    </row>
    <row r="1296" spans="2:2" x14ac:dyDescent="0.2">
      <c r="B1296" s="3"/>
    </row>
    <row r="1297" spans="2:2" x14ac:dyDescent="0.2">
      <c r="B1297" s="3"/>
    </row>
    <row r="1298" spans="2:2" x14ac:dyDescent="0.2">
      <c r="B1298" s="3"/>
    </row>
    <row r="1299" spans="2:2" x14ac:dyDescent="0.2">
      <c r="B1299" s="3"/>
    </row>
    <row r="1300" spans="2:2" x14ac:dyDescent="0.2">
      <c r="B1300" s="3"/>
    </row>
    <row r="1301" spans="2:2" x14ac:dyDescent="0.2">
      <c r="B1301" s="3"/>
    </row>
    <row r="1302" spans="2:2" x14ac:dyDescent="0.2">
      <c r="B1302" s="3"/>
    </row>
    <row r="1303" spans="2:2" x14ac:dyDescent="0.2">
      <c r="B1303" s="3"/>
    </row>
    <row r="1304" spans="2:2" x14ac:dyDescent="0.2">
      <c r="B1304" s="3"/>
    </row>
    <row r="1305" spans="2:2" x14ac:dyDescent="0.2">
      <c r="B1305" s="3"/>
    </row>
    <row r="1306" spans="2:2" x14ac:dyDescent="0.2">
      <c r="B1306" s="3"/>
    </row>
    <row r="1307" spans="2:2" x14ac:dyDescent="0.2">
      <c r="B1307" s="3"/>
    </row>
    <row r="1308" spans="2:2" x14ac:dyDescent="0.2">
      <c r="B1308" s="3"/>
    </row>
    <row r="1309" spans="2:2" x14ac:dyDescent="0.2">
      <c r="B1309" s="3"/>
    </row>
    <row r="1310" spans="2:2" x14ac:dyDescent="0.2">
      <c r="B1310" s="3"/>
    </row>
    <row r="1311" spans="2:2" x14ac:dyDescent="0.2">
      <c r="B1311" s="3"/>
    </row>
    <row r="1312" spans="2:2" x14ac:dyDescent="0.2">
      <c r="B1312" s="3"/>
    </row>
    <row r="1313" spans="2:2" x14ac:dyDescent="0.2">
      <c r="B1313" s="3"/>
    </row>
    <row r="1314" spans="2:2" x14ac:dyDescent="0.2">
      <c r="B1314" s="3"/>
    </row>
    <row r="1315" spans="2:2" x14ac:dyDescent="0.2">
      <c r="B1315" s="3"/>
    </row>
    <row r="1316" spans="2:2" x14ac:dyDescent="0.2">
      <c r="B1316" s="3"/>
    </row>
    <row r="1317" spans="2:2" x14ac:dyDescent="0.2">
      <c r="B1317" s="3"/>
    </row>
    <row r="1318" spans="2:2" x14ac:dyDescent="0.2">
      <c r="B1318" s="3"/>
    </row>
    <row r="1319" spans="2:2" x14ac:dyDescent="0.2">
      <c r="B1319" s="3"/>
    </row>
    <row r="1320" spans="2:2" x14ac:dyDescent="0.2">
      <c r="B1320" s="3"/>
    </row>
    <row r="1321" spans="2:2" x14ac:dyDescent="0.2">
      <c r="B1321" s="3"/>
    </row>
    <row r="1322" spans="2:2" x14ac:dyDescent="0.2">
      <c r="B1322" s="3"/>
    </row>
    <row r="1323" spans="2:2" x14ac:dyDescent="0.2">
      <c r="B1323" s="3"/>
    </row>
    <row r="1324" spans="2:2" x14ac:dyDescent="0.2">
      <c r="B1324" s="3"/>
    </row>
    <row r="1325" spans="2:2" x14ac:dyDescent="0.2">
      <c r="B1325" s="3"/>
    </row>
    <row r="1326" spans="2:2" x14ac:dyDescent="0.2">
      <c r="B1326" s="3"/>
    </row>
    <row r="1327" spans="2:2" x14ac:dyDescent="0.2">
      <c r="B1327" s="3"/>
    </row>
    <row r="1328" spans="2:2" x14ac:dyDescent="0.2">
      <c r="B1328" s="3"/>
    </row>
    <row r="1329" spans="2:2" x14ac:dyDescent="0.2">
      <c r="B1329" s="3"/>
    </row>
    <row r="1330" spans="2:2" x14ac:dyDescent="0.2">
      <c r="B1330" s="3"/>
    </row>
    <row r="1331" spans="2:2" x14ac:dyDescent="0.2">
      <c r="B1331" s="3"/>
    </row>
    <row r="1332" spans="2:2" x14ac:dyDescent="0.2">
      <c r="B1332" s="3"/>
    </row>
    <row r="1333" spans="2:2" x14ac:dyDescent="0.2">
      <c r="B1333" s="3"/>
    </row>
    <row r="1334" spans="2:2" x14ac:dyDescent="0.2">
      <c r="B1334" s="3"/>
    </row>
    <row r="1335" spans="2:2" x14ac:dyDescent="0.2">
      <c r="B1335" s="3"/>
    </row>
    <row r="1336" spans="2:2" x14ac:dyDescent="0.2">
      <c r="B1336" s="3"/>
    </row>
    <row r="1337" spans="2:2" x14ac:dyDescent="0.2">
      <c r="B1337" s="3"/>
    </row>
    <row r="1338" spans="2:2" x14ac:dyDescent="0.2">
      <c r="B1338" s="3"/>
    </row>
    <row r="1339" spans="2:2" x14ac:dyDescent="0.2">
      <c r="B1339" s="3"/>
    </row>
    <row r="1340" spans="2:2" x14ac:dyDescent="0.2">
      <c r="B1340" s="3"/>
    </row>
    <row r="1341" spans="2:2" x14ac:dyDescent="0.2">
      <c r="B1341" s="3"/>
    </row>
    <row r="1342" spans="2:2" x14ac:dyDescent="0.2">
      <c r="B1342" s="3"/>
    </row>
    <row r="1343" spans="2:2" x14ac:dyDescent="0.2">
      <c r="B1343" s="3"/>
    </row>
    <row r="1344" spans="2:2" x14ac:dyDescent="0.2">
      <c r="B1344" s="3"/>
    </row>
    <row r="1345" spans="2:2" x14ac:dyDescent="0.2">
      <c r="B1345" s="3"/>
    </row>
    <row r="1346" spans="2:2" x14ac:dyDescent="0.2">
      <c r="B1346" s="3"/>
    </row>
    <row r="1347" spans="2:2" x14ac:dyDescent="0.2">
      <c r="B1347" s="3"/>
    </row>
    <row r="1348" spans="2:2" x14ac:dyDescent="0.2">
      <c r="B1348" s="3"/>
    </row>
    <row r="1349" spans="2:2" x14ac:dyDescent="0.2">
      <c r="B1349" s="3"/>
    </row>
    <row r="1350" spans="2:2" x14ac:dyDescent="0.2">
      <c r="B1350" s="3"/>
    </row>
    <row r="1351" spans="2:2" x14ac:dyDescent="0.2">
      <c r="B1351" s="3"/>
    </row>
    <row r="1352" spans="2:2" x14ac:dyDescent="0.2">
      <c r="B1352" s="3"/>
    </row>
    <row r="1353" spans="2:2" x14ac:dyDescent="0.2">
      <c r="B1353" s="3"/>
    </row>
    <row r="1354" spans="2:2" x14ac:dyDescent="0.2">
      <c r="B1354" s="3"/>
    </row>
    <row r="1355" spans="2:2" x14ac:dyDescent="0.2">
      <c r="B1355" s="3"/>
    </row>
    <row r="1356" spans="2:2" x14ac:dyDescent="0.2">
      <c r="B1356" s="3"/>
    </row>
    <row r="1357" spans="2:2" x14ac:dyDescent="0.2">
      <c r="B1357" s="3"/>
    </row>
    <row r="1358" spans="2:2" x14ac:dyDescent="0.2">
      <c r="B1358" s="3"/>
    </row>
    <row r="1359" spans="2:2" x14ac:dyDescent="0.2">
      <c r="B1359" s="3"/>
    </row>
    <row r="1360" spans="2:2" x14ac:dyDescent="0.2">
      <c r="B1360" s="3"/>
    </row>
    <row r="1361" spans="2:2" x14ac:dyDescent="0.2">
      <c r="B1361" s="3"/>
    </row>
    <row r="1362" spans="2:2" x14ac:dyDescent="0.2">
      <c r="B1362" s="3"/>
    </row>
    <row r="1363" spans="2:2" x14ac:dyDescent="0.2">
      <c r="B1363" s="3"/>
    </row>
    <row r="1364" spans="2:2" x14ac:dyDescent="0.2">
      <c r="B1364" s="3"/>
    </row>
    <row r="1365" spans="2:2" x14ac:dyDescent="0.2">
      <c r="B1365" s="3"/>
    </row>
    <row r="1366" spans="2:2" x14ac:dyDescent="0.2">
      <c r="B1366" s="3"/>
    </row>
    <row r="1367" spans="2:2" x14ac:dyDescent="0.2">
      <c r="B1367" s="3"/>
    </row>
    <row r="1368" spans="2:2" x14ac:dyDescent="0.2">
      <c r="B1368" s="3"/>
    </row>
    <row r="1369" spans="2:2" x14ac:dyDescent="0.2">
      <c r="B1369" s="3"/>
    </row>
    <row r="1370" spans="2:2" x14ac:dyDescent="0.2">
      <c r="B1370" s="3"/>
    </row>
    <row r="1371" spans="2:2" x14ac:dyDescent="0.2">
      <c r="B1371" s="3"/>
    </row>
    <row r="1372" spans="2:2" x14ac:dyDescent="0.2">
      <c r="B1372" s="3"/>
    </row>
    <row r="1373" spans="2:2" x14ac:dyDescent="0.2">
      <c r="B1373" s="3"/>
    </row>
    <row r="1374" spans="2:2" x14ac:dyDescent="0.2">
      <c r="B1374" s="3"/>
    </row>
    <row r="1375" spans="2:2" x14ac:dyDescent="0.2">
      <c r="B1375" s="3"/>
    </row>
    <row r="1376" spans="2:2" x14ac:dyDescent="0.2">
      <c r="B1376" s="3"/>
    </row>
    <row r="1377" spans="2:2" x14ac:dyDescent="0.2">
      <c r="B1377" s="3"/>
    </row>
    <row r="1378" spans="2:2" x14ac:dyDescent="0.2">
      <c r="B1378" s="3"/>
    </row>
    <row r="1379" spans="2:2" x14ac:dyDescent="0.2">
      <c r="B1379" s="3"/>
    </row>
    <row r="1380" spans="2:2" x14ac:dyDescent="0.2">
      <c r="B1380" s="3"/>
    </row>
    <row r="1381" spans="2:2" x14ac:dyDescent="0.2">
      <c r="B1381" s="3"/>
    </row>
    <row r="1382" spans="2:2" x14ac:dyDescent="0.2">
      <c r="B1382" s="3"/>
    </row>
    <row r="1383" spans="2:2" x14ac:dyDescent="0.2">
      <c r="B1383" s="3"/>
    </row>
    <row r="1384" spans="2:2" x14ac:dyDescent="0.2">
      <c r="B1384" s="3"/>
    </row>
    <row r="1385" spans="2:2" x14ac:dyDescent="0.2">
      <c r="B1385" s="3"/>
    </row>
    <row r="1386" spans="2:2" x14ac:dyDescent="0.2">
      <c r="B1386" s="3"/>
    </row>
    <row r="1387" spans="2:2" x14ac:dyDescent="0.2">
      <c r="B1387" s="3"/>
    </row>
    <row r="1388" spans="2:2" x14ac:dyDescent="0.2">
      <c r="B1388" s="3"/>
    </row>
    <row r="1389" spans="2:2" x14ac:dyDescent="0.2">
      <c r="B1389" s="3"/>
    </row>
    <row r="1390" spans="2:2" x14ac:dyDescent="0.2">
      <c r="B1390" s="3"/>
    </row>
    <row r="1391" spans="2:2" x14ac:dyDescent="0.2">
      <c r="B1391" s="3"/>
    </row>
    <row r="1392" spans="2:2" x14ac:dyDescent="0.2">
      <c r="B1392" s="3"/>
    </row>
    <row r="1393" spans="2:2" x14ac:dyDescent="0.2">
      <c r="B1393" s="3"/>
    </row>
    <row r="1394" spans="2:2" x14ac:dyDescent="0.2">
      <c r="B1394" s="3"/>
    </row>
    <row r="1395" spans="2:2" x14ac:dyDescent="0.2">
      <c r="B1395" s="3"/>
    </row>
    <row r="1396" spans="2:2" x14ac:dyDescent="0.2">
      <c r="B1396" s="3"/>
    </row>
    <row r="1397" spans="2:2" x14ac:dyDescent="0.2">
      <c r="B1397" s="3"/>
    </row>
    <row r="1398" spans="2:2" x14ac:dyDescent="0.2">
      <c r="B1398" s="3"/>
    </row>
    <row r="1399" spans="2:2" x14ac:dyDescent="0.2">
      <c r="B1399" s="3"/>
    </row>
    <row r="1400" spans="2:2" x14ac:dyDescent="0.2">
      <c r="B1400" s="3"/>
    </row>
    <row r="1401" spans="2:2" x14ac:dyDescent="0.2">
      <c r="B1401" s="3"/>
    </row>
    <row r="1402" spans="2:2" x14ac:dyDescent="0.2">
      <c r="B1402" s="3"/>
    </row>
    <row r="1403" spans="2:2" x14ac:dyDescent="0.2">
      <c r="B1403" s="3"/>
    </row>
    <row r="1404" spans="2:2" x14ac:dyDescent="0.2">
      <c r="B1404" s="3"/>
    </row>
    <row r="1405" spans="2:2" x14ac:dyDescent="0.2">
      <c r="B1405" s="3"/>
    </row>
    <row r="1406" spans="2:2" x14ac:dyDescent="0.2">
      <c r="B1406" s="3"/>
    </row>
    <row r="1407" spans="2:2" x14ac:dyDescent="0.2">
      <c r="B1407" s="3"/>
    </row>
    <row r="1408" spans="2:2" x14ac:dyDescent="0.2">
      <c r="B1408" s="3"/>
    </row>
    <row r="1409" spans="2:2" x14ac:dyDescent="0.2">
      <c r="B1409" s="3"/>
    </row>
    <row r="1410" spans="2:2" x14ac:dyDescent="0.2">
      <c r="B1410" s="3"/>
    </row>
    <row r="1411" spans="2:2" x14ac:dyDescent="0.2">
      <c r="B1411" s="3"/>
    </row>
    <row r="1412" spans="2:2" x14ac:dyDescent="0.2">
      <c r="B1412" s="3"/>
    </row>
    <row r="1413" spans="2:2" x14ac:dyDescent="0.2">
      <c r="B1413" s="3"/>
    </row>
    <row r="1414" spans="2:2" x14ac:dyDescent="0.2">
      <c r="B1414" s="3"/>
    </row>
    <row r="1415" spans="2:2" x14ac:dyDescent="0.2">
      <c r="B1415" s="3"/>
    </row>
    <row r="1416" spans="2:2" x14ac:dyDescent="0.2">
      <c r="B1416" s="3"/>
    </row>
    <row r="1417" spans="2:2" x14ac:dyDescent="0.2">
      <c r="B1417" s="3"/>
    </row>
    <row r="1418" spans="2:2" x14ac:dyDescent="0.2">
      <c r="B1418" s="3"/>
    </row>
    <row r="1419" spans="2:2" x14ac:dyDescent="0.2">
      <c r="B1419" s="3"/>
    </row>
    <row r="1420" spans="2:2" x14ac:dyDescent="0.2">
      <c r="B1420" s="3"/>
    </row>
    <row r="1421" spans="2:2" x14ac:dyDescent="0.2">
      <c r="B1421" s="3"/>
    </row>
    <row r="1422" spans="2:2" x14ac:dyDescent="0.2">
      <c r="B1422" s="3"/>
    </row>
    <row r="1423" spans="2:2" x14ac:dyDescent="0.2">
      <c r="B1423" s="3"/>
    </row>
    <row r="1424" spans="2:2" x14ac:dyDescent="0.2">
      <c r="B1424" s="3"/>
    </row>
    <row r="1425" spans="2:2" x14ac:dyDescent="0.2">
      <c r="B1425" s="3"/>
    </row>
    <row r="1426" spans="2:2" x14ac:dyDescent="0.2">
      <c r="B1426" s="3"/>
    </row>
    <row r="1427" spans="2:2" x14ac:dyDescent="0.2">
      <c r="B1427" s="3"/>
    </row>
    <row r="1428" spans="2:2" x14ac:dyDescent="0.2">
      <c r="B1428" s="3"/>
    </row>
    <row r="1429" spans="2:2" x14ac:dyDescent="0.2">
      <c r="B1429" s="3"/>
    </row>
    <row r="1430" spans="2:2" x14ac:dyDescent="0.2">
      <c r="B1430" s="3"/>
    </row>
    <row r="1431" spans="2:2" x14ac:dyDescent="0.2">
      <c r="B1431" s="3"/>
    </row>
    <row r="1432" spans="2:2" x14ac:dyDescent="0.2">
      <c r="B1432" s="3"/>
    </row>
    <row r="1433" spans="2:2" x14ac:dyDescent="0.2">
      <c r="B1433" s="3"/>
    </row>
    <row r="1434" spans="2:2" x14ac:dyDescent="0.2">
      <c r="B1434" s="3"/>
    </row>
    <row r="1435" spans="2:2" x14ac:dyDescent="0.2">
      <c r="B1435" s="3"/>
    </row>
    <row r="1436" spans="2:2" x14ac:dyDescent="0.2">
      <c r="B1436" s="3"/>
    </row>
    <row r="1437" spans="2:2" x14ac:dyDescent="0.2">
      <c r="B1437" s="3"/>
    </row>
    <row r="1438" spans="2:2" x14ac:dyDescent="0.2">
      <c r="B1438" s="3"/>
    </row>
    <row r="1439" spans="2:2" x14ac:dyDescent="0.2">
      <c r="B1439" s="3"/>
    </row>
    <row r="1440" spans="2:2" x14ac:dyDescent="0.2">
      <c r="B1440" s="3"/>
    </row>
    <row r="1441" spans="2:2" x14ac:dyDescent="0.2">
      <c r="B1441" s="3"/>
    </row>
    <row r="1442" spans="2:2" x14ac:dyDescent="0.2">
      <c r="B1442" s="3"/>
    </row>
    <row r="1443" spans="2:2" x14ac:dyDescent="0.2">
      <c r="B1443" s="3"/>
    </row>
    <row r="1444" spans="2:2" x14ac:dyDescent="0.2">
      <c r="B1444" s="3"/>
    </row>
    <row r="1445" spans="2:2" x14ac:dyDescent="0.2">
      <c r="B1445" s="3"/>
    </row>
    <row r="1446" spans="2:2" x14ac:dyDescent="0.2">
      <c r="B1446" s="3"/>
    </row>
    <row r="1447" spans="2:2" x14ac:dyDescent="0.2">
      <c r="B1447" s="3"/>
    </row>
    <row r="1448" spans="2:2" x14ac:dyDescent="0.2">
      <c r="B1448" s="3"/>
    </row>
    <row r="1449" spans="2:2" x14ac:dyDescent="0.2">
      <c r="B1449" s="3"/>
    </row>
    <row r="1450" spans="2:2" x14ac:dyDescent="0.2">
      <c r="B1450" s="3"/>
    </row>
    <row r="1451" spans="2:2" x14ac:dyDescent="0.2">
      <c r="B1451" s="3"/>
    </row>
    <row r="1452" spans="2:2" x14ac:dyDescent="0.2">
      <c r="B1452" s="3"/>
    </row>
    <row r="1453" spans="2:2" x14ac:dyDescent="0.2">
      <c r="B1453" s="3"/>
    </row>
    <row r="1454" spans="2:2" x14ac:dyDescent="0.2">
      <c r="B1454" s="3"/>
    </row>
    <row r="1455" spans="2:2" x14ac:dyDescent="0.2">
      <c r="B1455" s="3"/>
    </row>
    <row r="1456" spans="2:2" x14ac:dyDescent="0.2">
      <c r="B1456" s="3"/>
    </row>
    <row r="1457" spans="2:2" x14ac:dyDescent="0.2">
      <c r="B1457" s="3"/>
    </row>
    <row r="1458" spans="2:2" x14ac:dyDescent="0.2">
      <c r="B1458" s="3"/>
    </row>
    <row r="1459" spans="2:2" x14ac:dyDescent="0.2">
      <c r="B1459" s="3"/>
    </row>
    <row r="1460" spans="2:2" x14ac:dyDescent="0.2">
      <c r="B1460" s="3"/>
    </row>
    <row r="1461" spans="2:2" x14ac:dyDescent="0.2">
      <c r="B1461" s="3"/>
    </row>
    <row r="1462" spans="2:2" x14ac:dyDescent="0.2">
      <c r="B1462" s="3"/>
    </row>
    <row r="1463" spans="2:2" x14ac:dyDescent="0.2">
      <c r="B1463" s="3"/>
    </row>
    <row r="1464" spans="2:2" x14ac:dyDescent="0.2">
      <c r="B1464" s="3"/>
    </row>
    <row r="1465" spans="2:2" x14ac:dyDescent="0.2">
      <c r="B1465" s="3"/>
    </row>
    <row r="1466" spans="2:2" x14ac:dyDescent="0.2">
      <c r="B1466" s="3"/>
    </row>
    <row r="1467" spans="2:2" x14ac:dyDescent="0.2">
      <c r="B1467" s="3"/>
    </row>
    <row r="1468" spans="2:2" x14ac:dyDescent="0.2">
      <c r="B1468" s="3"/>
    </row>
    <row r="1469" spans="2:2" x14ac:dyDescent="0.2">
      <c r="B1469" s="3"/>
    </row>
    <row r="1470" spans="2:2" x14ac:dyDescent="0.2">
      <c r="B1470" s="3"/>
    </row>
    <row r="1471" spans="2:2" x14ac:dyDescent="0.2">
      <c r="B1471" s="3"/>
    </row>
    <row r="1472" spans="2:2" x14ac:dyDescent="0.2">
      <c r="B1472" s="3"/>
    </row>
    <row r="1473" spans="2:2" x14ac:dyDescent="0.2">
      <c r="B1473" s="3"/>
    </row>
    <row r="1474" spans="2:2" x14ac:dyDescent="0.2">
      <c r="B1474" s="3"/>
    </row>
    <row r="1475" spans="2:2" x14ac:dyDescent="0.2">
      <c r="B1475" s="3"/>
    </row>
    <row r="1476" spans="2:2" x14ac:dyDescent="0.2">
      <c r="B1476" s="3"/>
    </row>
    <row r="1477" spans="2:2" x14ac:dyDescent="0.2">
      <c r="B1477" s="3"/>
    </row>
    <row r="1478" spans="2:2" x14ac:dyDescent="0.2">
      <c r="B1478" s="3"/>
    </row>
    <row r="1479" spans="2:2" x14ac:dyDescent="0.2">
      <c r="B1479" s="3"/>
    </row>
    <row r="1480" spans="2:2" x14ac:dyDescent="0.2">
      <c r="B1480" s="3"/>
    </row>
    <row r="1481" spans="2:2" x14ac:dyDescent="0.2">
      <c r="B1481" s="3"/>
    </row>
    <row r="1482" spans="2:2" x14ac:dyDescent="0.2">
      <c r="B1482" s="3"/>
    </row>
    <row r="1483" spans="2:2" x14ac:dyDescent="0.2">
      <c r="B1483" s="3"/>
    </row>
    <row r="1484" spans="2:2" x14ac:dyDescent="0.2">
      <c r="B1484" s="3"/>
    </row>
    <row r="1485" spans="2:2" x14ac:dyDescent="0.2">
      <c r="B1485" s="3"/>
    </row>
    <row r="1486" spans="2:2" x14ac:dyDescent="0.2">
      <c r="B1486" s="3"/>
    </row>
    <row r="1487" spans="2:2" x14ac:dyDescent="0.2">
      <c r="B1487" s="3"/>
    </row>
    <row r="1488" spans="2:2" x14ac:dyDescent="0.2">
      <c r="B1488" s="3"/>
    </row>
    <row r="1489" spans="2:2" x14ac:dyDescent="0.2">
      <c r="B1489" s="3"/>
    </row>
    <row r="1490" spans="2:2" x14ac:dyDescent="0.2">
      <c r="B1490" s="3"/>
    </row>
    <row r="1491" spans="2:2" x14ac:dyDescent="0.2">
      <c r="B1491" s="3"/>
    </row>
    <row r="1492" spans="2:2" x14ac:dyDescent="0.2">
      <c r="B1492" s="3"/>
    </row>
    <row r="1493" spans="2:2" x14ac:dyDescent="0.2">
      <c r="B1493" s="3"/>
    </row>
    <row r="1494" spans="2:2" x14ac:dyDescent="0.2">
      <c r="B1494" s="3"/>
    </row>
    <row r="1495" spans="2:2" x14ac:dyDescent="0.2">
      <c r="B1495" s="3"/>
    </row>
    <row r="1496" spans="2:2" x14ac:dyDescent="0.2">
      <c r="B1496" s="3"/>
    </row>
    <row r="1497" spans="2:2" x14ac:dyDescent="0.2">
      <c r="B1497" s="3"/>
    </row>
    <row r="1498" spans="2:2" x14ac:dyDescent="0.2">
      <c r="B1498" s="3"/>
    </row>
    <row r="1499" spans="2:2" x14ac:dyDescent="0.2">
      <c r="B1499" s="3"/>
    </row>
    <row r="1500" spans="2:2" x14ac:dyDescent="0.2">
      <c r="B1500" s="3"/>
    </row>
    <row r="1501" spans="2:2" x14ac:dyDescent="0.2">
      <c r="B1501" s="3"/>
    </row>
    <row r="1502" spans="2:2" x14ac:dyDescent="0.2">
      <c r="B1502" s="3"/>
    </row>
    <row r="1503" spans="2:2" x14ac:dyDescent="0.2">
      <c r="B1503" s="3"/>
    </row>
    <row r="1504" spans="2:2" x14ac:dyDescent="0.2">
      <c r="B1504" s="3"/>
    </row>
    <row r="1505" spans="2:2" x14ac:dyDescent="0.2">
      <c r="B1505" s="3"/>
    </row>
    <row r="1506" spans="2:2" x14ac:dyDescent="0.2">
      <c r="B1506" s="3"/>
    </row>
    <row r="1507" spans="2:2" x14ac:dyDescent="0.2">
      <c r="B1507" s="3"/>
    </row>
    <row r="1508" spans="2:2" x14ac:dyDescent="0.2">
      <c r="B1508" s="3"/>
    </row>
    <row r="1509" spans="2:2" x14ac:dyDescent="0.2">
      <c r="B1509" s="3"/>
    </row>
    <row r="1510" spans="2:2" x14ac:dyDescent="0.2">
      <c r="B1510" s="3"/>
    </row>
    <row r="1511" spans="2:2" x14ac:dyDescent="0.2">
      <c r="B1511" s="3"/>
    </row>
    <row r="1512" spans="2:2" x14ac:dyDescent="0.2">
      <c r="B1512" s="3"/>
    </row>
    <row r="1513" spans="2:2" x14ac:dyDescent="0.2">
      <c r="B1513" s="3"/>
    </row>
    <row r="1514" spans="2:2" x14ac:dyDescent="0.2">
      <c r="B1514" s="3"/>
    </row>
    <row r="1515" spans="2:2" x14ac:dyDescent="0.2">
      <c r="B1515" s="3"/>
    </row>
    <row r="1516" spans="2:2" x14ac:dyDescent="0.2">
      <c r="B1516" s="3"/>
    </row>
    <row r="1517" spans="2:2" x14ac:dyDescent="0.2">
      <c r="B1517" s="3"/>
    </row>
    <row r="1518" spans="2:2" x14ac:dyDescent="0.2">
      <c r="B1518" s="3"/>
    </row>
    <row r="1519" spans="2:2" x14ac:dyDescent="0.2">
      <c r="B1519" s="3"/>
    </row>
    <row r="1520" spans="2:2" x14ac:dyDescent="0.2">
      <c r="B1520" s="3"/>
    </row>
    <row r="1521" spans="2:2" x14ac:dyDescent="0.2">
      <c r="B1521" s="3"/>
    </row>
    <row r="1522" spans="2:2" x14ac:dyDescent="0.2">
      <c r="B1522" s="3"/>
    </row>
    <row r="1523" spans="2:2" x14ac:dyDescent="0.2">
      <c r="B1523" s="3"/>
    </row>
    <row r="1524" spans="2:2" x14ac:dyDescent="0.2">
      <c r="B1524" s="3"/>
    </row>
    <row r="1525" spans="2:2" x14ac:dyDescent="0.2">
      <c r="B1525" s="3"/>
    </row>
    <row r="1526" spans="2:2" x14ac:dyDescent="0.2">
      <c r="B1526" s="3"/>
    </row>
    <row r="1527" spans="2:2" x14ac:dyDescent="0.2">
      <c r="B1527" s="3"/>
    </row>
    <row r="1528" spans="2:2" x14ac:dyDescent="0.2">
      <c r="B1528" s="3"/>
    </row>
    <row r="1529" spans="2:2" x14ac:dyDescent="0.2">
      <c r="B1529" s="3"/>
    </row>
    <row r="1530" spans="2:2" x14ac:dyDescent="0.2">
      <c r="B1530" s="3"/>
    </row>
    <row r="1531" spans="2:2" x14ac:dyDescent="0.2">
      <c r="B1531" s="3"/>
    </row>
    <row r="1532" spans="2:2" x14ac:dyDescent="0.2">
      <c r="B1532" s="3"/>
    </row>
    <row r="1533" spans="2:2" x14ac:dyDescent="0.2">
      <c r="B1533" s="3"/>
    </row>
    <row r="1534" spans="2:2" x14ac:dyDescent="0.2">
      <c r="B1534" s="3"/>
    </row>
    <row r="1535" spans="2:2" x14ac:dyDescent="0.2">
      <c r="B1535" s="3"/>
    </row>
    <row r="1536" spans="2:2" x14ac:dyDescent="0.2">
      <c r="B1536" s="3"/>
    </row>
    <row r="1537" spans="2:2" x14ac:dyDescent="0.2">
      <c r="B1537" s="3"/>
    </row>
    <row r="1538" spans="2:2" x14ac:dyDescent="0.2">
      <c r="B1538" s="3"/>
    </row>
    <row r="1539" spans="2:2" x14ac:dyDescent="0.2">
      <c r="B1539" s="3"/>
    </row>
    <row r="1540" spans="2:2" x14ac:dyDescent="0.2">
      <c r="B1540" s="3"/>
    </row>
    <row r="1541" spans="2:2" x14ac:dyDescent="0.2">
      <c r="B1541" s="3"/>
    </row>
    <row r="1542" spans="2:2" x14ac:dyDescent="0.2">
      <c r="B1542" s="3"/>
    </row>
    <row r="1543" spans="2:2" x14ac:dyDescent="0.2">
      <c r="B1543" s="3"/>
    </row>
    <row r="1544" spans="2:2" x14ac:dyDescent="0.2">
      <c r="B1544" s="3"/>
    </row>
    <row r="1545" spans="2:2" x14ac:dyDescent="0.2">
      <c r="B1545" s="3"/>
    </row>
    <row r="1546" spans="2:2" x14ac:dyDescent="0.2">
      <c r="B1546" s="3"/>
    </row>
    <row r="1547" spans="2:2" x14ac:dyDescent="0.2">
      <c r="B1547" s="3"/>
    </row>
    <row r="1548" spans="2:2" x14ac:dyDescent="0.2">
      <c r="B1548" s="3"/>
    </row>
    <row r="1549" spans="2:2" x14ac:dyDescent="0.2">
      <c r="B1549" s="3"/>
    </row>
    <row r="1550" spans="2:2" x14ac:dyDescent="0.2">
      <c r="B1550" s="3"/>
    </row>
    <row r="1551" spans="2:2" x14ac:dyDescent="0.2">
      <c r="B1551" s="3"/>
    </row>
    <row r="1552" spans="2:2" x14ac:dyDescent="0.2">
      <c r="B1552" s="3"/>
    </row>
    <row r="1553" spans="2:2" x14ac:dyDescent="0.2">
      <c r="B1553" s="3"/>
    </row>
    <row r="1554" spans="2:2" x14ac:dyDescent="0.2">
      <c r="B1554" s="3"/>
    </row>
    <row r="1555" spans="2:2" x14ac:dyDescent="0.2">
      <c r="B1555" s="3"/>
    </row>
    <row r="1556" spans="2:2" x14ac:dyDescent="0.2">
      <c r="B1556" s="3"/>
    </row>
    <row r="1557" spans="2:2" x14ac:dyDescent="0.2">
      <c r="B1557" s="3"/>
    </row>
    <row r="1558" spans="2:2" x14ac:dyDescent="0.2">
      <c r="B1558" s="3"/>
    </row>
    <row r="1559" spans="2:2" x14ac:dyDescent="0.2">
      <c r="B1559" s="3"/>
    </row>
    <row r="1560" spans="2:2" x14ac:dyDescent="0.2">
      <c r="B1560" s="3"/>
    </row>
    <row r="1561" spans="2:2" x14ac:dyDescent="0.2">
      <c r="B1561" s="3"/>
    </row>
    <row r="1562" spans="2:2" x14ac:dyDescent="0.2">
      <c r="B1562" s="3"/>
    </row>
    <row r="1563" spans="2:2" x14ac:dyDescent="0.2">
      <c r="B1563" s="3"/>
    </row>
    <row r="1564" spans="2:2" x14ac:dyDescent="0.2">
      <c r="B1564" s="3"/>
    </row>
    <row r="1565" spans="2:2" x14ac:dyDescent="0.2">
      <c r="B1565" s="3"/>
    </row>
    <row r="1566" spans="2:2" x14ac:dyDescent="0.2">
      <c r="B1566" s="3"/>
    </row>
    <row r="1567" spans="2:2" x14ac:dyDescent="0.2">
      <c r="B1567" s="3"/>
    </row>
    <row r="1568" spans="2:2" x14ac:dyDescent="0.2">
      <c r="B1568" s="3"/>
    </row>
    <row r="1569" spans="2:2" x14ac:dyDescent="0.2">
      <c r="B1569" s="3"/>
    </row>
    <row r="1570" spans="2:2" x14ac:dyDescent="0.2">
      <c r="B1570" s="3"/>
    </row>
    <row r="1571" spans="2:2" x14ac:dyDescent="0.2">
      <c r="B1571" s="3"/>
    </row>
    <row r="1572" spans="2:2" x14ac:dyDescent="0.2">
      <c r="B1572" s="3"/>
    </row>
    <row r="1573" spans="2:2" x14ac:dyDescent="0.2">
      <c r="B1573" s="3"/>
    </row>
    <row r="1574" spans="2:2" x14ac:dyDescent="0.2">
      <c r="B1574" s="3"/>
    </row>
    <row r="1575" spans="2:2" x14ac:dyDescent="0.2">
      <c r="B1575" s="3"/>
    </row>
    <row r="1576" spans="2:2" x14ac:dyDescent="0.2">
      <c r="B1576" s="3"/>
    </row>
    <row r="1577" spans="2:2" x14ac:dyDescent="0.2">
      <c r="B1577" s="3"/>
    </row>
    <row r="1578" spans="2:2" x14ac:dyDescent="0.2">
      <c r="B1578" s="3"/>
    </row>
    <row r="1579" spans="2:2" x14ac:dyDescent="0.2">
      <c r="B1579" s="3"/>
    </row>
    <row r="1580" spans="2:2" x14ac:dyDescent="0.2">
      <c r="B1580" s="3"/>
    </row>
    <row r="1581" spans="2:2" x14ac:dyDescent="0.2">
      <c r="B1581" s="3"/>
    </row>
    <row r="1582" spans="2:2" x14ac:dyDescent="0.2">
      <c r="B1582" s="3"/>
    </row>
    <row r="1583" spans="2:2" x14ac:dyDescent="0.2">
      <c r="B1583" s="3"/>
    </row>
    <row r="1584" spans="2:2" x14ac:dyDescent="0.2">
      <c r="B1584" s="3"/>
    </row>
    <row r="1585" spans="2:2" x14ac:dyDescent="0.2">
      <c r="B1585" s="3"/>
    </row>
    <row r="1586" spans="2:2" x14ac:dyDescent="0.2">
      <c r="B1586" s="3"/>
    </row>
    <row r="1587" spans="2:2" x14ac:dyDescent="0.2">
      <c r="B1587" s="3"/>
    </row>
    <row r="1588" spans="2:2" x14ac:dyDescent="0.2">
      <c r="B1588" s="3"/>
    </row>
    <row r="1589" spans="2:2" x14ac:dyDescent="0.2">
      <c r="B1589" s="3"/>
    </row>
    <row r="1590" spans="2:2" x14ac:dyDescent="0.2">
      <c r="B1590" s="3"/>
    </row>
    <row r="1591" spans="2:2" x14ac:dyDescent="0.2">
      <c r="B1591" s="3"/>
    </row>
    <row r="1592" spans="2:2" x14ac:dyDescent="0.2">
      <c r="B1592" s="3"/>
    </row>
    <row r="1593" spans="2:2" x14ac:dyDescent="0.2">
      <c r="B1593" s="3"/>
    </row>
    <row r="1594" spans="2:2" x14ac:dyDescent="0.2">
      <c r="B1594" s="3"/>
    </row>
    <row r="1595" spans="2:2" x14ac:dyDescent="0.2">
      <c r="B1595" s="3"/>
    </row>
    <row r="1596" spans="2:2" x14ac:dyDescent="0.2">
      <c r="B1596" s="3"/>
    </row>
    <row r="1597" spans="2:2" x14ac:dyDescent="0.2">
      <c r="B1597" s="3"/>
    </row>
    <row r="1598" spans="2:2" x14ac:dyDescent="0.2">
      <c r="B1598" s="3"/>
    </row>
    <row r="1599" spans="2:2" x14ac:dyDescent="0.2">
      <c r="B1599" s="3"/>
    </row>
    <row r="1600" spans="2:2" x14ac:dyDescent="0.2">
      <c r="B1600" s="3"/>
    </row>
    <row r="1601" spans="2:2" x14ac:dyDescent="0.2">
      <c r="B1601" s="3"/>
    </row>
    <row r="1602" spans="2:2" x14ac:dyDescent="0.2">
      <c r="B1602" s="3"/>
    </row>
    <row r="1603" spans="2:2" x14ac:dyDescent="0.2">
      <c r="B1603" s="3"/>
    </row>
    <row r="1604" spans="2:2" x14ac:dyDescent="0.2">
      <c r="B1604" s="3"/>
    </row>
    <row r="1605" spans="2:2" x14ac:dyDescent="0.2">
      <c r="B1605" s="3"/>
    </row>
    <row r="1606" spans="2:2" x14ac:dyDescent="0.2">
      <c r="B1606" s="3"/>
    </row>
    <row r="1607" spans="2:2" x14ac:dyDescent="0.2">
      <c r="B1607" s="3"/>
    </row>
    <row r="1608" spans="2:2" x14ac:dyDescent="0.2">
      <c r="B1608" s="3"/>
    </row>
    <row r="1609" spans="2:2" x14ac:dyDescent="0.2">
      <c r="B1609" s="3"/>
    </row>
    <row r="1610" spans="2:2" x14ac:dyDescent="0.2">
      <c r="B1610" s="3"/>
    </row>
    <row r="1611" spans="2:2" x14ac:dyDescent="0.2">
      <c r="B1611" s="3"/>
    </row>
    <row r="1612" spans="2:2" x14ac:dyDescent="0.2">
      <c r="B1612" s="3"/>
    </row>
    <row r="1613" spans="2:2" x14ac:dyDescent="0.2">
      <c r="B1613" s="3"/>
    </row>
    <row r="1614" spans="2:2" x14ac:dyDescent="0.2">
      <c r="B1614" s="3"/>
    </row>
    <row r="1615" spans="2:2" x14ac:dyDescent="0.2">
      <c r="B1615" s="3"/>
    </row>
    <row r="1616" spans="2:2" x14ac:dyDescent="0.2">
      <c r="B1616" s="3"/>
    </row>
    <row r="1617" spans="2:2" x14ac:dyDescent="0.2">
      <c r="B1617" s="3"/>
    </row>
    <row r="1618" spans="2:2" x14ac:dyDescent="0.2">
      <c r="B1618" s="3"/>
    </row>
    <row r="1619" spans="2:2" x14ac:dyDescent="0.2">
      <c r="B1619" s="3"/>
    </row>
    <row r="1620" spans="2:2" x14ac:dyDescent="0.2">
      <c r="B1620" s="3"/>
    </row>
    <row r="1621" spans="2:2" x14ac:dyDescent="0.2">
      <c r="B1621" s="3"/>
    </row>
    <row r="1622" spans="2:2" x14ac:dyDescent="0.2">
      <c r="B1622" s="3"/>
    </row>
    <row r="1623" spans="2:2" x14ac:dyDescent="0.2">
      <c r="B1623" s="3"/>
    </row>
    <row r="1624" spans="2:2" x14ac:dyDescent="0.2">
      <c r="B1624" s="3"/>
    </row>
    <row r="1625" spans="2:2" x14ac:dyDescent="0.2">
      <c r="B1625" s="3"/>
    </row>
    <row r="1626" spans="2:2" x14ac:dyDescent="0.2">
      <c r="B1626" s="3"/>
    </row>
    <row r="1627" spans="2:2" x14ac:dyDescent="0.2">
      <c r="B1627" s="3"/>
    </row>
    <row r="1628" spans="2:2" x14ac:dyDescent="0.2">
      <c r="B1628" s="3"/>
    </row>
    <row r="1629" spans="2:2" x14ac:dyDescent="0.2">
      <c r="B1629" s="3"/>
    </row>
    <row r="1630" spans="2:2" x14ac:dyDescent="0.2">
      <c r="B1630" s="3"/>
    </row>
    <row r="1631" spans="2:2" x14ac:dyDescent="0.2">
      <c r="B1631" s="3"/>
    </row>
    <row r="1632" spans="2:2" x14ac:dyDescent="0.2">
      <c r="B1632" s="3"/>
    </row>
    <row r="1633" spans="2:2" x14ac:dyDescent="0.2">
      <c r="B1633" s="3"/>
    </row>
    <row r="1634" spans="2:2" x14ac:dyDescent="0.2">
      <c r="B1634" s="3"/>
    </row>
    <row r="1635" spans="2:2" x14ac:dyDescent="0.2">
      <c r="B1635" s="3"/>
    </row>
    <row r="1636" spans="2:2" x14ac:dyDescent="0.2">
      <c r="B1636" s="3"/>
    </row>
    <row r="1637" spans="2:2" x14ac:dyDescent="0.2">
      <c r="B1637" s="3"/>
    </row>
    <row r="1638" spans="2:2" x14ac:dyDescent="0.2">
      <c r="B1638" s="3"/>
    </row>
    <row r="1639" spans="2:2" x14ac:dyDescent="0.2">
      <c r="B1639" s="3"/>
    </row>
    <row r="1640" spans="2:2" x14ac:dyDescent="0.2">
      <c r="B1640" s="3"/>
    </row>
    <row r="1641" spans="2:2" x14ac:dyDescent="0.2">
      <c r="B1641" s="3"/>
    </row>
    <row r="1642" spans="2:2" x14ac:dyDescent="0.2">
      <c r="B1642" s="3"/>
    </row>
    <row r="1643" spans="2:2" x14ac:dyDescent="0.2">
      <c r="B1643" s="3"/>
    </row>
    <row r="1644" spans="2:2" x14ac:dyDescent="0.2">
      <c r="B1644" s="3"/>
    </row>
    <row r="1645" spans="2:2" x14ac:dyDescent="0.2">
      <c r="B1645" s="3"/>
    </row>
    <row r="1646" spans="2:2" x14ac:dyDescent="0.2">
      <c r="B1646" s="3"/>
    </row>
    <row r="1647" spans="2:2" x14ac:dyDescent="0.2">
      <c r="B1647" s="3"/>
    </row>
    <row r="1648" spans="2:2" x14ac:dyDescent="0.2">
      <c r="B1648" s="3"/>
    </row>
    <row r="1649" spans="2:2" x14ac:dyDescent="0.2">
      <c r="B1649" s="3"/>
    </row>
    <row r="1650" spans="2:2" x14ac:dyDescent="0.2">
      <c r="B1650" s="3"/>
    </row>
    <row r="1651" spans="2:2" x14ac:dyDescent="0.2">
      <c r="B1651" s="3"/>
    </row>
    <row r="1652" spans="2:2" x14ac:dyDescent="0.2">
      <c r="B1652" s="3"/>
    </row>
    <row r="1653" spans="2:2" x14ac:dyDescent="0.2">
      <c r="B1653" s="3"/>
    </row>
    <row r="1654" spans="2:2" x14ac:dyDescent="0.2">
      <c r="B1654" s="3"/>
    </row>
    <row r="1655" spans="2:2" x14ac:dyDescent="0.2">
      <c r="B1655" s="3"/>
    </row>
    <row r="1656" spans="2:2" x14ac:dyDescent="0.2">
      <c r="B1656" s="3"/>
    </row>
    <row r="1657" spans="2:2" x14ac:dyDescent="0.2">
      <c r="B1657" s="3"/>
    </row>
    <row r="1658" spans="2:2" x14ac:dyDescent="0.2">
      <c r="B1658" s="3"/>
    </row>
    <row r="1659" spans="2:2" x14ac:dyDescent="0.2">
      <c r="B1659" s="3"/>
    </row>
    <row r="1660" spans="2:2" x14ac:dyDescent="0.2">
      <c r="B1660" s="3"/>
    </row>
    <row r="1661" spans="2:2" x14ac:dyDescent="0.2">
      <c r="B1661" s="3"/>
    </row>
    <row r="1662" spans="2:2" x14ac:dyDescent="0.2">
      <c r="B1662" s="3"/>
    </row>
    <row r="1663" spans="2:2" x14ac:dyDescent="0.2">
      <c r="B1663" s="3"/>
    </row>
    <row r="1664" spans="2:2" x14ac:dyDescent="0.2">
      <c r="B1664" s="3"/>
    </row>
    <row r="1665" spans="2:2" x14ac:dyDescent="0.2">
      <c r="B1665" s="3"/>
    </row>
    <row r="1666" spans="2:2" x14ac:dyDescent="0.2">
      <c r="B1666" s="3"/>
    </row>
    <row r="1667" spans="2:2" x14ac:dyDescent="0.2">
      <c r="B1667" s="3"/>
    </row>
    <row r="1668" spans="2:2" x14ac:dyDescent="0.2">
      <c r="B1668" s="3"/>
    </row>
    <row r="1669" spans="2:2" x14ac:dyDescent="0.2">
      <c r="B1669" s="3"/>
    </row>
    <row r="1670" spans="2:2" x14ac:dyDescent="0.2">
      <c r="B1670" s="3"/>
    </row>
    <row r="1671" spans="2:2" x14ac:dyDescent="0.2">
      <c r="B1671" s="3"/>
    </row>
    <row r="1672" spans="2:2" x14ac:dyDescent="0.2">
      <c r="B1672" s="3"/>
    </row>
    <row r="1673" spans="2:2" x14ac:dyDescent="0.2">
      <c r="B1673" s="3"/>
    </row>
    <row r="1674" spans="2:2" x14ac:dyDescent="0.2">
      <c r="B1674" s="3"/>
    </row>
    <row r="1675" spans="2:2" x14ac:dyDescent="0.2">
      <c r="B1675" s="3"/>
    </row>
    <row r="1676" spans="2:2" x14ac:dyDescent="0.2">
      <c r="B1676" s="3"/>
    </row>
    <row r="1677" spans="2:2" x14ac:dyDescent="0.2">
      <c r="B1677" s="3"/>
    </row>
    <row r="1678" spans="2:2" x14ac:dyDescent="0.2">
      <c r="B1678" s="3"/>
    </row>
    <row r="1679" spans="2:2" x14ac:dyDescent="0.2">
      <c r="B1679" s="3"/>
    </row>
    <row r="1680" spans="2:2" x14ac:dyDescent="0.2">
      <c r="B1680" s="3"/>
    </row>
    <row r="1681" spans="2:2" x14ac:dyDescent="0.2">
      <c r="B1681" s="3"/>
    </row>
    <row r="1682" spans="2:2" x14ac:dyDescent="0.2">
      <c r="B1682" s="3"/>
    </row>
    <row r="1683" spans="2:2" x14ac:dyDescent="0.2">
      <c r="B1683" s="3"/>
    </row>
    <row r="1684" spans="2:2" x14ac:dyDescent="0.2">
      <c r="B1684" s="3"/>
    </row>
    <row r="1685" spans="2:2" x14ac:dyDescent="0.2">
      <c r="B1685" s="3"/>
    </row>
    <row r="1686" spans="2:2" x14ac:dyDescent="0.2">
      <c r="B1686" s="3"/>
    </row>
    <row r="1687" spans="2:2" x14ac:dyDescent="0.2">
      <c r="B1687" s="3"/>
    </row>
    <row r="1688" spans="2:2" x14ac:dyDescent="0.2">
      <c r="B1688" s="3"/>
    </row>
    <row r="1689" spans="2:2" x14ac:dyDescent="0.2">
      <c r="B1689" s="3"/>
    </row>
    <row r="1690" spans="2:2" x14ac:dyDescent="0.2">
      <c r="B1690" s="3"/>
    </row>
    <row r="1691" spans="2:2" x14ac:dyDescent="0.2">
      <c r="B1691" s="3"/>
    </row>
    <row r="1692" spans="2:2" x14ac:dyDescent="0.2">
      <c r="B1692" s="3"/>
    </row>
    <row r="1693" spans="2:2" x14ac:dyDescent="0.2">
      <c r="B1693" s="3"/>
    </row>
    <row r="1694" spans="2:2" x14ac:dyDescent="0.2">
      <c r="B1694" s="3"/>
    </row>
    <row r="1695" spans="2:2" x14ac:dyDescent="0.2">
      <c r="B1695" s="3"/>
    </row>
    <row r="1696" spans="2:2" x14ac:dyDescent="0.2">
      <c r="B1696" s="3"/>
    </row>
    <row r="1697" spans="2:2" x14ac:dyDescent="0.2">
      <c r="B1697" s="3"/>
    </row>
    <row r="1698" spans="2:2" x14ac:dyDescent="0.2">
      <c r="B1698" s="3"/>
    </row>
    <row r="1699" spans="2:2" x14ac:dyDescent="0.2">
      <c r="B1699" s="3"/>
    </row>
    <row r="1700" spans="2:2" x14ac:dyDescent="0.2">
      <c r="B1700" s="3"/>
    </row>
    <row r="1701" spans="2:2" x14ac:dyDescent="0.2">
      <c r="B1701" s="3"/>
    </row>
    <row r="1702" spans="2:2" x14ac:dyDescent="0.2">
      <c r="B1702" s="3"/>
    </row>
    <row r="1703" spans="2:2" x14ac:dyDescent="0.2">
      <c r="B1703" s="3"/>
    </row>
    <row r="1704" spans="2:2" x14ac:dyDescent="0.2">
      <c r="B1704" s="3"/>
    </row>
    <row r="1705" spans="2:2" x14ac:dyDescent="0.2">
      <c r="B1705" s="3"/>
    </row>
    <row r="1706" spans="2:2" x14ac:dyDescent="0.2">
      <c r="B1706" s="3"/>
    </row>
    <row r="1707" spans="2:2" x14ac:dyDescent="0.2">
      <c r="B1707" s="3"/>
    </row>
    <row r="1708" spans="2:2" x14ac:dyDescent="0.2">
      <c r="B1708" s="3"/>
    </row>
    <row r="1709" spans="2:2" x14ac:dyDescent="0.2">
      <c r="B1709" s="3"/>
    </row>
    <row r="1710" spans="2:2" x14ac:dyDescent="0.2">
      <c r="B1710" s="3"/>
    </row>
    <row r="1711" spans="2:2" x14ac:dyDescent="0.2">
      <c r="B1711" s="3"/>
    </row>
    <row r="1712" spans="2:2" x14ac:dyDescent="0.2">
      <c r="B1712" s="3"/>
    </row>
    <row r="1713" spans="2:2" x14ac:dyDescent="0.2">
      <c r="B1713" s="3"/>
    </row>
    <row r="1714" spans="2:2" x14ac:dyDescent="0.2">
      <c r="B1714" s="3"/>
    </row>
    <row r="1715" spans="2:2" x14ac:dyDescent="0.2">
      <c r="B1715" s="3"/>
    </row>
    <row r="1716" spans="2:2" x14ac:dyDescent="0.2">
      <c r="B1716" s="3"/>
    </row>
    <row r="1717" spans="2:2" x14ac:dyDescent="0.2">
      <c r="B1717" s="3"/>
    </row>
    <row r="1718" spans="2:2" x14ac:dyDescent="0.2">
      <c r="B1718" s="3"/>
    </row>
    <row r="1719" spans="2:2" x14ac:dyDescent="0.2">
      <c r="B1719" s="3"/>
    </row>
    <row r="1720" spans="2:2" x14ac:dyDescent="0.2">
      <c r="B1720" s="3"/>
    </row>
    <row r="1721" spans="2:2" x14ac:dyDescent="0.2">
      <c r="B1721" s="3"/>
    </row>
    <row r="1722" spans="2:2" x14ac:dyDescent="0.2">
      <c r="B1722" s="3"/>
    </row>
    <row r="1723" spans="2:2" x14ac:dyDescent="0.2">
      <c r="B1723" s="3"/>
    </row>
    <row r="1724" spans="2:2" x14ac:dyDescent="0.2">
      <c r="B1724" s="3"/>
    </row>
    <row r="1725" spans="2:2" x14ac:dyDescent="0.2">
      <c r="B1725" s="3"/>
    </row>
    <row r="1726" spans="2:2" x14ac:dyDescent="0.2">
      <c r="B1726" s="3"/>
    </row>
    <row r="1727" spans="2:2" x14ac:dyDescent="0.2">
      <c r="B1727" s="3"/>
    </row>
    <row r="1728" spans="2:2" x14ac:dyDescent="0.2">
      <c r="B1728" s="3"/>
    </row>
    <row r="1729" spans="2:2" x14ac:dyDescent="0.2">
      <c r="B1729" s="3"/>
    </row>
    <row r="1730" spans="2:2" x14ac:dyDescent="0.2">
      <c r="B1730" s="3"/>
    </row>
    <row r="1731" spans="2:2" x14ac:dyDescent="0.2">
      <c r="B1731" s="3"/>
    </row>
    <row r="1732" spans="2:2" x14ac:dyDescent="0.2">
      <c r="B1732" s="3"/>
    </row>
    <row r="1733" spans="2:2" x14ac:dyDescent="0.2">
      <c r="B1733" s="3"/>
    </row>
    <row r="1734" spans="2:2" x14ac:dyDescent="0.2">
      <c r="B1734" s="3"/>
    </row>
    <row r="1735" spans="2:2" x14ac:dyDescent="0.2">
      <c r="B1735" s="3"/>
    </row>
    <row r="1736" spans="2:2" x14ac:dyDescent="0.2">
      <c r="B1736" s="3"/>
    </row>
    <row r="1737" spans="2:2" x14ac:dyDescent="0.2">
      <c r="B1737" s="3"/>
    </row>
    <row r="1738" spans="2:2" x14ac:dyDescent="0.2">
      <c r="B1738" s="3"/>
    </row>
    <row r="1739" spans="2:2" x14ac:dyDescent="0.2">
      <c r="B1739" s="3"/>
    </row>
    <row r="1740" spans="2:2" x14ac:dyDescent="0.2">
      <c r="B1740" s="3"/>
    </row>
    <row r="1741" spans="2:2" x14ac:dyDescent="0.2">
      <c r="B1741" s="3"/>
    </row>
    <row r="1742" spans="2:2" x14ac:dyDescent="0.2">
      <c r="B1742" s="3"/>
    </row>
    <row r="1743" spans="2:2" x14ac:dyDescent="0.2">
      <c r="B1743" s="3"/>
    </row>
    <row r="1744" spans="2:2" x14ac:dyDescent="0.2">
      <c r="B1744" s="3"/>
    </row>
    <row r="1745" spans="2:2" x14ac:dyDescent="0.2">
      <c r="B1745" s="3"/>
    </row>
    <row r="1746" spans="2:2" x14ac:dyDescent="0.2">
      <c r="B1746" s="3"/>
    </row>
    <row r="1747" spans="2:2" x14ac:dyDescent="0.2">
      <c r="B1747" s="3"/>
    </row>
    <row r="1748" spans="2:2" x14ac:dyDescent="0.2">
      <c r="B1748" s="3"/>
    </row>
    <row r="1749" spans="2:2" x14ac:dyDescent="0.2">
      <c r="B1749" s="3"/>
    </row>
    <row r="1750" spans="2:2" x14ac:dyDescent="0.2">
      <c r="B1750" s="3"/>
    </row>
    <row r="1751" spans="2:2" x14ac:dyDescent="0.2">
      <c r="B1751" s="3"/>
    </row>
    <row r="1752" spans="2:2" x14ac:dyDescent="0.2">
      <c r="B1752" s="3"/>
    </row>
    <row r="1753" spans="2:2" x14ac:dyDescent="0.2">
      <c r="B1753" s="3"/>
    </row>
    <row r="1754" spans="2:2" x14ac:dyDescent="0.2">
      <c r="B1754" s="3"/>
    </row>
    <row r="1755" spans="2:2" x14ac:dyDescent="0.2">
      <c r="B1755" s="3"/>
    </row>
    <row r="1756" spans="2:2" x14ac:dyDescent="0.2">
      <c r="B1756" s="3"/>
    </row>
    <row r="1757" spans="2:2" x14ac:dyDescent="0.2">
      <c r="B1757" s="3"/>
    </row>
    <row r="1758" spans="2:2" x14ac:dyDescent="0.2">
      <c r="B1758" s="3"/>
    </row>
    <row r="1759" spans="2:2" x14ac:dyDescent="0.2">
      <c r="B1759" s="3"/>
    </row>
    <row r="1760" spans="2:2" x14ac:dyDescent="0.2">
      <c r="B1760" s="3"/>
    </row>
    <row r="1761" spans="2:2" x14ac:dyDescent="0.2">
      <c r="B1761" s="3"/>
    </row>
    <row r="1762" spans="2:2" x14ac:dyDescent="0.2">
      <c r="B1762" s="3"/>
    </row>
    <row r="1763" spans="2:2" x14ac:dyDescent="0.2">
      <c r="B1763" s="3"/>
    </row>
    <row r="1764" spans="2:2" x14ac:dyDescent="0.2">
      <c r="B1764" s="3"/>
    </row>
    <row r="1765" spans="2:2" x14ac:dyDescent="0.2">
      <c r="B1765" s="3"/>
    </row>
    <row r="1766" spans="2:2" x14ac:dyDescent="0.2">
      <c r="B1766" s="3"/>
    </row>
    <row r="1767" spans="2:2" x14ac:dyDescent="0.2">
      <c r="B1767" s="3"/>
    </row>
    <row r="1768" spans="2:2" x14ac:dyDescent="0.2">
      <c r="B1768" s="3"/>
    </row>
    <row r="1769" spans="2:2" x14ac:dyDescent="0.2">
      <c r="B1769" s="3"/>
    </row>
    <row r="1770" spans="2:2" x14ac:dyDescent="0.2">
      <c r="B1770" s="3"/>
    </row>
    <row r="1771" spans="2:2" x14ac:dyDescent="0.2">
      <c r="B1771" s="3"/>
    </row>
    <row r="1772" spans="2:2" x14ac:dyDescent="0.2">
      <c r="B1772" s="3"/>
    </row>
    <row r="1773" spans="2:2" x14ac:dyDescent="0.2">
      <c r="B1773" s="3"/>
    </row>
    <row r="1774" spans="2:2" x14ac:dyDescent="0.2">
      <c r="B1774" s="3"/>
    </row>
    <row r="1775" spans="2:2" x14ac:dyDescent="0.2">
      <c r="B1775" s="3"/>
    </row>
    <row r="1776" spans="2:2" x14ac:dyDescent="0.2">
      <c r="B1776" s="3"/>
    </row>
    <row r="1777" spans="2:2" x14ac:dyDescent="0.2">
      <c r="B1777" s="3"/>
    </row>
    <row r="1778" spans="2:2" x14ac:dyDescent="0.2">
      <c r="B1778" s="3"/>
    </row>
    <row r="1779" spans="2:2" x14ac:dyDescent="0.2">
      <c r="B1779" s="3"/>
    </row>
    <row r="1780" spans="2:2" x14ac:dyDescent="0.2">
      <c r="B1780" s="3"/>
    </row>
    <row r="1781" spans="2:2" x14ac:dyDescent="0.2">
      <c r="B1781" s="3"/>
    </row>
    <row r="1782" spans="2:2" x14ac:dyDescent="0.2">
      <c r="B1782" s="3"/>
    </row>
    <row r="1783" spans="2:2" x14ac:dyDescent="0.2">
      <c r="B1783" s="3"/>
    </row>
    <row r="1784" spans="2:2" x14ac:dyDescent="0.2">
      <c r="B1784" s="3"/>
    </row>
    <row r="1785" spans="2:2" x14ac:dyDescent="0.2">
      <c r="B1785" s="3"/>
    </row>
    <row r="1786" spans="2:2" x14ac:dyDescent="0.2">
      <c r="B1786" s="3"/>
    </row>
    <row r="1787" spans="2:2" x14ac:dyDescent="0.2">
      <c r="B1787" s="3"/>
    </row>
    <row r="1788" spans="2:2" x14ac:dyDescent="0.2">
      <c r="B1788" s="3"/>
    </row>
    <row r="1789" spans="2:2" x14ac:dyDescent="0.2">
      <c r="B1789" s="3"/>
    </row>
    <row r="1790" spans="2:2" x14ac:dyDescent="0.2">
      <c r="B1790" s="3"/>
    </row>
    <row r="1791" spans="2:2" x14ac:dyDescent="0.2">
      <c r="B1791" s="3"/>
    </row>
    <row r="1792" spans="2:2" x14ac:dyDescent="0.2">
      <c r="B1792" s="3"/>
    </row>
    <row r="1793" spans="2:2" x14ac:dyDescent="0.2">
      <c r="B1793" s="3"/>
    </row>
    <row r="1794" spans="2:2" x14ac:dyDescent="0.2">
      <c r="B1794" s="3"/>
    </row>
    <row r="1795" spans="2:2" x14ac:dyDescent="0.2">
      <c r="B1795" s="3"/>
    </row>
    <row r="1796" spans="2:2" x14ac:dyDescent="0.2">
      <c r="B1796" s="3"/>
    </row>
    <row r="1797" spans="2:2" x14ac:dyDescent="0.2">
      <c r="B1797" s="3"/>
    </row>
    <row r="1798" spans="2:2" x14ac:dyDescent="0.2">
      <c r="B1798" s="3"/>
    </row>
    <row r="1799" spans="2:2" x14ac:dyDescent="0.2">
      <c r="B1799" s="3"/>
    </row>
    <row r="1800" spans="2:2" x14ac:dyDescent="0.2">
      <c r="B1800" s="3"/>
    </row>
    <row r="1801" spans="2:2" x14ac:dyDescent="0.2">
      <c r="B1801" s="3"/>
    </row>
    <row r="1802" spans="2:2" x14ac:dyDescent="0.2">
      <c r="B1802" s="3"/>
    </row>
    <row r="1803" spans="2:2" x14ac:dyDescent="0.2">
      <c r="B1803" s="3"/>
    </row>
    <row r="1804" spans="2:2" x14ac:dyDescent="0.2">
      <c r="B1804" s="3"/>
    </row>
    <row r="1805" spans="2:2" x14ac:dyDescent="0.2">
      <c r="B1805" s="3"/>
    </row>
    <row r="1806" spans="2:2" x14ac:dyDescent="0.2">
      <c r="B1806" s="3"/>
    </row>
    <row r="1807" spans="2:2" x14ac:dyDescent="0.2">
      <c r="B1807" s="3"/>
    </row>
    <row r="1808" spans="2:2" x14ac:dyDescent="0.2">
      <c r="B1808" s="3"/>
    </row>
    <row r="1809" spans="2:2" x14ac:dyDescent="0.2">
      <c r="B1809" s="3"/>
    </row>
    <row r="1810" spans="2:2" x14ac:dyDescent="0.2">
      <c r="B1810" s="3"/>
    </row>
    <row r="1811" spans="2:2" x14ac:dyDescent="0.2">
      <c r="B1811" s="3"/>
    </row>
    <row r="1812" spans="2:2" x14ac:dyDescent="0.2">
      <c r="B1812" s="3"/>
    </row>
    <row r="1813" spans="2:2" x14ac:dyDescent="0.2">
      <c r="B1813" s="3"/>
    </row>
    <row r="1814" spans="2:2" x14ac:dyDescent="0.2">
      <c r="B1814" s="3"/>
    </row>
    <row r="1815" spans="2:2" x14ac:dyDescent="0.2">
      <c r="B1815" s="3"/>
    </row>
    <row r="1816" spans="2:2" x14ac:dyDescent="0.2">
      <c r="B1816" s="3"/>
    </row>
    <row r="1817" spans="2:2" x14ac:dyDescent="0.2">
      <c r="B1817" s="3"/>
    </row>
    <row r="1818" spans="2:2" x14ac:dyDescent="0.2">
      <c r="B1818" s="3"/>
    </row>
    <row r="1819" spans="2:2" x14ac:dyDescent="0.2">
      <c r="B1819" s="3"/>
    </row>
    <row r="1820" spans="2:2" x14ac:dyDescent="0.2">
      <c r="B1820" s="3"/>
    </row>
    <row r="1821" spans="2:2" x14ac:dyDescent="0.2">
      <c r="B1821" s="3"/>
    </row>
    <row r="1822" spans="2:2" x14ac:dyDescent="0.2">
      <c r="B1822" s="3"/>
    </row>
    <row r="1823" spans="2:2" x14ac:dyDescent="0.2">
      <c r="B1823" s="3"/>
    </row>
    <row r="1824" spans="2:2" x14ac:dyDescent="0.2">
      <c r="B1824" s="3"/>
    </row>
    <row r="1825" spans="2:2" x14ac:dyDescent="0.2">
      <c r="B1825" s="3"/>
    </row>
    <row r="1826" spans="2:2" x14ac:dyDescent="0.2">
      <c r="B1826" s="3"/>
    </row>
    <row r="1827" spans="2:2" x14ac:dyDescent="0.2">
      <c r="B1827" s="3"/>
    </row>
    <row r="1828" spans="2:2" x14ac:dyDescent="0.2">
      <c r="B1828" s="3"/>
    </row>
    <row r="1829" spans="2:2" x14ac:dyDescent="0.2">
      <c r="B1829" s="3"/>
    </row>
    <row r="1830" spans="2:2" x14ac:dyDescent="0.2">
      <c r="B1830" s="3"/>
    </row>
    <row r="1831" spans="2:2" x14ac:dyDescent="0.2">
      <c r="B1831" s="3"/>
    </row>
    <row r="1832" spans="2:2" x14ac:dyDescent="0.2">
      <c r="B1832" s="3"/>
    </row>
    <row r="1833" spans="2:2" x14ac:dyDescent="0.2">
      <c r="B1833" s="3"/>
    </row>
    <row r="1834" spans="2:2" x14ac:dyDescent="0.2">
      <c r="B1834" s="3"/>
    </row>
    <row r="1835" spans="2:2" x14ac:dyDescent="0.2">
      <c r="B1835" s="3"/>
    </row>
    <row r="1836" spans="2:2" x14ac:dyDescent="0.2">
      <c r="B1836" s="3"/>
    </row>
    <row r="1837" spans="2:2" x14ac:dyDescent="0.2">
      <c r="B1837" s="3"/>
    </row>
    <row r="1838" spans="2:2" x14ac:dyDescent="0.2">
      <c r="B1838" s="3"/>
    </row>
    <row r="1839" spans="2:2" x14ac:dyDescent="0.2">
      <c r="B1839" s="3"/>
    </row>
    <row r="1840" spans="2:2" x14ac:dyDescent="0.2">
      <c r="B1840" s="3"/>
    </row>
    <row r="1841" spans="2:2" x14ac:dyDescent="0.2">
      <c r="B1841" s="3"/>
    </row>
    <row r="1842" spans="2:2" x14ac:dyDescent="0.2">
      <c r="B1842" s="3"/>
    </row>
    <row r="1843" spans="2:2" x14ac:dyDescent="0.2">
      <c r="B1843" s="3"/>
    </row>
    <row r="1844" spans="2:2" x14ac:dyDescent="0.2">
      <c r="B1844" s="3"/>
    </row>
    <row r="1845" spans="2:2" x14ac:dyDescent="0.2">
      <c r="B1845" s="3"/>
    </row>
    <row r="1846" spans="2:2" x14ac:dyDescent="0.2">
      <c r="B1846" s="3"/>
    </row>
    <row r="1847" spans="2:2" x14ac:dyDescent="0.2">
      <c r="B1847" s="3"/>
    </row>
    <row r="1848" spans="2:2" x14ac:dyDescent="0.2">
      <c r="B1848" s="3"/>
    </row>
    <row r="1849" spans="2:2" x14ac:dyDescent="0.2">
      <c r="B1849" s="3"/>
    </row>
    <row r="1850" spans="2:2" x14ac:dyDescent="0.2">
      <c r="B1850" s="3"/>
    </row>
    <row r="1851" spans="2:2" x14ac:dyDescent="0.2">
      <c r="B1851" s="3"/>
    </row>
    <row r="1852" spans="2:2" x14ac:dyDescent="0.2">
      <c r="B1852" s="3"/>
    </row>
    <row r="1853" spans="2:2" x14ac:dyDescent="0.2">
      <c r="B1853" s="3"/>
    </row>
    <row r="1854" spans="2:2" x14ac:dyDescent="0.2">
      <c r="B1854" s="3"/>
    </row>
    <row r="1855" spans="2:2" x14ac:dyDescent="0.2">
      <c r="B1855" s="3"/>
    </row>
    <row r="1856" spans="2:2" x14ac:dyDescent="0.2">
      <c r="B1856" s="3"/>
    </row>
    <row r="1857" spans="2:2" x14ac:dyDescent="0.2">
      <c r="B1857" s="3"/>
    </row>
    <row r="1858" spans="2:2" x14ac:dyDescent="0.2">
      <c r="B1858" s="3"/>
    </row>
    <row r="1859" spans="2:2" x14ac:dyDescent="0.2">
      <c r="B1859" s="3"/>
    </row>
    <row r="1860" spans="2:2" x14ac:dyDescent="0.2">
      <c r="B1860" s="3"/>
    </row>
    <row r="1861" spans="2:2" x14ac:dyDescent="0.2">
      <c r="B1861" s="3"/>
    </row>
    <row r="1862" spans="2:2" x14ac:dyDescent="0.2">
      <c r="B1862" s="3"/>
    </row>
    <row r="1863" spans="2:2" x14ac:dyDescent="0.2">
      <c r="B1863" s="3"/>
    </row>
    <row r="1864" spans="2:2" x14ac:dyDescent="0.2">
      <c r="B1864" s="3"/>
    </row>
    <row r="1865" spans="2:2" x14ac:dyDescent="0.2">
      <c r="B1865" s="3"/>
    </row>
    <row r="1866" spans="2:2" x14ac:dyDescent="0.2">
      <c r="B1866" s="3"/>
    </row>
    <row r="1867" spans="2:2" x14ac:dyDescent="0.2">
      <c r="B1867" s="3"/>
    </row>
    <row r="1868" spans="2:2" x14ac:dyDescent="0.2">
      <c r="B1868" s="3"/>
    </row>
    <row r="1869" spans="2:2" x14ac:dyDescent="0.2">
      <c r="B1869" s="3"/>
    </row>
    <row r="1870" spans="2:2" x14ac:dyDescent="0.2">
      <c r="B1870" s="3"/>
    </row>
    <row r="1871" spans="2:2" x14ac:dyDescent="0.2">
      <c r="B1871" s="3"/>
    </row>
    <row r="1872" spans="2:2" x14ac:dyDescent="0.2">
      <c r="B1872" s="3"/>
    </row>
    <row r="1873" spans="2:2" x14ac:dyDescent="0.2">
      <c r="B1873" s="3"/>
    </row>
    <row r="1874" spans="2:2" x14ac:dyDescent="0.2">
      <c r="B1874" s="3"/>
    </row>
    <row r="1875" spans="2:2" x14ac:dyDescent="0.2">
      <c r="B1875" s="3"/>
    </row>
    <row r="1876" spans="2:2" x14ac:dyDescent="0.2">
      <c r="B1876" s="3"/>
    </row>
    <row r="1877" spans="2:2" x14ac:dyDescent="0.2">
      <c r="B1877" s="3"/>
    </row>
    <row r="1878" spans="2:2" x14ac:dyDescent="0.2">
      <c r="B1878" s="3"/>
    </row>
    <row r="1879" spans="2:2" x14ac:dyDescent="0.2">
      <c r="B1879" s="3"/>
    </row>
    <row r="1880" spans="2:2" x14ac:dyDescent="0.2">
      <c r="B1880" s="3"/>
    </row>
    <row r="1881" spans="2:2" x14ac:dyDescent="0.2">
      <c r="B1881" s="3"/>
    </row>
    <row r="1882" spans="2:2" x14ac:dyDescent="0.2">
      <c r="B1882" s="3"/>
    </row>
    <row r="1883" spans="2:2" x14ac:dyDescent="0.2">
      <c r="B1883" s="3"/>
    </row>
    <row r="1884" spans="2:2" x14ac:dyDescent="0.2">
      <c r="B1884" s="3"/>
    </row>
    <row r="1885" spans="2:2" x14ac:dyDescent="0.2">
      <c r="B1885" s="3"/>
    </row>
    <row r="1886" spans="2:2" x14ac:dyDescent="0.2">
      <c r="B1886" s="3"/>
    </row>
    <row r="1887" spans="2:2" x14ac:dyDescent="0.2">
      <c r="B1887" s="3"/>
    </row>
    <row r="1888" spans="2:2" x14ac:dyDescent="0.2">
      <c r="B1888" s="3"/>
    </row>
    <row r="1889" spans="2:2" x14ac:dyDescent="0.2">
      <c r="B1889" s="3"/>
    </row>
    <row r="1890" spans="2:2" x14ac:dyDescent="0.2">
      <c r="B1890" s="3"/>
    </row>
    <row r="1891" spans="2:2" x14ac:dyDescent="0.2">
      <c r="B1891" s="3"/>
    </row>
    <row r="1892" spans="2:2" x14ac:dyDescent="0.2">
      <c r="B1892" s="3"/>
    </row>
    <row r="1893" spans="2:2" x14ac:dyDescent="0.2">
      <c r="B1893" s="3"/>
    </row>
    <row r="1894" spans="2:2" x14ac:dyDescent="0.2">
      <c r="B1894" s="3"/>
    </row>
    <row r="1895" spans="2:2" x14ac:dyDescent="0.2">
      <c r="B1895" s="3"/>
    </row>
    <row r="1896" spans="2:2" x14ac:dyDescent="0.2">
      <c r="B1896" s="3"/>
    </row>
    <row r="1897" spans="2:2" x14ac:dyDescent="0.2">
      <c r="B1897" s="3"/>
    </row>
    <row r="1898" spans="2:2" x14ac:dyDescent="0.2">
      <c r="B1898" s="3"/>
    </row>
    <row r="1899" spans="2:2" x14ac:dyDescent="0.2">
      <c r="B1899" s="3"/>
    </row>
    <row r="1900" spans="2:2" x14ac:dyDescent="0.2">
      <c r="B1900" s="3"/>
    </row>
    <row r="1901" spans="2:2" x14ac:dyDescent="0.2">
      <c r="B1901" s="3"/>
    </row>
    <row r="1902" spans="2:2" x14ac:dyDescent="0.2">
      <c r="B1902" s="3"/>
    </row>
    <row r="1903" spans="2:2" x14ac:dyDescent="0.2">
      <c r="B1903" s="3"/>
    </row>
    <row r="1904" spans="2:2" x14ac:dyDescent="0.2">
      <c r="B1904" s="3"/>
    </row>
    <row r="1905" spans="2:2" x14ac:dyDescent="0.2">
      <c r="B1905" s="3"/>
    </row>
    <row r="1906" spans="2:2" x14ac:dyDescent="0.2">
      <c r="B1906" s="3"/>
    </row>
    <row r="1907" spans="2:2" x14ac:dyDescent="0.2">
      <c r="B1907" s="3"/>
    </row>
    <row r="1908" spans="2:2" x14ac:dyDescent="0.2">
      <c r="B1908" s="3"/>
    </row>
    <row r="1909" spans="2:2" x14ac:dyDescent="0.2">
      <c r="B1909" s="3"/>
    </row>
    <row r="1910" spans="2:2" x14ac:dyDescent="0.2">
      <c r="B1910" s="3"/>
    </row>
    <row r="1911" spans="2:2" x14ac:dyDescent="0.2">
      <c r="B1911" s="3"/>
    </row>
    <row r="1912" spans="2:2" x14ac:dyDescent="0.2">
      <c r="B1912" s="3"/>
    </row>
    <row r="1913" spans="2:2" x14ac:dyDescent="0.2">
      <c r="B1913" s="3"/>
    </row>
    <row r="1914" spans="2:2" x14ac:dyDescent="0.2">
      <c r="B1914" s="3"/>
    </row>
    <row r="1915" spans="2:2" x14ac:dyDescent="0.2">
      <c r="B1915" s="3"/>
    </row>
    <row r="1916" spans="2:2" x14ac:dyDescent="0.2">
      <c r="B1916" s="3"/>
    </row>
    <row r="1917" spans="2:2" x14ac:dyDescent="0.2">
      <c r="B1917" s="3"/>
    </row>
    <row r="1918" spans="2:2" x14ac:dyDescent="0.2">
      <c r="B1918" s="3"/>
    </row>
    <row r="1919" spans="2:2" x14ac:dyDescent="0.2">
      <c r="B1919" s="3"/>
    </row>
    <row r="1920" spans="2:2" x14ac:dyDescent="0.2">
      <c r="B1920" s="3"/>
    </row>
    <row r="1921" spans="2:2" x14ac:dyDescent="0.2">
      <c r="B1921" s="3"/>
    </row>
    <row r="1922" spans="2:2" x14ac:dyDescent="0.2">
      <c r="B1922" s="3"/>
    </row>
    <row r="1923" spans="2:2" x14ac:dyDescent="0.2">
      <c r="B1923" s="3"/>
    </row>
    <row r="1924" spans="2:2" x14ac:dyDescent="0.2">
      <c r="B1924" s="3"/>
    </row>
    <row r="1925" spans="2:2" x14ac:dyDescent="0.2">
      <c r="B1925" s="3"/>
    </row>
    <row r="1926" spans="2:2" x14ac:dyDescent="0.2">
      <c r="B1926" s="3"/>
    </row>
    <row r="1927" spans="2:2" x14ac:dyDescent="0.2">
      <c r="B1927" s="3"/>
    </row>
    <row r="1928" spans="2:2" x14ac:dyDescent="0.2">
      <c r="B1928" s="3"/>
    </row>
    <row r="1929" spans="2:2" x14ac:dyDescent="0.2">
      <c r="B1929" s="3"/>
    </row>
    <row r="1930" spans="2:2" x14ac:dyDescent="0.2">
      <c r="B1930" s="3"/>
    </row>
    <row r="1931" spans="2:2" x14ac:dyDescent="0.2">
      <c r="B1931" s="3"/>
    </row>
    <row r="1932" spans="2:2" x14ac:dyDescent="0.2">
      <c r="B1932" s="3"/>
    </row>
    <row r="1933" spans="2:2" x14ac:dyDescent="0.2">
      <c r="B1933" s="3"/>
    </row>
    <row r="1934" spans="2:2" x14ac:dyDescent="0.2">
      <c r="B1934" s="3"/>
    </row>
    <row r="1935" spans="2:2" x14ac:dyDescent="0.2">
      <c r="B1935" s="3"/>
    </row>
    <row r="1936" spans="2:2" x14ac:dyDescent="0.2">
      <c r="B1936" s="3"/>
    </row>
    <row r="1937" spans="2:2" x14ac:dyDescent="0.2">
      <c r="B1937" s="3"/>
    </row>
    <row r="1938" spans="2:2" x14ac:dyDescent="0.2">
      <c r="B1938" s="3"/>
    </row>
    <row r="1939" spans="2:2" x14ac:dyDescent="0.2">
      <c r="B1939" s="3"/>
    </row>
    <row r="1940" spans="2:2" x14ac:dyDescent="0.2">
      <c r="B1940" s="3"/>
    </row>
    <row r="1941" spans="2:2" x14ac:dyDescent="0.2">
      <c r="B1941" s="3"/>
    </row>
    <row r="1942" spans="2:2" x14ac:dyDescent="0.2">
      <c r="B1942" s="3"/>
    </row>
    <row r="1943" spans="2:2" x14ac:dyDescent="0.2">
      <c r="B1943" s="3"/>
    </row>
    <row r="1944" spans="2:2" x14ac:dyDescent="0.2">
      <c r="B1944" s="3"/>
    </row>
    <row r="1945" spans="2:2" x14ac:dyDescent="0.2">
      <c r="B1945" s="3"/>
    </row>
    <row r="1946" spans="2:2" x14ac:dyDescent="0.2">
      <c r="B1946" s="3"/>
    </row>
    <row r="1947" spans="2:2" x14ac:dyDescent="0.2">
      <c r="B1947" s="3"/>
    </row>
    <row r="1948" spans="2:2" x14ac:dyDescent="0.2">
      <c r="B1948" s="3"/>
    </row>
    <row r="1949" spans="2:2" x14ac:dyDescent="0.2">
      <c r="B1949" s="3"/>
    </row>
    <row r="1950" spans="2:2" x14ac:dyDescent="0.2">
      <c r="B1950" s="3"/>
    </row>
    <row r="1951" spans="2:2" x14ac:dyDescent="0.2">
      <c r="B1951" s="3"/>
    </row>
    <row r="1952" spans="2:2" x14ac:dyDescent="0.2">
      <c r="B1952" s="3"/>
    </row>
    <row r="1953" spans="2:2" x14ac:dyDescent="0.2">
      <c r="B1953" s="3"/>
    </row>
    <row r="1954" spans="2:2" x14ac:dyDescent="0.2">
      <c r="B1954" s="3"/>
    </row>
    <row r="1955" spans="2:2" x14ac:dyDescent="0.2">
      <c r="B1955" s="3"/>
    </row>
    <row r="1956" spans="2:2" x14ac:dyDescent="0.2">
      <c r="B1956" s="3"/>
    </row>
    <row r="1957" spans="2:2" x14ac:dyDescent="0.2">
      <c r="B1957" s="3"/>
    </row>
    <row r="1958" spans="2:2" x14ac:dyDescent="0.2">
      <c r="B1958" s="3"/>
    </row>
    <row r="1959" spans="2:2" x14ac:dyDescent="0.2">
      <c r="B1959" s="3"/>
    </row>
    <row r="1960" spans="2:2" x14ac:dyDescent="0.2">
      <c r="B1960" s="3"/>
    </row>
    <row r="1961" spans="2:2" x14ac:dyDescent="0.2">
      <c r="B1961" s="3"/>
    </row>
    <row r="1962" spans="2:2" x14ac:dyDescent="0.2">
      <c r="B1962" s="3"/>
    </row>
    <row r="1963" spans="2:2" x14ac:dyDescent="0.2">
      <c r="B1963" s="3"/>
    </row>
    <row r="1964" spans="2:2" x14ac:dyDescent="0.2">
      <c r="B1964" s="3"/>
    </row>
    <row r="1965" spans="2:2" x14ac:dyDescent="0.2">
      <c r="B1965" s="3"/>
    </row>
    <row r="1966" spans="2:2" x14ac:dyDescent="0.2">
      <c r="B1966" s="3"/>
    </row>
    <row r="1967" spans="2:2" x14ac:dyDescent="0.2">
      <c r="B1967" s="3"/>
    </row>
    <row r="1968" spans="2:2" x14ac:dyDescent="0.2">
      <c r="B1968" s="3"/>
    </row>
    <row r="1969" spans="2:2" x14ac:dyDescent="0.2">
      <c r="B1969" s="3"/>
    </row>
    <row r="1970" spans="2:2" x14ac:dyDescent="0.2">
      <c r="B1970" s="3"/>
    </row>
    <row r="1971" spans="2:2" x14ac:dyDescent="0.2">
      <c r="B1971" s="3"/>
    </row>
    <row r="1972" spans="2:2" x14ac:dyDescent="0.2">
      <c r="B1972" s="3"/>
    </row>
    <row r="1973" spans="2:2" x14ac:dyDescent="0.2">
      <c r="B1973" s="3"/>
    </row>
    <row r="1974" spans="2:2" x14ac:dyDescent="0.2">
      <c r="B1974" s="3"/>
    </row>
    <row r="1975" spans="2:2" x14ac:dyDescent="0.2">
      <c r="B1975" s="3"/>
    </row>
    <row r="1976" spans="2:2" x14ac:dyDescent="0.2">
      <c r="B1976" s="3"/>
    </row>
    <row r="1977" spans="2:2" x14ac:dyDescent="0.2">
      <c r="B1977" s="3"/>
    </row>
    <row r="1978" spans="2:2" x14ac:dyDescent="0.2">
      <c r="B1978" s="3"/>
    </row>
    <row r="1979" spans="2:2" x14ac:dyDescent="0.2">
      <c r="B1979" s="3"/>
    </row>
    <row r="1980" spans="2:2" x14ac:dyDescent="0.2">
      <c r="B1980" s="3"/>
    </row>
    <row r="1981" spans="2:2" x14ac:dyDescent="0.2">
      <c r="B1981" s="3"/>
    </row>
    <row r="1982" spans="2:2" x14ac:dyDescent="0.2">
      <c r="B1982" s="3"/>
    </row>
    <row r="1983" spans="2:2" x14ac:dyDescent="0.2">
      <c r="B1983" s="3"/>
    </row>
    <row r="1984" spans="2:2" x14ac:dyDescent="0.2">
      <c r="B1984" s="3"/>
    </row>
    <row r="1985" spans="2:2" x14ac:dyDescent="0.2">
      <c r="B1985" s="3"/>
    </row>
    <row r="1986" spans="2:2" x14ac:dyDescent="0.2">
      <c r="B1986" s="3"/>
    </row>
    <row r="1987" spans="2:2" x14ac:dyDescent="0.2">
      <c r="B1987" s="3"/>
    </row>
    <row r="1988" spans="2:2" x14ac:dyDescent="0.2">
      <c r="B1988" s="3"/>
    </row>
    <row r="1989" spans="2:2" x14ac:dyDescent="0.2">
      <c r="B1989" s="3"/>
    </row>
    <row r="1990" spans="2:2" x14ac:dyDescent="0.2">
      <c r="B1990" s="3"/>
    </row>
    <row r="1991" spans="2:2" x14ac:dyDescent="0.2">
      <c r="B1991" s="3"/>
    </row>
    <row r="1992" spans="2:2" x14ac:dyDescent="0.2">
      <c r="B1992" s="3"/>
    </row>
    <row r="1993" spans="2:2" x14ac:dyDescent="0.2">
      <c r="B1993" s="3"/>
    </row>
    <row r="1994" spans="2:2" x14ac:dyDescent="0.2">
      <c r="B1994" s="3"/>
    </row>
    <row r="1995" spans="2:2" x14ac:dyDescent="0.2">
      <c r="B1995" s="3"/>
    </row>
    <row r="1996" spans="2:2" x14ac:dyDescent="0.2">
      <c r="B1996" s="3"/>
    </row>
    <row r="1997" spans="2:2" x14ac:dyDescent="0.2">
      <c r="B1997" s="3"/>
    </row>
    <row r="1998" spans="2:2" x14ac:dyDescent="0.2">
      <c r="B1998" s="3"/>
    </row>
    <row r="1999" spans="2:2" x14ac:dyDescent="0.2">
      <c r="B1999" s="3"/>
    </row>
    <row r="2000" spans="2:2" x14ac:dyDescent="0.2">
      <c r="B2000" s="3"/>
    </row>
    <row r="2001" spans="2:2" x14ac:dyDescent="0.2">
      <c r="B2001" s="3"/>
    </row>
    <row r="2002" spans="2:2" x14ac:dyDescent="0.2">
      <c r="B2002" s="3"/>
    </row>
    <row r="2003" spans="2:2" x14ac:dyDescent="0.2">
      <c r="B2003" s="3"/>
    </row>
    <row r="2004" spans="2:2" x14ac:dyDescent="0.2">
      <c r="B2004" s="3"/>
    </row>
    <row r="2005" spans="2:2" x14ac:dyDescent="0.2">
      <c r="B2005" s="3"/>
    </row>
    <row r="2006" spans="2:2" x14ac:dyDescent="0.2">
      <c r="B2006" s="3"/>
    </row>
    <row r="2007" spans="2:2" x14ac:dyDescent="0.2">
      <c r="B2007" s="3"/>
    </row>
    <row r="2008" spans="2:2" x14ac:dyDescent="0.2">
      <c r="B2008" s="3"/>
    </row>
    <row r="2009" spans="2:2" x14ac:dyDescent="0.2">
      <c r="B2009" s="3"/>
    </row>
    <row r="2010" spans="2:2" x14ac:dyDescent="0.2">
      <c r="B2010" s="3"/>
    </row>
    <row r="2011" spans="2:2" x14ac:dyDescent="0.2">
      <c r="B2011" s="3"/>
    </row>
    <row r="2012" spans="2:2" x14ac:dyDescent="0.2">
      <c r="B2012" s="3"/>
    </row>
    <row r="2013" spans="2:2" x14ac:dyDescent="0.2">
      <c r="B2013" s="3"/>
    </row>
    <row r="2014" spans="2:2" x14ac:dyDescent="0.2">
      <c r="B2014" s="3"/>
    </row>
    <row r="2015" spans="2:2" x14ac:dyDescent="0.2">
      <c r="B2015" s="3"/>
    </row>
    <row r="2016" spans="2:2" x14ac:dyDescent="0.2">
      <c r="B2016" s="3"/>
    </row>
    <row r="2017" spans="2:2" x14ac:dyDescent="0.2">
      <c r="B2017" s="3"/>
    </row>
    <row r="2018" spans="2:2" x14ac:dyDescent="0.2">
      <c r="B2018" s="3"/>
    </row>
    <row r="2019" spans="2:2" x14ac:dyDescent="0.2">
      <c r="B2019" s="3"/>
    </row>
    <row r="2020" spans="2:2" x14ac:dyDescent="0.2">
      <c r="B2020" s="3"/>
    </row>
    <row r="2021" spans="2:2" x14ac:dyDescent="0.2">
      <c r="B2021" s="3"/>
    </row>
    <row r="2022" spans="2:2" x14ac:dyDescent="0.2">
      <c r="B2022" s="3"/>
    </row>
    <row r="2023" spans="2:2" x14ac:dyDescent="0.2">
      <c r="B2023" s="3"/>
    </row>
    <row r="2024" spans="2:2" x14ac:dyDescent="0.2">
      <c r="B2024" s="3"/>
    </row>
    <row r="2025" spans="2:2" x14ac:dyDescent="0.2">
      <c r="B2025" s="3"/>
    </row>
    <row r="2026" spans="2:2" x14ac:dyDescent="0.2">
      <c r="B2026" s="3"/>
    </row>
    <row r="2027" spans="2:2" x14ac:dyDescent="0.2">
      <c r="B2027" s="3"/>
    </row>
    <row r="2028" spans="2:2" x14ac:dyDescent="0.2">
      <c r="B2028" s="3"/>
    </row>
    <row r="2029" spans="2:2" x14ac:dyDescent="0.2">
      <c r="B2029" s="3"/>
    </row>
    <row r="2030" spans="2:2" x14ac:dyDescent="0.2">
      <c r="B2030" s="3"/>
    </row>
    <row r="2031" spans="2:2" x14ac:dyDescent="0.2">
      <c r="B2031" s="3"/>
    </row>
    <row r="2032" spans="2:2" x14ac:dyDescent="0.2">
      <c r="B2032" s="3"/>
    </row>
    <row r="2033" spans="2:2" x14ac:dyDescent="0.2">
      <c r="B2033" s="3"/>
    </row>
    <row r="2034" spans="2:2" x14ac:dyDescent="0.2">
      <c r="B2034" s="3"/>
    </row>
    <row r="2035" spans="2:2" x14ac:dyDescent="0.2">
      <c r="B2035" s="3"/>
    </row>
    <row r="2036" spans="2:2" x14ac:dyDescent="0.2">
      <c r="B2036" s="3"/>
    </row>
    <row r="2037" spans="2:2" x14ac:dyDescent="0.2">
      <c r="B2037" s="3"/>
    </row>
    <row r="2038" spans="2:2" x14ac:dyDescent="0.2">
      <c r="B2038" s="3"/>
    </row>
    <row r="2039" spans="2:2" x14ac:dyDescent="0.2">
      <c r="B2039" s="3"/>
    </row>
    <row r="2040" spans="2:2" x14ac:dyDescent="0.2">
      <c r="B2040" s="3"/>
    </row>
    <row r="2041" spans="2:2" x14ac:dyDescent="0.2">
      <c r="B2041" s="3"/>
    </row>
    <row r="2042" spans="2:2" x14ac:dyDescent="0.2">
      <c r="B2042" s="3"/>
    </row>
    <row r="2043" spans="2:2" x14ac:dyDescent="0.2">
      <c r="B2043" s="3"/>
    </row>
    <row r="2044" spans="2:2" x14ac:dyDescent="0.2">
      <c r="B2044" s="3"/>
    </row>
    <row r="2045" spans="2:2" x14ac:dyDescent="0.2">
      <c r="B2045" s="3"/>
    </row>
    <row r="2046" spans="2:2" x14ac:dyDescent="0.2">
      <c r="B2046" s="3"/>
    </row>
    <row r="2047" spans="2:2" x14ac:dyDescent="0.2">
      <c r="B2047" s="3"/>
    </row>
    <row r="2048" spans="2:2" x14ac:dyDescent="0.2">
      <c r="B2048" s="3"/>
    </row>
    <row r="2049" spans="2:2" x14ac:dyDescent="0.2">
      <c r="B2049" s="3"/>
    </row>
    <row r="2050" spans="2:2" x14ac:dyDescent="0.2">
      <c r="B2050" s="3"/>
    </row>
    <row r="2051" spans="2:2" x14ac:dyDescent="0.2">
      <c r="B2051" s="3"/>
    </row>
    <row r="2052" spans="2:2" x14ac:dyDescent="0.2">
      <c r="B2052" s="3"/>
    </row>
    <row r="2053" spans="2:2" x14ac:dyDescent="0.2">
      <c r="B2053" s="3"/>
    </row>
    <row r="2054" spans="2:2" x14ac:dyDescent="0.2">
      <c r="B2054" s="3"/>
    </row>
    <row r="2055" spans="2:2" x14ac:dyDescent="0.2">
      <c r="B2055" s="3"/>
    </row>
    <row r="2056" spans="2:2" x14ac:dyDescent="0.2">
      <c r="B2056" s="3"/>
    </row>
    <row r="2057" spans="2:2" x14ac:dyDescent="0.2">
      <c r="B2057" s="3"/>
    </row>
    <row r="2058" spans="2:2" x14ac:dyDescent="0.2">
      <c r="B2058" s="3"/>
    </row>
    <row r="2059" spans="2:2" x14ac:dyDescent="0.2">
      <c r="B2059" s="3"/>
    </row>
    <row r="2060" spans="2:2" x14ac:dyDescent="0.2">
      <c r="B2060" s="3"/>
    </row>
    <row r="2061" spans="2:2" x14ac:dyDescent="0.2">
      <c r="B2061" s="3"/>
    </row>
    <row r="2062" spans="2:2" x14ac:dyDescent="0.2">
      <c r="B2062" s="3"/>
    </row>
    <row r="2063" spans="2:2" x14ac:dyDescent="0.2">
      <c r="B2063" s="3"/>
    </row>
    <row r="2064" spans="2:2" x14ac:dyDescent="0.2">
      <c r="B2064" s="3"/>
    </row>
    <row r="2065" spans="2:2" x14ac:dyDescent="0.2">
      <c r="B2065" s="3"/>
    </row>
    <row r="2066" spans="2:2" x14ac:dyDescent="0.2">
      <c r="B2066" s="3"/>
    </row>
    <row r="2067" spans="2:2" x14ac:dyDescent="0.2">
      <c r="B2067" s="3"/>
    </row>
    <row r="2068" spans="2:2" x14ac:dyDescent="0.2">
      <c r="B2068" s="3"/>
    </row>
    <row r="2069" spans="2:2" x14ac:dyDescent="0.2">
      <c r="B2069" s="3"/>
    </row>
    <row r="2070" spans="2:2" x14ac:dyDescent="0.2">
      <c r="B2070" s="3"/>
    </row>
    <row r="2071" spans="2:2" x14ac:dyDescent="0.2">
      <c r="B2071" s="3"/>
    </row>
    <row r="2072" spans="2:2" x14ac:dyDescent="0.2">
      <c r="B2072" s="3"/>
    </row>
    <row r="2073" spans="2:2" x14ac:dyDescent="0.2">
      <c r="B2073" s="3"/>
    </row>
    <row r="2074" spans="2:2" x14ac:dyDescent="0.2">
      <c r="B2074" s="3"/>
    </row>
    <row r="2075" spans="2:2" x14ac:dyDescent="0.2">
      <c r="B2075" s="3"/>
    </row>
    <row r="2076" spans="2:2" x14ac:dyDescent="0.2">
      <c r="B2076" s="3"/>
    </row>
    <row r="2077" spans="2:2" x14ac:dyDescent="0.2">
      <c r="B2077" s="3"/>
    </row>
    <row r="2078" spans="2:2" x14ac:dyDescent="0.2">
      <c r="B2078" s="3"/>
    </row>
    <row r="2079" spans="2:2" x14ac:dyDescent="0.2">
      <c r="B2079" s="3"/>
    </row>
    <row r="2080" spans="2:2" x14ac:dyDescent="0.2">
      <c r="B2080" s="3"/>
    </row>
    <row r="2081" spans="2:2" x14ac:dyDescent="0.2">
      <c r="B2081" s="3"/>
    </row>
    <row r="2082" spans="2:2" x14ac:dyDescent="0.2">
      <c r="B2082" s="3"/>
    </row>
    <row r="2083" spans="2:2" x14ac:dyDescent="0.2">
      <c r="B2083" s="3"/>
    </row>
    <row r="2084" spans="2:2" x14ac:dyDescent="0.2">
      <c r="B2084" s="3"/>
    </row>
    <row r="2085" spans="2:2" x14ac:dyDescent="0.2">
      <c r="B2085" s="3"/>
    </row>
    <row r="2086" spans="2:2" x14ac:dyDescent="0.2">
      <c r="B2086" s="3"/>
    </row>
    <row r="2087" spans="2:2" x14ac:dyDescent="0.2">
      <c r="B2087" s="3"/>
    </row>
    <row r="2088" spans="2:2" x14ac:dyDescent="0.2">
      <c r="B2088" s="3"/>
    </row>
    <row r="2089" spans="2:2" x14ac:dyDescent="0.2">
      <c r="B2089" s="3"/>
    </row>
    <row r="2090" spans="2:2" x14ac:dyDescent="0.2">
      <c r="B2090" s="3"/>
    </row>
    <row r="2091" spans="2:2" x14ac:dyDescent="0.2">
      <c r="B2091" s="3"/>
    </row>
    <row r="2092" spans="2:2" x14ac:dyDescent="0.2">
      <c r="B2092" s="3"/>
    </row>
    <row r="2093" spans="2:2" x14ac:dyDescent="0.2">
      <c r="B2093" s="3"/>
    </row>
    <row r="2094" spans="2:2" x14ac:dyDescent="0.2">
      <c r="B2094" s="3"/>
    </row>
    <row r="2095" spans="2:2" x14ac:dyDescent="0.2">
      <c r="B2095" s="3"/>
    </row>
    <row r="2096" spans="2:2" x14ac:dyDescent="0.2">
      <c r="B2096" s="3"/>
    </row>
    <row r="2097" spans="2:2" x14ac:dyDescent="0.2">
      <c r="B2097" s="3"/>
    </row>
    <row r="2098" spans="2:2" x14ac:dyDescent="0.2">
      <c r="B2098" s="3"/>
    </row>
    <row r="2099" spans="2:2" x14ac:dyDescent="0.2">
      <c r="B2099" s="3"/>
    </row>
    <row r="2100" spans="2:2" x14ac:dyDescent="0.2">
      <c r="B2100" s="3"/>
    </row>
    <row r="2101" spans="2:2" x14ac:dyDescent="0.2">
      <c r="B2101" s="3"/>
    </row>
    <row r="2102" spans="2:2" x14ac:dyDescent="0.2">
      <c r="B2102" s="3"/>
    </row>
    <row r="2103" spans="2:2" x14ac:dyDescent="0.2">
      <c r="B2103" s="3"/>
    </row>
    <row r="2104" spans="2:2" x14ac:dyDescent="0.2">
      <c r="B2104" s="3"/>
    </row>
    <row r="2105" spans="2:2" x14ac:dyDescent="0.2">
      <c r="B2105" s="3"/>
    </row>
    <row r="2106" spans="2:2" x14ac:dyDescent="0.2">
      <c r="B2106" s="3"/>
    </row>
    <row r="2107" spans="2:2" x14ac:dyDescent="0.2">
      <c r="B2107" s="3"/>
    </row>
    <row r="2108" spans="2:2" x14ac:dyDescent="0.2">
      <c r="B2108" s="3"/>
    </row>
    <row r="2109" spans="2:2" x14ac:dyDescent="0.2">
      <c r="B2109" s="3"/>
    </row>
    <row r="2110" spans="2:2" x14ac:dyDescent="0.2">
      <c r="B2110" s="3"/>
    </row>
    <row r="2111" spans="2:2" x14ac:dyDescent="0.2">
      <c r="B2111" s="3"/>
    </row>
    <row r="2112" spans="2:2" x14ac:dyDescent="0.2">
      <c r="B2112" s="3"/>
    </row>
    <row r="2113" spans="2:2" x14ac:dyDescent="0.2">
      <c r="B2113" s="3"/>
    </row>
    <row r="2114" spans="2:2" x14ac:dyDescent="0.2">
      <c r="B2114" s="3"/>
    </row>
    <row r="2115" spans="2:2" x14ac:dyDescent="0.2">
      <c r="B2115" s="3"/>
    </row>
    <row r="2116" spans="2:2" x14ac:dyDescent="0.2">
      <c r="B2116" s="3"/>
    </row>
    <row r="2117" spans="2:2" x14ac:dyDescent="0.2">
      <c r="B2117" s="3"/>
    </row>
    <row r="2118" spans="2:2" x14ac:dyDescent="0.2">
      <c r="B2118" s="3"/>
    </row>
    <row r="2119" spans="2:2" x14ac:dyDescent="0.2">
      <c r="B2119" s="3"/>
    </row>
    <row r="2120" spans="2:2" x14ac:dyDescent="0.2">
      <c r="B2120" s="3"/>
    </row>
    <row r="2121" spans="2:2" x14ac:dyDescent="0.2">
      <c r="B2121" s="3"/>
    </row>
    <row r="2122" spans="2:2" x14ac:dyDescent="0.2">
      <c r="B2122" s="3"/>
    </row>
    <row r="2123" spans="2:2" x14ac:dyDescent="0.2">
      <c r="B2123" s="3"/>
    </row>
    <row r="2124" spans="2:2" x14ac:dyDescent="0.2">
      <c r="B2124" s="3"/>
    </row>
    <row r="2125" spans="2:2" x14ac:dyDescent="0.2">
      <c r="B2125" s="3"/>
    </row>
    <row r="2126" spans="2:2" x14ac:dyDescent="0.2">
      <c r="B2126" s="3"/>
    </row>
    <row r="2127" spans="2:2" x14ac:dyDescent="0.2">
      <c r="B2127" s="3"/>
    </row>
    <row r="2128" spans="2:2" x14ac:dyDescent="0.2">
      <c r="B2128" s="3"/>
    </row>
    <row r="2129" spans="2:2" x14ac:dyDescent="0.2">
      <c r="B2129" s="3"/>
    </row>
    <row r="2130" spans="2:2" x14ac:dyDescent="0.2">
      <c r="B2130" s="3"/>
    </row>
    <row r="2131" spans="2:2" x14ac:dyDescent="0.2">
      <c r="B2131" s="3"/>
    </row>
    <row r="2132" spans="2:2" x14ac:dyDescent="0.2">
      <c r="B2132" s="3"/>
    </row>
    <row r="2133" spans="2:2" x14ac:dyDescent="0.2">
      <c r="B2133" s="3"/>
    </row>
    <row r="2134" spans="2:2" x14ac:dyDescent="0.2">
      <c r="B2134" s="3"/>
    </row>
    <row r="2135" spans="2:2" x14ac:dyDescent="0.2">
      <c r="B2135" s="3"/>
    </row>
    <row r="2136" spans="2:2" x14ac:dyDescent="0.2">
      <c r="B2136" s="3"/>
    </row>
    <row r="2137" spans="2:2" x14ac:dyDescent="0.2">
      <c r="B2137" s="3"/>
    </row>
    <row r="2138" spans="2:2" x14ac:dyDescent="0.2">
      <c r="B2138" s="3"/>
    </row>
    <row r="2139" spans="2:2" x14ac:dyDescent="0.2">
      <c r="B2139" s="3"/>
    </row>
    <row r="2140" spans="2:2" x14ac:dyDescent="0.2">
      <c r="B2140" s="3"/>
    </row>
    <row r="2141" spans="2:2" x14ac:dyDescent="0.2">
      <c r="B2141" s="3"/>
    </row>
    <row r="2142" spans="2:2" x14ac:dyDescent="0.2">
      <c r="B2142" s="3"/>
    </row>
    <row r="2143" spans="2:2" x14ac:dyDescent="0.2">
      <c r="B2143" s="3"/>
    </row>
    <row r="2144" spans="2:2" x14ac:dyDescent="0.2">
      <c r="B2144" s="3"/>
    </row>
    <row r="2145" spans="2:2" x14ac:dyDescent="0.2">
      <c r="B2145" s="3"/>
    </row>
    <row r="2146" spans="2:2" x14ac:dyDescent="0.2">
      <c r="B2146" s="3"/>
    </row>
    <row r="2147" spans="2:2" x14ac:dyDescent="0.2">
      <c r="B2147" s="3"/>
    </row>
    <row r="2148" spans="2:2" x14ac:dyDescent="0.2">
      <c r="B2148" s="3"/>
    </row>
    <row r="2149" spans="2:2" x14ac:dyDescent="0.2">
      <c r="B2149" s="3"/>
    </row>
    <row r="2150" spans="2:2" x14ac:dyDescent="0.2">
      <c r="B2150" s="3"/>
    </row>
    <row r="2151" spans="2:2" x14ac:dyDescent="0.2">
      <c r="B2151" s="3"/>
    </row>
    <row r="2152" spans="2:2" x14ac:dyDescent="0.2">
      <c r="B2152" s="3"/>
    </row>
    <row r="2153" spans="2:2" x14ac:dyDescent="0.2">
      <c r="B2153" s="3"/>
    </row>
    <row r="2154" spans="2:2" x14ac:dyDescent="0.2">
      <c r="B2154" s="3"/>
    </row>
    <row r="2155" spans="2:2" x14ac:dyDescent="0.2">
      <c r="B2155" s="3"/>
    </row>
    <row r="2156" spans="2:2" x14ac:dyDescent="0.2">
      <c r="B2156" s="3"/>
    </row>
    <row r="2157" spans="2:2" x14ac:dyDescent="0.2">
      <c r="B2157" s="3"/>
    </row>
    <row r="2158" spans="2:2" x14ac:dyDescent="0.2">
      <c r="B2158" s="3"/>
    </row>
    <row r="2159" spans="2:2" x14ac:dyDescent="0.2">
      <c r="B2159" s="3"/>
    </row>
    <row r="2160" spans="2:2" x14ac:dyDescent="0.2">
      <c r="B2160" s="3"/>
    </row>
    <row r="2161" spans="2:2" x14ac:dyDescent="0.2">
      <c r="B2161" s="3"/>
    </row>
    <row r="2162" spans="2:2" x14ac:dyDescent="0.2">
      <c r="B2162" s="3"/>
    </row>
    <row r="2163" spans="2:2" x14ac:dyDescent="0.2">
      <c r="B2163" s="3"/>
    </row>
    <row r="2164" spans="2:2" x14ac:dyDescent="0.2">
      <c r="B2164" s="3"/>
    </row>
    <row r="2165" spans="2:2" x14ac:dyDescent="0.2">
      <c r="B2165" s="3"/>
    </row>
    <row r="2166" spans="2:2" x14ac:dyDescent="0.2">
      <c r="B2166" s="3"/>
    </row>
    <row r="2167" spans="2:2" x14ac:dyDescent="0.2">
      <c r="B2167" s="3"/>
    </row>
    <row r="2168" spans="2:2" x14ac:dyDescent="0.2">
      <c r="B2168" s="3"/>
    </row>
    <row r="2169" spans="2:2" x14ac:dyDescent="0.2">
      <c r="B2169" s="3"/>
    </row>
    <row r="2170" spans="2:2" x14ac:dyDescent="0.2">
      <c r="B2170" s="3"/>
    </row>
    <row r="2171" spans="2:2" x14ac:dyDescent="0.2">
      <c r="B2171" s="3"/>
    </row>
    <row r="2172" spans="2:2" x14ac:dyDescent="0.2">
      <c r="B2172" s="3"/>
    </row>
    <row r="2173" spans="2:2" x14ac:dyDescent="0.2">
      <c r="B2173" s="3"/>
    </row>
    <row r="2174" spans="2:2" x14ac:dyDescent="0.2">
      <c r="B2174" s="3"/>
    </row>
    <row r="2175" spans="2:2" x14ac:dyDescent="0.2">
      <c r="B2175" s="3"/>
    </row>
    <row r="2176" spans="2:2" x14ac:dyDescent="0.2">
      <c r="B2176" s="3"/>
    </row>
    <row r="2177" spans="2:2" x14ac:dyDescent="0.2">
      <c r="B2177" s="3"/>
    </row>
    <row r="2178" spans="2:2" x14ac:dyDescent="0.2">
      <c r="B2178" s="3"/>
    </row>
    <row r="2179" spans="2:2" x14ac:dyDescent="0.2">
      <c r="B2179" s="3"/>
    </row>
    <row r="2180" spans="2:2" x14ac:dyDescent="0.2">
      <c r="B2180" s="3"/>
    </row>
    <row r="2181" spans="2:2" x14ac:dyDescent="0.2">
      <c r="B2181" s="3"/>
    </row>
    <row r="2182" spans="2:2" x14ac:dyDescent="0.2">
      <c r="B2182" s="3"/>
    </row>
    <row r="2183" spans="2:2" x14ac:dyDescent="0.2">
      <c r="B2183" s="3"/>
    </row>
    <row r="2184" spans="2:2" x14ac:dyDescent="0.2">
      <c r="B2184" s="3"/>
    </row>
    <row r="2185" spans="2:2" x14ac:dyDescent="0.2">
      <c r="B2185" s="3"/>
    </row>
    <row r="2186" spans="2:2" x14ac:dyDescent="0.2">
      <c r="B2186" s="3"/>
    </row>
    <row r="2187" spans="2:2" x14ac:dyDescent="0.2">
      <c r="B2187" s="3"/>
    </row>
    <row r="2188" spans="2:2" x14ac:dyDescent="0.2">
      <c r="B2188" s="3"/>
    </row>
    <row r="2189" spans="2:2" x14ac:dyDescent="0.2">
      <c r="B2189" s="3"/>
    </row>
    <row r="2190" spans="2:2" x14ac:dyDescent="0.2">
      <c r="B2190" s="3"/>
    </row>
    <row r="2191" spans="2:2" x14ac:dyDescent="0.2">
      <c r="B2191" s="3"/>
    </row>
    <row r="2192" spans="2:2" x14ac:dyDescent="0.2">
      <c r="B2192" s="3"/>
    </row>
    <row r="2193" spans="2:2" x14ac:dyDescent="0.2">
      <c r="B2193" s="3"/>
    </row>
    <row r="2194" spans="2:2" x14ac:dyDescent="0.2">
      <c r="B2194" s="3"/>
    </row>
    <row r="2195" spans="2:2" x14ac:dyDescent="0.2">
      <c r="B2195" s="3"/>
    </row>
    <row r="2196" spans="2:2" x14ac:dyDescent="0.2">
      <c r="B2196" s="3"/>
    </row>
    <row r="2197" spans="2:2" x14ac:dyDescent="0.2">
      <c r="B2197" s="3"/>
    </row>
    <row r="2198" spans="2:2" x14ac:dyDescent="0.2">
      <c r="B2198" s="3"/>
    </row>
    <row r="2199" spans="2:2" x14ac:dyDescent="0.2">
      <c r="B2199" s="3"/>
    </row>
    <row r="2200" spans="2:2" x14ac:dyDescent="0.2">
      <c r="B2200" s="3"/>
    </row>
    <row r="2201" spans="2:2" x14ac:dyDescent="0.2">
      <c r="B2201" s="3"/>
    </row>
    <row r="2202" spans="2:2" x14ac:dyDescent="0.2">
      <c r="B2202" s="3"/>
    </row>
    <row r="2203" spans="2:2" x14ac:dyDescent="0.2">
      <c r="B2203" s="3"/>
    </row>
    <row r="2204" spans="2:2" x14ac:dyDescent="0.2">
      <c r="B2204" s="3"/>
    </row>
    <row r="2205" spans="2:2" x14ac:dyDescent="0.2">
      <c r="B2205" s="3"/>
    </row>
    <row r="2206" spans="2:2" x14ac:dyDescent="0.2">
      <c r="B2206" s="3"/>
    </row>
    <row r="2207" spans="2:2" x14ac:dyDescent="0.2">
      <c r="B2207" s="3"/>
    </row>
    <row r="2208" spans="2:2" x14ac:dyDescent="0.2">
      <c r="B2208" s="3"/>
    </row>
    <row r="2209" spans="2:2" x14ac:dyDescent="0.2">
      <c r="B2209" s="3"/>
    </row>
    <row r="2210" spans="2:2" x14ac:dyDescent="0.2">
      <c r="B2210" s="3"/>
    </row>
    <row r="2211" spans="2:2" x14ac:dyDescent="0.2">
      <c r="B2211" s="3"/>
    </row>
    <row r="2212" spans="2:2" x14ac:dyDescent="0.2">
      <c r="B2212" s="3"/>
    </row>
    <row r="2213" spans="2:2" x14ac:dyDescent="0.2">
      <c r="B2213" s="3"/>
    </row>
    <row r="2214" spans="2:2" x14ac:dyDescent="0.2">
      <c r="B2214" s="3"/>
    </row>
    <row r="2215" spans="2:2" x14ac:dyDescent="0.2">
      <c r="B2215" s="3"/>
    </row>
    <row r="2216" spans="2:2" x14ac:dyDescent="0.2">
      <c r="B2216" s="3"/>
    </row>
    <row r="2217" spans="2:2" x14ac:dyDescent="0.2">
      <c r="B2217" s="3"/>
    </row>
    <row r="2218" spans="2:2" x14ac:dyDescent="0.2">
      <c r="B2218" s="3"/>
    </row>
    <row r="2219" spans="2:2" x14ac:dyDescent="0.2">
      <c r="B2219" s="3"/>
    </row>
    <row r="2220" spans="2:2" x14ac:dyDescent="0.2">
      <c r="B2220" s="3"/>
    </row>
    <row r="2221" spans="2:2" x14ac:dyDescent="0.2">
      <c r="B2221" s="3"/>
    </row>
    <row r="2222" spans="2:2" x14ac:dyDescent="0.2">
      <c r="B2222" s="3"/>
    </row>
    <row r="2223" spans="2:2" x14ac:dyDescent="0.2">
      <c r="B2223" s="3"/>
    </row>
    <row r="2224" spans="2:2" x14ac:dyDescent="0.2">
      <c r="B2224" s="3"/>
    </row>
    <row r="2225" spans="2:2" x14ac:dyDescent="0.2">
      <c r="B2225" s="3"/>
    </row>
    <row r="2226" spans="2:2" x14ac:dyDescent="0.2">
      <c r="B2226" s="3"/>
    </row>
    <row r="2227" spans="2:2" x14ac:dyDescent="0.2">
      <c r="B2227" s="3"/>
    </row>
    <row r="2228" spans="2:2" x14ac:dyDescent="0.2">
      <c r="B2228" s="3"/>
    </row>
    <row r="2229" spans="2:2" x14ac:dyDescent="0.2">
      <c r="B2229" s="3"/>
    </row>
    <row r="2230" spans="2:2" x14ac:dyDescent="0.2">
      <c r="B2230" s="3"/>
    </row>
    <row r="2231" spans="2:2" x14ac:dyDescent="0.2">
      <c r="B2231" s="3"/>
    </row>
    <row r="2232" spans="2:2" x14ac:dyDescent="0.2">
      <c r="B2232" s="3"/>
    </row>
    <row r="2233" spans="2:2" x14ac:dyDescent="0.2">
      <c r="B2233" s="3"/>
    </row>
    <row r="2234" spans="2:2" x14ac:dyDescent="0.2">
      <c r="B2234" s="3"/>
    </row>
    <row r="2235" spans="2:2" x14ac:dyDescent="0.2">
      <c r="B2235" s="3"/>
    </row>
    <row r="2236" spans="2:2" x14ac:dyDescent="0.2">
      <c r="B2236" s="3"/>
    </row>
    <row r="2237" spans="2:2" x14ac:dyDescent="0.2">
      <c r="B2237" s="3"/>
    </row>
    <row r="2238" spans="2:2" x14ac:dyDescent="0.2">
      <c r="B2238" s="3"/>
    </row>
    <row r="2239" spans="2:2" x14ac:dyDescent="0.2">
      <c r="B2239" s="3"/>
    </row>
    <row r="2240" spans="2:2" x14ac:dyDescent="0.2">
      <c r="B2240" s="3"/>
    </row>
    <row r="2241" spans="2:2" x14ac:dyDescent="0.2">
      <c r="B2241" s="3"/>
    </row>
    <row r="2242" spans="2:2" x14ac:dyDescent="0.2">
      <c r="B2242" s="3"/>
    </row>
    <row r="2243" spans="2:2" x14ac:dyDescent="0.2">
      <c r="B2243" s="3"/>
    </row>
    <row r="2244" spans="2:2" x14ac:dyDescent="0.2">
      <c r="B2244" s="3"/>
    </row>
    <row r="2245" spans="2:2" x14ac:dyDescent="0.2">
      <c r="B2245" s="3"/>
    </row>
    <row r="2246" spans="2:2" x14ac:dyDescent="0.2">
      <c r="B2246" s="3"/>
    </row>
    <row r="2247" spans="2:2" x14ac:dyDescent="0.2">
      <c r="B2247" s="3"/>
    </row>
    <row r="2248" spans="2:2" x14ac:dyDescent="0.2">
      <c r="B2248" s="3"/>
    </row>
    <row r="2249" spans="2:2" x14ac:dyDescent="0.2">
      <c r="B2249" s="3"/>
    </row>
    <row r="2250" spans="2:2" x14ac:dyDescent="0.2">
      <c r="B2250" s="3"/>
    </row>
    <row r="2251" spans="2:2" x14ac:dyDescent="0.2">
      <c r="B2251" s="3"/>
    </row>
    <row r="2252" spans="2:2" x14ac:dyDescent="0.2">
      <c r="B2252" s="3"/>
    </row>
    <row r="2253" spans="2:2" x14ac:dyDescent="0.2">
      <c r="B2253" s="3"/>
    </row>
    <row r="2254" spans="2:2" x14ac:dyDescent="0.2">
      <c r="B2254" s="3"/>
    </row>
    <row r="2255" spans="2:2" x14ac:dyDescent="0.2">
      <c r="B2255" s="3"/>
    </row>
    <row r="2256" spans="2:2" x14ac:dyDescent="0.2">
      <c r="B2256" s="3"/>
    </row>
    <row r="2257" spans="2:2" x14ac:dyDescent="0.2">
      <c r="B2257" s="3"/>
    </row>
    <row r="2258" spans="2:2" x14ac:dyDescent="0.2">
      <c r="B2258" s="3"/>
    </row>
    <row r="2259" spans="2:2" x14ac:dyDescent="0.2">
      <c r="B2259" s="3"/>
    </row>
    <row r="2260" spans="2:2" x14ac:dyDescent="0.2">
      <c r="B2260" s="3"/>
    </row>
    <row r="2261" spans="2:2" x14ac:dyDescent="0.2">
      <c r="B2261" s="3"/>
    </row>
    <row r="2262" spans="2:2" x14ac:dyDescent="0.2">
      <c r="B2262" s="3"/>
    </row>
    <row r="2263" spans="2:2" x14ac:dyDescent="0.2">
      <c r="B2263" s="3"/>
    </row>
    <row r="2264" spans="2:2" x14ac:dyDescent="0.2">
      <c r="B2264" s="3"/>
    </row>
    <row r="2265" spans="2:2" x14ac:dyDescent="0.2">
      <c r="B2265" s="3"/>
    </row>
    <row r="2266" spans="2:2" x14ac:dyDescent="0.2">
      <c r="B2266" s="3"/>
    </row>
    <row r="2267" spans="2:2" x14ac:dyDescent="0.2">
      <c r="B2267" s="3"/>
    </row>
    <row r="2268" spans="2:2" x14ac:dyDescent="0.2">
      <c r="B2268" s="3"/>
    </row>
    <row r="2269" spans="2:2" x14ac:dyDescent="0.2">
      <c r="B2269" s="3"/>
    </row>
    <row r="2270" spans="2:2" x14ac:dyDescent="0.2">
      <c r="B2270" s="3"/>
    </row>
    <row r="2271" spans="2:2" x14ac:dyDescent="0.2">
      <c r="B2271" s="3"/>
    </row>
    <row r="2272" spans="2:2" x14ac:dyDescent="0.2">
      <c r="B2272" s="3"/>
    </row>
    <row r="2273" spans="2:2" x14ac:dyDescent="0.2">
      <c r="B2273" s="3"/>
    </row>
    <row r="2274" spans="2:2" x14ac:dyDescent="0.2">
      <c r="B2274" s="3"/>
    </row>
    <row r="2275" spans="2:2" x14ac:dyDescent="0.2">
      <c r="B2275" s="3"/>
    </row>
    <row r="2276" spans="2:2" x14ac:dyDescent="0.2">
      <c r="B2276" s="3"/>
    </row>
    <row r="2277" spans="2:2" x14ac:dyDescent="0.2">
      <c r="B2277" s="3"/>
    </row>
    <row r="2278" spans="2:2" x14ac:dyDescent="0.2">
      <c r="B2278" s="3"/>
    </row>
    <row r="2279" spans="2:2" x14ac:dyDescent="0.2">
      <c r="B2279" s="3"/>
    </row>
    <row r="2280" spans="2:2" x14ac:dyDescent="0.2">
      <c r="B2280" s="3"/>
    </row>
    <row r="2281" spans="2:2" x14ac:dyDescent="0.2">
      <c r="B2281" s="3"/>
    </row>
    <row r="2282" spans="2:2" x14ac:dyDescent="0.2">
      <c r="B2282" s="3"/>
    </row>
    <row r="2283" spans="2:2" x14ac:dyDescent="0.2">
      <c r="B2283" s="3"/>
    </row>
    <row r="2284" spans="2:2" x14ac:dyDescent="0.2">
      <c r="B2284" s="3"/>
    </row>
    <row r="2285" spans="2:2" x14ac:dyDescent="0.2">
      <c r="B2285" s="3"/>
    </row>
    <row r="2286" spans="2:2" x14ac:dyDescent="0.2">
      <c r="B2286" s="3"/>
    </row>
    <row r="2287" spans="2:2" x14ac:dyDescent="0.2">
      <c r="B2287" s="3"/>
    </row>
    <row r="2288" spans="2:2" x14ac:dyDescent="0.2">
      <c r="B2288" s="3"/>
    </row>
    <row r="2289" spans="2:2" x14ac:dyDescent="0.2">
      <c r="B2289" s="3"/>
    </row>
    <row r="2290" spans="2:2" x14ac:dyDescent="0.2">
      <c r="B2290" s="3"/>
    </row>
    <row r="2291" spans="2:2" x14ac:dyDescent="0.2">
      <c r="B2291" s="3"/>
    </row>
    <row r="2292" spans="2:2" x14ac:dyDescent="0.2">
      <c r="B2292" s="3"/>
    </row>
    <row r="2293" spans="2:2" x14ac:dyDescent="0.2">
      <c r="B2293" s="3"/>
    </row>
    <row r="2294" spans="2:2" x14ac:dyDescent="0.2">
      <c r="B2294" s="3"/>
    </row>
    <row r="2295" spans="2:2" x14ac:dyDescent="0.2">
      <c r="B2295" s="3"/>
    </row>
    <row r="2296" spans="2:2" x14ac:dyDescent="0.2">
      <c r="B2296" s="3"/>
    </row>
    <row r="2297" spans="2:2" x14ac:dyDescent="0.2">
      <c r="B2297" s="3"/>
    </row>
    <row r="2298" spans="2:2" x14ac:dyDescent="0.2">
      <c r="B2298" s="3"/>
    </row>
    <row r="2299" spans="2:2" x14ac:dyDescent="0.2">
      <c r="B2299" s="3"/>
    </row>
    <row r="2300" spans="2:2" x14ac:dyDescent="0.2">
      <c r="B2300" s="3"/>
    </row>
    <row r="2301" spans="2:2" x14ac:dyDescent="0.2">
      <c r="B2301" s="3"/>
    </row>
    <row r="2302" spans="2:2" x14ac:dyDescent="0.2">
      <c r="B2302" s="3"/>
    </row>
    <row r="2303" spans="2:2" x14ac:dyDescent="0.2">
      <c r="B2303" s="3"/>
    </row>
    <row r="2304" spans="2:2" x14ac:dyDescent="0.2">
      <c r="B2304" s="3"/>
    </row>
    <row r="2305" spans="2:2" x14ac:dyDescent="0.2">
      <c r="B2305" s="3"/>
    </row>
    <row r="2306" spans="2:2" x14ac:dyDescent="0.2">
      <c r="B2306" s="3"/>
    </row>
    <row r="2307" spans="2:2" x14ac:dyDescent="0.2">
      <c r="B2307" s="3"/>
    </row>
    <row r="2308" spans="2:2" x14ac:dyDescent="0.2">
      <c r="B2308" s="3"/>
    </row>
    <row r="2309" spans="2:2" x14ac:dyDescent="0.2">
      <c r="B2309" s="3"/>
    </row>
    <row r="2310" spans="2:2" x14ac:dyDescent="0.2">
      <c r="B2310" s="3"/>
    </row>
    <row r="2311" spans="2:2" x14ac:dyDescent="0.2">
      <c r="B2311" s="3"/>
    </row>
    <row r="2312" spans="2:2" x14ac:dyDescent="0.2">
      <c r="B2312" s="3"/>
    </row>
    <row r="2313" spans="2:2" x14ac:dyDescent="0.2">
      <c r="B2313" s="3"/>
    </row>
    <row r="2314" spans="2:2" x14ac:dyDescent="0.2">
      <c r="B2314" s="3"/>
    </row>
    <row r="2315" spans="2:2" x14ac:dyDescent="0.2">
      <c r="B2315" s="3"/>
    </row>
    <row r="2316" spans="2:2" x14ac:dyDescent="0.2">
      <c r="B2316" s="3"/>
    </row>
    <row r="2317" spans="2:2" x14ac:dyDescent="0.2">
      <c r="B2317" s="3"/>
    </row>
    <row r="2318" spans="2:2" x14ac:dyDescent="0.2">
      <c r="B2318" s="3"/>
    </row>
    <row r="2319" spans="2:2" x14ac:dyDescent="0.2">
      <c r="B2319" s="3"/>
    </row>
    <row r="2320" spans="2:2" x14ac:dyDescent="0.2">
      <c r="B2320" s="3"/>
    </row>
    <row r="2321" spans="2:2" x14ac:dyDescent="0.2">
      <c r="B2321" s="3"/>
    </row>
    <row r="2322" spans="2:2" x14ac:dyDescent="0.2">
      <c r="B2322" s="3"/>
    </row>
    <row r="2323" spans="2:2" x14ac:dyDescent="0.2">
      <c r="B2323" s="3"/>
    </row>
    <row r="2324" spans="2:2" x14ac:dyDescent="0.2">
      <c r="B2324" s="3"/>
    </row>
    <row r="2325" spans="2:2" x14ac:dyDescent="0.2">
      <c r="B2325" s="3"/>
    </row>
    <row r="2326" spans="2:2" x14ac:dyDescent="0.2">
      <c r="B2326" s="3"/>
    </row>
    <row r="2327" spans="2:2" x14ac:dyDescent="0.2">
      <c r="B2327" s="3"/>
    </row>
    <row r="2328" spans="2:2" x14ac:dyDescent="0.2">
      <c r="B2328" s="3"/>
    </row>
    <row r="2329" spans="2:2" x14ac:dyDescent="0.2">
      <c r="B2329" s="3"/>
    </row>
    <row r="2330" spans="2:2" x14ac:dyDescent="0.2">
      <c r="B2330" s="3"/>
    </row>
    <row r="2331" spans="2:2" x14ac:dyDescent="0.2">
      <c r="B2331" s="3"/>
    </row>
    <row r="2332" spans="2:2" x14ac:dyDescent="0.2">
      <c r="B2332" s="3"/>
    </row>
    <row r="2333" spans="2:2" x14ac:dyDescent="0.2">
      <c r="B2333" s="3"/>
    </row>
    <row r="2334" spans="2:2" x14ac:dyDescent="0.2">
      <c r="B2334" s="3"/>
    </row>
    <row r="2335" spans="2:2" x14ac:dyDescent="0.2">
      <c r="B2335" s="3"/>
    </row>
    <row r="2336" spans="2:2" x14ac:dyDescent="0.2">
      <c r="B2336" s="3"/>
    </row>
    <row r="2337" spans="2:2" x14ac:dyDescent="0.2">
      <c r="B2337" s="3"/>
    </row>
    <row r="2338" spans="2:2" x14ac:dyDescent="0.2">
      <c r="B2338" s="3"/>
    </row>
    <row r="2339" spans="2:2" x14ac:dyDescent="0.2">
      <c r="B2339" s="3"/>
    </row>
    <row r="2340" spans="2:2" x14ac:dyDescent="0.2">
      <c r="B2340" s="3"/>
    </row>
    <row r="2341" spans="2:2" x14ac:dyDescent="0.2">
      <c r="B2341" s="3"/>
    </row>
    <row r="2342" spans="2:2" x14ac:dyDescent="0.2">
      <c r="B2342" s="3"/>
    </row>
    <row r="2343" spans="2:2" x14ac:dyDescent="0.2">
      <c r="B2343" s="3"/>
    </row>
    <row r="2344" spans="2:2" x14ac:dyDescent="0.2">
      <c r="B2344" s="3"/>
    </row>
    <row r="2345" spans="2:2" x14ac:dyDescent="0.2">
      <c r="B2345" s="3"/>
    </row>
    <row r="2346" spans="2:2" x14ac:dyDescent="0.2">
      <c r="B2346" s="3"/>
    </row>
    <row r="2347" spans="2:2" x14ac:dyDescent="0.2">
      <c r="B2347" s="3"/>
    </row>
    <row r="2348" spans="2:2" x14ac:dyDescent="0.2">
      <c r="B2348" s="3"/>
    </row>
    <row r="2349" spans="2:2" x14ac:dyDescent="0.2">
      <c r="B2349" s="3"/>
    </row>
    <row r="2350" spans="2:2" x14ac:dyDescent="0.2">
      <c r="B2350" s="3"/>
    </row>
    <row r="2351" spans="2:2" x14ac:dyDescent="0.2">
      <c r="B2351" s="3"/>
    </row>
    <row r="2352" spans="2:2" x14ac:dyDescent="0.2">
      <c r="B2352" s="3"/>
    </row>
    <row r="2353" spans="2:2" x14ac:dyDescent="0.2">
      <c r="B2353" s="3"/>
    </row>
    <row r="2354" spans="2:2" x14ac:dyDescent="0.2">
      <c r="B2354" s="3"/>
    </row>
    <row r="2355" spans="2:2" x14ac:dyDescent="0.2">
      <c r="B2355" s="3"/>
    </row>
    <row r="2356" spans="2:2" x14ac:dyDescent="0.2">
      <c r="B2356" s="3"/>
    </row>
    <row r="2357" spans="2:2" x14ac:dyDescent="0.2">
      <c r="B2357" s="3"/>
    </row>
    <row r="2358" spans="2:2" x14ac:dyDescent="0.2">
      <c r="B2358" s="3"/>
    </row>
    <row r="2359" spans="2:2" x14ac:dyDescent="0.2">
      <c r="B2359" s="3"/>
    </row>
    <row r="2360" spans="2:2" x14ac:dyDescent="0.2">
      <c r="B2360" s="3"/>
    </row>
    <row r="2361" spans="2:2" x14ac:dyDescent="0.2">
      <c r="B2361" s="3"/>
    </row>
    <row r="2362" spans="2:2" x14ac:dyDescent="0.2">
      <c r="B2362" s="3"/>
    </row>
    <row r="2363" spans="2:2" x14ac:dyDescent="0.2">
      <c r="B2363" s="3"/>
    </row>
    <row r="2364" spans="2:2" x14ac:dyDescent="0.2">
      <c r="B2364" s="3"/>
    </row>
    <row r="2365" spans="2:2" x14ac:dyDescent="0.2">
      <c r="B2365" s="3"/>
    </row>
    <row r="2366" spans="2:2" x14ac:dyDescent="0.2">
      <c r="B2366" s="3"/>
    </row>
    <row r="2367" spans="2:2" x14ac:dyDescent="0.2">
      <c r="B2367" s="3"/>
    </row>
    <row r="2368" spans="2:2" x14ac:dyDescent="0.2">
      <c r="B2368" s="3"/>
    </row>
    <row r="2369" spans="2:2" x14ac:dyDescent="0.2">
      <c r="B2369" s="3"/>
    </row>
    <row r="2370" spans="2:2" x14ac:dyDescent="0.2">
      <c r="B2370" s="3"/>
    </row>
    <row r="2371" spans="2:2" x14ac:dyDescent="0.2">
      <c r="B2371" s="3"/>
    </row>
    <row r="2372" spans="2:2" x14ac:dyDescent="0.2">
      <c r="B2372" s="3"/>
    </row>
    <row r="2373" spans="2:2" x14ac:dyDescent="0.2">
      <c r="B2373" s="3"/>
    </row>
    <row r="2374" spans="2:2" x14ac:dyDescent="0.2">
      <c r="B2374" s="3"/>
    </row>
    <row r="2375" spans="2:2" x14ac:dyDescent="0.2">
      <c r="B2375" s="3"/>
    </row>
    <row r="2376" spans="2:2" x14ac:dyDescent="0.2">
      <c r="B2376" s="3"/>
    </row>
    <row r="2377" spans="2:2" x14ac:dyDescent="0.2">
      <c r="B2377" s="3"/>
    </row>
    <row r="2378" spans="2:2" x14ac:dyDescent="0.2">
      <c r="B2378" s="3"/>
    </row>
    <row r="2379" spans="2:2" x14ac:dyDescent="0.2">
      <c r="B2379" s="3"/>
    </row>
    <row r="2380" spans="2:2" x14ac:dyDescent="0.2">
      <c r="B2380" s="3"/>
    </row>
    <row r="2381" spans="2:2" x14ac:dyDescent="0.2">
      <c r="B2381" s="3"/>
    </row>
    <row r="2382" spans="2:2" x14ac:dyDescent="0.2">
      <c r="B2382" s="3"/>
    </row>
    <row r="2383" spans="2:2" x14ac:dyDescent="0.2">
      <c r="B2383" s="3"/>
    </row>
    <row r="2384" spans="2:2" x14ac:dyDescent="0.2">
      <c r="B2384" s="3"/>
    </row>
    <row r="2385" spans="2:2" x14ac:dyDescent="0.2">
      <c r="B2385" s="3"/>
    </row>
    <row r="2386" spans="2:2" x14ac:dyDescent="0.2">
      <c r="B2386" s="3"/>
    </row>
    <row r="2387" spans="2:2" x14ac:dyDescent="0.2">
      <c r="B2387" s="3"/>
    </row>
    <row r="2388" spans="2:2" x14ac:dyDescent="0.2">
      <c r="B2388" s="3"/>
    </row>
    <row r="2389" spans="2:2" x14ac:dyDescent="0.2">
      <c r="B2389" s="3"/>
    </row>
    <row r="2390" spans="2:2" x14ac:dyDescent="0.2">
      <c r="B2390" s="3"/>
    </row>
    <row r="2391" spans="2:2" x14ac:dyDescent="0.2">
      <c r="B2391" s="3"/>
    </row>
    <row r="2392" spans="2:2" x14ac:dyDescent="0.2">
      <c r="B2392" s="3"/>
    </row>
    <row r="2393" spans="2:2" x14ac:dyDescent="0.2">
      <c r="B2393" s="3"/>
    </row>
    <row r="2394" spans="2:2" x14ac:dyDescent="0.2">
      <c r="B2394" s="3"/>
    </row>
    <row r="2395" spans="2:2" x14ac:dyDescent="0.2">
      <c r="B2395" s="3"/>
    </row>
    <row r="2396" spans="2:2" x14ac:dyDescent="0.2">
      <c r="B2396" s="3"/>
    </row>
    <row r="2397" spans="2:2" x14ac:dyDescent="0.2">
      <c r="B2397" s="3"/>
    </row>
    <row r="2398" spans="2:2" x14ac:dyDescent="0.2">
      <c r="B2398" s="3"/>
    </row>
    <row r="2399" spans="2:2" x14ac:dyDescent="0.2">
      <c r="B2399" s="3"/>
    </row>
    <row r="2400" spans="2:2" x14ac:dyDescent="0.2">
      <c r="B2400" s="3"/>
    </row>
    <row r="2401" spans="2:2" x14ac:dyDescent="0.2">
      <c r="B2401" s="3"/>
    </row>
    <row r="2402" spans="2:2" x14ac:dyDescent="0.2">
      <c r="B2402" s="3"/>
    </row>
    <row r="2403" spans="2:2" x14ac:dyDescent="0.2">
      <c r="B2403" s="3"/>
    </row>
    <row r="2404" spans="2:2" x14ac:dyDescent="0.2">
      <c r="B2404" s="3"/>
    </row>
    <row r="2405" spans="2:2" x14ac:dyDescent="0.2">
      <c r="B2405" s="3"/>
    </row>
    <row r="2406" spans="2:2" x14ac:dyDescent="0.2">
      <c r="B2406" s="3"/>
    </row>
    <row r="2407" spans="2:2" x14ac:dyDescent="0.2">
      <c r="B2407" s="3"/>
    </row>
    <row r="2408" spans="2:2" x14ac:dyDescent="0.2">
      <c r="B2408" s="3"/>
    </row>
    <row r="2409" spans="2:2" x14ac:dyDescent="0.2">
      <c r="B2409" s="3"/>
    </row>
    <row r="2410" spans="2:2" x14ac:dyDescent="0.2">
      <c r="B2410" s="3"/>
    </row>
    <row r="2411" spans="2:2" x14ac:dyDescent="0.2">
      <c r="B2411" s="3"/>
    </row>
    <row r="2412" spans="2:2" x14ac:dyDescent="0.2">
      <c r="B2412" s="3"/>
    </row>
    <row r="2413" spans="2:2" x14ac:dyDescent="0.2">
      <c r="B2413" s="3"/>
    </row>
    <row r="2414" spans="2:2" x14ac:dyDescent="0.2">
      <c r="B2414" s="3"/>
    </row>
    <row r="2415" spans="2:2" x14ac:dyDescent="0.2">
      <c r="B2415" s="3"/>
    </row>
    <row r="2416" spans="2:2" x14ac:dyDescent="0.2">
      <c r="B2416" s="3"/>
    </row>
    <row r="2417" spans="2:2" x14ac:dyDescent="0.2">
      <c r="B2417" s="3"/>
    </row>
    <row r="2418" spans="2:2" x14ac:dyDescent="0.2">
      <c r="B2418" s="3"/>
    </row>
    <row r="2419" spans="2:2" x14ac:dyDescent="0.2">
      <c r="B2419" s="3"/>
    </row>
    <row r="2420" spans="2:2" x14ac:dyDescent="0.2">
      <c r="B2420" s="3"/>
    </row>
    <row r="2421" spans="2:2" x14ac:dyDescent="0.2">
      <c r="B2421" s="3"/>
    </row>
    <row r="2422" spans="2:2" x14ac:dyDescent="0.2">
      <c r="B2422" s="3"/>
    </row>
    <row r="2423" spans="2:2" x14ac:dyDescent="0.2">
      <c r="B2423" s="3"/>
    </row>
    <row r="2424" spans="2:2" x14ac:dyDescent="0.2">
      <c r="B2424" s="3"/>
    </row>
    <row r="2425" spans="2:2" x14ac:dyDescent="0.2">
      <c r="B2425" s="3"/>
    </row>
    <row r="2426" spans="2:2" x14ac:dyDescent="0.2">
      <c r="B2426" s="3"/>
    </row>
    <row r="2427" spans="2:2" x14ac:dyDescent="0.2">
      <c r="B2427" s="3"/>
    </row>
    <row r="2428" spans="2:2" x14ac:dyDescent="0.2">
      <c r="B2428" s="3"/>
    </row>
    <row r="2429" spans="2:2" x14ac:dyDescent="0.2">
      <c r="B2429" s="3"/>
    </row>
    <row r="2430" spans="2:2" x14ac:dyDescent="0.2">
      <c r="B2430" s="3"/>
    </row>
    <row r="2431" spans="2:2" x14ac:dyDescent="0.2">
      <c r="B2431" s="3"/>
    </row>
    <row r="2432" spans="2:2" x14ac:dyDescent="0.2">
      <c r="B2432" s="3"/>
    </row>
    <row r="2433" spans="2:2" x14ac:dyDescent="0.2">
      <c r="B2433" s="3"/>
    </row>
    <row r="2434" spans="2:2" x14ac:dyDescent="0.2">
      <c r="B2434" s="3"/>
    </row>
    <row r="2435" spans="2:2" x14ac:dyDescent="0.2">
      <c r="B2435" s="3"/>
    </row>
    <row r="2436" spans="2:2" x14ac:dyDescent="0.2">
      <c r="B2436" s="3"/>
    </row>
    <row r="2437" spans="2:2" x14ac:dyDescent="0.2">
      <c r="B2437" s="3"/>
    </row>
    <row r="2438" spans="2:2" x14ac:dyDescent="0.2">
      <c r="B2438" s="3"/>
    </row>
    <row r="2439" spans="2:2" x14ac:dyDescent="0.2">
      <c r="B2439" s="3"/>
    </row>
    <row r="2440" spans="2:2" x14ac:dyDescent="0.2">
      <c r="B2440" s="3"/>
    </row>
    <row r="2441" spans="2:2" x14ac:dyDescent="0.2">
      <c r="B2441" s="3"/>
    </row>
    <row r="2442" spans="2:2" x14ac:dyDescent="0.2">
      <c r="B2442" s="3"/>
    </row>
    <row r="2443" spans="2:2" x14ac:dyDescent="0.2">
      <c r="B2443" s="3"/>
    </row>
    <row r="2444" spans="2:2" x14ac:dyDescent="0.2">
      <c r="B2444" s="3"/>
    </row>
    <row r="2445" spans="2:2" x14ac:dyDescent="0.2">
      <c r="B2445" s="3"/>
    </row>
    <row r="2446" spans="2:2" x14ac:dyDescent="0.2">
      <c r="B2446" s="3"/>
    </row>
    <row r="2447" spans="2:2" x14ac:dyDescent="0.2">
      <c r="B2447" s="3"/>
    </row>
    <row r="2448" spans="2:2" x14ac:dyDescent="0.2">
      <c r="B2448" s="3"/>
    </row>
    <row r="2449" spans="2:2" x14ac:dyDescent="0.2">
      <c r="B2449" s="3"/>
    </row>
    <row r="2450" spans="2:2" x14ac:dyDescent="0.2">
      <c r="B2450" s="3"/>
    </row>
    <row r="2451" spans="2:2" x14ac:dyDescent="0.2">
      <c r="B2451" s="3"/>
    </row>
    <row r="2452" spans="2:2" x14ac:dyDescent="0.2">
      <c r="B2452" s="3"/>
    </row>
    <row r="2453" spans="2:2" x14ac:dyDescent="0.2">
      <c r="B2453" s="3"/>
    </row>
    <row r="2454" spans="2:2" x14ac:dyDescent="0.2">
      <c r="B2454" s="3"/>
    </row>
    <row r="2455" spans="2:2" x14ac:dyDescent="0.2">
      <c r="B2455" s="3"/>
    </row>
    <row r="2456" spans="2:2" x14ac:dyDescent="0.2">
      <c r="B2456" s="3"/>
    </row>
    <row r="2457" spans="2:2" x14ac:dyDescent="0.2">
      <c r="B2457" s="3"/>
    </row>
    <row r="2458" spans="2:2" x14ac:dyDescent="0.2">
      <c r="B2458" s="3"/>
    </row>
    <row r="2459" spans="2:2" x14ac:dyDescent="0.2">
      <c r="B2459" s="3"/>
    </row>
    <row r="2460" spans="2:2" x14ac:dyDescent="0.2">
      <c r="B2460" s="3"/>
    </row>
    <row r="2461" spans="2:2" x14ac:dyDescent="0.2">
      <c r="B2461" s="3"/>
    </row>
    <row r="2462" spans="2:2" x14ac:dyDescent="0.2">
      <c r="B2462" s="3"/>
    </row>
    <row r="2463" spans="2:2" x14ac:dyDescent="0.2">
      <c r="B2463" s="3"/>
    </row>
    <row r="2464" spans="2:2" x14ac:dyDescent="0.2">
      <c r="B2464" s="3"/>
    </row>
    <row r="2465" spans="2:2" x14ac:dyDescent="0.2">
      <c r="B2465" s="3"/>
    </row>
    <row r="2466" spans="2:2" x14ac:dyDescent="0.2">
      <c r="B2466" s="3"/>
    </row>
    <row r="2467" spans="2:2" x14ac:dyDescent="0.2">
      <c r="B2467" s="3"/>
    </row>
    <row r="2468" spans="2:2" x14ac:dyDescent="0.2">
      <c r="B2468" s="3"/>
    </row>
    <row r="2469" spans="2:2" x14ac:dyDescent="0.2">
      <c r="B2469" s="3"/>
    </row>
    <row r="2470" spans="2:2" x14ac:dyDescent="0.2">
      <c r="B2470" s="3"/>
    </row>
    <row r="2471" spans="2:2" x14ac:dyDescent="0.2">
      <c r="B2471" s="3"/>
    </row>
    <row r="2472" spans="2:2" x14ac:dyDescent="0.2">
      <c r="B2472" s="3"/>
    </row>
    <row r="2473" spans="2:2" x14ac:dyDescent="0.2">
      <c r="B2473" s="3"/>
    </row>
    <row r="2474" spans="2:2" x14ac:dyDescent="0.2">
      <c r="B2474" s="3"/>
    </row>
    <row r="2475" spans="2:2" x14ac:dyDescent="0.2">
      <c r="B2475" s="3"/>
    </row>
    <row r="2476" spans="2:2" x14ac:dyDescent="0.2">
      <c r="B2476" s="3"/>
    </row>
    <row r="2477" spans="2:2" x14ac:dyDescent="0.2">
      <c r="B2477" s="3"/>
    </row>
    <row r="2478" spans="2:2" x14ac:dyDescent="0.2">
      <c r="B2478" s="3"/>
    </row>
    <row r="2479" spans="2:2" x14ac:dyDescent="0.2">
      <c r="B2479" s="3"/>
    </row>
    <row r="2480" spans="2:2" x14ac:dyDescent="0.2">
      <c r="B2480" s="3"/>
    </row>
    <row r="2481" spans="2:2" x14ac:dyDescent="0.2">
      <c r="B2481" s="3"/>
    </row>
    <row r="2482" spans="2:2" x14ac:dyDescent="0.2">
      <c r="B2482" s="3"/>
    </row>
    <row r="2483" spans="2:2" x14ac:dyDescent="0.2">
      <c r="B2483" s="3"/>
    </row>
    <row r="2484" spans="2:2" x14ac:dyDescent="0.2">
      <c r="B2484" s="3"/>
    </row>
    <row r="2485" spans="2:2" x14ac:dyDescent="0.2">
      <c r="B2485" s="3"/>
    </row>
    <row r="2486" spans="2:2" x14ac:dyDescent="0.2">
      <c r="B2486" s="3"/>
    </row>
    <row r="2487" spans="2:2" x14ac:dyDescent="0.2">
      <c r="B2487" s="3"/>
    </row>
    <row r="2488" spans="2:2" x14ac:dyDescent="0.2">
      <c r="B2488" s="3"/>
    </row>
    <row r="2489" spans="2:2" x14ac:dyDescent="0.2">
      <c r="B2489" s="3"/>
    </row>
    <row r="2490" spans="2:2" x14ac:dyDescent="0.2">
      <c r="B2490" s="3"/>
    </row>
    <row r="2491" spans="2:2" x14ac:dyDescent="0.2">
      <c r="B2491" s="3"/>
    </row>
    <row r="2492" spans="2:2" x14ac:dyDescent="0.2">
      <c r="B2492" s="3"/>
    </row>
    <row r="2493" spans="2:2" x14ac:dyDescent="0.2">
      <c r="B2493" s="3"/>
    </row>
    <row r="2494" spans="2:2" x14ac:dyDescent="0.2">
      <c r="B2494" s="3"/>
    </row>
    <row r="2495" spans="2:2" x14ac:dyDescent="0.2">
      <c r="B2495" s="3"/>
    </row>
    <row r="2496" spans="2:2" x14ac:dyDescent="0.2">
      <c r="B2496" s="3"/>
    </row>
    <row r="2497" spans="2:2" x14ac:dyDescent="0.2">
      <c r="B2497" s="3"/>
    </row>
    <row r="2498" spans="2:2" x14ac:dyDescent="0.2">
      <c r="B2498" s="3"/>
    </row>
    <row r="2499" spans="2:2" x14ac:dyDescent="0.2">
      <c r="B2499" s="3"/>
    </row>
    <row r="2500" spans="2:2" x14ac:dyDescent="0.2">
      <c r="B2500" s="3"/>
    </row>
    <row r="2501" spans="2:2" x14ac:dyDescent="0.2">
      <c r="B2501" s="3"/>
    </row>
    <row r="2502" spans="2:2" x14ac:dyDescent="0.2">
      <c r="B2502" s="3"/>
    </row>
    <row r="2503" spans="2:2" x14ac:dyDescent="0.2">
      <c r="B2503" s="3"/>
    </row>
    <row r="2504" spans="2:2" x14ac:dyDescent="0.2">
      <c r="B2504" s="3"/>
    </row>
    <row r="2505" spans="2:2" x14ac:dyDescent="0.2">
      <c r="B2505" s="3"/>
    </row>
    <row r="2506" spans="2:2" x14ac:dyDescent="0.2">
      <c r="B2506" s="3"/>
    </row>
    <row r="2507" spans="2:2" x14ac:dyDescent="0.2">
      <c r="B2507" s="3"/>
    </row>
    <row r="2508" spans="2:2" x14ac:dyDescent="0.2">
      <c r="B2508" s="3"/>
    </row>
    <row r="2509" spans="2:2" x14ac:dyDescent="0.2">
      <c r="B2509" s="3"/>
    </row>
    <row r="2510" spans="2:2" x14ac:dyDescent="0.2">
      <c r="B2510" s="3"/>
    </row>
    <row r="2511" spans="2:2" x14ac:dyDescent="0.2">
      <c r="B2511" s="3"/>
    </row>
    <row r="2512" spans="2:2" x14ac:dyDescent="0.2">
      <c r="B2512" s="3"/>
    </row>
    <row r="2513" spans="2:2" x14ac:dyDescent="0.2">
      <c r="B2513" s="3"/>
    </row>
    <row r="2514" spans="2:2" x14ac:dyDescent="0.2">
      <c r="B2514" s="3"/>
    </row>
    <row r="2515" spans="2:2" x14ac:dyDescent="0.2">
      <c r="B2515" s="3"/>
    </row>
    <row r="2516" spans="2:2" x14ac:dyDescent="0.2">
      <c r="B2516" s="3"/>
    </row>
    <row r="2517" spans="2:2" x14ac:dyDescent="0.2">
      <c r="B2517" s="3"/>
    </row>
    <row r="2518" spans="2:2" x14ac:dyDescent="0.2">
      <c r="B2518" s="3"/>
    </row>
    <row r="2519" spans="2:2" x14ac:dyDescent="0.2">
      <c r="B2519" s="3"/>
    </row>
    <row r="2520" spans="2:2" x14ac:dyDescent="0.2">
      <c r="B2520" s="3"/>
    </row>
    <row r="2521" spans="2:2" x14ac:dyDescent="0.2">
      <c r="B2521" s="3"/>
    </row>
    <row r="2522" spans="2:2" x14ac:dyDescent="0.2">
      <c r="B2522" s="3"/>
    </row>
    <row r="2523" spans="2:2" x14ac:dyDescent="0.2">
      <c r="B2523" s="3"/>
    </row>
    <row r="2524" spans="2:2" x14ac:dyDescent="0.2">
      <c r="B2524" s="3"/>
    </row>
    <row r="2525" spans="2:2" x14ac:dyDescent="0.2">
      <c r="B2525" s="3"/>
    </row>
    <row r="2526" spans="2:2" x14ac:dyDescent="0.2">
      <c r="B2526" s="3"/>
    </row>
    <row r="2527" spans="2:2" x14ac:dyDescent="0.2">
      <c r="B2527" s="3"/>
    </row>
    <row r="2528" spans="2:2" x14ac:dyDescent="0.2">
      <c r="B2528" s="3"/>
    </row>
    <row r="2529" spans="2:2" x14ac:dyDescent="0.2">
      <c r="B2529" s="3"/>
    </row>
    <row r="2530" spans="2:2" x14ac:dyDescent="0.2">
      <c r="B2530" s="3"/>
    </row>
    <row r="2531" spans="2:2" x14ac:dyDescent="0.2">
      <c r="B2531" s="3"/>
    </row>
    <row r="2532" spans="2:2" x14ac:dyDescent="0.2">
      <c r="B2532" s="3"/>
    </row>
    <row r="2533" spans="2:2" x14ac:dyDescent="0.2">
      <c r="B2533" s="3"/>
    </row>
    <row r="2534" spans="2:2" x14ac:dyDescent="0.2">
      <c r="B2534" s="3"/>
    </row>
    <row r="2535" spans="2:2" x14ac:dyDescent="0.2">
      <c r="B2535" s="3"/>
    </row>
    <row r="2536" spans="2:2" x14ac:dyDescent="0.2">
      <c r="B2536" s="3"/>
    </row>
    <row r="2537" spans="2:2" x14ac:dyDescent="0.2">
      <c r="B2537" s="3"/>
    </row>
    <row r="2538" spans="2:2" x14ac:dyDescent="0.2">
      <c r="B2538" s="3"/>
    </row>
    <row r="2539" spans="2:2" x14ac:dyDescent="0.2">
      <c r="B2539" s="3"/>
    </row>
    <row r="2540" spans="2:2" x14ac:dyDescent="0.2">
      <c r="B2540" s="3"/>
    </row>
    <row r="2541" spans="2:2" x14ac:dyDescent="0.2">
      <c r="B2541" s="3"/>
    </row>
    <row r="2542" spans="2:2" x14ac:dyDescent="0.2">
      <c r="B2542" s="3"/>
    </row>
    <row r="2543" spans="2:2" x14ac:dyDescent="0.2">
      <c r="B2543" s="3"/>
    </row>
    <row r="2544" spans="2:2" x14ac:dyDescent="0.2">
      <c r="B2544" s="3"/>
    </row>
    <row r="2545" spans="2:2" x14ac:dyDescent="0.2">
      <c r="B2545" s="3"/>
    </row>
    <row r="2546" spans="2:2" x14ac:dyDescent="0.2">
      <c r="B2546" s="3"/>
    </row>
    <row r="2547" spans="2:2" x14ac:dyDescent="0.2">
      <c r="B2547" s="3"/>
    </row>
    <row r="2548" spans="2:2" x14ac:dyDescent="0.2">
      <c r="B2548" s="3"/>
    </row>
    <row r="2549" spans="2:2" x14ac:dyDescent="0.2">
      <c r="B2549" s="3"/>
    </row>
    <row r="2550" spans="2:2" x14ac:dyDescent="0.2">
      <c r="B2550" s="3"/>
    </row>
    <row r="2551" spans="2:2" x14ac:dyDescent="0.2">
      <c r="B2551" s="3"/>
    </row>
    <row r="2552" spans="2:2" x14ac:dyDescent="0.2">
      <c r="B2552" s="3"/>
    </row>
    <row r="2553" spans="2:2" x14ac:dyDescent="0.2">
      <c r="B2553" s="3"/>
    </row>
    <row r="2554" spans="2:2" x14ac:dyDescent="0.2">
      <c r="B2554" s="3"/>
    </row>
    <row r="2555" spans="2:2" x14ac:dyDescent="0.2">
      <c r="B2555" s="3"/>
    </row>
    <row r="2556" spans="2:2" x14ac:dyDescent="0.2">
      <c r="B2556" s="3"/>
    </row>
    <row r="2557" spans="2:2" x14ac:dyDescent="0.2">
      <c r="B2557" s="3"/>
    </row>
    <row r="2558" spans="2:2" x14ac:dyDescent="0.2">
      <c r="B2558" s="3"/>
    </row>
    <row r="2559" spans="2:2" x14ac:dyDescent="0.2">
      <c r="B2559" s="3"/>
    </row>
    <row r="2560" spans="2:2" x14ac:dyDescent="0.2">
      <c r="B2560" s="3"/>
    </row>
    <row r="2561" spans="2:2" x14ac:dyDescent="0.2">
      <c r="B2561" s="3"/>
    </row>
    <row r="2562" spans="2:2" x14ac:dyDescent="0.2">
      <c r="B2562" s="3"/>
    </row>
    <row r="2563" spans="2:2" x14ac:dyDescent="0.2">
      <c r="B2563" s="3"/>
    </row>
    <row r="2564" spans="2:2" x14ac:dyDescent="0.2">
      <c r="B2564" s="3"/>
    </row>
    <row r="2565" spans="2:2" x14ac:dyDescent="0.2">
      <c r="B2565" s="3"/>
    </row>
    <row r="2566" spans="2:2" x14ac:dyDescent="0.2">
      <c r="B2566" s="3"/>
    </row>
    <row r="2567" spans="2:2" x14ac:dyDescent="0.2">
      <c r="B2567" s="3"/>
    </row>
    <row r="2568" spans="2:2" x14ac:dyDescent="0.2">
      <c r="B2568" s="3"/>
    </row>
    <row r="2569" spans="2:2" x14ac:dyDescent="0.2">
      <c r="B2569" s="3"/>
    </row>
    <row r="2570" spans="2:2" x14ac:dyDescent="0.2">
      <c r="B2570" s="3"/>
    </row>
    <row r="2571" spans="2:2" x14ac:dyDescent="0.2">
      <c r="B2571" s="3"/>
    </row>
    <row r="2572" spans="2:2" x14ac:dyDescent="0.2">
      <c r="B2572" s="3"/>
    </row>
    <row r="2573" spans="2:2" x14ac:dyDescent="0.2">
      <c r="B2573" s="3"/>
    </row>
    <row r="2574" spans="2:2" x14ac:dyDescent="0.2">
      <c r="B2574" s="3"/>
    </row>
    <row r="2575" spans="2:2" x14ac:dyDescent="0.2">
      <c r="B2575" s="3"/>
    </row>
    <row r="2576" spans="2:2" x14ac:dyDescent="0.2">
      <c r="B2576" s="3"/>
    </row>
    <row r="2577" spans="2:2" x14ac:dyDescent="0.2">
      <c r="B2577" s="3"/>
    </row>
    <row r="2578" spans="2:2" x14ac:dyDescent="0.2">
      <c r="B2578" s="3"/>
    </row>
    <row r="2579" spans="2:2" x14ac:dyDescent="0.2">
      <c r="B2579" s="3"/>
    </row>
    <row r="2580" spans="2:2" x14ac:dyDescent="0.2">
      <c r="B2580" s="3"/>
    </row>
    <row r="2581" spans="2:2" x14ac:dyDescent="0.2">
      <c r="B2581" s="3"/>
    </row>
    <row r="2582" spans="2:2" x14ac:dyDescent="0.2">
      <c r="B2582" s="3"/>
    </row>
    <row r="2583" spans="2:2" x14ac:dyDescent="0.2">
      <c r="B2583" s="3"/>
    </row>
    <row r="2584" spans="2:2" x14ac:dyDescent="0.2">
      <c r="B2584" s="3"/>
    </row>
    <row r="2585" spans="2:2" x14ac:dyDescent="0.2">
      <c r="B2585" s="3"/>
    </row>
    <row r="2586" spans="2:2" x14ac:dyDescent="0.2">
      <c r="B2586" s="3"/>
    </row>
    <row r="2587" spans="2:2" x14ac:dyDescent="0.2">
      <c r="B2587" s="3"/>
    </row>
    <row r="2588" spans="2:2" x14ac:dyDescent="0.2">
      <c r="B2588" s="3"/>
    </row>
    <row r="2589" spans="2:2" x14ac:dyDescent="0.2">
      <c r="B2589" s="3"/>
    </row>
    <row r="2590" spans="2:2" x14ac:dyDescent="0.2">
      <c r="B2590" s="3"/>
    </row>
    <row r="2591" spans="2:2" x14ac:dyDescent="0.2">
      <c r="B2591" s="3"/>
    </row>
    <row r="2592" spans="2:2" x14ac:dyDescent="0.2">
      <c r="B2592" s="3"/>
    </row>
    <row r="2593" spans="2:2" x14ac:dyDescent="0.2">
      <c r="B2593" s="3"/>
    </row>
    <row r="2594" spans="2:2" x14ac:dyDescent="0.2">
      <c r="B2594" s="3"/>
    </row>
    <row r="2595" spans="2:2" x14ac:dyDescent="0.2">
      <c r="B2595" s="3"/>
    </row>
    <row r="2596" spans="2:2" x14ac:dyDescent="0.2">
      <c r="B2596" s="3"/>
    </row>
    <row r="2597" spans="2:2" x14ac:dyDescent="0.2">
      <c r="B2597" s="3"/>
    </row>
    <row r="2598" spans="2:2" x14ac:dyDescent="0.2">
      <c r="B2598" s="3"/>
    </row>
    <row r="2599" spans="2:2" x14ac:dyDescent="0.2">
      <c r="B2599" s="3"/>
    </row>
    <row r="2600" spans="2:2" x14ac:dyDescent="0.2">
      <c r="B2600" s="3"/>
    </row>
    <row r="2601" spans="2:2" x14ac:dyDescent="0.2">
      <c r="B2601" s="3"/>
    </row>
    <row r="2602" spans="2:2" x14ac:dyDescent="0.2">
      <c r="B2602" s="3"/>
    </row>
    <row r="2603" spans="2:2" x14ac:dyDescent="0.2">
      <c r="B2603" s="3"/>
    </row>
    <row r="2604" spans="2:2" x14ac:dyDescent="0.2">
      <c r="B2604" s="3"/>
    </row>
    <row r="2605" spans="2:2" x14ac:dyDescent="0.2">
      <c r="B2605" s="3"/>
    </row>
    <row r="2606" spans="2:2" x14ac:dyDescent="0.2">
      <c r="B2606" s="3"/>
    </row>
    <row r="2607" spans="2:2" x14ac:dyDescent="0.2">
      <c r="B2607" s="3"/>
    </row>
    <row r="2608" spans="2:2" x14ac:dyDescent="0.2">
      <c r="B2608" s="3"/>
    </row>
    <row r="2609" spans="2:2" x14ac:dyDescent="0.2">
      <c r="B2609" s="3"/>
    </row>
    <row r="2610" spans="2:2" x14ac:dyDescent="0.2">
      <c r="B2610" s="3"/>
    </row>
    <row r="2611" spans="2:2" x14ac:dyDescent="0.2">
      <c r="B2611" s="3"/>
    </row>
    <row r="2612" spans="2:2" x14ac:dyDescent="0.2">
      <c r="B2612" s="3"/>
    </row>
    <row r="2613" spans="2:2" x14ac:dyDescent="0.2">
      <c r="B2613" s="3"/>
    </row>
    <row r="2614" spans="2:2" x14ac:dyDescent="0.2">
      <c r="B2614" s="3"/>
    </row>
    <row r="2615" spans="2:2" x14ac:dyDescent="0.2">
      <c r="B2615" s="3"/>
    </row>
    <row r="2616" spans="2:2" x14ac:dyDescent="0.2">
      <c r="B2616" s="3"/>
    </row>
    <row r="2617" spans="2:2" x14ac:dyDescent="0.2">
      <c r="B2617" s="3"/>
    </row>
    <row r="2618" spans="2:2" x14ac:dyDescent="0.2">
      <c r="B2618" s="3"/>
    </row>
    <row r="2619" spans="2:2" x14ac:dyDescent="0.2">
      <c r="B2619" s="3"/>
    </row>
    <row r="2620" spans="2:2" x14ac:dyDescent="0.2">
      <c r="B2620" s="3"/>
    </row>
    <row r="2621" spans="2:2" x14ac:dyDescent="0.2">
      <c r="B2621" s="3"/>
    </row>
    <row r="2622" spans="2:2" x14ac:dyDescent="0.2">
      <c r="B2622" s="3"/>
    </row>
    <row r="2623" spans="2:2" x14ac:dyDescent="0.2">
      <c r="B2623" s="3"/>
    </row>
    <row r="2624" spans="2:2" x14ac:dyDescent="0.2">
      <c r="B2624" s="3"/>
    </row>
    <row r="2625" spans="2:2" x14ac:dyDescent="0.2">
      <c r="B2625" s="3"/>
    </row>
    <row r="2626" spans="2:2" x14ac:dyDescent="0.2">
      <c r="B2626" s="3"/>
    </row>
    <row r="2627" spans="2:2" x14ac:dyDescent="0.2">
      <c r="B2627" s="3"/>
    </row>
    <row r="2628" spans="2:2" x14ac:dyDescent="0.2">
      <c r="B2628" s="3"/>
    </row>
    <row r="2629" spans="2:2" x14ac:dyDescent="0.2">
      <c r="B2629" s="3"/>
    </row>
    <row r="2630" spans="2:2" x14ac:dyDescent="0.2">
      <c r="B2630" s="3"/>
    </row>
    <row r="2631" spans="2:2" x14ac:dyDescent="0.2">
      <c r="B2631" s="3"/>
    </row>
    <row r="2632" spans="2:2" x14ac:dyDescent="0.2">
      <c r="B2632" s="3"/>
    </row>
    <row r="2633" spans="2:2" x14ac:dyDescent="0.2">
      <c r="B2633" s="3"/>
    </row>
    <row r="2634" spans="2:2" x14ac:dyDescent="0.2">
      <c r="B2634" s="3"/>
    </row>
    <row r="2635" spans="2:2" x14ac:dyDescent="0.2">
      <c r="B2635" s="3"/>
    </row>
    <row r="2636" spans="2:2" x14ac:dyDescent="0.2">
      <c r="B2636" s="3"/>
    </row>
    <row r="2637" spans="2:2" x14ac:dyDescent="0.2">
      <c r="B2637" s="3"/>
    </row>
    <row r="2638" spans="2:2" x14ac:dyDescent="0.2">
      <c r="B2638" s="3"/>
    </row>
    <row r="2639" spans="2:2" x14ac:dyDescent="0.2">
      <c r="B2639" s="3"/>
    </row>
    <row r="2640" spans="2:2" x14ac:dyDescent="0.2">
      <c r="B2640" s="3"/>
    </row>
    <row r="2641" spans="2:2" x14ac:dyDescent="0.2">
      <c r="B2641" s="3"/>
    </row>
    <row r="2642" spans="2:2" x14ac:dyDescent="0.2">
      <c r="B2642" s="3"/>
    </row>
    <row r="2643" spans="2:2" x14ac:dyDescent="0.2">
      <c r="B2643" s="3"/>
    </row>
    <row r="2644" spans="2:2" x14ac:dyDescent="0.2">
      <c r="B2644" s="3"/>
    </row>
    <row r="2645" spans="2:2" x14ac:dyDescent="0.2">
      <c r="B2645" s="3"/>
    </row>
    <row r="2646" spans="2:2" x14ac:dyDescent="0.2">
      <c r="B2646" s="3"/>
    </row>
    <row r="2647" spans="2:2" x14ac:dyDescent="0.2">
      <c r="B2647" s="3"/>
    </row>
    <row r="2648" spans="2:2" x14ac:dyDescent="0.2">
      <c r="B2648" s="3"/>
    </row>
    <row r="2649" spans="2:2" x14ac:dyDescent="0.2">
      <c r="B2649" s="3"/>
    </row>
    <row r="2650" spans="2:2" x14ac:dyDescent="0.2">
      <c r="B2650" s="3"/>
    </row>
    <row r="2651" spans="2:2" x14ac:dyDescent="0.2">
      <c r="B2651" s="3"/>
    </row>
    <row r="2652" spans="2:2" x14ac:dyDescent="0.2">
      <c r="B2652" s="3"/>
    </row>
    <row r="2653" spans="2:2" x14ac:dyDescent="0.2">
      <c r="B2653" s="3"/>
    </row>
    <row r="2654" spans="2:2" x14ac:dyDescent="0.2">
      <c r="B2654" s="3"/>
    </row>
    <row r="2655" spans="2:2" x14ac:dyDescent="0.2">
      <c r="B2655" s="3"/>
    </row>
    <row r="2656" spans="2:2" x14ac:dyDescent="0.2">
      <c r="B2656" s="3"/>
    </row>
    <row r="2657" spans="2:2" x14ac:dyDescent="0.2">
      <c r="B2657" s="3"/>
    </row>
    <row r="2658" spans="2:2" x14ac:dyDescent="0.2">
      <c r="B2658" s="3"/>
    </row>
    <row r="2659" spans="2:2" x14ac:dyDescent="0.2">
      <c r="B2659" s="3"/>
    </row>
    <row r="2660" spans="2:2" x14ac:dyDescent="0.2">
      <c r="B2660" s="3"/>
    </row>
    <row r="2661" spans="2:2" x14ac:dyDescent="0.2">
      <c r="B2661" s="3"/>
    </row>
    <row r="2662" spans="2:2" x14ac:dyDescent="0.2">
      <c r="B2662" s="3"/>
    </row>
    <row r="2663" spans="2:2" x14ac:dyDescent="0.2">
      <c r="B2663" s="3"/>
    </row>
    <row r="2664" spans="2:2" x14ac:dyDescent="0.2">
      <c r="B2664" s="3"/>
    </row>
    <row r="2665" spans="2:2" x14ac:dyDescent="0.2">
      <c r="B2665" s="3"/>
    </row>
    <row r="2666" spans="2:2" x14ac:dyDescent="0.2">
      <c r="B2666" s="3"/>
    </row>
    <row r="2667" spans="2:2" x14ac:dyDescent="0.2">
      <c r="B2667" s="3"/>
    </row>
    <row r="2668" spans="2:2" x14ac:dyDescent="0.2">
      <c r="B2668" s="3"/>
    </row>
    <row r="2669" spans="2:2" x14ac:dyDescent="0.2">
      <c r="B2669" s="3"/>
    </row>
    <row r="2670" spans="2:2" x14ac:dyDescent="0.2">
      <c r="B2670" s="3"/>
    </row>
    <row r="2671" spans="2:2" x14ac:dyDescent="0.2">
      <c r="B2671" s="3"/>
    </row>
    <row r="2672" spans="2:2" x14ac:dyDescent="0.2">
      <c r="B2672" s="3"/>
    </row>
    <row r="2673" spans="2:2" x14ac:dyDescent="0.2">
      <c r="B2673" s="3"/>
    </row>
    <row r="2674" spans="2:2" x14ac:dyDescent="0.2">
      <c r="B2674" s="3"/>
    </row>
    <row r="2675" spans="2:2" x14ac:dyDescent="0.2">
      <c r="B2675" s="3"/>
    </row>
    <row r="2676" spans="2:2" x14ac:dyDescent="0.2">
      <c r="B2676" s="3"/>
    </row>
    <row r="2677" spans="2:2" x14ac:dyDescent="0.2">
      <c r="B2677" s="3"/>
    </row>
    <row r="2678" spans="2:2" x14ac:dyDescent="0.2">
      <c r="B2678" s="3"/>
    </row>
    <row r="2679" spans="2:2" x14ac:dyDescent="0.2">
      <c r="B2679" s="3"/>
    </row>
    <row r="2680" spans="2:2" x14ac:dyDescent="0.2">
      <c r="B2680" s="3"/>
    </row>
    <row r="2681" spans="2:2" x14ac:dyDescent="0.2">
      <c r="B2681" s="3"/>
    </row>
    <row r="2682" spans="2:2" x14ac:dyDescent="0.2">
      <c r="B2682" s="3"/>
    </row>
    <row r="2683" spans="2:2" x14ac:dyDescent="0.2">
      <c r="B2683" s="3"/>
    </row>
    <row r="2684" spans="2:2" x14ac:dyDescent="0.2">
      <c r="B2684" s="3"/>
    </row>
    <row r="2685" spans="2:2" x14ac:dyDescent="0.2">
      <c r="B2685" s="3"/>
    </row>
    <row r="2686" spans="2:2" x14ac:dyDescent="0.2">
      <c r="B2686" s="3"/>
    </row>
    <row r="2687" spans="2:2" x14ac:dyDescent="0.2">
      <c r="B2687" s="3"/>
    </row>
    <row r="2688" spans="2:2" x14ac:dyDescent="0.2">
      <c r="B2688" s="3"/>
    </row>
    <row r="2689" spans="2:2" x14ac:dyDescent="0.2">
      <c r="B2689" s="3"/>
    </row>
    <row r="2690" spans="2:2" x14ac:dyDescent="0.2">
      <c r="B2690" s="3"/>
    </row>
    <row r="2691" spans="2:2" x14ac:dyDescent="0.2">
      <c r="B2691" s="3"/>
    </row>
    <row r="2692" spans="2:2" x14ac:dyDescent="0.2">
      <c r="B2692" s="3"/>
    </row>
    <row r="2693" spans="2:2" x14ac:dyDescent="0.2">
      <c r="B2693" s="3"/>
    </row>
    <row r="2694" spans="2:2" x14ac:dyDescent="0.2">
      <c r="B2694" s="3"/>
    </row>
    <row r="2695" spans="2:2" x14ac:dyDescent="0.2">
      <c r="B2695" s="3"/>
    </row>
    <row r="2696" spans="2:2" x14ac:dyDescent="0.2">
      <c r="B2696" s="3"/>
    </row>
    <row r="2697" spans="2:2" x14ac:dyDescent="0.2">
      <c r="B2697" s="3"/>
    </row>
    <row r="2698" spans="2:2" x14ac:dyDescent="0.2">
      <c r="B2698" s="3"/>
    </row>
    <row r="2699" spans="2:2" x14ac:dyDescent="0.2">
      <c r="B2699" s="3"/>
    </row>
    <row r="2700" spans="2:2" x14ac:dyDescent="0.2">
      <c r="B2700" s="3"/>
    </row>
    <row r="2701" spans="2:2" x14ac:dyDescent="0.2">
      <c r="B2701" s="3"/>
    </row>
    <row r="2702" spans="2:2" x14ac:dyDescent="0.2">
      <c r="B2702" s="3"/>
    </row>
    <row r="2703" spans="2:2" x14ac:dyDescent="0.2">
      <c r="B2703" s="3"/>
    </row>
    <row r="2704" spans="2:2" x14ac:dyDescent="0.2">
      <c r="B2704" s="3"/>
    </row>
    <row r="2705" spans="2:2" x14ac:dyDescent="0.2">
      <c r="B2705" s="3"/>
    </row>
    <row r="2706" spans="2:2" x14ac:dyDescent="0.2">
      <c r="B2706" s="3"/>
    </row>
    <row r="2707" spans="2:2" x14ac:dyDescent="0.2">
      <c r="B2707" s="3"/>
    </row>
    <row r="2708" spans="2:2" x14ac:dyDescent="0.2">
      <c r="B2708" s="3"/>
    </row>
    <row r="2709" spans="2:2" x14ac:dyDescent="0.2">
      <c r="B2709" s="3"/>
    </row>
    <row r="2710" spans="2:2" x14ac:dyDescent="0.2">
      <c r="B2710" s="3"/>
    </row>
    <row r="2711" spans="2:2" x14ac:dyDescent="0.2">
      <c r="B2711" s="3"/>
    </row>
    <row r="2712" spans="2:2" x14ac:dyDescent="0.2">
      <c r="B2712" s="3"/>
    </row>
    <row r="2713" spans="2:2" x14ac:dyDescent="0.2">
      <c r="B2713" s="3"/>
    </row>
    <row r="2714" spans="2:2" x14ac:dyDescent="0.2">
      <c r="B2714" s="3"/>
    </row>
    <row r="2715" spans="2:2" x14ac:dyDescent="0.2">
      <c r="B2715" s="3"/>
    </row>
    <row r="2716" spans="2:2" x14ac:dyDescent="0.2">
      <c r="B2716" s="3"/>
    </row>
    <row r="2717" spans="2:2" x14ac:dyDescent="0.2">
      <c r="B2717" s="3"/>
    </row>
    <row r="2718" spans="2:2" x14ac:dyDescent="0.2">
      <c r="B2718" s="3"/>
    </row>
    <row r="2719" spans="2:2" x14ac:dyDescent="0.2">
      <c r="B2719" s="3"/>
    </row>
    <row r="2720" spans="2:2" x14ac:dyDescent="0.2">
      <c r="B2720" s="3"/>
    </row>
    <row r="2721" spans="2:2" x14ac:dyDescent="0.2">
      <c r="B2721" s="3"/>
    </row>
    <row r="2722" spans="2:2" x14ac:dyDescent="0.2">
      <c r="B2722" s="3"/>
    </row>
    <row r="2723" spans="2:2" x14ac:dyDescent="0.2">
      <c r="B2723" s="3"/>
    </row>
    <row r="2724" spans="2:2" x14ac:dyDescent="0.2">
      <c r="B2724" s="3"/>
    </row>
    <row r="2725" spans="2:2" x14ac:dyDescent="0.2">
      <c r="B2725" s="3"/>
    </row>
    <row r="2726" spans="2:2" x14ac:dyDescent="0.2">
      <c r="B2726" s="3"/>
    </row>
    <row r="2727" spans="2:2" x14ac:dyDescent="0.2">
      <c r="B2727" s="3"/>
    </row>
    <row r="2728" spans="2:2" x14ac:dyDescent="0.2">
      <c r="B2728" s="3"/>
    </row>
    <row r="2729" spans="2:2" x14ac:dyDescent="0.2">
      <c r="B2729" s="3"/>
    </row>
    <row r="2730" spans="2:2" x14ac:dyDescent="0.2">
      <c r="B2730" s="3"/>
    </row>
    <row r="2731" spans="2:2" x14ac:dyDescent="0.2">
      <c r="B2731" s="3"/>
    </row>
    <row r="2732" spans="2:2" x14ac:dyDescent="0.2">
      <c r="B2732" s="3"/>
    </row>
    <row r="2733" spans="2:2" x14ac:dyDescent="0.2">
      <c r="B2733" s="3"/>
    </row>
    <row r="2734" spans="2:2" x14ac:dyDescent="0.2">
      <c r="B2734" s="3"/>
    </row>
    <row r="2735" spans="2:2" x14ac:dyDescent="0.2">
      <c r="B2735" s="3"/>
    </row>
    <row r="2736" spans="2:2" x14ac:dyDescent="0.2">
      <c r="B2736" s="3"/>
    </row>
    <row r="2737" spans="2:2" x14ac:dyDescent="0.2">
      <c r="B2737" s="3"/>
    </row>
    <row r="2738" spans="2:2" x14ac:dyDescent="0.2">
      <c r="B2738" s="3"/>
    </row>
    <row r="2739" spans="2:2" x14ac:dyDescent="0.2">
      <c r="B2739" s="3"/>
    </row>
    <row r="2740" spans="2:2" x14ac:dyDescent="0.2">
      <c r="B2740" s="3"/>
    </row>
    <row r="2741" spans="2:2" x14ac:dyDescent="0.2">
      <c r="B2741" s="3"/>
    </row>
    <row r="2742" spans="2:2" x14ac:dyDescent="0.2">
      <c r="B2742" s="3"/>
    </row>
    <row r="2743" spans="2:2" x14ac:dyDescent="0.2">
      <c r="B2743" s="3"/>
    </row>
    <row r="2744" spans="2:2" x14ac:dyDescent="0.2">
      <c r="B2744" s="3"/>
    </row>
    <row r="2745" spans="2:2" x14ac:dyDescent="0.2">
      <c r="B2745" s="3"/>
    </row>
    <row r="2746" spans="2:2" x14ac:dyDescent="0.2">
      <c r="B2746" s="3"/>
    </row>
    <row r="2747" spans="2:2" x14ac:dyDescent="0.2">
      <c r="B2747" s="3"/>
    </row>
    <row r="2748" spans="2:2" x14ac:dyDescent="0.2">
      <c r="B2748" s="3"/>
    </row>
    <row r="2749" spans="2:2" x14ac:dyDescent="0.2">
      <c r="B2749" s="3"/>
    </row>
    <row r="2750" spans="2:2" x14ac:dyDescent="0.2">
      <c r="B2750" s="3"/>
    </row>
    <row r="2751" spans="2:2" x14ac:dyDescent="0.2">
      <c r="B2751" s="3"/>
    </row>
    <row r="2752" spans="2:2" x14ac:dyDescent="0.2">
      <c r="B2752" s="3"/>
    </row>
    <row r="2753" spans="2:2" x14ac:dyDescent="0.2">
      <c r="B2753" s="3"/>
    </row>
    <row r="2754" spans="2:2" x14ac:dyDescent="0.2">
      <c r="B2754" s="3"/>
    </row>
    <row r="2755" spans="2:2" x14ac:dyDescent="0.2">
      <c r="B2755" s="3"/>
    </row>
    <row r="2756" spans="2:2" x14ac:dyDescent="0.2">
      <c r="B2756" s="3"/>
    </row>
    <row r="2757" spans="2:2" x14ac:dyDescent="0.2">
      <c r="B2757" s="3"/>
    </row>
    <row r="2758" spans="2:2" x14ac:dyDescent="0.2">
      <c r="B2758" s="3"/>
    </row>
    <row r="2759" spans="2:2" x14ac:dyDescent="0.2">
      <c r="B2759" s="3"/>
    </row>
    <row r="2760" spans="2:2" x14ac:dyDescent="0.2">
      <c r="B2760" s="3"/>
    </row>
    <row r="2761" spans="2:2" x14ac:dyDescent="0.2">
      <c r="B2761" s="3"/>
    </row>
    <row r="2762" spans="2:2" x14ac:dyDescent="0.2">
      <c r="B2762" s="3"/>
    </row>
    <row r="2763" spans="2:2" x14ac:dyDescent="0.2">
      <c r="B2763" s="3"/>
    </row>
    <row r="2764" spans="2:2" x14ac:dyDescent="0.2">
      <c r="B2764" s="3"/>
    </row>
    <row r="2765" spans="2:2" x14ac:dyDescent="0.2">
      <c r="B2765" s="3"/>
    </row>
    <row r="2766" spans="2:2" x14ac:dyDescent="0.2">
      <c r="B2766" s="3"/>
    </row>
    <row r="2767" spans="2:2" x14ac:dyDescent="0.2">
      <c r="B2767" s="3"/>
    </row>
    <row r="2768" spans="2:2" x14ac:dyDescent="0.2">
      <c r="B2768" s="3"/>
    </row>
    <row r="2769" spans="2:2" x14ac:dyDescent="0.2">
      <c r="B2769" s="3"/>
    </row>
    <row r="2770" spans="2:2" x14ac:dyDescent="0.2">
      <c r="B2770" s="3"/>
    </row>
    <row r="2771" spans="2:2" x14ac:dyDescent="0.2">
      <c r="B2771" s="3"/>
    </row>
    <row r="2772" spans="2:2" x14ac:dyDescent="0.2">
      <c r="B2772" s="3"/>
    </row>
    <row r="2773" spans="2:2" x14ac:dyDescent="0.2">
      <c r="B2773" s="3"/>
    </row>
    <row r="2774" spans="2:2" x14ac:dyDescent="0.2">
      <c r="B2774" s="3"/>
    </row>
    <row r="2775" spans="2:2" x14ac:dyDescent="0.2">
      <c r="B2775" s="3"/>
    </row>
    <row r="2776" spans="2:2" x14ac:dyDescent="0.2">
      <c r="B2776" s="3"/>
    </row>
    <row r="2777" spans="2:2" x14ac:dyDescent="0.2">
      <c r="B2777" s="3"/>
    </row>
    <row r="2778" spans="2:2" x14ac:dyDescent="0.2">
      <c r="B2778" s="3"/>
    </row>
    <row r="2779" spans="2:2" x14ac:dyDescent="0.2">
      <c r="B2779" s="3"/>
    </row>
    <row r="2780" spans="2:2" x14ac:dyDescent="0.2">
      <c r="B2780" s="3"/>
    </row>
    <row r="2781" spans="2:2" x14ac:dyDescent="0.2">
      <c r="B2781" s="3"/>
    </row>
    <row r="2782" spans="2:2" x14ac:dyDescent="0.2">
      <c r="B2782" s="3"/>
    </row>
    <row r="2783" spans="2:2" x14ac:dyDescent="0.2">
      <c r="B2783" s="3"/>
    </row>
    <row r="2784" spans="2:2" x14ac:dyDescent="0.2">
      <c r="B2784" s="3"/>
    </row>
    <row r="2785" spans="2:2" x14ac:dyDescent="0.2">
      <c r="B2785" s="3"/>
    </row>
    <row r="2786" spans="2:2" x14ac:dyDescent="0.2">
      <c r="B2786" s="3"/>
    </row>
    <row r="2787" spans="2:2" x14ac:dyDescent="0.2">
      <c r="B2787" s="3"/>
    </row>
    <row r="2788" spans="2:2" x14ac:dyDescent="0.2">
      <c r="B2788" s="3"/>
    </row>
    <row r="2789" spans="2:2" x14ac:dyDescent="0.2">
      <c r="B2789" s="3"/>
    </row>
    <row r="2790" spans="2:2" x14ac:dyDescent="0.2">
      <c r="B2790" s="3"/>
    </row>
    <row r="2791" spans="2:2" x14ac:dyDescent="0.2">
      <c r="B2791" s="3"/>
    </row>
    <row r="2792" spans="2:2" x14ac:dyDescent="0.2">
      <c r="B2792" s="3"/>
    </row>
    <row r="2793" spans="2:2" x14ac:dyDescent="0.2">
      <c r="B2793" s="3"/>
    </row>
    <row r="2794" spans="2:2" x14ac:dyDescent="0.2">
      <c r="B2794" s="3"/>
    </row>
    <row r="2795" spans="2:2" x14ac:dyDescent="0.2">
      <c r="B2795" s="3"/>
    </row>
    <row r="2796" spans="2:2" x14ac:dyDescent="0.2">
      <c r="B2796" s="3"/>
    </row>
    <row r="2797" spans="2:2" x14ac:dyDescent="0.2">
      <c r="B2797" s="3"/>
    </row>
    <row r="2798" spans="2:2" x14ac:dyDescent="0.2">
      <c r="B2798" s="3"/>
    </row>
    <row r="2799" spans="2:2" x14ac:dyDescent="0.2">
      <c r="B2799" s="3"/>
    </row>
    <row r="2800" spans="2:2" x14ac:dyDescent="0.2">
      <c r="B2800" s="3"/>
    </row>
    <row r="2801" spans="2:2" x14ac:dyDescent="0.2">
      <c r="B2801" s="3"/>
    </row>
    <row r="2802" spans="2:2" x14ac:dyDescent="0.2">
      <c r="B2802" s="3"/>
    </row>
    <row r="2803" spans="2:2" x14ac:dyDescent="0.2">
      <c r="B2803" s="3"/>
    </row>
    <row r="2804" spans="2:2" x14ac:dyDescent="0.2">
      <c r="B2804" s="3"/>
    </row>
    <row r="2805" spans="2:2" x14ac:dyDescent="0.2">
      <c r="B2805" s="3"/>
    </row>
    <row r="2806" spans="2:2" x14ac:dyDescent="0.2">
      <c r="B2806" s="3"/>
    </row>
    <row r="2807" spans="2:2" x14ac:dyDescent="0.2">
      <c r="B2807" s="3"/>
    </row>
    <row r="2808" spans="2:2" x14ac:dyDescent="0.2">
      <c r="B2808" s="3"/>
    </row>
    <row r="2809" spans="2:2" x14ac:dyDescent="0.2">
      <c r="B2809" s="3"/>
    </row>
    <row r="2810" spans="2:2" x14ac:dyDescent="0.2">
      <c r="B2810" s="3"/>
    </row>
    <row r="2811" spans="2:2" x14ac:dyDescent="0.2">
      <c r="B2811" s="3"/>
    </row>
    <row r="2812" spans="2:2" x14ac:dyDescent="0.2">
      <c r="B2812" s="3"/>
    </row>
    <row r="2813" spans="2:2" x14ac:dyDescent="0.2">
      <c r="B2813" s="3"/>
    </row>
    <row r="2814" spans="2:2" x14ac:dyDescent="0.2">
      <c r="B2814" s="3"/>
    </row>
    <row r="2815" spans="2:2" x14ac:dyDescent="0.2">
      <c r="B2815" s="3"/>
    </row>
    <row r="2816" spans="2:2" x14ac:dyDescent="0.2">
      <c r="B2816" s="3"/>
    </row>
    <row r="2817" spans="2:2" x14ac:dyDescent="0.2">
      <c r="B2817" s="3"/>
    </row>
    <row r="2818" spans="2:2" x14ac:dyDescent="0.2">
      <c r="B2818" s="3"/>
    </row>
    <row r="2819" spans="2:2" x14ac:dyDescent="0.2">
      <c r="B2819" s="3"/>
    </row>
    <row r="2820" spans="2:2" x14ac:dyDescent="0.2">
      <c r="B2820" s="3"/>
    </row>
    <row r="2821" spans="2:2" x14ac:dyDescent="0.2">
      <c r="B2821" s="3"/>
    </row>
    <row r="2822" spans="2:2" x14ac:dyDescent="0.2">
      <c r="B2822" s="3"/>
    </row>
    <row r="2823" spans="2:2" x14ac:dyDescent="0.2">
      <c r="B2823" s="3"/>
    </row>
    <row r="2824" spans="2:2" x14ac:dyDescent="0.2">
      <c r="B2824" s="3"/>
    </row>
    <row r="2825" spans="2:2" x14ac:dyDescent="0.2">
      <c r="B2825" s="3"/>
    </row>
    <row r="2826" spans="2:2" x14ac:dyDescent="0.2">
      <c r="B2826" s="3"/>
    </row>
    <row r="2827" spans="2:2" x14ac:dyDescent="0.2">
      <c r="B2827" s="3"/>
    </row>
    <row r="2828" spans="2:2" x14ac:dyDescent="0.2">
      <c r="B2828" s="3"/>
    </row>
    <row r="2829" spans="2:2" x14ac:dyDescent="0.2">
      <c r="B2829" s="3"/>
    </row>
    <row r="2830" spans="2:2" x14ac:dyDescent="0.2">
      <c r="B2830" s="3"/>
    </row>
    <row r="2831" spans="2:2" x14ac:dyDescent="0.2">
      <c r="B2831" s="3"/>
    </row>
    <row r="2832" spans="2:2" x14ac:dyDescent="0.2">
      <c r="B2832" s="3"/>
    </row>
    <row r="2833" spans="2:2" x14ac:dyDescent="0.2">
      <c r="B2833" s="3"/>
    </row>
    <row r="2834" spans="2:2" x14ac:dyDescent="0.2">
      <c r="B2834" s="3"/>
    </row>
    <row r="2835" spans="2:2" x14ac:dyDescent="0.2">
      <c r="B2835" s="3"/>
    </row>
    <row r="2836" spans="2:2" x14ac:dyDescent="0.2">
      <c r="B2836" s="3"/>
    </row>
    <row r="2837" spans="2:2" x14ac:dyDescent="0.2">
      <c r="B2837" s="3"/>
    </row>
    <row r="2838" spans="2:2" x14ac:dyDescent="0.2">
      <c r="B2838" s="3"/>
    </row>
    <row r="2839" spans="2:2" x14ac:dyDescent="0.2">
      <c r="B2839" s="3"/>
    </row>
    <row r="2840" spans="2:2" x14ac:dyDescent="0.2">
      <c r="B2840" s="3"/>
    </row>
    <row r="2841" spans="2:2" x14ac:dyDescent="0.2">
      <c r="B2841" s="3"/>
    </row>
    <row r="2842" spans="2:2" x14ac:dyDescent="0.2">
      <c r="B2842" s="3"/>
    </row>
    <row r="2843" spans="2:2" x14ac:dyDescent="0.2">
      <c r="B2843" s="3"/>
    </row>
    <row r="2844" spans="2:2" x14ac:dyDescent="0.2">
      <c r="B2844" s="3"/>
    </row>
    <row r="2845" spans="2:2" x14ac:dyDescent="0.2">
      <c r="B2845" s="3"/>
    </row>
    <row r="2846" spans="2:2" x14ac:dyDescent="0.2">
      <c r="B2846" s="3"/>
    </row>
    <row r="2847" spans="2:2" x14ac:dyDescent="0.2">
      <c r="B2847" s="3"/>
    </row>
    <row r="2848" spans="2:2" x14ac:dyDescent="0.2">
      <c r="B2848" s="3"/>
    </row>
    <row r="2849" spans="2:2" x14ac:dyDescent="0.2">
      <c r="B2849" s="3"/>
    </row>
    <row r="2850" spans="2:2" x14ac:dyDescent="0.2">
      <c r="B2850" s="3"/>
    </row>
    <row r="2851" spans="2:2" x14ac:dyDescent="0.2">
      <c r="B2851" s="3"/>
    </row>
    <row r="2852" spans="2:2" x14ac:dyDescent="0.2">
      <c r="B2852" s="3"/>
    </row>
    <row r="2853" spans="2:2" x14ac:dyDescent="0.2">
      <c r="B2853" s="3"/>
    </row>
    <row r="2854" spans="2:2" x14ac:dyDescent="0.2">
      <c r="B2854" s="3"/>
    </row>
    <row r="2855" spans="2:2" x14ac:dyDescent="0.2">
      <c r="B2855" s="3"/>
    </row>
    <row r="2856" spans="2:2" x14ac:dyDescent="0.2">
      <c r="B2856" s="3"/>
    </row>
    <row r="2857" spans="2:2" x14ac:dyDescent="0.2">
      <c r="B2857" s="3"/>
    </row>
    <row r="2858" spans="2:2" x14ac:dyDescent="0.2">
      <c r="B2858" s="3"/>
    </row>
    <row r="2859" spans="2:2" x14ac:dyDescent="0.2">
      <c r="B2859" s="3"/>
    </row>
    <row r="2860" spans="2:2" x14ac:dyDescent="0.2">
      <c r="B2860" s="3"/>
    </row>
    <row r="2861" spans="2:2" x14ac:dyDescent="0.2">
      <c r="B2861" s="3"/>
    </row>
    <row r="2862" spans="2:2" x14ac:dyDescent="0.2">
      <c r="B2862" s="3"/>
    </row>
    <row r="2863" spans="2:2" x14ac:dyDescent="0.2">
      <c r="B2863" s="3"/>
    </row>
    <row r="2864" spans="2:2" x14ac:dyDescent="0.2">
      <c r="B2864" s="3"/>
    </row>
    <row r="2865" spans="2:2" x14ac:dyDescent="0.2">
      <c r="B2865" s="3"/>
    </row>
    <row r="2866" spans="2:2" x14ac:dyDescent="0.2">
      <c r="B2866" s="3"/>
    </row>
    <row r="2867" spans="2:2" x14ac:dyDescent="0.2">
      <c r="B2867" s="3"/>
    </row>
    <row r="2868" spans="2:2" x14ac:dyDescent="0.2">
      <c r="B2868" s="3"/>
    </row>
    <row r="2869" spans="2:2" x14ac:dyDescent="0.2">
      <c r="B2869" s="3"/>
    </row>
    <row r="2870" spans="2:2" x14ac:dyDescent="0.2">
      <c r="B2870" s="3"/>
    </row>
    <row r="2871" spans="2:2" x14ac:dyDescent="0.2">
      <c r="B2871" s="3"/>
    </row>
    <row r="2872" spans="2:2" x14ac:dyDescent="0.2">
      <c r="B2872" s="3"/>
    </row>
    <row r="2873" spans="2:2" x14ac:dyDescent="0.2">
      <c r="B2873" s="3"/>
    </row>
    <row r="2874" spans="2:2" x14ac:dyDescent="0.2">
      <c r="B2874" s="3"/>
    </row>
    <row r="2875" spans="2:2" x14ac:dyDescent="0.2">
      <c r="B2875" s="3"/>
    </row>
    <row r="2876" spans="2:2" x14ac:dyDescent="0.2">
      <c r="B2876" s="3"/>
    </row>
    <row r="2877" spans="2:2" x14ac:dyDescent="0.2">
      <c r="B2877" s="3"/>
    </row>
    <row r="2878" spans="2:2" x14ac:dyDescent="0.2">
      <c r="B2878" s="3"/>
    </row>
    <row r="2879" spans="2:2" x14ac:dyDescent="0.2">
      <c r="B2879" s="3"/>
    </row>
    <row r="2880" spans="2:2" x14ac:dyDescent="0.2">
      <c r="B2880" s="3"/>
    </row>
    <row r="2881" spans="2:2" x14ac:dyDescent="0.2">
      <c r="B2881" s="3"/>
    </row>
    <row r="2882" spans="2:2" x14ac:dyDescent="0.2">
      <c r="B2882" s="3"/>
    </row>
    <row r="2883" spans="2:2" x14ac:dyDescent="0.2">
      <c r="B2883" s="3"/>
    </row>
    <row r="2884" spans="2:2" x14ac:dyDescent="0.2">
      <c r="B2884" s="3"/>
    </row>
    <row r="2885" spans="2:2" x14ac:dyDescent="0.2">
      <c r="B2885" s="3"/>
    </row>
    <row r="2886" spans="2:2" x14ac:dyDescent="0.2">
      <c r="B2886" s="3"/>
    </row>
    <row r="2887" spans="2:2" x14ac:dyDescent="0.2">
      <c r="B2887" s="3"/>
    </row>
    <row r="2888" spans="2:2" x14ac:dyDescent="0.2">
      <c r="B2888" s="3"/>
    </row>
    <row r="2889" spans="2:2" x14ac:dyDescent="0.2">
      <c r="B2889" s="3"/>
    </row>
    <row r="2890" spans="2:2" x14ac:dyDescent="0.2">
      <c r="B2890" s="3"/>
    </row>
    <row r="2891" spans="2:2" x14ac:dyDescent="0.2">
      <c r="B2891" s="3"/>
    </row>
    <row r="2892" spans="2:2" x14ac:dyDescent="0.2">
      <c r="B2892" s="3"/>
    </row>
    <row r="2893" spans="2:2" x14ac:dyDescent="0.2">
      <c r="B2893" s="3"/>
    </row>
    <row r="2894" spans="2:2" x14ac:dyDescent="0.2">
      <c r="B2894" s="3"/>
    </row>
    <row r="2895" spans="2:2" x14ac:dyDescent="0.2">
      <c r="B2895" s="3"/>
    </row>
    <row r="2896" spans="2:2" x14ac:dyDescent="0.2">
      <c r="B2896" s="3"/>
    </row>
    <row r="2897" spans="2:2" x14ac:dyDescent="0.2">
      <c r="B2897" s="3"/>
    </row>
    <row r="2898" spans="2:2" x14ac:dyDescent="0.2">
      <c r="B2898" s="3"/>
    </row>
    <row r="2899" spans="2:2" x14ac:dyDescent="0.2">
      <c r="B2899" s="3"/>
    </row>
    <row r="2900" spans="2:2" x14ac:dyDescent="0.2">
      <c r="B2900" s="3"/>
    </row>
    <row r="2901" spans="2:2" x14ac:dyDescent="0.2">
      <c r="B2901" s="3"/>
    </row>
    <row r="2902" spans="2:2" x14ac:dyDescent="0.2">
      <c r="B2902" s="3"/>
    </row>
    <row r="2903" spans="2:2" x14ac:dyDescent="0.2">
      <c r="B2903" s="3"/>
    </row>
    <row r="2904" spans="2:2" x14ac:dyDescent="0.2">
      <c r="B2904" s="3"/>
    </row>
    <row r="2905" spans="2:2" x14ac:dyDescent="0.2">
      <c r="B2905" s="3"/>
    </row>
    <row r="2906" spans="2:2" x14ac:dyDescent="0.2">
      <c r="B2906" s="3"/>
    </row>
    <row r="2907" spans="2:2" x14ac:dyDescent="0.2">
      <c r="B2907" s="3"/>
    </row>
    <row r="2908" spans="2:2" x14ac:dyDescent="0.2">
      <c r="B2908" s="3"/>
    </row>
    <row r="2909" spans="2:2" x14ac:dyDescent="0.2">
      <c r="B2909" s="3"/>
    </row>
    <row r="2910" spans="2:2" x14ac:dyDescent="0.2">
      <c r="B2910" s="3"/>
    </row>
    <row r="2911" spans="2:2" x14ac:dyDescent="0.2">
      <c r="B2911" s="3"/>
    </row>
    <row r="2912" spans="2:2" x14ac:dyDescent="0.2">
      <c r="B2912" s="3"/>
    </row>
    <row r="2913" spans="2:2" x14ac:dyDescent="0.2">
      <c r="B2913" s="3"/>
    </row>
    <row r="2914" spans="2:2" x14ac:dyDescent="0.2">
      <c r="B2914" s="3"/>
    </row>
    <row r="2915" spans="2:2" x14ac:dyDescent="0.2">
      <c r="B2915" s="3"/>
    </row>
    <row r="2916" spans="2:2" x14ac:dyDescent="0.2">
      <c r="B2916" s="3"/>
    </row>
    <row r="2917" spans="2:2" x14ac:dyDescent="0.2">
      <c r="B2917" s="3"/>
    </row>
    <row r="2918" spans="2:2" x14ac:dyDescent="0.2">
      <c r="B2918" s="3"/>
    </row>
    <row r="2919" spans="2:2" x14ac:dyDescent="0.2">
      <c r="B2919" s="3"/>
    </row>
    <row r="2920" spans="2:2" x14ac:dyDescent="0.2">
      <c r="B2920" s="3"/>
    </row>
    <row r="2921" spans="2:2" x14ac:dyDescent="0.2">
      <c r="B2921" s="3"/>
    </row>
    <row r="2922" spans="2:2" x14ac:dyDescent="0.2">
      <c r="B2922" s="3"/>
    </row>
    <row r="2923" spans="2:2" x14ac:dyDescent="0.2">
      <c r="B2923" s="3"/>
    </row>
    <row r="2924" spans="2:2" x14ac:dyDescent="0.2">
      <c r="B2924" s="3"/>
    </row>
    <row r="2925" spans="2:2" x14ac:dyDescent="0.2">
      <c r="B2925" s="3"/>
    </row>
    <row r="2926" spans="2:2" x14ac:dyDescent="0.2">
      <c r="B2926" s="3"/>
    </row>
    <row r="2927" spans="2:2" x14ac:dyDescent="0.2">
      <c r="B2927" s="3"/>
    </row>
    <row r="2928" spans="2:2" x14ac:dyDescent="0.2">
      <c r="B2928" s="3"/>
    </row>
    <row r="2929" spans="2:2" x14ac:dyDescent="0.2">
      <c r="B2929" s="3"/>
    </row>
    <row r="2930" spans="2:2" x14ac:dyDescent="0.2">
      <c r="B2930" s="3"/>
    </row>
    <row r="2931" spans="2:2" x14ac:dyDescent="0.2">
      <c r="B2931" s="3"/>
    </row>
    <row r="2932" spans="2:2" x14ac:dyDescent="0.2">
      <c r="B2932" s="3"/>
    </row>
    <row r="2933" spans="2:2" x14ac:dyDescent="0.2">
      <c r="B2933" s="3"/>
    </row>
    <row r="2934" spans="2:2" x14ac:dyDescent="0.2">
      <c r="B2934" s="3"/>
    </row>
    <row r="2935" spans="2:2" x14ac:dyDescent="0.2">
      <c r="B2935" s="3"/>
    </row>
    <row r="2936" spans="2:2" x14ac:dyDescent="0.2">
      <c r="B2936" s="3"/>
    </row>
    <row r="2937" spans="2:2" x14ac:dyDescent="0.2">
      <c r="B2937" s="3"/>
    </row>
    <row r="2938" spans="2:2" x14ac:dyDescent="0.2">
      <c r="B2938" s="3"/>
    </row>
    <row r="2939" spans="2:2" x14ac:dyDescent="0.2">
      <c r="B2939" s="3"/>
    </row>
    <row r="2940" spans="2:2" x14ac:dyDescent="0.2">
      <c r="B2940" s="3"/>
    </row>
    <row r="2941" spans="2:2" x14ac:dyDescent="0.2">
      <c r="B2941" s="3"/>
    </row>
    <row r="2942" spans="2:2" x14ac:dyDescent="0.2">
      <c r="B2942" s="3"/>
    </row>
    <row r="2943" spans="2:2" x14ac:dyDescent="0.2">
      <c r="B2943" s="3"/>
    </row>
    <row r="2944" spans="2:2" x14ac:dyDescent="0.2">
      <c r="B2944" s="3"/>
    </row>
    <row r="2945" spans="2:2" x14ac:dyDescent="0.2">
      <c r="B2945" s="3"/>
    </row>
    <row r="2946" spans="2:2" x14ac:dyDescent="0.2">
      <c r="B2946" s="3"/>
    </row>
    <row r="2947" spans="2:2" x14ac:dyDescent="0.2">
      <c r="B2947" s="3"/>
    </row>
    <row r="2948" spans="2:2" x14ac:dyDescent="0.2">
      <c r="B2948" s="3"/>
    </row>
    <row r="2949" spans="2:2" x14ac:dyDescent="0.2">
      <c r="B2949" s="3"/>
    </row>
    <row r="2950" spans="2:2" x14ac:dyDescent="0.2">
      <c r="B2950" s="3"/>
    </row>
    <row r="2951" spans="2:2" x14ac:dyDescent="0.2">
      <c r="B2951" s="3"/>
    </row>
    <row r="2952" spans="2:2" x14ac:dyDescent="0.2">
      <c r="B2952" s="3"/>
    </row>
    <row r="2953" spans="2:2" x14ac:dyDescent="0.2">
      <c r="B2953" s="3"/>
    </row>
    <row r="2954" spans="2:2" x14ac:dyDescent="0.2">
      <c r="B2954" s="3"/>
    </row>
    <row r="2955" spans="2:2" x14ac:dyDescent="0.2">
      <c r="B2955" s="3"/>
    </row>
    <row r="2956" spans="2:2" x14ac:dyDescent="0.2">
      <c r="B2956" s="3"/>
    </row>
    <row r="2957" spans="2:2" x14ac:dyDescent="0.2">
      <c r="B2957" s="3"/>
    </row>
    <row r="2958" spans="2:2" x14ac:dyDescent="0.2">
      <c r="B2958" s="3"/>
    </row>
    <row r="2959" spans="2:2" x14ac:dyDescent="0.2">
      <c r="B2959" s="3"/>
    </row>
    <row r="2960" spans="2:2" x14ac:dyDescent="0.2">
      <c r="B2960" s="3"/>
    </row>
    <row r="2961" spans="2:2" x14ac:dyDescent="0.2">
      <c r="B2961" s="3"/>
    </row>
    <row r="2962" spans="2:2" x14ac:dyDescent="0.2">
      <c r="B2962" s="3"/>
    </row>
    <row r="2963" spans="2:2" x14ac:dyDescent="0.2">
      <c r="B2963" s="3"/>
    </row>
    <row r="2964" spans="2:2" x14ac:dyDescent="0.2">
      <c r="B2964" s="3"/>
    </row>
    <row r="2965" spans="2:2" x14ac:dyDescent="0.2">
      <c r="B2965" s="3"/>
    </row>
    <row r="2966" spans="2:2" x14ac:dyDescent="0.2">
      <c r="B2966" s="3"/>
    </row>
    <row r="2967" spans="2:2" x14ac:dyDescent="0.2">
      <c r="B2967" s="3"/>
    </row>
    <row r="2968" spans="2:2" x14ac:dyDescent="0.2">
      <c r="B2968" s="3"/>
    </row>
    <row r="2969" spans="2:2" x14ac:dyDescent="0.2">
      <c r="B2969" s="3"/>
    </row>
    <row r="2970" spans="2:2" x14ac:dyDescent="0.2">
      <c r="B2970" s="3"/>
    </row>
    <row r="2971" spans="2:2" x14ac:dyDescent="0.2">
      <c r="B2971" s="3"/>
    </row>
    <row r="2972" spans="2:2" x14ac:dyDescent="0.2">
      <c r="B2972" s="3"/>
    </row>
    <row r="2973" spans="2:2" x14ac:dyDescent="0.2">
      <c r="B2973" s="3"/>
    </row>
    <row r="2974" spans="2:2" x14ac:dyDescent="0.2">
      <c r="B2974" s="3"/>
    </row>
    <row r="2975" spans="2:2" x14ac:dyDescent="0.2">
      <c r="B2975" s="3"/>
    </row>
    <row r="2976" spans="2:2" x14ac:dyDescent="0.2">
      <c r="B2976" s="3"/>
    </row>
    <row r="2977" spans="2:2" x14ac:dyDescent="0.2">
      <c r="B2977" s="3"/>
    </row>
    <row r="2978" spans="2:2" x14ac:dyDescent="0.2">
      <c r="B2978" s="3"/>
    </row>
    <row r="2979" spans="2:2" x14ac:dyDescent="0.2">
      <c r="B2979" s="3"/>
    </row>
    <row r="2980" spans="2:2" x14ac:dyDescent="0.2">
      <c r="B2980" s="3"/>
    </row>
    <row r="2981" spans="2:2" x14ac:dyDescent="0.2">
      <c r="B2981" s="3"/>
    </row>
    <row r="2982" spans="2:2" x14ac:dyDescent="0.2">
      <c r="B2982" s="3"/>
    </row>
    <row r="2983" spans="2:2" x14ac:dyDescent="0.2">
      <c r="B2983" s="3"/>
    </row>
    <row r="2984" spans="2:2" x14ac:dyDescent="0.2">
      <c r="B2984" s="3"/>
    </row>
    <row r="2985" spans="2:2" x14ac:dyDescent="0.2">
      <c r="B2985" s="3"/>
    </row>
    <row r="2986" spans="2:2" x14ac:dyDescent="0.2">
      <c r="B2986" s="3"/>
    </row>
    <row r="2987" spans="2:2" x14ac:dyDescent="0.2">
      <c r="B2987" s="3"/>
    </row>
    <row r="2988" spans="2:2" x14ac:dyDescent="0.2">
      <c r="B2988" s="3"/>
    </row>
    <row r="2989" spans="2:2" x14ac:dyDescent="0.2">
      <c r="B2989" s="3"/>
    </row>
    <row r="2990" spans="2:2" x14ac:dyDescent="0.2">
      <c r="B2990" s="3"/>
    </row>
    <row r="2991" spans="2:2" x14ac:dyDescent="0.2">
      <c r="B2991" s="3"/>
    </row>
    <row r="2992" spans="2:2" x14ac:dyDescent="0.2">
      <c r="B2992" s="3"/>
    </row>
    <row r="2993" spans="2:2" x14ac:dyDescent="0.2">
      <c r="B2993" s="3"/>
    </row>
    <row r="2994" spans="2:2" x14ac:dyDescent="0.2">
      <c r="B2994" s="3"/>
    </row>
    <row r="2995" spans="2:2" x14ac:dyDescent="0.2">
      <c r="B2995" s="3"/>
    </row>
    <row r="2996" spans="2:2" x14ac:dyDescent="0.2">
      <c r="B2996" s="3"/>
    </row>
    <row r="2997" spans="2:2" x14ac:dyDescent="0.2">
      <c r="B2997" s="3"/>
    </row>
    <row r="2998" spans="2:2" x14ac:dyDescent="0.2">
      <c r="B2998" s="3"/>
    </row>
    <row r="2999" spans="2:2" x14ac:dyDescent="0.2">
      <c r="B2999" s="3"/>
    </row>
    <row r="3000" spans="2:2" x14ac:dyDescent="0.2">
      <c r="B3000" s="3"/>
    </row>
    <row r="3001" spans="2:2" x14ac:dyDescent="0.2">
      <c r="B3001" s="3"/>
    </row>
    <row r="3002" spans="2:2" x14ac:dyDescent="0.2">
      <c r="B3002" s="3"/>
    </row>
    <row r="3003" spans="2:2" x14ac:dyDescent="0.2">
      <c r="B3003" s="3"/>
    </row>
    <row r="3004" spans="2:2" x14ac:dyDescent="0.2">
      <c r="B3004" s="3"/>
    </row>
    <row r="3005" spans="2:2" x14ac:dyDescent="0.2">
      <c r="B3005" s="3"/>
    </row>
    <row r="3006" spans="2:2" x14ac:dyDescent="0.2">
      <c r="B3006" s="3"/>
    </row>
    <row r="3007" spans="2:2" x14ac:dyDescent="0.2">
      <c r="B3007" s="3"/>
    </row>
    <row r="3008" spans="2:2" x14ac:dyDescent="0.2">
      <c r="B3008" s="3"/>
    </row>
    <row r="3009" spans="2:2" x14ac:dyDescent="0.2">
      <c r="B3009" s="3"/>
    </row>
    <row r="3010" spans="2:2" x14ac:dyDescent="0.2">
      <c r="B3010" s="3"/>
    </row>
    <row r="3011" spans="2:2" x14ac:dyDescent="0.2">
      <c r="B3011" s="3"/>
    </row>
    <row r="3012" spans="2:2" x14ac:dyDescent="0.2">
      <c r="B3012" s="3"/>
    </row>
    <row r="3013" spans="2:2" x14ac:dyDescent="0.2">
      <c r="B3013" s="3"/>
    </row>
    <row r="3014" spans="2:2" x14ac:dyDescent="0.2">
      <c r="B3014" s="3"/>
    </row>
    <row r="3015" spans="2:2" x14ac:dyDescent="0.2">
      <c r="B3015" s="3"/>
    </row>
    <row r="3016" spans="2:2" x14ac:dyDescent="0.2">
      <c r="B3016" s="3"/>
    </row>
    <row r="3017" spans="2:2" x14ac:dyDescent="0.2">
      <c r="B3017" s="3"/>
    </row>
    <row r="3018" spans="2:2" x14ac:dyDescent="0.2">
      <c r="B3018" s="3"/>
    </row>
    <row r="3019" spans="2:2" x14ac:dyDescent="0.2">
      <c r="B3019" s="3"/>
    </row>
    <row r="3020" spans="2:2" x14ac:dyDescent="0.2">
      <c r="B3020" s="3"/>
    </row>
    <row r="3021" spans="2:2" x14ac:dyDescent="0.2">
      <c r="B3021" s="3"/>
    </row>
    <row r="3022" spans="2:2" x14ac:dyDescent="0.2">
      <c r="B3022" s="3"/>
    </row>
    <row r="3023" spans="2:2" x14ac:dyDescent="0.2">
      <c r="B3023" s="3"/>
    </row>
    <row r="3024" spans="2:2" x14ac:dyDescent="0.2">
      <c r="B3024" s="3"/>
    </row>
    <row r="3025" spans="2:2" x14ac:dyDescent="0.2">
      <c r="B3025" s="3"/>
    </row>
    <row r="3026" spans="2:2" x14ac:dyDescent="0.2">
      <c r="B3026" s="3"/>
    </row>
    <row r="3027" spans="2:2" x14ac:dyDescent="0.2">
      <c r="B3027" s="3"/>
    </row>
    <row r="3028" spans="2:2" x14ac:dyDescent="0.2">
      <c r="B3028" s="3"/>
    </row>
    <row r="3029" spans="2:2" x14ac:dyDescent="0.2">
      <c r="B3029" s="3"/>
    </row>
    <row r="3030" spans="2:2" x14ac:dyDescent="0.2">
      <c r="B3030" s="3"/>
    </row>
    <row r="3031" spans="2:2" x14ac:dyDescent="0.2">
      <c r="B3031" s="3"/>
    </row>
    <row r="3032" spans="2:2" x14ac:dyDescent="0.2">
      <c r="B3032" s="3"/>
    </row>
    <row r="3033" spans="2:2" x14ac:dyDescent="0.2">
      <c r="B3033" s="3"/>
    </row>
    <row r="3034" spans="2:2" x14ac:dyDescent="0.2">
      <c r="B3034" s="3"/>
    </row>
    <row r="3035" spans="2:2" x14ac:dyDescent="0.2">
      <c r="B3035" s="3"/>
    </row>
    <row r="3036" spans="2:2" x14ac:dyDescent="0.2">
      <c r="B3036" s="3"/>
    </row>
    <row r="3037" spans="2:2" x14ac:dyDescent="0.2">
      <c r="B3037" s="3"/>
    </row>
    <row r="3038" spans="2:2" x14ac:dyDescent="0.2">
      <c r="B3038" s="3"/>
    </row>
    <row r="3039" spans="2:2" x14ac:dyDescent="0.2">
      <c r="B3039" s="3"/>
    </row>
    <row r="3040" spans="2:2" x14ac:dyDescent="0.2">
      <c r="B3040" s="3"/>
    </row>
    <row r="3041" spans="2:2" x14ac:dyDescent="0.2">
      <c r="B3041" s="3"/>
    </row>
    <row r="3042" spans="2:2" x14ac:dyDescent="0.2">
      <c r="B3042" s="3"/>
    </row>
    <row r="3043" spans="2:2" x14ac:dyDescent="0.2">
      <c r="B3043" s="3"/>
    </row>
    <row r="3044" spans="2:2" x14ac:dyDescent="0.2">
      <c r="B3044" s="3"/>
    </row>
    <row r="3045" spans="2:2" x14ac:dyDescent="0.2">
      <c r="B3045" s="3"/>
    </row>
    <row r="3046" spans="2:2" x14ac:dyDescent="0.2">
      <c r="B3046" s="3"/>
    </row>
    <row r="3047" spans="2:2" x14ac:dyDescent="0.2">
      <c r="B3047" s="3"/>
    </row>
    <row r="3048" spans="2:2" x14ac:dyDescent="0.2">
      <c r="B3048" s="3"/>
    </row>
    <row r="3049" spans="2:2" x14ac:dyDescent="0.2">
      <c r="B3049" s="3"/>
    </row>
    <row r="3050" spans="2:2" x14ac:dyDescent="0.2">
      <c r="B3050" s="3"/>
    </row>
    <row r="3051" spans="2:2" x14ac:dyDescent="0.2">
      <c r="B3051" s="3"/>
    </row>
    <row r="3052" spans="2:2" x14ac:dyDescent="0.2">
      <c r="B3052" s="3"/>
    </row>
    <row r="3053" spans="2:2" x14ac:dyDescent="0.2">
      <c r="B3053" s="3"/>
    </row>
    <row r="3054" spans="2:2" x14ac:dyDescent="0.2">
      <c r="B3054" s="3"/>
    </row>
    <row r="3055" spans="2:2" x14ac:dyDescent="0.2">
      <c r="B3055" s="3"/>
    </row>
    <row r="3056" spans="2:2" x14ac:dyDescent="0.2">
      <c r="B3056" s="3"/>
    </row>
    <row r="3057" spans="2:2" x14ac:dyDescent="0.2">
      <c r="B3057" s="3"/>
    </row>
    <row r="3058" spans="2:2" x14ac:dyDescent="0.2">
      <c r="B3058" s="3"/>
    </row>
    <row r="3059" spans="2:2" x14ac:dyDescent="0.2">
      <c r="B3059" s="3"/>
    </row>
    <row r="3060" spans="2:2" x14ac:dyDescent="0.2">
      <c r="B3060" s="3"/>
    </row>
    <row r="3061" spans="2:2" x14ac:dyDescent="0.2">
      <c r="B3061" s="3"/>
    </row>
    <row r="3062" spans="2:2" x14ac:dyDescent="0.2">
      <c r="B3062" s="3"/>
    </row>
    <row r="3063" spans="2:2" x14ac:dyDescent="0.2">
      <c r="B3063" s="3"/>
    </row>
    <row r="3064" spans="2:2" x14ac:dyDescent="0.2">
      <c r="B3064" s="3"/>
    </row>
    <row r="3065" spans="2:2" x14ac:dyDescent="0.2">
      <c r="B3065" s="3"/>
    </row>
    <row r="3066" spans="2:2" x14ac:dyDescent="0.2">
      <c r="B3066" s="3"/>
    </row>
    <row r="3067" spans="2:2" x14ac:dyDescent="0.2">
      <c r="B3067" s="3"/>
    </row>
    <row r="3068" spans="2:2" x14ac:dyDescent="0.2">
      <c r="B3068" s="3"/>
    </row>
    <row r="3069" spans="2:2" x14ac:dyDescent="0.2">
      <c r="B3069" s="3"/>
    </row>
    <row r="3070" spans="2:2" x14ac:dyDescent="0.2">
      <c r="B3070" s="3"/>
    </row>
    <row r="3071" spans="2:2" x14ac:dyDescent="0.2">
      <c r="B3071" s="3"/>
    </row>
    <row r="3072" spans="2:2" x14ac:dyDescent="0.2">
      <c r="B3072" s="3"/>
    </row>
    <row r="3073" spans="2:2" x14ac:dyDescent="0.2">
      <c r="B3073" s="3"/>
    </row>
    <row r="3074" spans="2:2" x14ac:dyDescent="0.2">
      <c r="B3074" s="3"/>
    </row>
    <row r="3075" spans="2:2" x14ac:dyDescent="0.2">
      <c r="B3075" s="3"/>
    </row>
    <row r="3076" spans="2:2" x14ac:dyDescent="0.2">
      <c r="B3076" s="3"/>
    </row>
    <row r="3077" spans="2:2" x14ac:dyDescent="0.2">
      <c r="B3077" s="3"/>
    </row>
    <row r="3078" spans="2:2" x14ac:dyDescent="0.2">
      <c r="B3078" s="3"/>
    </row>
    <row r="3079" spans="2:2" x14ac:dyDescent="0.2">
      <c r="B3079" s="3"/>
    </row>
    <row r="3080" spans="2:2" x14ac:dyDescent="0.2">
      <c r="B3080" s="3"/>
    </row>
    <row r="3081" spans="2:2" x14ac:dyDescent="0.2">
      <c r="B3081" s="3"/>
    </row>
    <row r="3082" spans="2:2" x14ac:dyDescent="0.2">
      <c r="B3082" s="3"/>
    </row>
    <row r="3083" spans="2:2" x14ac:dyDescent="0.2">
      <c r="B3083" s="3"/>
    </row>
    <row r="3084" spans="2:2" x14ac:dyDescent="0.2">
      <c r="B3084" s="3"/>
    </row>
    <row r="3085" spans="2:2" x14ac:dyDescent="0.2">
      <c r="B3085" s="3"/>
    </row>
    <row r="3086" spans="2:2" x14ac:dyDescent="0.2">
      <c r="B3086" s="3"/>
    </row>
    <row r="3087" spans="2:2" x14ac:dyDescent="0.2">
      <c r="B3087" s="3"/>
    </row>
    <row r="3088" spans="2:2" x14ac:dyDescent="0.2">
      <c r="B3088" s="3"/>
    </row>
    <row r="3089" spans="2:2" x14ac:dyDescent="0.2">
      <c r="B3089" s="3"/>
    </row>
    <row r="3090" spans="2:2" x14ac:dyDescent="0.2">
      <c r="B3090" s="3"/>
    </row>
    <row r="3091" spans="2:2" x14ac:dyDescent="0.2">
      <c r="B3091" s="3"/>
    </row>
    <row r="3092" spans="2:2" x14ac:dyDescent="0.2">
      <c r="B3092" s="3"/>
    </row>
    <row r="3093" spans="2:2" x14ac:dyDescent="0.2">
      <c r="B3093" s="3"/>
    </row>
    <row r="3094" spans="2:2" x14ac:dyDescent="0.2">
      <c r="B3094" s="3"/>
    </row>
    <row r="3095" spans="2:2" x14ac:dyDescent="0.2">
      <c r="B3095" s="3"/>
    </row>
    <row r="3096" spans="2:2" x14ac:dyDescent="0.2">
      <c r="B3096" s="3"/>
    </row>
    <row r="3097" spans="2:2" x14ac:dyDescent="0.2">
      <c r="B3097" s="3"/>
    </row>
    <row r="3098" spans="2:2" x14ac:dyDescent="0.2">
      <c r="B3098" s="3"/>
    </row>
    <row r="3099" spans="2:2" x14ac:dyDescent="0.2">
      <c r="B3099" s="3"/>
    </row>
    <row r="3100" spans="2:2" x14ac:dyDescent="0.2">
      <c r="B3100" s="3"/>
    </row>
    <row r="3101" spans="2:2" x14ac:dyDescent="0.2">
      <c r="B3101" s="3"/>
    </row>
    <row r="3102" spans="2:2" x14ac:dyDescent="0.2">
      <c r="B3102" s="3"/>
    </row>
    <row r="3103" spans="2:2" x14ac:dyDescent="0.2">
      <c r="B3103" s="3"/>
    </row>
    <row r="3104" spans="2:2" x14ac:dyDescent="0.2">
      <c r="B3104" s="3"/>
    </row>
  </sheetData>
  <sheetProtection algorithmName="SHA-512" hashValue="P/D3ugRAAAEtF3iP6dAKjbzVFDJlPbr5kdROCeK2QhsNje9z5DbJQOAEeP3mkYMWOoXreX7c2jtrOXV4zzCvZA==" saltValue="c/yNizd0sHIfBHHWvhQ2DQ==" spinCount="100000" sheet="1" objects="1" scenarios="1"/>
  <mergeCells count="290">
    <mergeCell ref="C28:N28"/>
    <mergeCell ref="O28:Q28"/>
    <mergeCell ref="R28:T28"/>
    <mergeCell ref="U28:W28"/>
    <mergeCell ref="X28:Y28"/>
    <mergeCell ref="X32:Y32"/>
    <mergeCell ref="X30:Y30"/>
    <mergeCell ref="C31:N31"/>
    <mergeCell ref="O31:Q31"/>
    <mergeCell ref="R31:T31"/>
    <mergeCell ref="U31:W31"/>
    <mergeCell ref="X31:Y31"/>
    <mergeCell ref="C30:N30"/>
    <mergeCell ref="O30:Q30"/>
    <mergeCell ref="R30:T30"/>
    <mergeCell ref="U30:W30"/>
    <mergeCell ref="U32:W32"/>
    <mergeCell ref="O20:Q20"/>
    <mergeCell ref="R20:T20"/>
    <mergeCell ref="C19:N19"/>
    <mergeCell ref="O19:Q19"/>
    <mergeCell ref="R19:T19"/>
    <mergeCell ref="U19:W19"/>
    <mergeCell ref="O26:Q26"/>
    <mergeCell ref="R26:T26"/>
    <mergeCell ref="U26:W26"/>
    <mergeCell ref="U20:W20"/>
    <mergeCell ref="C23:N23"/>
    <mergeCell ref="O23:Q23"/>
    <mergeCell ref="R23:T23"/>
    <mergeCell ref="U23:W23"/>
    <mergeCell ref="O6:Q6"/>
    <mergeCell ref="C29:N29"/>
    <mergeCell ref="C8:N8"/>
    <mergeCell ref="O8:Q8"/>
    <mergeCell ref="R8:T8"/>
    <mergeCell ref="U8:W8"/>
    <mergeCell ref="X8:Y8"/>
    <mergeCell ref="C22:N22"/>
    <mergeCell ref="O22:Q22"/>
    <mergeCell ref="R22:T22"/>
    <mergeCell ref="U22:W22"/>
    <mergeCell ref="X22:Y22"/>
    <mergeCell ref="X24:Y24"/>
    <mergeCell ref="C26:N26"/>
    <mergeCell ref="C24:N24"/>
    <mergeCell ref="O24:Q24"/>
    <mergeCell ref="X26:Y26"/>
    <mergeCell ref="X19:Y19"/>
    <mergeCell ref="C25:Y25"/>
    <mergeCell ref="C27:Y27"/>
    <mergeCell ref="R24:T24"/>
    <mergeCell ref="U24:W24"/>
    <mergeCell ref="X20:Y20"/>
    <mergeCell ref="C20:N20"/>
    <mergeCell ref="R16:T16"/>
    <mergeCell ref="U16:W16"/>
    <mergeCell ref="X16:Y16"/>
    <mergeCell ref="X7:Y7"/>
    <mergeCell ref="O10:Q10"/>
    <mergeCell ref="R10:T10"/>
    <mergeCell ref="U10:W10"/>
    <mergeCell ref="C9:N9"/>
    <mergeCell ref="O9:Q9"/>
    <mergeCell ref="R9:T9"/>
    <mergeCell ref="U9:W9"/>
    <mergeCell ref="X9:Y9"/>
    <mergeCell ref="C11:N11"/>
    <mergeCell ref="O11:Q11"/>
    <mergeCell ref="R11:T11"/>
    <mergeCell ref="U11:W11"/>
    <mergeCell ref="X11:Y11"/>
    <mergeCell ref="C12:N12"/>
    <mergeCell ref="O12:Q12"/>
    <mergeCell ref="C7:N7"/>
    <mergeCell ref="O7:Q7"/>
    <mergeCell ref="R7:T7"/>
    <mergeCell ref="U7:W7"/>
    <mergeCell ref="X12:Y12"/>
    <mergeCell ref="O64:Q64"/>
    <mergeCell ref="U64:W64"/>
    <mergeCell ref="C64:N64"/>
    <mergeCell ref="R64:T64"/>
    <mergeCell ref="X59:Y59"/>
    <mergeCell ref="C60:N60"/>
    <mergeCell ref="O60:Q60"/>
    <mergeCell ref="R60:T60"/>
    <mergeCell ref="U60:W60"/>
    <mergeCell ref="X60:Y60"/>
    <mergeCell ref="C59:N59"/>
    <mergeCell ref="O59:Q59"/>
    <mergeCell ref="R59:T59"/>
    <mergeCell ref="U59:W59"/>
    <mergeCell ref="C63:N63"/>
    <mergeCell ref="O63:Q63"/>
    <mergeCell ref="R63:T63"/>
    <mergeCell ref="U63:W63"/>
    <mergeCell ref="X63:Y63"/>
    <mergeCell ref="C61:N61"/>
    <mergeCell ref="O61:Q61"/>
    <mergeCell ref="R61:T61"/>
    <mergeCell ref="U61:W61"/>
    <mergeCell ref="C62:Y62"/>
    <mergeCell ref="X61:Y61"/>
    <mergeCell ref="U58:W58"/>
    <mergeCell ref="X58:Y58"/>
    <mergeCell ref="C57:N57"/>
    <mergeCell ref="O57:Q57"/>
    <mergeCell ref="R57:T57"/>
    <mergeCell ref="U57:W57"/>
    <mergeCell ref="U52:W52"/>
    <mergeCell ref="C54:N54"/>
    <mergeCell ref="O54:Q54"/>
    <mergeCell ref="R54:T54"/>
    <mergeCell ref="U54:W54"/>
    <mergeCell ref="C56:Y56"/>
    <mergeCell ref="X54:Y54"/>
    <mergeCell ref="C55:N55"/>
    <mergeCell ref="O55:Q55"/>
    <mergeCell ref="R55:T55"/>
    <mergeCell ref="U55:W55"/>
    <mergeCell ref="X55:Y55"/>
    <mergeCell ref="X57:Y57"/>
    <mergeCell ref="C58:N58"/>
    <mergeCell ref="O58:Q58"/>
    <mergeCell ref="R58:T58"/>
    <mergeCell ref="X52:Y52"/>
    <mergeCell ref="C53:N53"/>
    <mergeCell ref="O53:Q53"/>
    <mergeCell ref="R53:T53"/>
    <mergeCell ref="U53:W53"/>
    <mergeCell ref="X53:Y53"/>
    <mergeCell ref="C52:N52"/>
    <mergeCell ref="O52:Q52"/>
    <mergeCell ref="R52:T52"/>
    <mergeCell ref="X49:Y49"/>
    <mergeCell ref="C51:N51"/>
    <mergeCell ref="O51:Q51"/>
    <mergeCell ref="R51:T51"/>
    <mergeCell ref="U51:W51"/>
    <mergeCell ref="X51:Y51"/>
    <mergeCell ref="C49:N49"/>
    <mergeCell ref="O49:Q49"/>
    <mergeCell ref="R49:T49"/>
    <mergeCell ref="U49:W49"/>
    <mergeCell ref="C50:Y50"/>
    <mergeCell ref="X47:Y47"/>
    <mergeCell ref="C48:N48"/>
    <mergeCell ref="O48:Q48"/>
    <mergeCell ref="R48:T48"/>
    <mergeCell ref="U48:W48"/>
    <mergeCell ref="X48:Y48"/>
    <mergeCell ref="C47:N47"/>
    <mergeCell ref="O47:Q47"/>
    <mergeCell ref="R47:T47"/>
    <mergeCell ref="U47:W47"/>
    <mergeCell ref="C46:N46"/>
    <mergeCell ref="O46:Q46"/>
    <mergeCell ref="R46:T46"/>
    <mergeCell ref="U46:W46"/>
    <mergeCell ref="X46:Y46"/>
    <mergeCell ref="C45:N45"/>
    <mergeCell ref="O45:Q45"/>
    <mergeCell ref="R45:T45"/>
    <mergeCell ref="U45:W45"/>
    <mergeCell ref="X45:Y45"/>
    <mergeCell ref="C38:N38"/>
    <mergeCell ref="O38:Q38"/>
    <mergeCell ref="R38:T38"/>
    <mergeCell ref="U38:W38"/>
    <mergeCell ref="X38:Y38"/>
    <mergeCell ref="C39:N39"/>
    <mergeCell ref="O39:Q39"/>
    <mergeCell ref="R39:T39"/>
    <mergeCell ref="U39:W39"/>
    <mergeCell ref="X39:Y39"/>
    <mergeCell ref="R36:T36"/>
    <mergeCell ref="O32:Q32"/>
    <mergeCell ref="X37:Y37"/>
    <mergeCell ref="C34:N34"/>
    <mergeCell ref="O34:Q34"/>
    <mergeCell ref="C42:N42"/>
    <mergeCell ref="O42:Q42"/>
    <mergeCell ref="R42:T42"/>
    <mergeCell ref="U42:W42"/>
    <mergeCell ref="X42:Y42"/>
    <mergeCell ref="R32:T32"/>
    <mergeCell ref="U36:W36"/>
    <mergeCell ref="X36:Y36"/>
    <mergeCell ref="R34:T34"/>
    <mergeCell ref="U34:W34"/>
    <mergeCell ref="C37:N37"/>
    <mergeCell ref="U37:W37"/>
    <mergeCell ref="X40:Y40"/>
    <mergeCell ref="C40:N40"/>
    <mergeCell ref="O40:Q40"/>
    <mergeCell ref="R40:T40"/>
    <mergeCell ref="O37:Q37"/>
    <mergeCell ref="R37:T37"/>
    <mergeCell ref="U40:W40"/>
    <mergeCell ref="C44:N44"/>
    <mergeCell ref="O44:Q44"/>
    <mergeCell ref="R44:T44"/>
    <mergeCell ref="U44:W44"/>
    <mergeCell ref="X44:Y44"/>
    <mergeCell ref="C43:N43"/>
    <mergeCell ref="O43:Q43"/>
    <mergeCell ref="R43:T43"/>
    <mergeCell ref="U43:W43"/>
    <mergeCell ref="X43:Y43"/>
    <mergeCell ref="B2:Y2"/>
    <mergeCell ref="C3:N3"/>
    <mergeCell ref="O3:Q3"/>
    <mergeCell ref="R3:T3"/>
    <mergeCell ref="U3:W3"/>
    <mergeCell ref="X3:Y3"/>
    <mergeCell ref="C4:Y4"/>
    <mergeCell ref="C15:Y15"/>
    <mergeCell ref="C21:Y21"/>
    <mergeCell ref="C5:N5"/>
    <mergeCell ref="O5:Q5"/>
    <mergeCell ref="R5:T5"/>
    <mergeCell ref="U5:W5"/>
    <mergeCell ref="X5:Y5"/>
    <mergeCell ref="C6:N6"/>
    <mergeCell ref="X6:Y6"/>
    <mergeCell ref="C10:N10"/>
    <mergeCell ref="R12:T12"/>
    <mergeCell ref="U12:W12"/>
    <mergeCell ref="X10:Y10"/>
    <mergeCell ref="C16:N16"/>
    <mergeCell ref="R6:T6"/>
    <mergeCell ref="U6:W6"/>
    <mergeCell ref="O16:Q16"/>
    <mergeCell ref="C72:N72"/>
    <mergeCell ref="C73:N73"/>
    <mergeCell ref="C68:N68"/>
    <mergeCell ref="C69:N69"/>
    <mergeCell ref="C70:N70"/>
    <mergeCell ref="C71:N71"/>
    <mergeCell ref="AE66:AF66"/>
    <mergeCell ref="C66:N66"/>
    <mergeCell ref="C67:N67"/>
    <mergeCell ref="R66:W66"/>
    <mergeCell ref="R67:T67"/>
    <mergeCell ref="U67:W67"/>
    <mergeCell ref="C13:N13"/>
    <mergeCell ref="O13:Q13"/>
    <mergeCell ref="R13:T13"/>
    <mergeCell ref="U13:W13"/>
    <mergeCell ref="X13:Y13"/>
    <mergeCell ref="C14:N14"/>
    <mergeCell ref="O14:Q14"/>
    <mergeCell ref="R14:T14"/>
    <mergeCell ref="U14:W14"/>
    <mergeCell ref="X14:Y14"/>
    <mergeCell ref="C17:N17"/>
    <mergeCell ref="O17:Q17"/>
    <mergeCell ref="R17:T17"/>
    <mergeCell ref="U17:W17"/>
    <mergeCell ref="X17:Y17"/>
    <mergeCell ref="C18:N18"/>
    <mergeCell ref="O18:Q18"/>
    <mergeCell ref="R18:T18"/>
    <mergeCell ref="U18:W18"/>
    <mergeCell ref="X18:Y18"/>
    <mergeCell ref="X23:Y23"/>
    <mergeCell ref="C35:N35"/>
    <mergeCell ref="O35:Q35"/>
    <mergeCell ref="R35:T35"/>
    <mergeCell ref="U35:W35"/>
    <mergeCell ref="X35:Y35"/>
    <mergeCell ref="C41:N41"/>
    <mergeCell ref="O41:Q41"/>
    <mergeCell ref="R41:T41"/>
    <mergeCell ref="U41:W41"/>
    <mergeCell ref="X41:Y41"/>
    <mergeCell ref="X34:Y34"/>
    <mergeCell ref="O29:Q29"/>
    <mergeCell ref="R29:T29"/>
    <mergeCell ref="U29:W29"/>
    <mergeCell ref="X29:Y29"/>
    <mergeCell ref="C33:N33"/>
    <mergeCell ref="O33:Q33"/>
    <mergeCell ref="R33:T33"/>
    <mergeCell ref="U33:W33"/>
    <mergeCell ref="X33:Y33"/>
    <mergeCell ref="C32:N32"/>
    <mergeCell ref="C36:N36"/>
    <mergeCell ref="O36:Q36"/>
  </mergeCells>
  <phoneticPr fontId="41" type="noConversion"/>
  <conditionalFormatting sqref="B69">
    <cfRule type="expression" dxfId="87" priority="61" stopIfTrue="1">
      <formula>D69&gt;0</formula>
    </cfRule>
  </conditionalFormatting>
  <conditionalFormatting sqref="C7:C8 C57:L61 C22 C26 D51:L54 D32:L34 C51:C55 C16 C10 C19:C20 C30:C34 C40:L40 C24 C36:L37 C42:L49 C63:L63 C5:L6">
    <cfRule type="expression" dxfId="86" priority="62" stopIfTrue="1">
      <formula>R5=U5</formula>
    </cfRule>
  </conditionalFormatting>
  <conditionalFormatting sqref="M51:N54 M32:N34 M57:N61 M40:N40 M36:N37 M42:N49 M63:N63 M5:N6">
    <cfRule type="expression" dxfId="85" priority="63" stopIfTrue="1">
      <formula>AB5=#REF!</formula>
    </cfRule>
  </conditionalFormatting>
  <conditionalFormatting sqref="B71">
    <cfRule type="cellIs" dxfId="84" priority="64" stopIfTrue="1" operator="greaterThan">
      <formula>C71</formula>
    </cfRule>
    <cfRule type="cellIs" dxfId="83" priority="65" stopIfTrue="1" operator="lessThan">
      <formula>#REF!</formula>
    </cfRule>
  </conditionalFormatting>
  <conditionalFormatting sqref="X7:X8 X57:Y61 X22 X26 Y32:Y34 X51:Y55 X16 X10 X19:X20 X30:X34 X40:Y40 X24 X36:Y37 X42:Y49 X63:Y63 X5:Y6">
    <cfRule type="expression" dxfId="82" priority="66" stopIfTrue="1">
      <formula>U5=0</formula>
    </cfRule>
  </conditionalFormatting>
  <conditionalFormatting sqref="O16:Q16 O22:Q22 O26:Q26 O51:Q55 O57:Q61 O10:Q10 O19:Q20 O30:Q34 O40:Q40 O24:Q24 O36:Q37 O42:Q49 O63:Q64 O5:Q8">
    <cfRule type="cellIs" dxfId="81" priority="69" stopIfTrue="1" operator="lessThan">
      <formula>U5</formula>
    </cfRule>
    <cfRule type="cellIs" dxfId="80" priority="70" stopIfTrue="1" operator="greaterThan">
      <formula>R5</formula>
    </cfRule>
  </conditionalFormatting>
  <conditionalFormatting sqref="C29">
    <cfRule type="expression" dxfId="79" priority="57" stopIfTrue="1">
      <formula>R29=U29</formula>
    </cfRule>
  </conditionalFormatting>
  <conditionalFormatting sqref="X29">
    <cfRule type="expression" dxfId="78" priority="58" stopIfTrue="1">
      <formula>U29=0</formula>
    </cfRule>
  </conditionalFormatting>
  <conditionalFormatting sqref="O29:Q29">
    <cfRule type="cellIs" dxfId="77" priority="59" stopIfTrue="1" operator="lessThan">
      <formula>U29</formula>
    </cfRule>
    <cfRule type="cellIs" dxfId="76" priority="60" stopIfTrue="1" operator="greaterThan">
      <formula>R29</formula>
    </cfRule>
  </conditionalFormatting>
  <conditionalFormatting sqref="C9">
    <cfRule type="expression" dxfId="75" priority="53" stopIfTrue="1">
      <formula>R9=U9</formula>
    </cfRule>
  </conditionalFormatting>
  <conditionalFormatting sqref="X9">
    <cfRule type="expression" dxfId="74" priority="54" stopIfTrue="1">
      <formula>U9=0</formula>
    </cfRule>
  </conditionalFormatting>
  <conditionalFormatting sqref="O9:Q9">
    <cfRule type="cellIs" dxfId="73" priority="55" stopIfTrue="1" operator="lessThan">
      <formula>U9</formula>
    </cfRule>
    <cfRule type="cellIs" dxfId="72" priority="56" stopIfTrue="1" operator="greaterThan">
      <formula>R9</formula>
    </cfRule>
  </conditionalFormatting>
  <conditionalFormatting sqref="C11">
    <cfRule type="expression" dxfId="71" priority="49" stopIfTrue="1">
      <formula>R11=U11</formula>
    </cfRule>
  </conditionalFormatting>
  <conditionalFormatting sqref="X11">
    <cfRule type="expression" dxfId="70" priority="50" stopIfTrue="1">
      <formula>U11=0</formula>
    </cfRule>
  </conditionalFormatting>
  <conditionalFormatting sqref="O11:Q11">
    <cfRule type="cellIs" dxfId="69" priority="51" stopIfTrue="1" operator="lessThan">
      <formula>U11</formula>
    </cfRule>
    <cfRule type="cellIs" dxfId="68" priority="52" stopIfTrue="1" operator="greaterThan">
      <formula>R11</formula>
    </cfRule>
  </conditionalFormatting>
  <conditionalFormatting sqref="C12">
    <cfRule type="expression" dxfId="67" priority="45" stopIfTrue="1">
      <formula>R12=U12</formula>
    </cfRule>
  </conditionalFormatting>
  <conditionalFormatting sqref="X12">
    <cfRule type="expression" dxfId="66" priority="46" stopIfTrue="1">
      <formula>U12=0</formula>
    </cfRule>
  </conditionalFormatting>
  <conditionalFormatting sqref="O12:Q12">
    <cfRule type="cellIs" dxfId="65" priority="47" stopIfTrue="1" operator="lessThan">
      <formula>U12</formula>
    </cfRule>
    <cfRule type="cellIs" dxfId="64" priority="48" stopIfTrue="1" operator="greaterThan">
      <formula>R12</formula>
    </cfRule>
  </conditionalFormatting>
  <conditionalFormatting sqref="C13">
    <cfRule type="expression" dxfId="63" priority="41" stopIfTrue="1">
      <formula>R13=U13</formula>
    </cfRule>
  </conditionalFormatting>
  <conditionalFormatting sqref="X13">
    <cfRule type="expression" dxfId="62" priority="42" stopIfTrue="1">
      <formula>U13=0</formula>
    </cfRule>
  </conditionalFormatting>
  <conditionalFormatting sqref="O13:Q13">
    <cfRule type="cellIs" dxfId="61" priority="43" stopIfTrue="1" operator="lessThan">
      <formula>U13</formula>
    </cfRule>
    <cfRule type="cellIs" dxfId="60" priority="44" stopIfTrue="1" operator="greaterThan">
      <formula>R13</formula>
    </cfRule>
  </conditionalFormatting>
  <conditionalFormatting sqref="C14">
    <cfRule type="expression" dxfId="59" priority="37" stopIfTrue="1">
      <formula>R14=U14</formula>
    </cfRule>
  </conditionalFormatting>
  <conditionalFormatting sqref="X14">
    <cfRule type="expression" dxfId="58" priority="38" stopIfTrue="1">
      <formula>U14=0</formula>
    </cfRule>
  </conditionalFormatting>
  <conditionalFormatting sqref="O14:Q14">
    <cfRule type="cellIs" dxfId="57" priority="39" stopIfTrue="1" operator="lessThan">
      <formula>U14</formula>
    </cfRule>
    <cfRule type="cellIs" dxfId="56" priority="40" stopIfTrue="1" operator="greaterThan">
      <formula>R14</formula>
    </cfRule>
  </conditionalFormatting>
  <conditionalFormatting sqref="C17">
    <cfRule type="expression" dxfId="55" priority="33" stopIfTrue="1">
      <formula>R17=U17</formula>
    </cfRule>
  </conditionalFormatting>
  <conditionalFormatting sqref="X17">
    <cfRule type="expression" dxfId="54" priority="34" stopIfTrue="1">
      <formula>U17=0</formula>
    </cfRule>
  </conditionalFormatting>
  <conditionalFormatting sqref="O17:Q17">
    <cfRule type="cellIs" dxfId="53" priority="35" stopIfTrue="1" operator="lessThan">
      <formula>U17</formula>
    </cfRule>
    <cfRule type="cellIs" dxfId="52" priority="36" stopIfTrue="1" operator="greaterThan">
      <formula>R17</formula>
    </cfRule>
  </conditionalFormatting>
  <conditionalFormatting sqref="C18">
    <cfRule type="expression" dxfId="51" priority="29" stopIfTrue="1">
      <formula>R18=U18</formula>
    </cfRule>
  </conditionalFormatting>
  <conditionalFormatting sqref="X18">
    <cfRule type="expression" dxfId="50" priority="30" stopIfTrue="1">
      <formula>U18=0</formula>
    </cfRule>
  </conditionalFormatting>
  <conditionalFormatting sqref="O18:Q18">
    <cfRule type="cellIs" dxfId="49" priority="31" stopIfTrue="1" operator="lessThan">
      <formula>U18</formula>
    </cfRule>
    <cfRule type="cellIs" dxfId="48" priority="32" stopIfTrue="1" operator="greaterThan">
      <formula>R18</formula>
    </cfRule>
  </conditionalFormatting>
  <conditionalFormatting sqref="C38:L38">
    <cfRule type="expression" dxfId="47" priority="24" stopIfTrue="1">
      <formula>R38=U38</formula>
    </cfRule>
  </conditionalFormatting>
  <conditionalFormatting sqref="M38:N38">
    <cfRule type="expression" dxfId="46" priority="25" stopIfTrue="1">
      <formula>AB38=#REF!</formula>
    </cfRule>
  </conditionalFormatting>
  <conditionalFormatting sqref="X38:Y38">
    <cfRule type="expression" dxfId="45" priority="26" stopIfTrue="1">
      <formula>U38=0</formula>
    </cfRule>
  </conditionalFormatting>
  <conditionalFormatting sqref="O38:Q38">
    <cfRule type="cellIs" dxfId="44" priority="27" stopIfTrue="1" operator="lessThan">
      <formula>U38</formula>
    </cfRule>
    <cfRule type="cellIs" dxfId="43" priority="28" stopIfTrue="1" operator="greaterThan">
      <formula>R38</formula>
    </cfRule>
  </conditionalFormatting>
  <conditionalFormatting sqref="C39:L39">
    <cfRule type="expression" dxfId="42" priority="19" stopIfTrue="1">
      <formula>R39=U39</formula>
    </cfRule>
  </conditionalFormatting>
  <conditionalFormatting sqref="M39:N39">
    <cfRule type="expression" dxfId="41" priority="20" stopIfTrue="1">
      <formula>AB39=#REF!</formula>
    </cfRule>
  </conditionalFormatting>
  <conditionalFormatting sqref="X39:Y39">
    <cfRule type="expression" dxfId="40" priority="21" stopIfTrue="1">
      <formula>U39=0</formula>
    </cfRule>
  </conditionalFormatting>
  <conditionalFormatting sqref="O39:Q39">
    <cfRule type="cellIs" dxfId="39" priority="22" stopIfTrue="1" operator="lessThan">
      <formula>U39</formula>
    </cfRule>
    <cfRule type="cellIs" dxfId="38" priority="23" stopIfTrue="1" operator="greaterThan">
      <formula>R39</formula>
    </cfRule>
  </conditionalFormatting>
  <conditionalFormatting sqref="C23">
    <cfRule type="expression" dxfId="37" priority="15" stopIfTrue="1">
      <formula>R23=U23</formula>
    </cfRule>
  </conditionalFormatting>
  <conditionalFormatting sqref="X23">
    <cfRule type="expression" dxfId="36" priority="16" stopIfTrue="1">
      <formula>U23=0</formula>
    </cfRule>
  </conditionalFormatting>
  <conditionalFormatting sqref="O23:Q23">
    <cfRule type="cellIs" dxfId="35" priority="17" stopIfTrue="1" operator="lessThan">
      <formula>U23</formula>
    </cfRule>
    <cfRule type="cellIs" dxfId="34" priority="18" stopIfTrue="1" operator="greaterThan">
      <formula>R23</formula>
    </cfRule>
  </conditionalFormatting>
  <conditionalFormatting sqref="C35:L35">
    <cfRule type="expression" dxfId="33" priority="10" stopIfTrue="1">
      <formula>R35=U35</formula>
    </cfRule>
  </conditionalFormatting>
  <conditionalFormatting sqref="M35:N35">
    <cfRule type="expression" dxfId="32" priority="11" stopIfTrue="1">
      <formula>AB35=#REF!</formula>
    </cfRule>
  </conditionalFormatting>
  <conditionalFormatting sqref="X35:Y35">
    <cfRule type="expression" dxfId="31" priority="12" stopIfTrue="1">
      <formula>U35=0</formula>
    </cfRule>
  </conditionalFormatting>
  <conditionalFormatting sqref="O35:Q35">
    <cfRule type="cellIs" dxfId="30" priority="13" stopIfTrue="1" operator="lessThan">
      <formula>U35</formula>
    </cfRule>
    <cfRule type="cellIs" dxfId="29" priority="14" stopIfTrue="1" operator="greaterThan">
      <formula>R35</formula>
    </cfRule>
  </conditionalFormatting>
  <conditionalFormatting sqref="C41:L41">
    <cfRule type="expression" dxfId="28" priority="5" stopIfTrue="1">
      <formula>R41=U41</formula>
    </cfRule>
  </conditionalFormatting>
  <conditionalFormatting sqref="M41:N41">
    <cfRule type="expression" dxfId="27" priority="6" stopIfTrue="1">
      <formula>AB41=#REF!</formula>
    </cfRule>
  </conditionalFormatting>
  <conditionalFormatting sqref="X41:Y41">
    <cfRule type="expression" dxfId="26" priority="7" stopIfTrue="1">
      <formula>U41=0</formula>
    </cfRule>
  </conditionalFormatting>
  <conditionalFormatting sqref="O41:Q41">
    <cfRule type="cellIs" dxfId="25" priority="8" stopIfTrue="1" operator="lessThan">
      <formula>U41</formula>
    </cfRule>
    <cfRule type="cellIs" dxfId="24" priority="9" stopIfTrue="1" operator="greaterThan">
      <formula>R41</formula>
    </cfRule>
  </conditionalFormatting>
  <conditionalFormatting sqref="C28">
    <cfRule type="expression" dxfId="23" priority="1" stopIfTrue="1">
      <formula>R28=U28</formula>
    </cfRule>
  </conditionalFormatting>
  <conditionalFormatting sqref="X28">
    <cfRule type="expression" dxfId="22" priority="2" stopIfTrue="1">
      <formula>U28=0</formula>
    </cfRule>
  </conditionalFormatting>
  <conditionalFormatting sqref="O28:Q28">
    <cfRule type="cellIs" dxfId="21" priority="3" stopIfTrue="1" operator="lessThan">
      <formula>U28</formula>
    </cfRule>
    <cfRule type="cellIs" dxfId="20" priority="4" stopIfTrue="1" operator="greaterThan">
      <formula>R28</formula>
    </cfRule>
  </conditionalFormatting>
  <printOptions horizontalCentered="1"/>
  <pageMargins left="0.35433070866141736" right="0.35433070866141736" top="0.19685039370078741" bottom="0.27559055118110237" header="0.15748031496062992" footer="0.15748031496062992"/>
  <pageSetup paperSize="9" scale="44" fitToWidth="0" fitToHeight="0" orientation="landscape" r:id="rId1"/>
  <headerFooter alignWithMargins="0">
    <oddFooter>&amp;LCKL UCC / VERSION 2023 / 1.0&amp;CUMC-07&amp;R&amp;P of &amp;N</oddFooter>
  </headerFooter>
  <rowBreaks count="1" manualBreakCount="1">
    <brk id="39"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459" customWidth="1"/>
    <col min="2" max="2" width="25.42578125" style="459" customWidth="1"/>
    <col min="3" max="3" width="33.5703125" style="459" customWidth="1"/>
    <col min="4" max="4" width="21.5703125" style="459" bestFit="1" customWidth="1"/>
    <col min="5" max="5" width="14.7109375" style="459" customWidth="1"/>
    <col min="6" max="6" width="18" style="501" customWidth="1"/>
    <col min="7" max="7" width="9.140625" style="501"/>
    <col min="8" max="16384" width="9.140625" style="502"/>
  </cols>
  <sheetData>
    <row r="1" spans="1:7" s="459" customFormat="1" ht="18.75" customHeight="1" x14ac:dyDescent="0.25">
      <c r="A1" s="960" t="s">
        <v>895</v>
      </c>
      <c r="B1" s="961"/>
      <c r="C1" s="961"/>
      <c r="D1" s="961"/>
      <c r="E1" s="962"/>
      <c r="F1" s="458"/>
      <c r="G1" s="458"/>
    </row>
    <row r="2" spans="1:7" s="459" customFormat="1" ht="9.9499999999999993" customHeight="1" x14ac:dyDescent="0.25">
      <c r="F2" s="458"/>
      <c r="G2" s="458"/>
    </row>
    <row r="3" spans="1:7" s="459" customFormat="1" ht="15.75" x14ac:dyDescent="0.25">
      <c r="A3" s="460" t="s">
        <v>896</v>
      </c>
      <c r="D3" s="963" t="str">
        <f>'Checklist - Basic Office Cont'!A1</f>
        <v xml:space="preserve">GA Code: </v>
      </c>
      <c r="E3" s="963"/>
      <c r="F3" s="458"/>
      <c r="G3" s="458"/>
    </row>
    <row r="4" spans="1:7" s="459" customFormat="1" x14ac:dyDescent="0.25">
      <c r="A4" s="459" t="s">
        <v>897</v>
      </c>
      <c r="D4" s="963" t="str">
        <f>'Checklist - Basic Office Cont'!D1</f>
        <v xml:space="preserve">Certificate Holder name:   </v>
      </c>
      <c r="E4" s="963"/>
      <c r="F4" s="458"/>
      <c r="G4" s="458"/>
    </row>
    <row r="5" spans="1:7" s="459" customFormat="1" x14ac:dyDescent="0.25">
      <c r="A5" s="461" t="s">
        <v>898</v>
      </c>
      <c r="D5" s="963" t="str">
        <f>'Checklist - Basic Office Cont'!X1</f>
        <v xml:space="preserve">Date of Office Audit:   </v>
      </c>
      <c r="E5" s="963"/>
      <c r="F5" s="458"/>
      <c r="G5" s="458"/>
    </row>
    <row r="6" spans="1:7" s="459" customFormat="1" ht="9.9499999999999993" customHeight="1" x14ac:dyDescent="0.25">
      <c r="A6" s="461"/>
      <c r="F6" s="458"/>
      <c r="G6" s="458"/>
    </row>
    <row r="7" spans="1:7" s="459" customFormat="1" x14ac:dyDescent="0.25">
      <c r="A7" s="462" t="s">
        <v>899</v>
      </c>
      <c r="F7" s="458"/>
      <c r="G7" s="458"/>
    </row>
    <row r="8" spans="1:7" s="459" customFormat="1" ht="52.5" customHeight="1" thickBot="1" x14ac:dyDescent="0.3">
      <c r="A8" s="955" t="s">
        <v>900</v>
      </c>
      <c r="B8" s="956"/>
      <c r="C8" s="956"/>
      <c r="D8" s="956"/>
      <c r="E8" s="956"/>
      <c r="F8" s="458"/>
      <c r="G8" s="458"/>
    </row>
    <row r="9" spans="1:7" s="459" customFormat="1" ht="15.75" thickBot="1" x14ac:dyDescent="0.3">
      <c r="A9" s="463" t="s">
        <v>901</v>
      </c>
      <c r="B9" s="463" t="s">
        <v>902</v>
      </c>
      <c r="C9" s="464" t="s">
        <v>903</v>
      </c>
      <c r="D9" s="464" t="s">
        <v>904</v>
      </c>
      <c r="E9" s="465" t="s">
        <v>905</v>
      </c>
      <c r="F9" s="458"/>
      <c r="G9" s="458"/>
    </row>
    <row r="10" spans="1:7" s="459" customFormat="1" ht="15.75" hidden="1" thickBot="1" x14ac:dyDescent="0.3">
      <c r="A10" s="466"/>
      <c r="B10" s="467"/>
      <c r="C10" s="468"/>
      <c r="D10" s="468"/>
      <c r="E10" s="469"/>
      <c r="F10" s="458"/>
      <c r="G10" s="458"/>
    </row>
    <row r="11" spans="1:7" s="475" customFormat="1" ht="45" x14ac:dyDescent="0.25">
      <c r="A11" s="470"/>
      <c r="B11" s="471" t="s">
        <v>906</v>
      </c>
      <c r="C11" s="472" t="s">
        <v>907</v>
      </c>
      <c r="D11" s="472" t="s">
        <v>908</v>
      </c>
      <c r="E11" s="473" t="s">
        <v>909</v>
      </c>
      <c r="F11" s="474"/>
      <c r="G11" s="474"/>
    </row>
    <row r="12" spans="1:7" s="475" customFormat="1" ht="60" x14ac:dyDescent="0.25">
      <c r="A12" s="476"/>
      <c r="B12" s="477" t="s">
        <v>910</v>
      </c>
      <c r="C12" s="478" t="s">
        <v>911</v>
      </c>
      <c r="D12" s="478" t="s">
        <v>908</v>
      </c>
      <c r="E12" s="479" t="s">
        <v>912</v>
      </c>
      <c r="F12" s="474"/>
      <c r="G12" s="474"/>
    </row>
    <row r="13" spans="1:7" s="475" customFormat="1" ht="60" x14ac:dyDescent="0.25">
      <c r="A13" s="476" t="s">
        <v>563</v>
      </c>
      <c r="B13" s="477" t="s">
        <v>913</v>
      </c>
      <c r="C13" s="478" t="s">
        <v>914</v>
      </c>
      <c r="D13" s="478" t="s">
        <v>908</v>
      </c>
      <c r="E13" s="479" t="s">
        <v>915</v>
      </c>
      <c r="F13" s="474"/>
      <c r="G13" s="474"/>
    </row>
    <row r="14" spans="1:7" s="475" customFormat="1" ht="60" x14ac:dyDescent="0.25">
      <c r="A14" s="476"/>
      <c r="B14" s="477" t="s">
        <v>916</v>
      </c>
      <c r="C14" s="478" t="s">
        <v>917</v>
      </c>
      <c r="D14" s="478" t="s">
        <v>918</v>
      </c>
      <c r="E14" s="479" t="s">
        <v>909</v>
      </c>
      <c r="F14" s="474"/>
      <c r="G14" s="474"/>
    </row>
    <row r="15" spans="1:7" s="475" customFormat="1" ht="60" x14ac:dyDescent="0.25">
      <c r="A15" s="476"/>
      <c r="B15" s="477" t="s">
        <v>919</v>
      </c>
      <c r="C15" s="478" t="s">
        <v>920</v>
      </c>
      <c r="D15" s="478" t="s">
        <v>908</v>
      </c>
      <c r="E15" s="479" t="s">
        <v>921</v>
      </c>
      <c r="F15" s="474"/>
      <c r="G15" s="474"/>
    </row>
    <row r="16" spans="1:7" s="475" customFormat="1" ht="105" x14ac:dyDescent="0.25">
      <c r="A16" s="476"/>
      <c r="B16" s="477" t="s">
        <v>922</v>
      </c>
      <c r="C16" s="478" t="s">
        <v>923</v>
      </c>
      <c r="D16" s="478" t="s">
        <v>908</v>
      </c>
      <c r="E16" s="479" t="s">
        <v>924</v>
      </c>
      <c r="F16" s="474"/>
      <c r="G16" s="474"/>
    </row>
    <row r="17" spans="1:7" s="475" customFormat="1" ht="60" x14ac:dyDescent="0.25">
      <c r="A17" s="476"/>
      <c r="B17" s="477" t="s">
        <v>925</v>
      </c>
      <c r="C17" s="478" t="s">
        <v>926</v>
      </c>
      <c r="D17" s="478" t="s">
        <v>908</v>
      </c>
      <c r="E17" s="479" t="s">
        <v>909</v>
      </c>
      <c r="F17" s="474"/>
      <c r="G17" s="474"/>
    </row>
    <row r="18" spans="1:7" s="475" customFormat="1" ht="75" x14ac:dyDescent="0.25">
      <c r="A18" s="476"/>
      <c r="B18" s="477" t="s">
        <v>927</v>
      </c>
      <c r="C18" s="478" t="s">
        <v>928</v>
      </c>
      <c r="D18" s="478" t="s">
        <v>918</v>
      </c>
      <c r="E18" s="479" t="s">
        <v>929</v>
      </c>
      <c r="F18" s="474"/>
      <c r="G18" s="474"/>
    </row>
    <row r="19" spans="1:7" s="475" customFormat="1" ht="90" x14ac:dyDescent="0.25">
      <c r="A19" s="476"/>
      <c r="B19" s="477" t="s">
        <v>930</v>
      </c>
      <c r="C19" s="478" t="s">
        <v>931</v>
      </c>
      <c r="D19" s="478" t="s">
        <v>908</v>
      </c>
      <c r="E19" s="479" t="s">
        <v>932</v>
      </c>
      <c r="F19" s="474"/>
      <c r="G19" s="474"/>
    </row>
    <row r="20" spans="1:7" s="475" customFormat="1" ht="45" x14ac:dyDescent="0.25">
      <c r="A20" s="476"/>
      <c r="B20" s="477" t="s">
        <v>933</v>
      </c>
      <c r="C20" s="478" t="s">
        <v>934</v>
      </c>
      <c r="D20" s="478" t="s">
        <v>918</v>
      </c>
      <c r="E20" s="479" t="s">
        <v>935</v>
      </c>
      <c r="F20" s="474"/>
      <c r="G20" s="474"/>
    </row>
    <row r="21" spans="1:7" s="475" customFormat="1" ht="45.75" thickBot="1" x14ac:dyDescent="0.3">
      <c r="A21" s="480"/>
      <c r="B21" s="481" t="s">
        <v>936</v>
      </c>
      <c r="C21" s="482" t="s">
        <v>937</v>
      </c>
      <c r="D21" s="482" t="s">
        <v>908</v>
      </c>
      <c r="E21" s="483" t="s">
        <v>938</v>
      </c>
      <c r="F21" s="474"/>
      <c r="G21" s="474"/>
    </row>
    <row r="22" spans="1:7" s="459" customFormat="1" x14ac:dyDescent="0.25">
      <c r="B22" s="484"/>
      <c r="C22" s="484"/>
      <c r="D22" s="484"/>
      <c r="E22" s="484"/>
      <c r="F22" s="458"/>
      <c r="G22" s="458"/>
    </row>
    <row r="23" spans="1:7" s="459" customFormat="1" ht="9.9499999999999993" customHeight="1" x14ac:dyDescent="0.25">
      <c r="F23" s="458"/>
      <c r="G23" s="458"/>
    </row>
    <row r="24" spans="1:7" s="459" customFormat="1" x14ac:dyDescent="0.25">
      <c r="A24" s="485" t="s">
        <v>939</v>
      </c>
      <c r="C24" s="484"/>
      <c r="D24" s="484"/>
      <c r="E24" s="484"/>
      <c r="F24" s="458"/>
      <c r="G24" s="458"/>
    </row>
    <row r="25" spans="1:7" s="459" customFormat="1" ht="63" customHeight="1" thickBot="1" x14ac:dyDescent="0.3">
      <c r="A25" s="955" t="s">
        <v>940</v>
      </c>
      <c r="B25" s="956"/>
      <c r="C25" s="956"/>
      <c r="D25" s="956"/>
      <c r="E25" s="956"/>
      <c r="F25" s="458"/>
      <c r="G25" s="458"/>
    </row>
    <row r="26" spans="1:7" s="459" customFormat="1" ht="15.75" thickBot="1" x14ac:dyDescent="0.3">
      <c r="A26" s="486" t="s">
        <v>901</v>
      </c>
      <c r="B26" s="487" t="s">
        <v>902</v>
      </c>
      <c r="C26" s="488" t="s">
        <v>903</v>
      </c>
      <c r="D26" s="488" t="s">
        <v>904</v>
      </c>
      <c r="E26" s="489" t="s">
        <v>905</v>
      </c>
      <c r="F26" s="458"/>
      <c r="G26" s="458"/>
    </row>
    <row r="27" spans="1:7" s="459" customFormat="1" ht="15.75" hidden="1" thickBot="1" x14ac:dyDescent="0.3">
      <c r="A27" s="490"/>
      <c r="B27" s="491"/>
      <c r="C27" s="492"/>
      <c r="D27" s="492"/>
      <c r="E27" s="493"/>
      <c r="F27" s="458"/>
      <c r="G27" s="458"/>
    </row>
    <row r="28" spans="1:7" s="459" customFormat="1" ht="45" x14ac:dyDescent="0.25">
      <c r="A28" s="470"/>
      <c r="B28" s="494" t="s">
        <v>941</v>
      </c>
      <c r="C28" s="495" t="s">
        <v>942</v>
      </c>
      <c r="D28" s="495" t="s">
        <v>908</v>
      </c>
      <c r="E28" s="496" t="s">
        <v>943</v>
      </c>
      <c r="F28" s="458"/>
      <c r="G28" s="458"/>
    </row>
    <row r="29" spans="1:7" s="459" customFormat="1" ht="45" x14ac:dyDescent="0.25">
      <c r="A29" s="476"/>
      <c r="B29" s="477" t="s">
        <v>944</v>
      </c>
      <c r="C29" s="478" t="s">
        <v>945</v>
      </c>
      <c r="D29" s="478" t="s">
        <v>918</v>
      </c>
      <c r="E29" s="479" t="s">
        <v>909</v>
      </c>
      <c r="F29" s="458"/>
      <c r="G29" s="458"/>
    </row>
    <row r="30" spans="1:7" s="459" customFormat="1" ht="30" x14ac:dyDescent="0.25">
      <c r="A30" s="476"/>
      <c r="B30" s="477" t="s">
        <v>946</v>
      </c>
      <c r="C30" s="478" t="s">
        <v>947</v>
      </c>
      <c r="D30" s="478" t="s">
        <v>918</v>
      </c>
      <c r="E30" s="479" t="s">
        <v>909</v>
      </c>
      <c r="F30" s="458"/>
      <c r="G30" s="458"/>
    </row>
    <row r="31" spans="1:7" s="459" customFormat="1" ht="30" x14ac:dyDescent="0.25">
      <c r="A31" s="476"/>
      <c r="B31" s="477" t="s">
        <v>948</v>
      </c>
      <c r="C31" s="478" t="s">
        <v>949</v>
      </c>
      <c r="D31" s="478" t="s">
        <v>918</v>
      </c>
      <c r="E31" s="479" t="s">
        <v>909</v>
      </c>
      <c r="F31" s="458"/>
      <c r="G31" s="458"/>
    </row>
    <row r="32" spans="1:7" s="459" customFormat="1" ht="45" x14ac:dyDescent="0.25">
      <c r="A32" s="476"/>
      <c r="B32" s="477" t="s">
        <v>950</v>
      </c>
      <c r="C32" s="478" t="s">
        <v>951</v>
      </c>
      <c r="D32" s="478" t="s">
        <v>918</v>
      </c>
      <c r="E32" s="479" t="s">
        <v>909</v>
      </c>
      <c r="F32" s="458"/>
      <c r="G32" s="458"/>
    </row>
    <row r="33" spans="1:7" s="459" customFormat="1" ht="30" x14ac:dyDescent="0.25">
      <c r="A33" s="476"/>
      <c r="B33" s="477" t="s">
        <v>952</v>
      </c>
      <c r="C33" s="478" t="s">
        <v>953</v>
      </c>
      <c r="D33" s="478" t="s">
        <v>918</v>
      </c>
      <c r="E33" s="479" t="s">
        <v>909</v>
      </c>
      <c r="F33" s="458"/>
      <c r="G33" s="458"/>
    </row>
    <row r="34" spans="1:7" s="459" customFormat="1" ht="30" x14ac:dyDescent="0.25">
      <c r="A34" s="476"/>
      <c r="B34" s="477" t="s">
        <v>954</v>
      </c>
      <c r="C34" s="478" t="s">
        <v>955</v>
      </c>
      <c r="D34" s="478" t="s">
        <v>908</v>
      </c>
      <c r="E34" s="479" t="s">
        <v>909</v>
      </c>
      <c r="F34" s="458"/>
      <c r="G34" s="458"/>
    </row>
    <row r="35" spans="1:7" s="459" customFormat="1" ht="30.75" thickBot="1" x14ac:dyDescent="0.3">
      <c r="A35" s="480"/>
      <c r="B35" s="481" t="s">
        <v>956</v>
      </c>
      <c r="C35" s="482" t="s">
        <v>957</v>
      </c>
      <c r="D35" s="482" t="s">
        <v>918</v>
      </c>
      <c r="E35" s="483" t="s">
        <v>909</v>
      </c>
      <c r="F35" s="458"/>
      <c r="G35" s="458"/>
    </row>
    <row r="36" spans="1:7" s="459" customFormat="1" x14ac:dyDescent="0.25">
      <c r="B36" s="484"/>
      <c r="C36" s="484"/>
      <c r="D36" s="484"/>
      <c r="E36" s="484"/>
      <c r="F36" s="458"/>
      <c r="G36" s="458"/>
    </row>
    <row r="37" spans="1:7" s="459" customFormat="1" x14ac:dyDescent="0.25">
      <c r="A37" s="485" t="s">
        <v>958</v>
      </c>
      <c r="C37" s="484"/>
      <c r="D37" s="484"/>
      <c r="E37" s="484"/>
      <c r="F37" s="458"/>
      <c r="G37" s="458"/>
    </row>
    <row r="38" spans="1:7" s="459" customFormat="1" ht="51" customHeight="1" thickBot="1" x14ac:dyDescent="0.3">
      <c r="A38" s="955" t="s">
        <v>959</v>
      </c>
      <c r="B38" s="956"/>
      <c r="C38" s="956"/>
      <c r="D38" s="956"/>
      <c r="E38" s="956"/>
      <c r="F38" s="458"/>
      <c r="G38" s="458"/>
    </row>
    <row r="39" spans="1:7" s="459" customFormat="1" ht="15.75" thickBot="1" x14ac:dyDescent="0.3">
      <c r="A39" s="486" t="s">
        <v>901</v>
      </c>
      <c r="B39" s="487" t="s">
        <v>902</v>
      </c>
      <c r="C39" s="488" t="s">
        <v>903</v>
      </c>
      <c r="D39" s="488" t="s">
        <v>904</v>
      </c>
      <c r="E39" s="489" t="s">
        <v>905</v>
      </c>
      <c r="F39" s="458"/>
      <c r="G39" s="458"/>
    </row>
    <row r="40" spans="1:7" s="459" customFormat="1" ht="15.75" hidden="1" thickBot="1" x14ac:dyDescent="0.3">
      <c r="A40" s="490"/>
      <c r="B40" s="491"/>
      <c r="C40" s="492"/>
      <c r="D40" s="492"/>
      <c r="E40" s="493"/>
      <c r="F40" s="458"/>
      <c r="G40" s="458"/>
    </row>
    <row r="41" spans="1:7" s="459" customFormat="1" ht="60" x14ac:dyDescent="0.25">
      <c r="A41" s="470"/>
      <c r="B41" s="494" t="s">
        <v>960</v>
      </c>
      <c r="C41" s="495" t="s">
        <v>961</v>
      </c>
      <c r="D41" s="495" t="s">
        <v>908</v>
      </c>
      <c r="E41" s="496" t="s">
        <v>962</v>
      </c>
      <c r="F41" s="458"/>
      <c r="G41" s="458"/>
    </row>
    <row r="42" spans="1:7" s="459" customFormat="1" ht="60" x14ac:dyDescent="0.25">
      <c r="A42" s="476"/>
      <c r="B42" s="477" t="s">
        <v>963</v>
      </c>
      <c r="C42" s="478" t="s">
        <v>964</v>
      </c>
      <c r="D42" s="478" t="s">
        <v>918</v>
      </c>
      <c r="E42" s="479" t="s">
        <v>909</v>
      </c>
      <c r="F42" s="458"/>
      <c r="G42" s="458"/>
    </row>
    <row r="43" spans="1:7" s="459" customFormat="1" ht="45.75" thickBot="1" x14ac:dyDescent="0.3">
      <c r="A43" s="480"/>
      <c r="B43" s="481" t="s">
        <v>965</v>
      </c>
      <c r="C43" s="482" t="s">
        <v>966</v>
      </c>
      <c r="D43" s="482" t="s">
        <v>918</v>
      </c>
      <c r="E43" s="483" t="s">
        <v>909</v>
      </c>
      <c r="F43" s="458"/>
      <c r="G43" s="458"/>
    </row>
    <row r="44" spans="1:7" s="459" customFormat="1" x14ac:dyDescent="0.25">
      <c r="B44" s="484"/>
      <c r="C44" s="484"/>
      <c r="D44" s="484"/>
      <c r="E44" s="484"/>
      <c r="F44" s="458"/>
      <c r="G44" s="458"/>
    </row>
    <row r="45" spans="1:7" s="459" customFormat="1" ht="9.9499999999999993" customHeight="1" x14ac:dyDescent="0.25">
      <c r="F45" s="458"/>
      <c r="G45" s="458"/>
    </row>
    <row r="46" spans="1:7" s="459" customFormat="1" x14ac:dyDescent="0.25">
      <c r="A46" s="485" t="s">
        <v>967</v>
      </c>
      <c r="C46" s="484"/>
      <c r="D46" s="484"/>
      <c r="E46" s="484"/>
      <c r="F46" s="458"/>
      <c r="G46" s="458"/>
    </row>
    <row r="47" spans="1:7" s="459" customFormat="1" ht="48" customHeight="1" thickBot="1" x14ac:dyDescent="0.3">
      <c r="A47" s="955" t="s">
        <v>968</v>
      </c>
      <c r="B47" s="956"/>
      <c r="C47" s="956"/>
      <c r="D47" s="956"/>
      <c r="E47" s="956"/>
      <c r="F47" s="458"/>
      <c r="G47" s="458"/>
    </row>
    <row r="48" spans="1:7" s="459" customFormat="1" ht="15.75" thickBot="1" x14ac:dyDescent="0.3">
      <c r="A48" s="486" t="s">
        <v>901</v>
      </c>
      <c r="B48" s="487" t="s">
        <v>902</v>
      </c>
      <c r="C48" s="488" t="s">
        <v>903</v>
      </c>
      <c r="D48" s="488" t="s">
        <v>904</v>
      </c>
      <c r="E48" s="489" t="s">
        <v>905</v>
      </c>
      <c r="F48" s="458"/>
      <c r="G48" s="458"/>
    </row>
    <row r="49" spans="1:7" s="459" customFormat="1" ht="15.75" hidden="1" thickBot="1" x14ac:dyDescent="0.3">
      <c r="A49" s="490"/>
      <c r="B49" s="491"/>
      <c r="C49" s="492"/>
      <c r="D49" s="492"/>
      <c r="E49" s="493"/>
      <c r="F49" s="458"/>
      <c r="G49" s="458"/>
    </row>
    <row r="50" spans="1:7" s="459" customFormat="1" ht="90" x14ac:dyDescent="0.25">
      <c r="A50" s="470"/>
      <c r="B50" s="494" t="s">
        <v>969</v>
      </c>
      <c r="C50" s="495" t="s">
        <v>970</v>
      </c>
      <c r="D50" s="495" t="s">
        <v>971</v>
      </c>
      <c r="E50" s="496" t="s">
        <v>972</v>
      </c>
      <c r="F50" s="458"/>
      <c r="G50" s="458"/>
    </row>
    <row r="51" spans="1:7" s="459" customFormat="1" ht="75" x14ac:dyDescent="0.25">
      <c r="A51" s="476"/>
      <c r="B51" s="477" t="s">
        <v>973</v>
      </c>
      <c r="C51" s="478" t="s">
        <v>974</v>
      </c>
      <c r="D51" s="478" t="s">
        <v>971</v>
      </c>
      <c r="E51" s="479" t="s">
        <v>975</v>
      </c>
      <c r="F51" s="458"/>
      <c r="G51" s="458"/>
    </row>
    <row r="52" spans="1:7" s="459" customFormat="1" ht="30" x14ac:dyDescent="0.25">
      <c r="A52" s="476"/>
      <c r="B52" s="477" t="s">
        <v>976</v>
      </c>
      <c r="C52" s="478" t="s">
        <v>977</v>
      </c>
      <c r="D52" s="478" t="s">
        <v>971</v>
      </c>
      <c r="E52" s="479" t="s">
        <v>909</v>
      </c>
      <c r="F52" s="458"/>
      <c r="G52" s="458"/>
    </row>
    <row r="53" spans="1:7" s="459" customFormat="1" ht="75.75" thickBot="1" x14ac:dyDescent="0.3">
      <c r="A53" s="480"/>
      <c r="B53" s="481" t="s">
        <v>978</v>
      </c>
      <c r="C53" s="482" t="s">
        <v>979</v>
      </c>
      <c r="D53" s="482" t="s">
        <v>971</v>
      </c>
      <c r="E53" s="483" t="s">
        <v>975</v>
      </c>
      <c r="F53" s="458"/>
      <c r="G53" s="458"/>
    </row>
    <row r="54" spans="1:7" s="459" customFormat="1" ht="9.9499999999999993" customHeight="1" x14ac:dyDescent="0.25">
      <c r="B54" s="484"/>
      <c r="C54" s="484"/>
      <c r="D54" s="484"/>
      <c r="E54" s="484"/>
      <c r="F54" s="458"/>
      <c r="G54" s="458"/>
    </row>
    <row r="55" spans="1:7" s="459" customFormat="1" x14ac:dyDescent="0.25">
      <c r="A55" s="485" t="s">
        <v>980</v>
      </c>
      <c r="C55" s="484"/>
      <c r="D55" s="484"/>
      <c r="E55" s="484"/>
      <c r="F55" s="458"/>
      <c r="G55" s="458"/>
    </row>
    <row r="56" spans="1:7" s="459" customFormat="1" ht="64.5" customHeight="1" thickBot="1" x14ac:dyDescent="0.3">
      <c r="A56" s="955" t="s">
        <v>981</v>
      </c>
      <c r="B56" s="956"/>
      <c r="C56" s="956"/>
      <c r="D56" s="956"/>
      <c r="E56" s="956"/>
      <c r="F56" s="458"/>
      <c r="G56" s="458"/>
    </row>
    <row r="57" spans="1:7" s="459" customFormat="1" ht="15.75" thickBot="1" x14ac:dyDescent="0.3">
      <c r="A57" s="486" t="s">
        <v>901</v>
      </c>
      <c r="B57" s="487" t="s">
        <v>902</v>
      </c>
      <c r="C57" s="488" t="s">
        <v>903</v>
      </c>
      <c r="D57" s="488" t="s">
        <v>904</v>
      </c>
      <c r="E57" s="489" t="s">
        <v>905</v>
      </c>
      <c r="F57" s="458"/>
      <c r="G57" s="458"/>
    </row>
    <row r="58" spans="1:7" s="459" customFormat="1" ht="15.75" hidden="1" thickBot="1" x14ac:dyDescent="0.3">
      <c r="A58" s="490"/>
      <c r="B58" s="491"/>
      <c r="C58" s="492"/>
      <c r="D58" s="492"/>
      <c r="E58" s="493"/>
      <c r="F58" s="458"/>
      <c r="G58" s="458"/>
    </row>
    <row r="59" spans="1:7" s="459" customFormat="1" ht="45" x14ac:dyDescent="0.25">
      <c r="A59" s="470"/>
      <c r="B59" s="494" t="s">
        <v>982</v>
      </c>
      <c r="C59" s="495" t="s">
        <v>983</v>
      </c>
      <c r="D59" s="495" t="s">
        <v>918</v>
      </c>
      <c r="E59" s="496" t="s">
        <v>909</v>
      </c>
      <c r="F59" s="458"/>
      <c r="G59" s="458"/>
    </row>
    <row r="60" spans="1:7" s="459" customFormat="1" ht="60" x14ac:dyDescent="0.25">
      <c r="A60" s="476"/>
      <c r="B60" s="477" t="s">
        <v>984</v>
      </c>
      <c r="C60" s="478" t="s">
        <v>985</v>
      </c>
      <c r="D60" s="478" t="s">
        <v>918</v>
      </c>
      <c r="E60" s="479" t="s">
        <v>986</v>
      </c>
      <c r="F60" s="458"/>
      <c r="G60" s="458"/>
    </row>
    <row r="61" spans="1:7" s="459" customFormat="1" ht="30" x14ac:dyDescent="0.25">
      <c r="A61" s="476"/>
      <c r="B61" s="477" t="s">
        <v>987</v>
      </c>
      <c r="C61" s="478" t="s">
        <v>988</v>
      </c>
      <c r="D61" s="478" t="s">
        <v>908</v>
      </c>
      <c r="E61" s="479" t="s">
        <v>989</v>
      </c>
      <c r="F61" s="458"/>
      <c r="G61" s="458"/>
    </row>
    <row r="62" spans="1:7" s="459" customFormat="1" ht="30" x14ac:dyDescent="0.25">
      <c r="A62" s="476"/>
      <c r="B62" s="477" t="s">
        <v>990</v>
      </c>
      <c r="C62" s="478" t="s">
        <v>991</v>
      </c>
      <c r="D62" s="478" t="s">
        <v>908</v>
      </c>
      <c r="E62" s="479" t="s">
        <v>909</v>
      </c>
      <c r="F62" s="458"/>
      <c r="G62" s="458"/>
    </row>
    <row r="63" spans="1:7" s="459" customFormat="1" ht="45" x14ac:dyDescent="0.25">
      <c r="A63" s="476"/>
      <c r="B63" s="477" t="s">
        <v>992</v>
      </c>
      <c r="C63" s="478" t="s">
        <v>993</v>
      </c>
      <c r="D63" s="478" t="s">
        <v>908</v>
      </c>
      <c r="E63" s="479" t="s">
        <v>909</v>
      </c>
      <c r="F63" s="458"/>
      <c r="G63" s="458"/>
    </row>
    <row r="64" spans="1:7" s="459" customFormat="1" ht="30.75" thickBot="1" x14ac:dyDescent="0.3">
      <c r="A64" s="480"/>
      <c r="B64" s="481" t="s">
        <v>994</v>
      </c>
      <c r="C64" s="482" t="s">
        <v>995</v>
      </c>
      <c r="D64" s="482" t="s">
        <v>918</v>
      </c>
      <c r="E64" s="483" t="s">
        <v>909</v>
      </c>
      <c r="F64" s="458"/>
      <c r="G64" s="458"/>
    </row>
    <row r="65" spans="1:7" s="459" customFormat="1" ht="5.0999999999999996" customHeight="1" x14ac:dyDescent="0.25">
      <c r="F65" s="458"/>
      <c r="G65" s="458"/>
    </row>
    <row r="66" spans="1:7" s="459" customFormat="1" x14ac:dyDescent="0.25">
      <c r="A66" s="497" t="s">
        <v>996</v>
      </c>
      <c r="F66" s="458"/>
      <c r="G66" s="458"/>
    </row>
    <row r="67" spans="1:7" s="459" customFormat="1" x14ac:dyDescent="0.25">
      <c r="B67" s="498" t="s">
        <v>918</v>
      </c>
      <c r="C67" s="957" t="s">
        <v>997</v>
      </c>
      <c r="D67" s="954"/>
      <c r="E67" s="954"/>
      <c r="F67" s="458"/>
      <c r="G67" s="458"/>
    </row>
    <row r="68" spans="1:7" s="459" customFormat="1" ht="30" customHeight="1" x14ac:dyDescent="0.25">
      <c r="B68" s="498" t="s">
        <v>908</v>
      </c>
      <c r="C68" s="957" t="s">
        <v>998</v>
      </c>
      <c r="D68" s="954"/>
      <c r="E68" s="954"/>
      <c r="F68" s="458"/>
      <c r="G68" s="458"/>
    </row>
    <row r="69" spans="1:7" s="459" customFormat="1" ht="32.25" customHeight="1" x14ac:dyDescent="0.25">
      <c r="B69" s="499" t="s">
        <v>971</v>
      </c>
      <c r="C69" s="958" t="s">
        <v>999</v>
      </c>
      <c r="D69" s="959"/>
      <c r="E69" s="959"/>
      <c r="F69" s="458"/>
      <c r="G69" s="458"/>
    </row>
    <row r="70" spans="1:7" s="459" customFormat="1" ht="9.9499999999999993" customHeight="1" x14ac:dyDescent="0.25">
      <c r="F70" s="458"/>
      <c r="G70" s="458"/>
    </row>
    <row r="71" spans="1:7" s="459" customFormat="1" x14ac:dyDescent="0.25">
      <c r="A71" s="459" t="s">
        <v>1000</v>
      </c>
      <c r="F71" s="458"/>
      <c r="G71" s="458"/>
    </row>
    <row r="72" spans="1:7" s="459" customFormat="1" x14ac:dyDescent="0.25">
      <c r="A72" s="459" t="s">
        <v>1001</v>
      </c>
      <c r="F72" s="458"/>
      <c r="G72" s="458"/>
    </row>
    <row r="73" spans="1:7" s="459" customFormat="1" ht="33.75" customHeight="1" x14ac:dyDescent="0.25">
      <c r="A73" s="953" t="s">
        <v>1002</v>
      </c>
      <c r="B73" s="954"/>
      <c r="C73" s="954"/>
      <c r="D73" s="954"/>
      <c r="E73" s="954"/>
      <c r="F73" s="458"/>
      <c r="G73" s="458"/>
    </row>
    <row r="74" spans="1:7" s="459" customFormat="1" x14ac:dyDescent="0.25">
      <c r="A74" s="500" t="s">
        <v>1003</v>
      </c>
      <c r="F74" s="458"/>
      <c r="G74" s="458"/>
    </row>
    <row r="75" spans="1:7" s="459" customFormat="1" x14ac:dyDescent="0.25">
      <c r="F75" s="458"/>
      <c r="G75" s="458"/>
    </row>
    <row r="76" spans="1:7" s="459" customFormat="1" x14ac:dyDescent="0.25">
      <c r="F76" s="458"/>
      <c r="G76" s="458"/>
    </row>
    <row r="77" spans="1:7" s="459" customFormat="1" x14ac:dyDescent="0.25">
      <c r="F77" s="458"/>
      <c r="G77" s="458"/>
    </row>
    <row r="78" spans="1:7" s="459" customFormat="1" x14ac:dyDescent="0.25">
      <c r="F78" s="458"/>
      <c r="G78" s="458"/>
    </row>
    <row r="79" spans="1:7" s="459" customFormat="1" x14ac:dyDescent="0.25">
      <c r="F79" s="458"/>
      <c r="G79" s="458"/>
    </row>
    <row r="80" spans="1:7" s="459" customFormat="1" x14ac:dyDescent="0.25">
      <c r="F80" s="458"/>
      <c r="G80" s="458"/>
    </row>
    <row r="81" spans="6:7" s="459" customFormat="1" x14ac:dyDescent="0.25">
      <c r="F81" s="458"/>
      <c r="G81" s="458"/>
    </row>
    <row r="82" spans="6:7" s="459" customFormat="1" x14ac:dyDescent="0.25">
      <c r="F82" s="458"/>
      <c r="G82" s="458"/>
    </row>
    <row r="83" spans="6:7" s="459" customFormat="1" x14ac:dyDescent="0.25">
      <c r="F83" s="458"/>
      <c r="G83" s="458"/>
    </row>
    <row r="84" spans="6:7" s="459" customFormat="1" x14ac:dyDescent="0.25">
      <c r="F84" s="458"/>
      <c r="G84" s="458"/>
    </row>
    <row r="85" spans="6:7" s="459" customFormat="1" x14ac:dyDescent="0.25">
      <c r="F85" s="458"/>
      <c r="G85" s="458"/>
    </row>
    <row r="86" spans="6:7" s="459" customFormat="1" x14ac:dyDescent="0.25">
      <c r="F86" s="458"/>
      <c r="G86" s="458"/>
    </row>
    <row r="87" spans="6:7" s="459" customFormat="1" x14ac:dyDescent="0.25">
      <c r="F87" s="458"/>
      <c r="G87" s="458"/>
    </row>
    <row r="88" spans="6:7" s="459" customFormat="1" x14ac:dyDescent="0.25">
      <c r="F88" s="458"/>
      <c r="G88" s="458"/>
    </row>
    <row r="89" spans="6:7" s="459" customFormat="1" x14ac:dyDescent="0.25">
      <c r="F89" s="458"/>
      <c r="G89" s="458"/>
    </row>
    <row r="90" spans="6:7" s="459" customFormat="1" x14ac:dyDescent="0.25">
      <c r="F90" s="458"/>
      <c r="G90" s="458"/>
    </row>
    <row r="91" spans="6:7" s="459" customFormat="1" x14ac:dyDescent="0.25">
      <c r="F91" s="458"/>
      <c r="G91" s="458"/>
    </row>
    <row r="92" spans="6:7" s="459" customFormat="1" x14ac:dyDescent="0.25">
      <c r="F92" s="458"/>
      <c r="G92" s="458"/>
    </row>
    <row r="93" spans="6:7" s="459" customFormat="1" x14ac:dyDescent="0.25">
      <c r="F93" s="458"/>
      <c r="G93" s="458"/>
    </row>
    <row r="94" spans="6:7" s="459" customFormat="1" x14ac:dyDescent="0.25">
      <c r="F94" s="458"/>
      <c r="G94" s="458"/>
    </row>
    <row r="95" spans="6:7" s="459" customFormat="1" x14ac:dyDescent="0.25">
      <c r="F95" s="458"/>
      <c r="G95" s="458"/>
    </row>
    <row r="96" spans="6:7" s="459" customFormat="1" x14ac:dyDescent="0.25">
      <c r="F96" s="458"/>
      <c r="G96" s="458"/>
    </row>
    <row r="97" spans="6:7" s="459" customFormat="1" x14ac:dyDescent="0.25">
      <c r="F97" s="458"/>
      <c r="G97" s="458"/>
    </row>
    <row r="98" spans="6:7" s="459" customFormat="1" x14ac:dyDescent="0.25">
      <c r="F98" s="458"/>
      <c r="G98" s="458"/>
    </row>
    <row r="99" spans="6:7" s="459" customFormat="1" x14ac:dyDescent="0.25">
      <c r="F99" s="458"/>
      <c r="G99" s="458"/>
    </row>
    <row r="100" spans="6:7" s="459" customFormat="1" x14ac:dyDescent="0.25">
      <c r="F100" s="458"/>
      <c r="G100" s="458"/>
    </row>
    <row r="101" spans="6:7" s="459" customFormat="1" x14ac:dyDescent="0.25">
      <c r="F101" s="458"/>
      <c r="G101" s="458"/>
    </row>
    <row r="102" spans="6:7" s="459" customFormat="1" x14ac:dyDescent="0.25">
      <c r="F102" s="458"/>
      <c r="G102" s="458"/>
    </row>
    <row r="103" spans="6:7" s="459" customFormat="1" x14ac:dyDescent="0.25">
      <c r="F103" s="458"/>
      <c r="G103" s="458"/>
    </row>
    <row r="104" spans="6:7" s="459" customFormat="1" x14ac:dyDescent="0.25">
      <c r="F104" s="458"/>
      <c r="G104" s="458"/>
    </row>
    <row r="105" spans="6:7" s="459" customFormat="1" x14ac:dyDescent="0.25">
      <c r="F105" s="458"/>
      <c r="G105" s="458"/>
    </row>
    <row r="106" spans="6:7" s="459" customFormat="1" x14ac:dyDescent="0.25">
      <c r="F106" s="458"/>
      <c r="G106" s="458"/>
    </row>
    <row r="107" spans="6:7" s="459" customFormat="1" x14ac:dyDescent="0.25">
      <c r="F107" s="458"/>
      <c r="G107" s="458"/>
    </row>
    <row r="108" spans="6:7" s="459" customFormat="1" x14ac:dyDescent="0.25">
      <c r="F108" s="458"/>
      <c r="G108" s="458"/>
    </row>
    <row r="109" spans="6:7" s="459" customFormat="1" x14ac:dyDescent="0.25">
      <c r="F109" s="458"/>
      <c r="G109" s="458"/>
    </row>
    <row r="110" spans="6:7" s="459" customFormat="1" x14ac:dyDescent="0.25">
      <c r="F110" s="458"/>
      <c r="G110" s="458"/>
    </row>
    <row r="111" spans="6:7" s="459" customFormat="1" x14ac:dyDescent="0.25">
      <c r="F111" s="458"/>
      <c r="G111" s="458"/>
    </row>
    <row r="112" spans="6:7" s="459" customFormat="1" x14ac:dyDescent="0.25">
      <c r="F112" s="458"/>
      <c r="G112" s="458"/>
    </row>
    <row r="113" spans="6:7" s="459" customFormat="1" x14ac:dyDescent="0.25">
      <c r="F113" s="458"/>
      <c r="G113" s="458"/>
    </row>
    <row r="114" spans="6:7" s="459" customFormat="1" x14ac:dyDescent="0.25">
      <c r="F114" s="458"/>
      <c r="G114" s="458"/>
    </row>
    <row r="115" spans="6:7" s="459" customFormat="1" x14ac:dyDescent="0.25">
      <c r="F115" s="458"/>
      <c r="G115" s="458"/>
    </row>
  </sheetData>
  <sheetProtection algorithmName="SHA-512" hashValue="5JFQXx8K93k6/GeTeS5VR7oDtabfkERGsgZTb+GO9k6azy8A7Tu9/jS9SbTEZ5dQApOYEIETPpHmrZvRR50QUw==" saltValue="zVK6PhDUyBow1Q551gAJTQ=="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UCC / VERSION 2023 / 1.0&amp;R&amp;8&amp;P of &amp;N</oddFooter>
  </headerFooter>
  <rowBreaks count="2" manualBreakCount="2">
    <brk id="21"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Cont</vt:lpstr>
      <vt:lpstr>Checklist - Ranking Office Cont</vt:lpstr>
      <vt:lpstr>Office - Total Score Review</vt:lpstr>
      <vt:lpstr>Office - CO2 - GloMEEP</vt:lpstr>
      <vt:lpstr>'Checklist - Basic Office Cont'!Print_Area</vt:lpstr>
      <vt:lpstr>'Checklist - Ranking Office Cont'!Print_Area</vt:lpstr>
      <vt:lpstr>'Office - CO2 - GloMEEP'!Print_Area</vt:lpstr>
      <vt:lpstr>'Office - Total Score Review'!Print_Area</vt:lpstr>
      <vt:lpstr>'Checklist - Basic Office Cont'!Print_Titles</vt:lpstr>
      <vt:lpstr>'Checklist - Ranking Office Cont'!Print_Titles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2023-01-10T14:36:32Z</cp:lastPrinted>
  <dcterms:created xsi:type="dcterms:W3CDTF">2001-05-28T13:46:28Z</dcterms:created>
  <dcterms:modified xsi:type="dcterms:W3CDTF">2023-01-25T11:38:09Z</dcterms:modified>
</cp:coreProperties>
</file>